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Ex1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4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5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6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7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8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Ex19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1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1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Рабочий стол\"/>
    </mc:Choice>
  </mc:AlternateContent>
  <xr:revisionPtr revIDLastSave="0" documentId="13_ncr:1_{7078AEE8-F20A-4BA6-9990-450C5575DF96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Данные" sheetId="1" r:id="rId1"/>
    <sheet name="Графики" sheetId="2" r:id="rId2"/>
    <sheet name="Диаграммы рассеяния" sheetId="3" r:id="rId3"/>
    <sheet name="Описательная статистика" sheetId="8" r:id="rId4"/>
    <sheet name="Диаграммы размахов цен, объёмов" sheetId="9" r:id="rId5"/>
    <sheet name="Диаграмма размаха доходностей" sheetId="10" r:id="rId6"/>
    <sheet name="Преобразование знаков" sheetId="11" r:id="rId7"/>
  </sheets>
  <definedNames>
    <definedName name="_xlchart.v1.0" hidden="1">Данные!$K$1</definedName>
    <definedName name="_xlchart.v1.1" hidden="1">Данные!$K$2:$K$635</definedName>
    <definedName name="_xlchart.v1.10" hidden="1">Данные!$I$1</definedName>
    <definedName name="_xlchart.v1.11" hidden="1">Данные!$I$2:$I$635</definedName>
    <definedName name="_xlchart.v1.12" hidden="1">Данные!$E$1</definedName>
    <definedName name="_xlchart.v1.13" hidden="1">Данные!$E$2:$E$635</definedName>
    <definedName name="_xlchart.v1.14" hidden="1">Данные!$H$1</definedName>
    <definedName name="_xlchart.v1.15" hidden="1">Данные!$H$2:$H$635</definedName>
    <definedName name="_xlchart.v1.16" hidden="1">Данные!$G$1</definedName>
    <definedName name="_xlchart.v1.17" hidden="1">Данные!$G$2:$G$635</definedName>
    <definedName name="_xlchart.v1.18" hidden="1">Данные!$J$1</definedName>
    <definedName name="_xlchart.v1.19" hidden="1">Данные!$J$2:$J$635</definedName>
    <definedName name="_xlchart.v1.2" hidden="1">Данные!$B$1</definedName>
    <definedName name="_xlchart.v1.20" hidden="1">Данные!$L$1</definedName>
    <definedName name="_xlchart.v1.21" hidden="1">Данные!$L$2:$L$635</definedName>
    <definedName name="_xlchart.v1.22" hidden="1">Данные!$M$1</definedName>
    <definedName name="_xlchart.v1.23" hidden="1">Данные!$M$2:$M$635</definedName>
    <definedName name="_xlchart.v1.24" hidden="1">Данные!$C$1</definedName>
    <definedName name="_xlchart.v1.25" hidden="1">Данные!$C$2:$C$635</definedName>
    <definedName name="_xlchart.v1.26" hidden="1">Данные!$D$1</definedName>
    <definedName name="_xlchart.v1.27" hidden="1">Данные!$D$2:$D$635</definedName>
    <definedName name="_xlchart.v1.28" hidden="1">Данные!$B$1</definedName>
    <definedName name="_xlchart.v1.29" hidden="1">Данные!$B$2:$B$635</definedName>
    <definedName name="_xlchart.v1.3" hidden="1">Данные!$B$2:$B$635</definedName>
    <definedName name="_xlchart.v1.30" hidden="1">Данные!$E$1</definedName>
    <definedName name="_xlchart.v1.31" hidden="1">Данные!$E$2:$E$635</definedName>
    <definedName name="_xlchart.v1.32" hidden="1">Данные!$G$1</definedName>
    <definedName name="_xlchart.v1.33" hidden="1">Данные!$G$2:$G$635</definedName>
    <definedName name="_xlchart.v1.34" hidden="1">Данные!$F$1</definedName>
    <definedName name="_xlchart.v1.35" hidden="1">Данные!$F$2:$F$635</definedName>
    <definedName name="_xlchart.v1.36" hidden="1">Данные!$H$1</definedName>
    <definedName name="_xlchart.v1.37" hidden="1">Данные!$H$2:$H$635</definedName>
    <definedName name="_xlchart.v1.38" hidden="1">Данные!$I$1</definedName>
    <definedName name="_xlchart.v1.39" hidden="1">Данные!$I$2:$I$635</definedName>
    <definedName name="_xlchart.v1.4" hidden="1">Данные!$C$1</definedName>
    <definedName name="_xlchart.v1.40" hidden="1">Данные!$J$1</definedName>
    <definedName name="_xlchart.v1.41" hidden="1">Данные!$J$2:$J$635</definedName>
    <definedName name="_xlchart.v1.5" hidden="1">Данные!$C$2:$C$635</definedName>
    <definedName name="_xlchart.v1.6" hidden="1">Данные!$F$1</definedName>
    <definedName name="_xlchart.v1.7" hidden="1">Данные!$F$2:$F$635</definedName>
    <definedName name="_xlchart.v1.8" hidden="1">Данные!$D$1</definedName>
    <definedName name="_xlchart.v1.9" hidden="1">Данные!$D$2:$D$635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8" l="1"/>
  <c r="C20" i="8"/>
  <c r="C19" i="8"/>
  <c r="B19" i="8"/>
  <c r="A20" i="8"/>
  <c r="A19" i="8"/>
  <c r="D17" i="8"/>
  <c r="B17" i="8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2" i="1"/>
  <c r="R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2" i="1"/>
  <c r="N3" i="1"/>
  <c r="N4" i="1"/>
  <c r="N5" i="1"/>
  <c r="N6" i="1"/>
  <c r="N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4" i="1"/>
  <c r="K635" i="1"/>
  <c r="H63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5" i="1"/>
  <c r="I3" i="1"/>
  <c r="J3" i="1"/>
  <c r="H3" i="1"/>
</calcChain>
</file>

<file path=xl/sharedStrings.xml><?xml version="1.0" encoding="utf-8"?>
<sst xmlns="http://schemas.openxmlformats.org/spreadsheetml/2006/main" count="57" uniqueCount="45">
  <si>
    <t>ДАТА</t>
  </si>
  <si>
    <t>БСП ао - цена</t>
  </si>
  <si>
    <t>Аэрофлот - цена</t>
  </si>
  <si>
    <t>БСП ао - объём</t>
  </si>
  <si>
    <t>СевСт-ао - объём</t>
  </si>
  <si>
    <t>Аэрофлот - объём</t>
  </si>
  <si>
    <t>СевСт-ао цена</t>
  </si>
  <si>
    <t>БСП ао - доходность</t>
  </si>
  <si>
    <t>СевСт-ао - доходность</t>
  </si>
  <si>
    <t>Аэрофлот - доходность</t>
  </si>
  <si>
    <t>БСП ао - логарифм объёма</t>
  </si>
  <si>
    <t>СевСт-ао - логарифм объёма</t>
  </si>
  <si>
    <t>Аэрофлот - логарифм объёма</t>
  </si>
  <si>
    <t>Гистограммы цен акций по всем трём компаниям скошены вправо, то есть более пологой является правая часть "колокола"</t>
  </si>
  <si>
    <t>Гистограммы объёма торгов по всем трём компаниям скошены вправо, то есть более пологой является правая часть "колокола"</t>
  </si>
  <si>
    <t>Гистограмма логарифма объёма СевСт-ао почти симметрична, но больше пологая в правой части, у Аэрофлота хороший симметричный "колокол", БСП ао симметрична в углу своём, но всё же пологая слева</t>
  </si>
  <si>
    <t>Гистограммы Доходности выглядят лучше предыдущих, в частности СевСт-ао, отличный симметричный "колокол", БСП ао тоже хороший "колокол", но всё же пологий справа, Аэрофлот симметрично стоит как башни близнецы, символично</t>
  </si>
  <si>
    <t>10*БСП ао - цена</t>
  </si>
  <si>
    <t>10*Аэрофлот - цена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</si>
  <si>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</si>
  <si>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</si>
  <si>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</si>
  <si>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</si>
  <si>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</si>
  <si>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</si>
  <si>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</si>
  <si>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</si>
  <si>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</si>
  <si>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</si>
  <si>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</si>
  <si>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</si>
  <si>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</si>
  <si>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БСП ао – объем в д. в.</t>
  </si>
  <si>
    <t>СевСт-ао – объем в д. в.</t>
  </si>
  <si>
    <t>Аэрофлот – объем в д. в.</t>
  </si>
  <si>
    <t>Z_БСП ао – цена»</t>
  </si>
  <si>
    <t>MinMax_БСП ао цена</t>
  </si>
  <si>
    <t>Z_СевСт-ао – цена»</t>
  </si>
  <si>
    <t>MinMax_СевСт-ао цена</t>
  </si>
  <si>
    <t>Z_Аэрофлот – цена»</t>
  </si>
  <si>
    <t>MinMax_Аэрофлот цена</t>
  </si>
  <si>
    <t>t</t>
  </si>
  <si>
    <t>БСП ао</t>
  </si>
  <si>
    <t>СевСт ао</t>
  </si>
  <si>
    <t>Аэрофлот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</si>
</sst>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NumberFormat="1"/>
    <xf numFmtId="0" fontId="16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14" fontId="0" fillId="0" borderId="0" xfId="0" applyNumberFormat="1" applyAlignment="1"/>
    <xf numFmtId="0" fontId="0" fillId="0" borderId="10" xfId="0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0" fontId="0" fillId="0" borderId="0" xfId="0" applyAlignment="1"/>
    <xf numFmtId="14" fontId="0" fillId="0" borderId="0" xfId="0" applyNumberFormat="1" applyAlignment="1">
      <alignment horizont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2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2" formatCode="0.00"/>
    </dxf>
    <dxf>
      <numFmt numFmtId="2" formatCode="0.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Цены</a:t>
            </a:r>
          </a:p>
        </c:rich>
      </c:tx>
      <c:layout>
        <c:manualLayout>
          <c:xMode val="edge"/>
          <c:yMode val="edge"/>
          <c:x val="0.38986353048579925"/>
          <c:y val="1.973220577871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Данные!$C$1</c:f>
              <c:strCache>
                <c:ptCount val="1"/>
                <c:pt idx="0">
                  <c:v>СевСт-ао цена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Данные!$A$2:$A$635</c:f>
              <c:numCache>
                <c:formatCode>m/d/yyyy</c:formatCode>
                <c:ptCount val="634"/>
                <c:pt idx="0">
                  <c:v>40189</c:v>
                </c:pt>
                <c:pt idx="1">
                  <c:v>40196</c:v>
                </c:pt>
                <c:pt idx="2">
                  <c:v>40203</c:v>
                </c:pt>
                <c:pt idx="3">
                  <c:v>40210</c:v>
                </c:pt>
                <c:pt idx="4">
                  <c:v>40217</c:v>
                </c:pt>
                <c:pt idx="5">
                  <c:v>40224</c:v>
                </c:pt>
                <c:pt idx="6">
                  <c:v>40231</c:v>
                </c:pt>
                <c:pt idx="7">
                  <c:v>40238</c:v>
                </c:pt>
                <c:pt idx="8">
                  <c:v>40245</c:v>
                </c:pt>
                <c:pt idx="9">
                  <c:v>40252</c:v>
                </c:pt>
                <c:pt idx="10">
                  <c:v>40259</c:v>
                </c:pt>
                <c:pt idx="11">
                  <c:v>40266</c:v>
                </c:pt>
                <c:pt idx="12">
                  <c:v>40273</c:v>
                </c:pt>
                <c:pt idx="13">
                  <c:v>40280</c:v>
                </c:pt>
                <c:pt idx="14">
                  <c:v>40287</c:v>
                </c:pt>
                <c:pt idx="15">
                  <c:v>40294</c:v>
                </c:pt>
                <c:pt idx="16">
                  <c:v>40301</c:v>
                </c:pt>
                <c:pt idx="17">
                  <c:v>40308</c:v>
                </c:pt>
                <c:pt idx="18">
                  <c:v>40315</c:v>
                </c:pt>
                <c:pt idx="19">
                  <c:v>40322</c:v>
                </c:pt>
                <c:pt idx="20">
                  <c:v>40329</c:v>
                </c:pt>
                <c:pt idx="21">
                  <c:v>40336</c:v>
                </c:pt>
                <c:pt idx="22">
                  <c:v>40343</c:v>
                </c:pt>
                <c:pt idx="23">
                  <c:v>40350</c:v>
                </c:pt>
                <c:pt idx="24">
                  <c:v>40357</c:v>
                </c:pt>
                <c:pt idx="25">
                  <c:v>40364</c:v>
                </c:pt>
                <c:pt idx="26">
                  <c:v>40371</c:v>
                </c:pt>
                <c:pt idx="27">
                  <c:v>40378</c:v>
                </c:pt>
                <c:pt idx="28">
                  <c:v>40385</c:v>
                </c:pt>
                <c:pt idx="29">
                  <c:v>40392</c:v>
                </c:pt>
                <c:pt idx="30">
                  <c:v>40399</c:v>
                </c:pt>
                <c:pt idx="31">
                  <c:v>40406</c:v>
                </c:pt>
                <c:pt idx="32">
                  <c:v>40413</c:v>
                </c:pt>
                <c:pt idx="33">
                  <c:v>40420</c:v>
                </c:pt>
                <c:pt idx="34">
                  <c:v>40427</c:v>
                </c:pt>
                <c:pt idx="35">
                  <c:v>40434</c:v>
                </c:pt>
                <c:pt idx="36">
                  <c:v>40441</c:v>
                </c:pt>
                <c:pt idx="37">
                  <c:v>40448</c:v>
                </c:pt>
                <c:pt idx="38">
                  <c:v>40455</c:v>
                </c:pt>
                <c:pt idx="39">
                  <c:v>40462</c:v>
                </c:pt>
                <c:pt idx="40">
                  <c:v>40469</c:v>
                </c:pt>
                <c:pt idx="41">
                  <c:v>40476</c:v>
                </c:pt>
                <c:pt idx="42">
                  <c:v>40483</c:v>
                </c:pt>
                <c:pt idx="43">
                  <c:v>40490</c:v>
                </c:pt>
                <c:pt idx="44">
                  <c:v>40497</c:v>
                </c:pt>
                <c:pt idx="45">
                  <c:v>40504</c:v>
                </c:pt>
                <c:pt idx="46">
                  <c:v>40511</c:v>
                </c:pt>
                <c:pt idx="47">
                  <c:v>40518</c:v>
                </c:pt>
                <c:pt idx="48">
                  <c:v>40525</c:v>
                </c:pt>
                <c:pt idx="49">
                  <c:v>40532</c:v>
                </c:pt>
                <c:pt idx="50">
                  <c:v>40539</c:v>
                </c:pt>
                <c:pt idx="51">
                  <c:v>40553</c:v>
                </c:pt>
                <c:pt idx="52">
                  <c:v>40560</c:v>
                </c:pt>
                <c:pt idx="53">
                  <c:v>40567</c:v>
                </c:pt>
                <c:pt idx="54">
                  <c:v>40574</c:v>
                </c:pt>
                <c:pt idx="55">
                  <c:v>40581</c:v>
                </c:pt>
                <c:pt idx="56">
                  <c:v>40588</c:v>
                </c:pt>
                <c:pt idx="57">
                  <c:v>40595</c:v>
                </c:pt>
                <c:pt idx="58">
                  <c:v>40602</c:v>
                </c:pt>
                <c:pt idx="59">
                  <c:v>40609</c:v>
                </c:pt>
                <c:pt idx="60">
                  <c:v>40616</c:v>
                </c:pt>
                <c:pt idx="61">
                  <c:v>40623</c:v>
                </c:pt>
                <c:pt idx="62">
                  <c:v>40630</c:v>
                </c:pt>
                <c:pt idx="63">
                  <c:v>40637</c:v>
                </c:pt>
                <c:pt idx="64">
                  <c:v>40644</c:v>
                </c:pt>
                <c:pt idx="65">
                  <c:v>40651</c:v>
                </c:pt>
                <c:pt idx="66">
                  <c:v>40658</c:v>
                </c:pt>
                <c:pt idx="67">
                  <c:v>40665</c:v>
                </c:pt>
                <c:pt idx="68">
                  <c:v>40672</c:v>
                </c:pt>
                <c:pt idx="69">
                  <c:v>40679</c:v>
                </c:pt>
                <c:pt idx="70">
                  <c:v>40686</c:v>
                </c:pt>
                <c:pt idx="71">
                  <c:v>40693</c:v>
                </c:pt>
                <c:pt idx="72">
                  <c:v>40700</c:v>
                </c:pt>
                <c:pt idx="73">
                  <c:v>40707</c:v>
                </c:pt>
                <c:pt idx="74">
                  <c:v>40714</c:v>
                </c:pt>
                <c:pt idx="75">
                  <c:v>40721</c:v>
                </c:pt>
                <c:pt idx="76">
                  <c:v>40728</c:v>
                </c:pt>
                <c:pt idx="77">
                  <c:v>40735</c:v>
                </c:pt>
                <c:pt idx="78">
                  <c:v>40742</c:v>
                </c:pt>
                <c:pt idx="79">
                  <c:v>40749</c:v>
                </c:pt>
                <c:pt idx="80">
                  <c:v>40756</c:v>
                </c:pt>
                <c:pt idx="81">
                  <c:v>40763</c:v>
                </c:pt>
                <c:pt idx="82">
                  <c:v>40770</c:v>
                </c:pt>
                <c:pt idx="83">
                  <c:v>40777</c:v>
                </c:pt>
                <c:pt idx="84">
                  <c:v>40784</c:v>
                </c:pt>
                <c:pt idx="85">
                  <c:v>40791</c:v>
                </c:pt>
                <c:pt idx="86">
                  <c:v>40798</c:v>
                </c:pt>
                <c:pt idx="87">
                  <c:v>40805</c:v>
                </c:pt>
                <c:pt idx="88">
                  <c:v>40812</c:v>
                </c:pt>
                <c:pt idx="89">
                  <c:v>40819</c:v>
                </c:pt>
                <c:pt idx="90">
                  <c:v>40826</c:v>
                </c:pt>
                <c:pt idx="91">
                  <c:v>40833</c:v>
                </c:pt>
                <c:pt idx="92">
                  <c:v>40840</c:v>
                </c:pt>
                <c:pt idx="93">
                  <c:v>40847</c:v>
                </c:pt>
                <c:pt idx="94">
                  <c:v>40854</c:v>
                </c:pt>
                <c:pt idx="95">
                  <c:v>40861</c:v>
                </c:pt>
                <c:pt idx="96">
                  <c:v>40868</c:v>
                </c:pt>
                <c:pt idx="97">
                  <c:v>40875</c:v>
                </c:pt>
                <c:pt idx="98">
                  <c:v>40882</c:v>
                </c:pt>
                <c:pt idx="99">
                  <c:v>40889</c:v>
                </c:pt>
                <c:pt idx="100">
                  <c:v>40896</c:v>
                </c:pt>
                <c:pt idx="101">
                  <c:v>40903</c:v>
                </c:pt>
                <c:pt idx="102">
                  <c:v>40910</c:v>
                </c:pt>
                <c:pt idx="103">
                  <c:v>40917</c:v>
                </c:pt>
                <c:pt idx="104">
                  <c:v>40924</c:v>
                </c:pt>
                <c:pt idx="105">
                  <c:v>40931</c:v>
                </c:pt>
                <c:pt idx="106">
                  <c:v>40938</c:v>
                </c:pt>
                <c:pt idx="107">
                  <c:v>40945</c:v>
                </c:pt>
                <c:pt idx="108">
                  <c:v>40952</c:v>
                </c:pt>
                <c:pt idx="109">
                  <c:v>40959</c:v>
                </c:pt>
                <c:pt idx="110">
                  <c:v>40966</c:v>
                </c:pt>
                <c:pt idx="111">
                  <c:v>40973</c:v>
                </c:pt>
                <c:pt idx="112">
                  <c:v>40980</c:v>
                </c:pt>
                <c:pt idx="113">
                  <c:v>40987</c:v>
                </c:pt>
                <c:pt idx="114">
                  <c:v>40994</c:v>
                </c:pt>
                <c:pt idx="115">
                  <c:v>41001</c:v>
                </c:pt>
                <c:pt idx="116">
                  <c:v>41008</c:v>
                </c:pt>
                <c:pt idx="117">
                  <c:v>41015</c:v>
                </c:pt>
                <c:pt idx="118">
                  <c:v>41022</c:v>
                </c:pt>
                <c:pt idx="119">
                  <c:v>41029</c:v>
                </c:pt>
                <c:pt idx="120">
                  <c:v>41036</c:v>
                </c:pt>
                <c:pt idx="121">
                  <c:v>41043</c:v>
                </c:pt>
                <c:pt idx="122">
                  <c:v>41050</c:v>
                </c:pt>
                <c:pt idx="123">
                  <c:v>41057</c:v>
                </c:pt>
                <c:pt idx="124">
                  <c:v>41064</c:v>
                </c:pt>
                <c:pt idx="125">
                  <c:v>41071</c:v>
                </c:pt>
                <c:pt idx="126">
                  <c:v>41078</c:v>
                </c:pt>
                <c:pt idx="127">
                  <c:v>41085</c:v>
                </c:pt>
                <c:pt idx="128">
                  <c:v>41092</c:v>
                </c:pt>
                <c:pt idx="129">
                  <c:v>41099</c:v>
                </c:pt>
                <c:pt idx="130">
                  <c:v>41106</c:v>
                </c:pt>
                <c:pt idx="131">
                  <c:v>41113</c:v>
                </c:pt>
                <c:pt idx="132">
                  <c:v>41120</c:v>
                </c:pt>
                <c:pt idx="133">
                  <c:v>41127</c:v>
                </c:pt>
                <c:pt idx="134">
                  <c:v>41134</c:v>
                </c:pt>
                <c:pt idx="135">
                  <c:v>41141</c:v>
                </c:pt>
                <c:pt idx="136">
                  <c:v>41148</c:v>
                </c:pt>
                <c:pt idx="137">
                  <c:v>41155</c:v>
                </c:pt>
                <c:pt idx="138">
                  <c:v>41162</c:v>
                </c:pt>
                <c:pt idx="139">
                  <c:v>41169</c:v>
                </c:pt>
                <c:pt idx="140">
                  <c:v>41176</c:v>
                </c:pt>
                <c:pt idx="141">
                  <c:v>41183</c:v>
                </c:pt>
                <c:pt idx="142">
                  <c:v>41190</c:v>
                </c:pt>
                <c:pt idx="143">
                  <c:v>41197</c:v>
                </c:pt>
                <c:pt idx="144">
                  <c:v>41204</c:v>
                </c:pt>
                <c:pt idx="145">
                  <c:v>41211</c:v>
                </c:pt>
                <c:pt idx="146">
                  <c:v>41218</c:v>
                </c:pt>
                <c:pt idx="147">
                  <c:v>41225</c:v>
                </c:pt>
                <c:pt idx="148">
                  <c:v>41232</c:v>
                </c:pt>
                <c:pt idx="149">
                  <c:v>41239</c:v>
                </c:pt>
                <c:pt idx="150">
                  <c:v>41246</c:v>
                </c:pt>
                <c:pt idx="151">
                  <c:v>41253</c:v>
                </c:pt>
                <c:pt idx="152">
                  <c:v>41260</c:v>
                </c:pt>
                <c:pt idx="153">
                  <c:v>41267</c:v>
                </c:pt>
                <c:pt idx="154">
                  <c:v>41281</c:v>
                </c:pt>
                <c:pt idx="155">
                  <c:v>41288</c:v>
                </c:pt>
                <c:pt idx="156">
                  <c:v>41295</c:v>
                </c:pt>
                <c:pt idx="157">
                  <c:v>41302</c:v>
                </c:pt>
                <c:pt idx="158">
                  <c:v>41309</c:v>
                </c:pt>
                <c:pt idx="159">
                  <c:v>41316</c:v>
                </c:pt>
                <c:pt idx="160">
                  <c:v>41323</c:v>
                </c:pt>
                <c:pt idx="161">
                  <c:v>41330</c:v>
                </c:pt>
                <c:pt idx="162">
                  <c:v>41337</c:v>
                </c:pt>
                <c:pt idx="163">
                  <c:v>41344</c:v>
                </c:pt>
                <c:pt idx="164">
                  <c:v>41351</c:v>
                </c:pt>
                <c:pt idx="165">
                  <c:v>41358</c:v>
                </c:pt>
                <c:pt idx="166">
                  <c:v>41365</c:v>
                </c:pt>
                <c:pt idx="167">
                  <c:v>41372</c:v>
                </c:pt>
                <c:pt idx="168">
                  <c:v>41379</c:v>
                </c:pt>
                <c:pt idx="169">
                  <c:v>41386</c:v>
                </c:pt>
                <c:pt idx="170">
                  <c:v>41393</c:v>
                </c:pt>
                <c:pt idx="171">
                  <c:v>41400</c:v>
                </c:pt>
                <c:pt idx="172">
                  <c:v>41407</c:v>
                </c:pt>
                <c:pt idx="173">
                  <c:v>41414</c:v>
                </c:pt>
                <c:pt idx="174">
                  <c:v>41421</c:v>
                </c:pt>
                <c:pt idx="175">
                  <c:v>41428</c:v>
                </c:pt>
                <c:pt idx="176">
                  <c:v>41435</c:v>
                </c:pt>
                <c:pt idx="177">
                  <c:v>41442</c:v>
                </c:pt>
                <c:pt idx="178">
                  <c:v>41449</c:v>
                </c:pt>
                <c:pt idx="179">
                  <c:v>41456</c:v>
                </c:pt>
                <c:pt idx="180">
                  <c:v>41463</c:v>
                </c:pt>
                <c:pt idx="181">
                  <c:v>41470</c:v>
                </c:pt>
                <c:pt idx="182">
                  <c:v>41477</c:v>
                </c:pt>
                <c:pt idx="183">
                  <c:v>41484</c:v>
                </c:pt>
                <c:pt idx="184">
                  <c:v>41491</c:v>
                </c:pt>
                <c:pt idx="185">
                  <c:v>41498</c:v>
                </c:pt>
                <c:pt idx="186">
                  <c:v>41505</c:v>
                </c:pt>
                <c:pt idx="187">
                  <c:v>41512</c:v>
                </c:pt>
                <c:pt idx="188">
                  <c:v>41519</c:v>
                </c:pt>
                <c:pt idx="189">
                  <c:v>41526</c:v>
                </c:pt>
                <c:pt idx="190">
                  <c:v>41533</c:v>
                </c:pt>
                <c:pt idx="191">
                  <c:v>41540</c:v>
                </c:pt>
                <c:pt idx="192">
                  <c:v>41547</c:v>
                </c:pt>
                <c:pt idx="193">
                  <c:v>41554</c:v>
                </c:pt>
                <c:pt idx="194">
                  <c:v>41561</c:v>
                </c:pt>
                <c:pt idx="195">
                  <c:v>41568</c:v>
                </c:pt>
                <c:pt idx="196">
                  <c:v>41575</c:v>
                </c:pt>
                <c:pt idx="197">
                  <c:v>41582</c:v>
                </c:pt>
                <c:pt idx="198">
                  <c:v>41589</c:v>
                </c:pt>
                <c:pt idx="199">
                  <c:v>41596</c:v>
                </c:pt>
                <c:pt idx="200">
                  <c:v>41603</c:v>
                </c:pt>
                <c:pt idx="201">
                  <c:v>41610</c:v>
                </c:pt>
                <c:pt idx="202">
                  <c:v>41617</c:v>
                </c:pt>
                <c:pt idx="203">
                  <c:v>41624</c:v>
                </c:pt>
                <c:pt idx="204">
                  <c:v>41631</c:v>
                </c:pt>
                <c:pt idx="205">
                  <c:v>41638</c:v>
                </c:pt>
                <c:pt idx="206">
                  <c:v>41645</c:v>
                </c:pt>
                <c:pt idx="207">
                  <c:v>41652</c:v>
                </c:pt>
                <c:pt idx="208">
                  <c:v>41659</c:v>
                </c:pt>
                <c:pt idx="209">
                  <c:v>41666</c:v>
                </c:pt>
                <c:pt idx="210">
                  <c:v>41673</c:v>
                </c:pt>
                <c:pt idx="211">
                  <c:v>41680</c:v>
                </c:pt>
                <c:pt idx="212">
                  <c:v>41687</c:v>
                </c:pt>
                <c:pt idx="213">
                  <c:v>41694</c:v>
                </c:pt>
                <c:pt idx="214">
                  <c:v>41701</c:v>
                </c:pt>
                <c:pt idx="215">
                  <c:v>41708</c:v>
                </c:pt>
                <c:pt idx="216">
                  <c:v>41715</c:v>
                </c:pt>
                <c:pt idx="217">
                  <c:v>41722</c:v>
                </c:pt>
                <c:pt idx="218">
                  <c:v>41729</c:v>
                </c:pt>
                <c:pt idx="219">
                  <c:v>41736</c:v>
                </c:pt>
                <c:pt idx="220">
                  <c:v>41743</c:v>
                </c:pt>
                <c:pt idx="221">
                  <c:v>41750</c:v>
                </c:pt>
                <c:pt idx="222">
                  <c:v>41757</c:v>
                </c:pt>
                <c:pt idx="223">
                  <c:v>41764</c:v>
                </c:pt>
                <c:pt idx="224">
                  <c:v>41771</c:v>
                </c:pt>
                <c:pt idx="225">
                  <c:v>41778</c:v>
                </c:pt>
                <c:pt idx="226">
                  <c:v>41785</c:v>
                </c:pt>
                <c:pt idx="227">
                  <c:v>41792</c:v>
                </c:pt>
                <c:pt idx="228">
                  <c:v>41799</c:v>
                </c:pt>
                <c:pt idx="229">
                  <c:v>41806</c:v>
                </c:pt>
                <c:pt idx="230">
                  <c:v>41813</c:v>
                </c:pt>
                <c:pt idx="231">
                  <c:v>41820</c:v>
                </c:pt>
                <c:pt idx="232">
                  <c:v>41827</c:v>
                </c:pt>
                <c:pt idx="233">
                  <c:v>41834</c:v>
                </c:pt>
                <c:pt idx="234">
                  <c:v>41841</c:v>
                </c:pt>
                <c:pt idx="235">
                  <c:v>41848</c:v>
                </c:pt>
                <c:pt idx="236">
                  <c:v>41855</c:v>
                </c:pt>
                <c:pt idx="237">
                  <c:v>41862</c:v>
                </c:pt>
                <c:pt idx="238">
                  <c:v>41869</c:v>
                </c:pt>
                <c:pt idx="239">
                  <c:v>41876</c:v>
                </c:pt>
                <c:pt idx="240">
                  <c:v>41883</c:v>
                </c:pt>
                <c:pt idx="241">
                  <c:v>41890</c:v>
                </c:pt>
                <c:pt idx="242">
                  <c:v>41897</c:v>
                </c:pt>
                <c:pt idx="243">
                  <c:v>41904</c:v>
                </c:pt>
                <c:pt idx="244">
                  <c:v>41911</c:v>
                </c:pt>
                <c:pt idx="245">
                  <c:v>41918</c:v>
                </c:pt>
                <c:pt idx="246">
                  <c:v>41925</c:v>
                </c:pt>
                <c:pt idx="247">
                  <c:v>41932</c:v>
                </c:pt>
                <c:pt idx="248">
                  <c:v>41939</c:v>
                </c:pt>
                <c:pt idx="249">
                  <c:v>41946</c:v>
                </c:pt>
                <c:pt idx="250">
                  <c:v>41953</c:v>
                </c:pt>
                <c:pt idx="251">
                  <c:v>41960</c:v>
                </c:pt>
                <c:pt idx="252">
                  <c:v>41967</c:v>
                </c:pt>
                <c:pt idx="253">
                  <c:v>41974</c:v>
                </c:pt>
                <c:pt idx="254">
                  <c:v>41981</c:v>
                </c:pt>
                <c:pt idx="255">
                  <c:v>41988</c:v>
                </c:pt>
                <c:pt idx="256">
                  <c:v>41995</c:v>
                </c:pt>
                <c:pt idx="257">
                  <c:v>42002</c:v>
                </c:pt>
                <c:pt idx="258">
                  <c:v>42009</c:v>
                </c:pt>
                <c:pt idx="259">
                  <c:v>42016</c:v>
                </c:pt>
                <c:pt idx="260">
                  <c:v>42023</c:v>
                </c:pt>
                <c:pt idx="261">
                  <c:v>42030</c:v>
                </c:pt>
                <c:pt idx="262">
                  <c:v>42037</c:v>
                </c:pt>
                <c:pt idx="263">
                  <c:v>42044</c:v>
                </c:pt>
                <c:pt idx="264">
                  <c:v>42051</c:v>
                </c:pt>
                <c:pt idx="265">
                  <c:v>42058</c:v>
                </c:pt>
                <c:pt idx="266">
                  <c:v>42065</c:v>
                </c:pt>
                <c:pt idx="267">
                  <c:v>42072</c:v>
                </c:pt>
                <c:pt idx="268">
                  <c:v>42079</c:v>
                </c:pt>
                <c:pt idx="269">
                  <c:v>42086</c:v>
                </c:pt>
                <c:pt idx="270">
                  <c:v>42093</c:v>
                </c:pt>
                <c:pt idx="271">
                  <c:v>42100</c:v>
                </c:pt>
                <c:pt idx="272">
                  <c:v>42107</c:v>
                </c:pt>
                <c:pt idx="273">
                  <c:v>42114</c:v>
                </c:pt>
                <c:pt idx="274">
                  <c:v>42121</c:v>
                </c:pt>
                <c:pt idx="275">
                  <c:v>42128</c:v>
                </c:pt>
                <c:pt idx="276">
                  <c:v>42135</c:v>
                </c:pt>
                <c:pt idx="277">
                  <c:v>42142</c:v>
                </c:pt>
                <c:pt idx="278">
                  <c:v>42149</c:v>
                </c:pt>
                <c:pt idx="279">
                  <c:v>42156</c:v>
                </c:pt>
                <c:pt idx="280">
                  <c:v>42163</c:v>
                </c:pt>
                <c:pt idx="281">
                  <c:v>42170</c:v>
                </c:pt>
                <c:pt idx="282">
                  <c:v>42177</c:v>
                </c:pt>
                <c:pt idx="283">
                  <c:v>42184</c:v>
                </c:pt>
                <c:pt idx="284">
                  <c:v>42191</c:v>
                </c:pt>
                <c:pt idx="285">
                  <c:v>42198</c:v>
                </c:pt>
                <c:pt idx="286">
                  <c:v>42205</c:v>
                </c:pt>
                <c:pt idx="287">
                  <c:v>42212</c:v>
                </c:pt>
                <c:pt idx="288">
                  <c:v>42219</c:v>
                </c:pt>
                <c:pt idx="289">
                  <c:v>42226</c:v>
                </c:pt>
                <c:pt idx="290">
                  <c:v>42233</c:v>
                </c:pt>
                <c:pt idx="291">
                  <c:v>42240</c:v>
                </c:pt>
                <c:pt idx="292">
                  <c:v>42247</c:v>
                </c:pt>
                <c:pt idx="293">
                  <c:v>42254</c:v>
                </c:pt>
                <c:pt idx="294">
                  <c:v>42261</c:v>
                </c:pt>
                <c:pt idx="295">
                  <c:v>42268</c:v>
                </c:pt>
                <c:pt idx="296">
                  <c:v>42275</c:v>
                </c:pt>
                <c:pt idx="297">
                  <c:v>42282</c:v>
                </c:pt>
                <c:pt idx="298">
                  <c:v>42289</c:v>
                </c:pt>
                <c:pt idx="299">
                  <c:v>42296</c:v>
                </c:pt>
                <c:pt idx="300">
                  <c:v>42303</c:v>
                </c:pt>
                <c:pt idx="301">
                  <c:v>42310</c:v>
                </c:pt>
                <c:pt idx="302">
                  <c:v>42317</c:v>
                </c:pt>
                <c:pt idx="303">
                  <c:v>42324</c:v>
                </c:pt>
                <c:pt idx="304">
                  <c:v>42331</c:v>
                </c:pt>
                <c:pt idx="305">
                  <c:v>42338</c:v>
                </c:pt>
                <c:pt idx="306">
                  <c:v>42345</c:v>
                </c:pt>
                <c:pt idx="307">
                  <c:v>42352</c:v>
                </c:pt>
                <c:pt idx="308">
                  <c:v>42359</c:v>
                </c:pt>
                <c:pt idx="309">
                  <c:v>42366</c:v>
                </c:pt>
                <c:pt idx="310">
                  <c:v>42373</c:v>
                </c:pt>
                <c:pt idx="311">
                  <c:v>42380</c:v>
                </c:pt>
                <c:pt idx="312">
                  <c:v>42387</c:v>
                </c:pt>
                <c:pt idx="313">
                  <c:v>42394</c:v>
                </c:pt>
                <c:pt idx="314">
                  <c:v>42401</c:v>
                </c:pt>
                <c:pt idx="315">
                  <c:v>42408</c:v>
                </c:pt>
                <c:pt idx="316">
                  <c:v>42415</c:v>
                </c:pt>
                <c:pt idx="317">
                  <c:v>42422</c:v>
                </c:pt>
                <c:pt idx="318">
                  <c:v>42429</c:v>
                </c:pt>
                <c:pt idx="319">
                  <c:v>42436</c:v>
                </c:pt>
                <c:pt idx="320">
                  <c:v>42443</c:v>
                </c:pt>
                <c:pt idx="321">
                  <c:v>42450</c:v>
                </c:pt>
                <c:pt idx="322">
                  <c:v>42457</c:v>
                </c:pt>
                <c:pt idx="323">
                  <c:v>42464</c:v>
                </c:pt>
                <c:pt idx="324">
                  <c:v>42471</c:v>
                </c:pt>
                <c:pt idx="325">
                  <c:v>42478</c:v>
                </c:pt>
                <c:pt idx="326">
                  <c:v>42485</c:v>
                </c:pt>
                <c:pt idx="327">
                  <c:v>42492</c:v>
                </c:pt>
                <c:pt idx="328">
                  <c:v>42499</c:v>
                </c:pt>
                <c:pt idx="329">
                  <c:v>42506</c:v>
                </c:pt>
                <c:pt idx="330">
                  <c:v>42513</c:v>
                </c:pt>
                <c:pt idx="331">
                  <c:v>42520</c:v>
                </c:pt>
                <c:pt idx="332">
                  <c:v>42527</c:v>
                </c:pt>
                <c:pt idx="333">
                  <c:v>42534</c:v>
                </c:pt>
                <c:pt idx="334">
                  <c:v>42541</c:v>
                </c:pt>
                <c:pt idx="335">
                  <c:v>42548</c:v>
                </c:pt>
                <c:pt idx="336">
                  <c:v>42555</c:v>
                </c:pt>
                <c:pt idx="337">
                  <c:v>42562</c:v>
                </c:pt>
                <c:pt idx="338">
                  <c:v>42569</c:v>
                </c:pt>
                <c:pt idx="339">
                  <c:v>42576</c:v>
                </c:pt>
                <c:pt idx="340">
                  <c:v>42583</c:v>
                </c:pt>
                <c:pt idx="341">
                  <c:v>42590</c:v>
                </c:pt>
                <c:pt idx="342">
                  <c:v>42597</c:v>
                </c:pt>
                <c:pt idx="343">
                  <c:v>42604</c:v>
                </c:pt>
                <c:pt idx="344">
                  <c:v>42611</c:v>
                </c:pt>
                <c:pt idx="345">
                  <c:v>42618</c:v>
                </c:pt>
                <c:pt idx="346">
                  <c:v>42625</c:v>
                </c:pt>
                <c:pt idx="347">
                  <c:v>42632</c:v>
                </c:pt>
                <c:pt idx="348">
                  <c:v>42639</c:v>
                </c:pt>
                <c:pt idx="349">
                  <c:v>42646</c:v>
                </c:pt>
                <c:pt idx="350">
                  <c:v>42653</c:v>
                </c:pt>
                <c:pt idx="351">
                  <c:v>42660</c:v>
                </c:pt>
                <c:pt idx="352">
                  <c:v>42667</c:v>
                </c:pt>
                <c:pt idx="353">
                  <c:v>42674</c:v>
                </c:pt>
                <c:pt idx="354">
                  <c:v>42681</c:v>
                </c:pt>
                <c:pt idx="355">
                  <c:v>42688</c:v>
                </c:pt>
                <c:pt idx="356">
                  <c:v>42695</c:v>
                </c:pt>
                <c:pt idx="357">
                  <c:v>42702</c:v>
                </c:pt>
                <c:pt idx="358">
                  <c:v>42709</c:v>
                </c:pt>
                <c:pt idx="359">
                  <c:v>42716</c:v>
                </c:pt>
                <c:pt idx="360">
                  <c:v>42723</c:v>
                </c:pt>
                <c:pt idx="361">
                  <c:v>42730</c:v>
                </c:pt>
                <c:pt idx="362">
                  <c:v>42737</c:v>
                </c:pt>
                <c:pt idx="363">
                  <c:v>42744</c:v>
                </c:pt>
                <c:pt idx="364">
                  <c:v>42751</c:v>
                </c:pt>
                <c:pt idx="365">
                  <c:v>42758</c:v>
                </c:pt>
                <c:pt idx="366">
                  <c:v>42765</c:v>
                </c:pt>
                <c:pt idx="367">
                  <c:v>42772</c:v>
                </c:pt>
                <c:pt idx="368">
                  <c:v>42779</c:v>
                </c:pt>
                <c:pt idx="369">
                  <c:v>42786</c:v>
                </c:pt>
                <c:pt idx="370">
                  <c:v>42793</c:v>
                </c:pt>
                <c:pt idx="371">
                  <c:v>42800</c:v>
                </c:pt>
                <c:pt idx="372">
                  <c:v>42807</c:v>
                </c:pt>
                <c:pt idx="373">
                  <c:v>42814</c:v>
                </c:pt>
                <c:pt idx="374">
                  <c:v>42821</c:v>
                </c:pt>
                <c:pt idx="375">
                  <c:v>42828</c:v>
                </c:pt>
                <c:pt idx="376">
                  <c:v>42835</c:v>
                </c:pt>
                <c:pt idx="377">
                  <c:v>42842</c:v>
                </c:pt>
                <c:pt idx="378">
                  <c:v>42849</c:v>
                </c:pt>
                <c:pt idx="379">
                  <c:v>42856</c:v>
                </c:pt>
                <c:pt idx="380">
                  <c:v>42863</c:v>
                </c:pt>
                <c:pt idx="381">
                  <c:v>42870</c:v>
                </c:pt>
                <c:pt idx="382">
                  <c:v>42877</c:v>
                </c:pt>
                <c:pt idx="383">
                  <c:v>42884</c:v>
                </c:pt>
                <c:pt idx="384">
                  <c:v>42891</c:v>
                </c:pt>
                <c:pt idx="385">
                  <c:v>42898</c:v>
                </c:pt>
                <c:pt idx="386">
                  <c:v>42905</c:v>
                </c:pt>
                <c:pt idx="387">
                  <c:v>42912</c:v>
                </c:pt>
                <c:pt idx="388">
                  <c:v>42919</c:v>
                </c:pt>
                <c:pt idx="389">
                  <c:v>42926</c:v>
                </c:pt>
                <c:pt idx="390">
                  <c:v>42933</c:v>
                </c:pt>
                <c:pt idx="391">
                  <c:v>42940</c:v>
                </c:pt>
                <c:pt idx="392">
                  <c:v>42947</c:v>
                </c:pt>
                <c:pt idx="393">
                  <c:v>42954</c:v>
                </c:pt>
                <c:pt idx="394">
                  <c:v>42961</c:v>
                </c:pt>
                <c:pt idx="395">
                  <c:v>42968</c:v>
                </c:pt>
                <c:pt idx="396">
                  <c:v>42975</c:v>
                </c:pt>
                <c:pt idx="397">
                  <c:v>42982</c:v>
                </c:pt>
                <c:pt idx="398">
                  <c:v>42989</c:v>
                </c:pt>
                <c:pt idx="399">
                  <c:v>42996</c:v>
                </c:pt>
                <c:pt idx="400">
                  <c:v>43003</c:v>
                </c:pt>
                <c:pt idx="401">
                  <c:v>43010</c:v>
                </c:pt>
                <c:pt idx="402">
                  <c:v>43017</c:v>
                </c:pt>
                <c:pt idx="403">
                  <c:v>43024</c:v>
                </c:pt>
                <c:pt idx="404">
                  <c:v>43031</c:v>
                </c:pt>
                <c:pt idx="405">
                  <c:v>43038</c:v>
                </c:pt>
                <c:pt idx="406">
                  <c:v>43045</c:v>
                </c:pt>
                <c:pt idx="407">
                  <c:v>43052</c:v>
                </c:pt>
                <c:pt idx="408">
                  <c:v>43059</c:v>
                </c:pt>
                <c:pt idx="409">
                  <c:v>43066</c:v>
                </c:pt>
                <c:pt idx="410">
                  <c:v>43073</c:v>
                </c:pt>
                <c:pt idx="411">
                  <c:v>43080</c:v>
                </c:pt>
                <c:pt idx="412">
                  <c:v>43087</c:v>
                </c:pt>
                <c:pt idx="413">
                  <c:v>43094</c:v>
                </c:pt>
                <c:pt idx="414">
                  <c:v>43101</c:v>
                </c:pt>
                <c:pt idx="415">
                  <c:v>43108</c:v>
                </c:pt>
                <c:pt idx="416">
                  <c:v>43115</c:v>
                </c:pt>
                <c:pt idx="417">
                  <c:v>43122</c:v>
                </c:pt>
                <c:pt idx="418">
                  <c:v>43129</c:v>
                </c:pt>
                <c:pt idx="419">
                  <c:v>43136</c:v>
                </c:pt>
                <c:pt idx="420">
                  <c:v>43143</c:v>
                </c:pt>
                <c:pt idx="421">
                  <c:v>43150</c:v>
                </c:pt>
                <c:pt idx="422">
                  <c:v>43157</c:v>
                </c:pt>
                <c:pt idx="423">
                  <c:v>43164</c:v>
                </c:pt>
                <c:pt idx="424">
                  <c:v>43171</c:v>
                </c:pt>
                <c:pt idx="425">
                  <c:v>43178</c:v>
                </c:pt>
                <c:pt idx="426">
                  <c:v>43185</c:v>
                </c:pt>
                <c:pt idx="427">
                  <c:v>43192</c:v>
                </c:pt>
                <c:pt idx="428">
                  <c:v>43199</c:v>
                </c:pt>
                <c:pt idx="429">
                  <c:v>43206</c:v>
                </c:pt>
                <c:pt idx="430">
                  <c:v>43213</c:v>
                </c:pt>
                <c:pt idx="431">
                  <c:v>43220</c:v>
                </c:pt>
                <c:pt idx="432">
                  <c:v>43227</c:v>
                </c:pt>
                <c:pt idx="433">
                  <c:v>43234</c:v>
                </c:pt>
                <c:pt idx="434">
                  <c:v>43241</c:v>
                </c:pt>
                <c:pt idx="435">
                  <c:v>43248</c:v>
                </c:pt>
                <c:pt idx="436">
                  <c:v>43255</c:v>
                </c:pt>
                <c:pt idx="437">
                  <c:v>43262</c:v>
                </c:pt>
                <c:pt idx="438">
                  <c:v>43269</c:v>
                </c:pt>
                <c:pt idx="439">
                  <c:v>43276</c:v>
                </c:pt>
                <c:pt idx="440">
                  <c:v>43283</c:v>
                </c:pt>
                <c:pt idx="441">
                  <c:v>43290</c:v>
                </c:pt>
                <c:pt idx="442">
                  <c:v>43297</c:v>
                </c:pt>
                <c:pt idx="443">
                  <c:v>43304</c:v>
                </c:pt>
                <c:pt idx="444">
                  <c:v>43311</c:v>
                </c:pt>
                <c:pt idx="445">
                  <c:v>43318</c:v>
                </c:pt>
                <c:pt idx="446">
                  <c:v>43325</c:v>
                </c:pt>
                <c:pt idx="447">
                  <c:v>43332</c:v>
                </c:pt>
                <c:pt idx="448">
                  <c:v>43339</c:v>
                </c:pt>
                <c:pt idx="449">
                  <c:v>43346</c:v>
                </c:pt>
                <c:pt idx="450">
                  <c:v>43353</c:v>
                </c:pt>
                <c:pt idx="451">
                  <c:v>43360</c:v>
                </c:pt>
                <c:pt idx="452">
                  <c:v>43367</c:v>
                </c:pt>
                <c:pt idx="453">
                  <c:v>43374</c:v>
                </c:pt>
                <c:pt idx="454">
                  <c:v>43381</c:v>
                </c:pt>
                <c:pt idx="455">
                  <c:v>43388</c:v>
                </c:pt>
                <c:pt idx="456">
                  <c:v>43395</c:v>
                </c:pt>
                <c:pt idx="457">
                  <c:v>43402</c:v>
                </c:pt>
                <c:pt idx="458">
                  <c:v>43409</c:v>
                </c:pt>
                <c:pt idx="459">
                  <c:v>43416</c:v>
                </c:pt>
                <c:pt idx="460">
                  <c:v>43423</c:v>
                </c:pt>
                <c:pt idx="461">
                  <c:v>43430</c:v>
                </c:pt>
                <c:pt idx="462">
                  <c:v>43437</c:v>
                </c:pt>
                <c:pt idx="463">
                  <c:v>43444</c:v>
                </c:pt>
                <c:pt idx="464">
                  <c:v>43451</c:v>
                </c:pt>
                <c:pt idx="465">
                  <c:v>43458</c:v>
                </c:pt>
                <c:pt idx="466">
                  <c:v>43465</c:v>
                </c:pt>
                <c:pt idx="467">
                  <c:v>43472</c:v>
                </c:pt>
                <c:pt idx="468">
                  <c:v>43479</c:v>
                </c:pt>
                <c:pt idx="469">
                  <c:v>43486</c:v>
                </c:pt>
                <c:pt idx="470">
                  <c:v>43493</c:v>
                </c:pt>
                <c:pt idx="471">
                  <c:v>43500</c:v>
                </c:pt>
                <c:pt idx="472">
                  <c:v>43507</c:v>
                </c:pt>
                <c:pt idx="473">
                  <c:v>43514</c:v>
                </c:pt>
                <c:pt idx="474">
                  <c:v>43521</c:v>
                </c:pt>
                <c:pt idx="475">
                  <c:v>43528</c:v>
                </c:pt>
                <c:pt idx="476">
                  <c:v>43535</c:v>
                </c:pt>
                <c:pt idx="477">
                  <c:v>43542</c:v>
                </c:pt>
                <c:pt idx="478">
                  <c:v>43549</c:v>
                </c:pt>
                <c:pt idx="479">
                  <c:v>43556</c:v>
                </c:pt>
                <c:pt idx="480">
                  <c:v>43563</c:v>
                </c:pt>
                <c:pt idx="481">
                  <c:v>43570</c:v>
                </c:pt>
                <c:pt idx="482">
                  <c:v>43577</c:v>
                </c:pt>
                <c:pt idx="483">
                  <c:v>43584</c:v>
                </c:pt>
                <c:pt idx="484">
                  <c:v>43591</c:v>
                </c:pt>
                <c:pt idx="485">
                  <c:v>43598</c:v>
                </c:pt>
                <c:pt idx="486">
                  <c:v>43605</c:v>
                </c:pt>
                <c:pt idx="487">
                  <c:v>43612</c:v>
                </c:pt>
                <c:pt idx="488">
                  <c:v>43619</c:v>
                </c:pt>
                <c:pt idx="489">
                  <c:v>43626</c:v>
                </c:pt>
                <c:pt idx="490">
                  <c:v>43633</c:v>
                </c:pt>
                <c:pt idx="491">
                  <c:v>43640</c:v>
                </c:pt>
                <c:pt idx="492">
                  <c:v>43647</c:v>
                </c:pt>
                <c:pt idx="493">
                  <c:v>43654</c:v>
                </c:pt>
                <c:pt idx="494">
                  <c:v>43661</c:v>
                </c:pt>
                <c:pt idx="495">
                  <c:v>43668</c:v>
                </c:pt>
                <c:pt idx="496">
                  <c:v>43675</c:v>
                </c:pt>
                <c:pt idx="497">
                  <c:v>43682</c:v>
                </c:pt>
                <c:pt idx="498">
                  <c:v>43689</c:v>
                </c:pt>
                <c:pt idx="499">
                  <c:v>43696</c:v>
                </c:pt>
                <c:pt idx="500">
                  <c:v>43703</c:v>
                </c:pt>
                <c:pt idx="501">
                  <c:v>43710</c:v>
                </c:pt>
                <c:pt idx="502">
                  <c:v>43717</c:v>
                </c:pt>
                <c:pt idx="503">
                  <c:v>43724</c:v>
                </c:pt>
                <c:pt idx="504">
                  <c:v>43731</c:v>
                </c:pt>
                <c:pt idx="505">
                  <c:v>43738</c:v>
                </c:pt>
                <c:pt idx="506">
                  <c:v>43745</c:v>
                </c:pt>
                <c:pt idx="507">
                  <c:v>43752</c:v>
                </c:pt>
                <c:pt idx="508">
                  <c:v>43759</c:v>
                </c:pt>
                <c:pt idx="509">
                  <c:v>43766</c:v>
                </c:pt>
                <c:pt idx="510">
                  <c:v>43773</c:v>
                </c:pt>
                <c:pt idx="511">
                  <c:v>43780</c:v>
                </c:pt>
                <c:pt idx="512">
                  <c:v>43787</c:v>
                </c:pt>
                <c:pt idx="513">
                  <c:v>43794</c:v>
                </c:pt>
                <c:pt idx="514">
                  <c:v>43801</c:v>
                </c:pt>
                <c:pt idx="515">
                  <c:v>43808</c:v>
                </c:pt>
                <c:pt idx="516">
                  <c:v>43815</c:v>
                </c:pt>
                <c:pt idx="517">
                  <c:v>43822</c:v>
                </c:pt>
                <c:pt idx="518">
                  <c:v>43829</c:v>
                </c:pt>
                <c:pt idx="519">
                  <c:v>43836</c:v>
                </c:pt>
                <c:pt idx="520">
                  <c:v>43843</c:v>
                </c:pt>
                <c:pt idx="521">
                  <c:v>43850</c:v>
                </c:pt>
                <c:pt idx="522">
                  <c:v>43857</c:v>
                </c:pt>
                <c:pt idx="523">
                  <c:v>43864</c:v>
                </c:pt>
                <c:pt idx="524">
                  <c:v>43871</c:v>
                </c:pt>
                <c:pt idx="525">
                  <c:v>43878</c:v>
                </c:pt>
                <c:pt idx="526">
                  <c:v>43885</c:v>
                </c:pt>
                <c:pt idx="527">
                  <c:v>43892</c:v>
                </c:pt>
                <c:pt idx="528">
                  <c:v>43899</c:v>
                </c:pt>
                <c:pt idx="529">
                  <c:v>43906</c:v>
                </c:pt>
                <c:pt idx="530">
                  <c:v>43913</c:v>
                </c:pt>
                <c:pt idx="531">
                  <c:v>43920</c:v>
                </c:pt>
                <c:pt idx="532">
                  <c:v>43927</c:v>
                </c:pt>
                <c:pt idx="533">
                  <c:v>43934</c:v>
                </c:pt>
                <c:pt idx="534">
                  <c:v>43941</c:v>
                </c:pt>
                <c:pt idx="535">
                  <c:v>43948</c:v>
                </c:pt>
                <c:pt idx="536">
                  <c:v>43955</c:v>
                </c:pt>
                <c:pt idx="537">
                  <c:v>43962</c:v>
                </c:pt>
                <c:pt idx="538">
                  <c:v>43969</c:v>
                </c:pt>
                <c:pt idx="539">
                  <c:v>43976</c:v>
                </c:pt>
                <c:pt idx="540">
                  <c:v>43983</c:v>
                </c:pt>
                <c:pt idx="541">
                  <c:v>43990</c:v>
                </c:pt>
                <c:pt idx="542">
                  <c:v>43997</c:v>
                </c:pt>
                <c:pt idx="543">
                  <c:v>44004</c:v>
                </c:pt>
                <c:pt idx="544">
                  <c:v>44011</c:v>
                </c:pt>
                <c:pt idx="545">
                  <c:v>44018</c:v>
                </c:pt>
                <c:pt idx="546">
                  <c:v>44025</c:v>
                </c:pt>
                <c:pt idx="547">
                  <c:v>44032</c:v>
                </c:pt>
                <c:pt idx="548">
                  <c:v>44039</c:v>
                </c:pt>
                <c:pt idx="549">
                  <c:v>44046</c:v>
                </c:pt>
                <c:pt idx="550">
                  <c:v>44053</c:v>
                </c:pt>
                <c:pt idx="551">
                  <c:v>44060</c:v>
                </c:pt>
                <c:pt idx="552">
                  <c:v>44067</c:v>
                </c:pt>
                <c:pt idx="553">
                  <c:v>44074</c:v>
                </c:pt>
                <c:pt idx="554">
                  <c:v>44081</c:v>
                </c:pt>
                <c:pt idx="555">
                  <c:v>44088</c:v>
                </c:pt>
                <c:pt idx="556">
                  <c:v>44095</c:v>
                </c:pt>
                <c:pt idx="557">
                  <c:v>44102</c:v>
                </c:pt>
                <c:pt idx="558">
                  <c:v>44109</c:v>
                </c:pt>
                <c:pt idx="559">
                  <c:v>44116</c:v>
                </c:pt>
                <c:pt idx="560">
                  <c:v>44123</c:v>
                </c:pt>
                <c:pt idx="561">
                  <c:v>44130</c:v>
                </c:pt>
                <c:pt idx="562">
                  <c:v>44137</c:v>
                </c:pt>
                <c:pt idx="563">
                  <c:v>44144</c:v>
                </c:pt>
                <c:pt idx="564">
                  <c:v>44151</c:v>
                </c:pt>
                <c:pt idx="565">
                  <c:v>44158</c:v>
                </c:pt>
                <c:pt idx="566">
                  <c:v>44165</c:v>
                </c:pt>
                <c:pt idx="567">
                  <c:v>44172</c:v>
                </c:pt>
                <c:pt idx="568">
                  <c:v>44179</c:v>
                </c:pt>
                <c:pt idx="569">
                  <c:v>44186</c:v>
                </c:pt>
                <c:pt idx="570">
                  <c:v>44193</c:v>
                </c:pt>
                <c:pt idx="571">
                  <c:v>44200</c:v>
                </c:pt>
                <c:pt idx="572">
                  <c:v>44207</c:v>
                </c:pt>
                <c:pt idx="573">
                  <c:v>44214</c:v>
                </c:pt>
                <c:pt idx="574">
                  <c:v>44221</c:v>
                </c:pt>
                <c:pt idx="575">
                  <c:v>44228</c:v>
                </c:pt>
                <c:pt idx="576">
                  <c:v>44235</c:v>
                </c:pt>
                <c:pt idx="577">
                  <c:v>44242</c:v>
                </c:pt>
                <c:pt idx="578">
                  <c:v>44249</c:v>
                </c:pt>
                <c:pt idx="579">
                  <c:v>44256</c:v>
                </c:pt>
                <c:pt idx="580">
                  <c:v>44263</c:v>
                </c:pt>
                <c:pt idx="581">
                  <c:v>44270</c:v>
                </c:pt>
                <c:pt idx="582">
                  <c:v>44277</c:v>
                </c:pt>
                <c:pt idx="583">
                  <c:v>44284</c:v>
                </c:pt>
                <c:pt idx="584">
                  <c:v>44291</c:v>
                </c:pt>
                <c:pt idx="585">
                  <c:v>44298</c:v>
                </c:pt>
                <c:pt idx="586">
                  <c:v>44305</c:v>
                </c:pt>
                <c:pt idx="587">
                  <c:v>44312</c:v>
                </c:pt>
                <c:pt idx="588">
                  <c:v>44319</c:v>
                </c:pt>
                <c:pt idx="589">
                  <c:v>44326</c:v>
                </c:pt>
                <c:pt idx="590">
                  <c:v>44333</c:v>
                </c:pt>
                <c:pt idx="591">
                  <c:v>44340</c:v>
                </c:pt>
                <c:pt idx="592">
                  <c:v>44347</c:v>
                </c:pt>
                <c:pt idx="593">
                  <c:v>44354</c:v>
                </c:pt>
                <c:pt idx="594">
                  <c:v>44361</c:v>
                </c:pt>
                <c:pt idx="595">
                  <c:v>44368</c:v>
                </c:pt>
                <c:pt idx="596">
                  <c:v>44375</c:v>
                </c:pt>
                <c:pt idx="597">
                  <c:v>44382</c:v>
                </c:pt>
                <c:pt idx="598">
                  <c:v>44389</c:v>
                </c:pt>
                <c:pt idx="599">
                  <c:v>44396</c:v>
                </c:pt>
                <c:pt idx="600">
                  <c:v>44403</c:v>
                </c:pt>
                <c:pt idx="601">
                  <c:v>44410</c:v>
                </c:pt>
                <c:pt idx="602">
                  <c:v>44417</c:v>
                </c:pt>
                <c:pt idx="603">
                  <c:v>44424</c:v>
                </c:pt>
                <c:pt idx="604">
                  <c:v>44431</c:v>
                </c:pt>
                <c:pt idx="605">
                  <c:v>44438</c:v>
                </c:pt>
                <c:pt idx="606">
                  <c:v>44445</c:v>
                </c:pt>
                <c:pt idx="607">
                  <c:v>44452</c:v>
                </c:pt>
                <c:pt idx="608">
                  <c:v>44459</c:v>
                </c:pt>
                <c:pt idx="609">
                  <c:v>44466</c:v>
                </c:pt>
                <c:pt idx="610">
                  <c:v>44473</c:v>
                </c:pt>
                <c:pt idx="611">
                  <c:v>44480</c:v>
                </c:pt>
                <c:pt idx="612">
                  <c:v>44487</c:v>
                </c:pt>
                <c:pt idx="613">
                  <c:v>44494</c:v>
                </c:pt>
                <c:pt idx="614">
                  <c:v>44501</c:v>
                </c:pt>
                <c:pt idx="615">
                  <c:v>44508</c:v>
                </c:pt>
                <c:pt idx="616">
                  <c:v>44515</c:v>
                </c:pt>
                <c:pt idx="617">
                  <c:v>44522</c:v>
                </c:pt>
                <c:pt idx="618">
                  <c:v>44529</c:v>
                </c:pt>
                <c:pt idx="619">
                  <c:v>44536</c:v>
                </c:pt>
                <c:pt idx="620">
                  <c:v>44543</c:v>
                </c:pt>
                <c:pt idx="621">
                  <c:v>44550</c:v>
                </c:pt>
                <c:pt idx="622">
                  <c:v>44557</c:v>
                </c:pt>
                <c:pt idx="623">
                  <c:v>44564</c:v>
                </c:pt>
                <c:pt idx="624">
                  <c:v>44571</c:v>
                </c:pt>
                <c:pt idx="625">
                  <c:v>44578</c:v>
                </c:pt>
                <c:pt idx="626">
                  <c:v>44585</c:v>
                </c:pt>
                <c:pt idx="627">
                  <c:v>44592</c:v>
                </c:pt>
                <c:pt idx="628">
                  <c:v>44599</c:v>
                </c:pt>
                <c:pt idx="629">
                  <c:v>44606</c:v>
                </c:pt>
                <c:pt idx="630">
                  <c:v>44613</c:v>
                </c:pt>
                <c:pt idx="631">
                  <c:v>44641</c:v>
                </c:pt>
                <c:pt idx="632">
                  <c:v>44648</c:v>
                </c:pt>
                <c:pt idx="633">
                  <c:v>44655</c:v>
                </c:pt>
              </c:numCache>
            </c:numRef>
          </c:cat>
          <c:val>
            <c:numRef>
              <c:f>Данные!$C$2:$C$635</c:f>
              <c:numCache>
                <c:formatCode>0.00</c:formatCode>
                <c:ptCount val="634"/>
                <c:pt idx="0">
                  <c:v>347.96</c:v>
                </c:pt>
                <c:pt idx="1">
                  <c:v>351.48</c:v>
                </c:pt>
                <c:pt idx="2">
                  <c:v>351.43</c:v>
                </c:pt>
                <c:pt idx="3">
                  <c:v>326.39999999999998</c:v>
                </c:pt>
                <c:pt idx="4">
                  <c:v>317</c:v>
                </c:pt>
                <c:pt idx="5">
                  <c:v>346.3</c:v>
                </c:pt>
                <c:pt idx="6">
                  <c:v>342.05</c:v>
                </c:pt>
                <c:pt idx="7">
                  <c:v>384.5</c:v>
                </c:pt>
                <c:pt idx="8">
                  <c:v>378.5</c:v>
                </c:pt>
                <c:pt idx="9">
                  <c:v>371.28</c:v>
                </c:pt>
                <c:pt idx="10">
                  <c:v>389.55</c:v>
                </c:pt>
                <c:pt idx="11">
                  <c:v>423.88</c:v>
                </c:pt>
                <c:pt idx="12">
                  <c:v>426.99</c:v>
                </c:pt>
                <c:pt idx="13">
                  <c:v>406.01</c:v>
                </c:pt>
                <c:pt idx="14">
                  <c:v>387.89</c:v>
                </c:pt>
                <c:pt idx="15">
                  <c:v>390.7</c:v>
                </c:pt>
                <c:pt idx="16">
                  <c:v>335.11</c:v>
                </c:pt>
                <c:pt idx="17">
                  <c:v>358.5</c:v>
                </c:pt>
                <c:pt idx="18">
                  <c:v>329.74</c:v>
                </c:pt>
                <c:pt idx="19">
                  <c:v>328.9</c:v>
                </c:pt>
                <c:pt idx="20">
                  <c:v>329.99</c:v>
                </c:pt>
                <c:pt idx="21">
                  <c:v>312.37</c:v>
                </c:pt>
                <c:pt idx="22">
                  <c:v>315.61</c:v>
                </c:pt>
                <c:pt idx="23">
                  <c:v>323.99</c:v>
                </c:pt>
                <c:pt idx="24">
                  <c:v>300</c:v>
                </c:pt>
                <c:pt idx="25">
                  <c:v>314.37</c:v>
                </c:pt>
                <c:pt idx="26">
                  <c:v>326.61</c:v>
                </c:pt>
                <c:pt idx="27">
                  <c:v>351.9</c:v>
                </c:pt>
                <c:pt idx="28">
                  <c:v>358</c:v>
                </c:pt>
                <c:pt idx="29">
                  <c:v>373.36</c:v>
                </c:pt>
                <c:pt idx="30">
                  <c:v>354.12</c:v>
                </c:pt>
                <c:pt idx="31">
                  <c:v>364.27</c:v>
                </c:pt>
                <c:pt idx="32">
                  <c:v>371.9</c:v>
                </c:pt>
                <c:pt idx="33">
                  <c:v>393.67</c:v>
                </c:pt>
                <c:pt idx="34">
                  <c:v>414.26</c:v>
                </c:pt>
                <c:pt idx="35">
                  <c:v>418.55</c:v>
                </c:pt>
                <c:pt idx="36">
                  <c:v>459.89</c:v>
                </c:pt>
                <c:pt idx="37">
                  <c:v>448.49</c:v>
                </c:pt>
                <c:pt idx="38">
                  <c:v>447.18</c:v>
                </c:pt>
                <c:pt idx="39">
                  <c:v>469.04</c:v>
                </c:pt>
                <c:pt idx="40">
                  <c:v>447.77</c:v>
                </c:pt>
                <c:pt idx="41">
                  <c:v>421.5</c:v>
                </c:pt>
                <c:pt idx="42">
                  <c:v>431.99</c:v>
                </c:pt>
                <c:pt idx="43">
                  <c:v>443.5</c:v>
                </c:pt>
                <c:pt idx="44">
                  <c:v>455.02</c:v>
                </c:pt>
                <c:pt idx="45">
                  <c:v>455.04</c:v>
                </c:pt>
                <c:pt idx="46">
                  <c:v>491</c:v>
                </c:pt>
                <c:pt idx="47">
                  <c:v>512</c:v>
                </c:pt>
                <c:pt idx="48">
                  <c:v>511.43</c:v>
                </c:pt>
                <c:pt idx="49">
                  <c:v>513.91</c:v>
                </c:pt>
                <c:pt idx="50">
                  <c:v>519.85</c:v>
                </c:pt>
                <c:pt idx="51">
                  <c:v>569.47</c:v>
                </c:pt>
                <c:pt idx="52">
                  <c:v>568</c:v>
                </c:pt>
                <c:pt idx="53">
                  <c:v>538.97</c:v>
                </c:pt>
                <c:pt idx="54">
                  <c:v>541.70000000000005</c:v>
                </c:pt>
                <c:pt idx="55">
                  <c:v>514.51</c:v>
                </c:pt>
                <c:pt idx="56">
                  <c:v>519.13</c:v>
                </c:pt>
                <c:pt idx="57">
                  <c:v>529</c:v>
                </c:pt>
                <c:pt idx="58">
                  <c:v>548.70000000000005</c:v>
                </c:pt>
                <c:pt idx="59">
                  <c:v>523.1</c:v>
                </c:pt>
                <c:pt idx="60">
                  <c:v>537.9</c:v>
                </c:pt>
                <c:pt idx="61">
                  <c:v>554.29999999999995</c:v>
                </c:pt>
                <c:pt idx="62">
                  <c:v>564.5</c:v>
                </c:pt>
                <c:pt idx="63">
                  <c:v>559.9</c:v>
                </c:pt>
                <c:pt idx="64">
                  <c:v>522.1</c:v>
                </c:pt>
                <c:pt idx="65">
                  <c:v>532.1</c:v>
                </c:pt>
                <c:pt idx="66">
                  <c:v>501.6</c:v>
                </c:pt>
                <c:pt idx="67">
                  <c:v>479.6</c:v>
                </c:pt>
                <c:pt idx="68">
                  <c:v>469</c:v>
                </c:pt>
                <c:pt idx="69">
                  <c:v>480</c:v>
                </c:pt>
                <c:pt idx="70">
                  <c:v>506</c:v>
                </c:pt>
                <c:pt idx="71">
                  <c:v>506.5</c:v>
                </c:pt>
                <c:pt idx="72">
                  <c:v>523.9</c:v>
                </c:pt>
                <c:pt idx="73">
                  <c:v>505.7</c:v>
                </c:pt>
                <c:pt idx="74">
                  <c:v>496.3</c:v>
                </c:pt>
                <c:pt idx="75">
                  <c:v>522</c:v>
                </c:pt>
                <c:pt idx="76">
                  <c:v>518.5</c:v>
                </c:pt>
                <c:pt idx="77">
                  <c:v>512.29999999999995</c:v>
                </c:pt>
                <c:pt idx="78">
                  <c:v>522.6</c:v>
                </c:pt>
                <c:pt idx="79">
                  <c:v>533.9</c:v>
                </c:pt>
                <c:pt idx="80">
                  <c:v>467.9</c:v>
                </c:pt>
                <c:pt idx="81">
                  <c:v>436</c:v>
                </c:pt>
                <c:pt idx="82">
                  <c:v>418</c:v>
                </c:pt>
                <c:pt idx="83">
                  <c:v>434.5</c:v>
                </c:pt>
                <c:pt idx="84">
                  <c:v>432</c:v>
                </c:pt>
                <c:pt idx="85">
                  <c:v>425.2</c:v>
                </c:pt>
                <c:pt idx="86">
                  <c:v>430</c:v>
                </c:pt>
                <c:pt idx="87">
                  <c:v>342.5</c:v>
                </c:pt>
                <c:pt idx="88">
                  <c:v>340.1</c:v>
                </c:pt>
                <c:pt idx="89">
                  <c:v>379</c:v>
                </c:pt>
                <c:pt idx="90">
                  <c:v>392.2</c:v>
                </c:pt>
                <c:pt idx="91">
                  <c:v>388</c:v>
                </c:pt>
                <c:pt idx="92">
                  <c:v>448.1</c:v>
                </c:pt>
                <c:pt idx="93">
                  <c:v>451</c:v>
                </c:pt>
                <c:pt idx="94">
                  <c:v>456.8</c:v>
                </c:pt>
                <c:pt idx="95">
                  <c:v>426.1</c:v>
                </c:pt>
                <c:pt idx="96">
                  <c:v>403.5</c:v>
                </c:pt>
                <c:pt idx="97">
                  <c:v>398.4</c:v>
                </c:pt>
                <c:pt idx="98">
                  <c:v>385.8</c:v>
                </c:pt>
                <c:pt idx="99">
                  <c:v>371.3</c:v>
                </c:pt>
                <c:pt idx="100">
                  <c:v>361.2</c:v>
                </c:pt>
                <c:pt idx="101">
                  <c:v>363.8</c:v>
                </c:pt>
                <c:pt idx="102">
                  <c:v>404.1</c:v>
                </c:pt>
                <c:pt idx="103">
                  <c:v>413.7</c:v>
                </c:pt>
                <c:pt idx="104">
                  <c:v>431.6</c:v>
                </c:pt>
                <c:pt idx="105">
                  <c:v>428</c:v>
                </c:pt>
                <c:pt idx="106">
                  <c:v>435.5</c:v>
                </c:pt>
                <c:pt idx="107">
                  <c:v>430.5</c:v>
                </c:pt>
                <c:pt idx="108">
                  <c:v>438.7</c:v>
                </c:pt>
                <c:pt idx="109">
                  <c:v>431.5</c:v>
                </c:pt>
                <c:pt idx="110">
                  <c:v>445.5</c:v>
                </c:pt>
                <c:pt idx="111">
                  <c:v>432.4</c:v>
                </c:pt>
                <c:pt idx="112">
                  <c:v>425</c:v>
                </c:pt>
                <c:pt idx="113">
                  <c:v>411.5</c:v>
                </c:pt>
                <c:pt idx="114">
                  <c:v>392.8</c:v>
                </c:pt>
                <c:pt idx="115">
                  <c:v>398.6</c:v>
                </c:pt>
                <c:pt idx="116">
                  <c:v>392</c:v>
                </c:pt>
                <c:pt idx="117">
                  <c:v>406.1</c:v>
                </c:pt>
                <c:pt idx="118">
                  <c:v>400.3</c:v>
                </c:pt>
                <c:pt idx="119">
                  <c:v>371</c:v>
                </c:pt>
                <c:pt idx="120">
                  <c:v>374.3</c:v>
                </c:pt>
                <c:pt idx="121">
                  <c:v>344.4</c:v>
                </c:pt>
                <c:pt idx="122">
                  <c:v>360.1</c:v>
                </c:pt>
                <c:pt idx="123">
                  <c:v>362.5</c:v>
                </c:pt>
                <c:pt idx="124">
                  <c:v>382.1</c:v>
                </c:pt>
                <c:pt idx="125">
                  <c:v>398</c:v>
                </c:pt>
                <c:pt idx="126">
                  <c:v>384.1</c:v>
                </c:pt>
                <c:pt idx="127">
                  <c:v>378.8</c:v>
                </c:pt>
                <c:pt idx="128">
                  <c:v>376.4</c:v>
                </c:pt>
                <c:pt idx="129">
                  <c:v>368.9</c:v>
                </c:pt>
                <c:pt idx="130">
                  <c:v>369.1</c:v>
                </c:pt>
                <c:pt idx="131">
                  <c:v>353.9</c:v>
                </c:pt>
                <c:pt idx="132">
                  <c:v>370.5</c:v>
                </c:pt>
                <c:pt idx="133">
                  <c:v>394</c:v>
                </c:pt>
                <c:pt idx="134">
                  <c:v>381.7</c:v>
                </c:pt>
                <c:pt idx="135">
                  <c:v>391.5</c:v>
                </c:pt>
                <c:pt idx="136">
                  <c:v>369.4</c:v>
                </c:pt>
                <c:pt idx="137">
                  <c:v>395.5</c:v>
                </c:pt>
                <c:pt idx="138">
                  <c:v>432.8</c:v>
                </c:pt>
                <c:pt idx="139">
                  <c:v>408.8</c:v>
                </c:pt>
                <c:pt idx="140">
                  <c:v>394.6</c:v>
                </c:pt>
                <c:pt idx="141">
                  <c:v>393.6</c:v>
                </c:pt>
                <c:pt idx="142">
                  <c:v>390</c:v>
                </c:pt>
                <c:pt idx="143">
                  <c:v>392.2</c:v>
                </c:pt>
                <c:pt idx="144">
                  <c:v>383.6</c:v>
                </c:pt>
                <c:pt idx="145">
                  <c:v>385</c:v>
                </c:pt>
                <c:pt idx="146">
                  <c:v>366.8</c:v>
                </c:pt>
                <c:pt idx="147">
                  <c:v>352.2</c:v>
                </c:pt>
                <c:pt idx="148">
                  <c:v>364.8</c:v>
                </c:pt>
                <c:pt idx="149">
                  <c:v>352</c:v>
                </c:pt>
                <c:pt idx="150">
                  <c:v>354.9</c:v>
                </c:pt>
                <c:pt idx="151">
                  <c:v>353.6</c:v>
                </c:pt>
                <c:pt idx="152">
                  <c:v>384</c:v>
                </c:pt>
                <c:pt idx="153">
                  <c:v>369.1</c:v>
                </c:pt>
                <c:pt idx="154">
                  <c:v>392</c:v>
                </c:pt>
                <c:pt idx="155">
                  <c:v>396.2</c:v>
                </c:pt>
                <c:pt idx="156">
                  <c:v>387.9</c:v>
                </c:pt>
                <c:pt idx="157">
                  <c:v>373.9</c:v>
                </c:pt>
                <c:pt idx="158">
                  <c:v>364.5</c:v>
                </c:pt>
                <c:pt idx="159">
                  <c:v>368.6</c:v>
                </c:pt>
                <c:pt idx="160">
                  <c:v>352.4</c:v>
                </c:pt>
                <c:pt idx="161">
                  <c:v>337.4</c:v>
                </c:pt>
                <c:pt idx="162">
                  <c:v>336.9</c:v>
                </c:pt>
                <c:pt idx="163">
                  <c:v>318.3</c:v>
                </c:pt>
                <c:pt idx="164">
                  <c:v>302</c:v>
                </c:pt>
                <c:pt idx="165">
                  <c:v>279.7</c:v>
                </c:pt>
                <c:pt idx="166">
                  <c:v>262.39999999999998</c:v>
                </c:pt>
                <c:pt idx="167">
                  <c:v>257.39999999999998</c:v>
                </c:pt>
                <c:pt idx="168">
                  <c:v>243.6</c:v>
                </c:pt>
                <c:pt idx="169">
                  <c:v>259</c:v>
                </c:pt>
                <c:pt idx="170">
                  <c:v>277.5</c:v>
                </c:pt>
                <c:pt idx="171">
                  <c:v>282.8</c:v>
                </c:pt>
                <c:pt idx="172">
                  <c:v>268.7</c:v>
                </c:pt>
                <c:pt idx="173">
                  <c:v>260</c:v>
                </c:pt>
                <c:pt idx="174">
                  <c:v>263.7</c:v>
                </c:pt>
                <c:pt idx="175">
                  <c:v>237.3</c:v>
                </c:pt>
                <c:pt idx="176">
                  <c:v>220.6</c:v>
                </c:pt>
                <c:pt idx="177">
                  <c:v>214.5</c:v>
                </c:pt>
                <c:pt idx="178">
                  <c:v>209.8</c:v>
                </c:pt>
                <c:pt idx="179">
                  <c:v>225.9</c:v>
                </c:pt>
                <c:pt idx="180">
                  <c:v>235.1</c:v>
                </c:pt>
                <c:pt idx="181">
                  <c:v>247.9</c:v>
                </c:pt>
                <c:pt idx="182">
                  <c:v>249.3</c:v>
                </c:pt>
                <c:pt idx="183">
                  <c:v>261</c:v>
                </c:pt>
                <c:pt idx="184">
                  <c:v>272.5</c:v>
                </c:pt>
                <c:pt idx="185">
                  <c:v>273.10000000000002</c:v>
                </c:pt>
                <c:pt idx="186">
                  <c:v>280.60000000000002</c:v>
                </c:pt>
                <c:pt idx="187">
                  <c:v>275.89999999999998</c:v>
                </c:pt>
                <c:pt idx="188">
                  <c:v>288.8</c:v>
                </c:pt>
                <c:pt idx="189">
                  <c:v>291.8</c:v>
                </c:pt>
                <c:pt idx="190">
                  <c:v>299.60000000000002</c:v>
                </c:pt>
                <c:pt idx="191">
                  <c:v>286.2</c:v>
                </c:pt>
                <c:pt idx="192">
                  <c:v>281.10000000000002</c:v>
                </c:pt>
                <c:pt idx="193">
                  <c:v>286.5</c:v>
                </c:pt>
                <c:pt idx="194">
                  <c:v>293.5</c:v>
                </c:pt>
                <c:pt idx="195">
                  <c:v>281.89999999999998</c:v>
                </c:pt>
                <c:pt idx="196">
                  <c:v>281.5</c:v>
                </c:pt>
                <c:pt idx="197">
                  <c:v>286.10000000000002</c:v>
                </c:pt>
                <c:pt idx="198">
                  <c:v>280.39999999999998</c:v>
                </c:pt>
                <c:pt idx="199">
                  <c:v>304</c:v>
                </c:pt>
                <c:pt idx="200">
                  <c:v>301.89999999999998</c:v>
                </c:pt>
                <c:pt idx="201">
                  <c:v>301.7</c:v>
                </c:pt>
                <c:pt idx="202">
                  <c:v>297</c:v>
                </c:pt>
                <c:pt idx="203">
                  <c:v>315</c:v>
                </c:pt>
                <c:pt idx="204">
                  <c:v>315</c:v>
                </c:pt>
                <c:pt idx="205">
                  <c:v>319.5</c:v>
                </c:pt>
                <c:pt idx="206">
                  <c:v>305.89999999999998</c:v>
                </c:pt>
                <c:pt idx="207">
                  <c:v>306.10000000000002</c:v>
                </c:pt>
                <c:pt idx="208">
                  <c:v>302.8</c:v>
                </c:pt>
                <c:pt idx="209">
                  <c:v>283.5</c:v>
                </c:pt>
                <c:pt idx="210">
                  <c:v>295.7</c:v>
                </c:pt>
                <c:pt idx="211">
                  <c:v>296.8</c:v>
                </c:pt>
                <c:pt idx="212">
                  <c:v>294.89999999999998</c:v>
                </c:pt>
                <c:pt idx="213">
                  <c:v>297.7</c:v>
                </c:pt>
                <c:pt idx="214">
                  <c:v>280.60000000000002</c:v>
                </c:pt>
                <c:pt idx="215">
                  <c:v>228.2</c:v>
                </c:pt>
                <c:pt idx="216">
                  <c:v>251.4</c:v>
                </c:pt>
                <c:pt idx="217">
                  <c:v>261.8</c:v>
                </c:pt>
                <c:pt idx="218">
                  <c:v>266.3</c:v>
                </c:pt>
                <c:pt idx="219">
                  <c:v>280.2</c:v>
                </c:pt>
                <c:pt idx="220">
                  <c:v>267</c:v>
                </c:pt>
                <c:pt idx="221">
                  <c:v>245.6</c:v>
                </c:pt>
                <c:pt idx="222">
                  <c:v>246.2</c:v>
                </c:pt>
                <c:pt idx="223">
                  <c:v>279</c:v>
                </c:pt>
                <c:pt idx="224">
                  <c:v>306.39999999999998</c:v>
                </c:pt>
                <c:pt idx="225">
                  <c:v>310.5</c:v>
                </c:pt>
                <c:pt idx="226">
                  <c:v>294.5</c:v>
                </c:pt>
                <c:pt idx="227">
                  <c:v>294.5</c:v>
                </c:pt>
                <c:pt idx="228">
                  <c:v>292.5</c:v>
                </c:pt>
                <c:pt idx="229">
                  <c:v>286.2</c:v>
                </c:pt>
                <c:pt idx="230">
                  <c:v>280.60000000000002</c:v>
                </c:pt>
                <c:pt idx="231">
                  <c:v>283.39999999999998</c:v>
                </c:pt>
                <c:pt idx="232">
                  <c:v>290.89999999999998</c:v>
                </c:pt>
                <c:pt idx="233">
                  <c:v>302</c:v>
                </c:pt>
                <c:pt idx="234">
                  <c:v>310.10000000000002</c:v>
                </c:pt>
                <c:pt idx="235">
                  <c:v>344.9</c:v>
                </c:pt>
                <c:pt idx="236">
                  <c:v>334.1</c:v>
                </c:pt>
                <c:pt idx="237">
                  <c:v>340</c:v>
                </c:pt>
                <c:pt idx="238">
                  <c:v>360.5</c:v>
                </c:pt>
                <c:pt idx="239">
                  <c:v>359.5</c:v>
                </c:pt>
                <c:pt idx="240">
                  <c:v>369</c:v>
                </c:pt>
                <c:pt idx="241">
                  <c:v>366.7</c:v>
                </c:pt>
                <c:pt idx="242">
                  <c:v>383.7</c:v>
                </c:pt>
                <c:pt idx="243">
                  <c:v>390.7</c:v>
                </c:pt>
                <c:pt idx="244">
                  <c:v>380.65</c:v>
                </c:pt>
                <c:pt idx="245">
                  <c:v>400</c:v>
                </c:pt>
                <c:pt idx="246">
                  <c:v>410.15</c:v>
                </c:pt>
                <c:pt idx="247">
                  <c:v>424</c:v>
                </c:pt>
                <c:pt idx="248">
                  <c:v>457.1</c:v>
                </c:pt>
                <c:pt idx="249">
                  <c:v>508.05</c:v>
                </c:pt>
                <c:pt idx="250">
                  <c:v>496</c:v>
                </c:pt>
                <c:pt idx="251">
                  <c:v>525</c:v>
                </c:pt>
                <c:pt idx="252">
                  <c:v>454.75</c:v>
                </c:pt>
                <c:pt idx="253">
                  <c:v>471.5</c:v>
                </c:pt>
                <c:pt idx="254">
                  <c:v>511</c:v>
                </c:pt>
                <c:pt idx="255">
                  <c:v>490.2</c:v>
                </c:pt>
                <c:pt idx="256">
                  <c:v>483.45</c:v>
                </c:pt>
                <c:pt idx="257">
                  <c:v>501.9</c:v>
                </c:pt>
                <c:pt idx="258">
                  <c:v>548.54999999999995</c:v>
                </c:pt>
                <c:pt idx="259">
                  <c:v>587.9</c:v>
                </c:pt>
                <c:pt idx="260">
                  <c:v>587</c:v>
                </c:pt>
                <c:pt idx="261">
                  <c:v>642.35</c:v>
                </c:pt>
                <c:pt idx="262">
                  <c:v>701.2</c:v>
                </c:pt>
                <c:pt idx="263">
                  <c:v>711.5</c:v>
                </c:pt>
                <c:pt idx="264">
                  <c:v>704.9</c:v>
                </c:pt>
                <c:pt idx="265">
                  <c:v>682</c:v>
                </c:pt>
                <c:pt idx="266">
                  <c:v>721</c:v>
                </c:pt>
                <c:pt idx="267">
                  <c:v>708.1</c:v>
                </c:pt>
                <c:pt idx="268">
                  <c:v>683</c:v>
                </c:pt>
                <c:pt idx="269">
                  <c:v>642.79999999999995</c:v>
                </c:pt>
                <c:pt idx="270">
                  <c:v>641.04999999999995</c:v>
                </c:pt>
                <c:pt idx="271">
                  <c:v>607</c:v>
                </c:pt>
                <c:pt idx="272">
                  <c:v>563</c:v>
                </c:pt>
                <c:pt idx="273">
                  <c:v>550</c:v>
                </c:pt>
                <c:pt idx="274">
                  <c:v>578.54999999999995</c:v>
                </c:pt>
                <c:pt idx="275">
                  <c:v>589.79999999999995</c:v>
                </c:pt>
                <c:pt idx="276">
                  <c:v>621.70000000000005</c:v>
                </c:pt>
                <c:pt idx="277">
                  <c:v>617.6</c:v>
                </c:pt>
                <c:pt idx="278">
                  <c:v>608.4</c:v>
                </c:pt>
                <c:pt idx="279">
                  <c:v>618.1</c:v>
                </c:pt>
                <c:pt idx="280">
                  <c:v>594.20000000000005</c:v>
                </c:pt>
                <c:pt idx="281">
                  <c:v>585.4</c:v>
                </c:pt>
                <c:pt idx="282">
                  <c:v>585</c:v>
                </c:pt>
                <c:pt idx="283">
                  <c:v>593.5</c:v>
                </c:pt>
                <c:pt idx="284">
                  <c:v>580</c:v>
                </c:pt>
                <c:pt idx="285">
                  <c:v>592.20000000000005</c:v>
                </c:pt>
                <c:pt idx="286">
                  <c:v>623.9</c:v>
                </c:pt>
                <c:pt idx="287">
                  <c:v>687.5</c:v>
                </c:pt>
                <c:pt idx="288">
                  <c:v>677.1</c:v>
                </c:pt>
                <c:pt idx="289">
                  <c:v>705.1</c:v>
                </c:pt>
                <c:pt idx="290">
                  <c:v>719.1</c:v>
                </c:pt>
                <c:pt idx="291">
                  <c:v>693.3</c:v>
                </c:pt>
                <c:pt idx="292">
                  <c:v>727</c:v>
                </c:pt>
                <c:pt idx="293">
                  <c:v>755.1</c:v>
                </c:pt>
                <c:pt idx="294">
                  <c:v>717</c:v>
                </c:pt>
                <c:pt idx="295">
                  <c:v>693.1</c:v>
                </c:pt>
                <c:pt idx="296">
                  <c:v>693.2</c:v>
                </c:pt>
                <c:pt idx="297">
                  <c:v>660</c:v>
                </c:pt>
                <c:pt idx="298">
                  <c:v>711.7</c:v>
                </c:pt>
                <c:pt idx="299">
                  <c:v>712</c:v>
                </c:pt>
                <c:pt idx="300">
                  <c:v>742</c:v>
                </c:pt>
                <c:pt idx="301">
                  <c:v>747</c:v>
                </c:pt>
                <c:pt idx="302">
                  <c:v>719.4</c:v>
                </c:pt>
                <c:pt idx="303">
                  <c:v>737.1</c:v>
                </c:pt>
                <c:pt idx="304">
                  <c:v>710.6</c:v>
                </c:pt>
                <c:pt idx="305">
                  <c:v>686.7</c:v>
                </c:pt>
                <c:pt idx="306">
                  <c:v>644.9</c:v>
                </c:pt>
                <c:pt idx="307">
                  <c:v>606</c:v>
                </c:pt>
                <c:pt idx="308">
                  <c:v>600.29999999999995</c:v>
                </c:pt>
                <c:pt idx="309">
                  <c:v>609.5</c:v>
                </c:pt>
                <c:pt idx="310">
                  <c:v>639.79999999999995</c:v>
                </c:pt>
                <c:pt idx="311">
                  <c:v>604</c:v>
                </c:pt>
                <c:pt idx="312">
                  <c:v>642</c:v>
                </c:pt>
                <c:pt idx="313">
                  <c:v>621.5</c:v>
                </c:pt>
                <c:pt idx="314">
                  <c:v>637</c:v>
                </c:pt>
                <c:pt idx="315">
                  <c:v>658</c:v>
                </c:pt>
                <c:pt idx="316">
                  <c:v>644</c:v>
                </c:pt>
                <c:pt idx="317">
                  <c:v>635</c:v>
                </c:pt>
                <c:pt idx="318">
                  <c:v>629.1</c:v>
                </c:pt>
                <c:pt idx="319">
                  <c:v>652</c:v>
                </c:pt>
                <c:pt idx="320">
                  <c:v>667.6</c:v>
                </c:pt>
                <c:pt idx="321">
                  <c:v>713</c:v>
                </c:pt>
                <c:pt idx="322">
                  <c:v>734.9</c:v>
                </c:pt>
                <c:pt idx="323">
                  <c:v>731</c:v>
                </c:pt>
                <c:pt idx="324">
                  <c:v>784.9</c:v>
                </c:pt>
                <c:pt idx="325">
                  <c:v>817.9</c:v>
                </c:pt>
                <c:pt idx="326">
                  <c:v>727</c:v>
                </c:pt>
                <c:pt idx="327">
                  <c:v>722</c:v>
                </c:pt>
                <c:pt idx="328">
                  <c:v>689</c:v>
                </c:pt>
                <c:pt idx="329">
                  <c:v>704.4</c:v>
                </c:pt>
                <c:pt idx="330">
                  <c:v>706</c:v>
                </c:pt>
                <c:pt idx="331">
                  <c:v>667.5</c:v>
                </c:pt>
                <c:pt idx="332">
                  <c:v>671.9</c:v>
                </c:pt>
                <c:pt idx="333">
                  <c:v>652.4</c:v>
                </c:pt>
                <c:pt idx="334">
                  <c:v>679</c:v>
                </c:pt>
                <c:pt idx="335">
                  <c:v>699.1</c:v>
                </c:pt>
                <c:pt idx="336">
                  <c:v>658.2</c:v>
                </c:pt>
                <c:pt idx="337">
                  <c:v>730</c:v>
                </c:pt>
                <c:pt idx="338">
                  <c:v>747.5</c:v>
                </c:pt>
                <c:pt idx="339">
                  <c:v>793.2</c:v>
                </c:pt>
                <c:pt idx="340">
                  <c:v>795</c:v>
                </c:pt>
                <c:pt idx="341">
                  <c:v>788</c:v>
                </c:pt>
                <c:pt idx="342">
                  <c:v>802.1</c:v>
                </c:pt>
                <c:pt idx="343">
                  <c:v>791</c:v>
                </c:pt>
                <c:pt idx="344">
                  <c:v>777</c:v>
                </c:pt>
                <c:pt idx="345">
                  <c:v>781.6</c:v>
                </c:pt>
                <c:pt idx="346">
                  <c:v>726.4</c:v>
                </c:pt>
                <c:pt idx="347">
                  <c:v>782</c:v>
                </c:pt>
                <c:pt idx="348">
                  <c:v>753</c:v>
                </c:pt>
                <c:pt idx="349">
                  <c:v>799</c:v>
                </c:pt>
                <c:pt idx="350">
                  <c:v>808</c:v>
                </c:pt>
                <c:pt idx="351">
                  <c:v>827.2</c:v>
                </c:pt>
                <c:pt idx="352">
                  <c:v>866.8</c:v>
                </c:pt>
                <c:pt idx="353">
                  <c:v>842.8</c:v>
                </c:pt>
                <c:pt idx="354">
                  <c:v>933</c:v>
                </c:pt>
                <c:pt idx="355">
                  <c:v>914.5</c:v>
                </c:pt>
                <c:pt idx="356">
                  <c:v>983.6</c:v>
                </c:pt>
                <c:pt idx="357">
                  <c:v>973</c:v>
                </c:pt>
                <c:pt idx="358">
                  <c:v>1006</c:v>
                </c:pt>
                <c:pt idx="359">
                  <c:v>945</c:v>
                </c:pt>
                <c:pt idx="360">
                  <c:v>900.8</c:v>
                </c:pt>
                <c:pt idx="361">
                  <c:v>942.2</c:v>
                </c:pt>
                <c:pt idx="362">
                  <c:v>941.9</c:v>
                </c:pt>
                <c:pt idx="363">
                  <c:v>942.6</c:v>
                </c:pt>
                <c:pt idx="364">
                  <c:v>912.7</c:v>
                </c:pt>
                <c:pt idx="365">
                  <c:v>993.7</c:v>
                </c:pt>
                <c:pt idx="366">
                  <c:v>932.6</c:v>
                </c:pt>
                <c:pt idx="367">
                  <c:v>909.8</c:v>
                </c:pt>
                <c:pt idx="368">
                  <c:v>882.9</c:v>
                </c:pt>
                <c:pt idx="369">
                  <c:v>849.7</c:v>
                </c:pt>
                <c:pt idx="370">
                  <c:v>825</c:v>
                </c:pt>
                <c:pt idx="371">
                  <c:v>810.2</c:v>
                </c:pt>
                <c:pt idx="372">
                  <c:v>833.5</c:v>
                </c:pt>
                <c:pt idx="373">
                  <c:v>825</c:v>
                </c:pt>
                <c:pt idx="374">
                  <c:v>809.9</c:v>
                </c:pt>
                <c:pt idx="375">
                  <c:v>840</c:v>
                </c:pt>
                <c:pt idx="376">
                  <c:v>781.4</c:v>
                </c:pt>
                <c:pt idx="377">
                  <c:v>774</c:v>
                </c:pt>
                <c:pt idx="378">
                  <c:v>776</c:v>
                </c:pt>
                <c:pt idx="379">
                  <c:v>775.3</c:v>
                </c:pt>
                <c:pt idx="380">
                  <c:v>748.5</c:v>
                </c:pt>
                <c:pt idx="381">
                  <c:v>735.6</c:v>
                </c:pt>
                <c:pt idx="382">
                  <c:v>749</c:v>
                </c:pt>
                <c:pt idx="383">
                  <c:v>726.4</c:v>
                </c:pt>
                <c:pt idx="384">
                  <c:v>732.3</c:v>
                </c:pt>
                <c:pt idx="385">
                  <c:v>717</c:v>
                </c:pt>
                <c:pt idx="386">
                  <c:v>728</c:v>
                </c:pt>
                <c:pt idx="387">
                  <c:v>776</c:v>
                </c:pt>
                <c:pt idx="388">
                  <c:v>800.6</c:v>
                </c:pt>
                <c:pt idx="389">
                  <c:v>835</c:v>
                </c:pt>
                <c:pt idx="390">
                  <c:v>820</c:v>
                </c:pt>
                <c:pt idx="391">
                  <c:v>820.5</c:v>
                </c:pt>
                <c:pt idx="392">
                  <c:v>845.3</c:v>
                </c:pt>
                <c:pt idx="393">
                  <c:v>828</c:v>
                </c:pt>
                <c:pt idx="394">
                  <c:v>850</c:v>
                </c:pt>
                <c:pt idx="395">
                  <c:v>879</c:v>
                </c:pt>
                <c:pt idx="396">
                  <c:v>894.9</c:v>
                </c:pt>
                <c:pt idx="397">
                  <c:v>898.3</c:v>
                </c:pt>
                <c:pt idx="398">
                  <c:v>912.2</c:v>
                </c:pt>
                <c:pt idx="399">
                  <c:v>882.3</c:v>
                </c:pt>
                <c:pt idx="400">
                  <c:v>869.5</c:v>
                </c:pt>
                <c:pt idx="401">
                  <c:v>886.2</c:v>
                </c:pt>
                <c:pt idx="402">
                  <c:v>903.2</c:v>
                </c:pt>
                <c:pt idx="403">
                  <c:v>905</c:v>
                </c:pt>
                <c:pt idx="404">
                  <c:v>905.5</c:v>
                </c:pt>
                <c:pt idx="405">
                  <c:v>902.3</c:v>
                </c:pt>
                <c:pt idx="406">
                  <c:v>884.4</c:v>
                </c:pt>
                <c:pt idx="407">
                  <c:v>894.6</c:v>
                </c:pt>
                <c:pt idx="408">
                  <c:v>910.5</c:v>
                </c:pt>
                <c:pt idx="409">
                  <c:v>912.5</c:v>
                </c:pt>
                <c:pt idx="410">
                  <c:v>886.7</c:v>
                </c:pt>
                <c:pt idx="411">
                  <c:v>901.4</c:v>
                </c:pt>
                <c:pt idx="412">
                  <c:v>876.9</c:v>
                </c:pt>
                <c:pt idx="413">
                  <c:v>887.4</c:v>
                </c:pt>
                <c:pt idx="414">
                  <c:v>920</c:v>
                </c:pt>
                <c:pt idx="415">
                  <c:v>968.6</c:v>
                </c:pt>
                <c:pt idx="416">
                  <c:v>953</c:v>
                </c:pt>
                <c:pt idx="417">
                  <c:v>952.7</c:v>
                </c:pt>
                <c:pt idx="418">
                  <c:v>918</c:v>
                </c:pt>
                <c:pt idx="419">
                  <c:v>907</c:v>
                </c:pt>
                <c:pt idx="420">
                  <c:v>949.2</c:v>
                </c:pt>
                <c:pt idx="421">
                  <c:v>936</c:v>
                </c:pt>
                <c:pt idx="422">
                  <c:v>897.3</c:v>
                </c:pt>
                <c:pt idx="423">
                  <c:v>886.5</c:v>
                </c:pt>
                <c:pt idx="424">
                  <c:v>907.1</c:v>
                </c:pt>
                <c:pt idx="425">
                  <c:v>882</c:v>
                </c:pt>
                <c:pt idx="426">
                  <c:v>872.4</c:v>
                </c:pt>
                <c:pt idx="427">
                  <c:v>890.2</c:v>
                </c:pt>
                <c:pt idx="428">
                  <c:v>881</c:v>
                </c:pt>
                <c:pt idx="429">
                  <c:v>953.7</c:v>
                </c:pt>
                <c:pt idx="430">
                  <c:v>988</c:v>
                </c:pt>
                <c:pt idx="431">
                  <c:v>975.5</c:v>
                </c:pt>
                <c:pt idx="432">
                  <c:v>986.2</c:v>
                </c:pt>
                <c:pt idx="433">
                  <c:v>994.3</c:v>
                </c:pt>
                <c:pt idx="434">
                  <c:v>1012</c:v>
                </c:pt>
                <c:pt idx="435">
                  <c:v>994.8</c:v>
                </c:pt>
                <c:pt idx="436">
                  <c:v>1025</c:v>
                </c:pt>
                <c:pt idx="437">
                  <c:v>1039.4000000000001</c:v>
                </c:pt>
                <c:pt idx="438">
                  <c:v>961.7</c:v>
                </c:pt>
                <c:pt idx="439">
                  <c:v>930.1</c:v>
                </c:pt>
                <c:pt idx="440">
                  <c:v>941.9</c:v>
                </c:pt>
                <c:pt idx="441">
                  <c:v>961.6</c:v>
                </c:pt>
                <c:pt idx="442">
                  <c:v>972.5</c:v>
                </c:pt>
                <c:pt idx="443">
                  <c:v>1014.7</c:v>
                </c:pt>
                <c:pt idx="444">
                  <c:v>1024.5</c:v>
                </c:pt>
                <c:pt idx="445">
                  <c:v>986.1</c:v>
                </c:pt>
                <c:pt idx="446">
                  <c:v>1020.2</c:v>
                </c:pt>
                <c:pt idx="447">
                  <c:v>1075</c:v>
                </c:pt>
                <c:pt idx="448">
                  <c:v>1086.0999999999999</c:v>
                </c:pt>
                <c:pt idx="449">
                  <c:v>1057</c:v>
                </c:pt>
                <c:pt idx="450">
                  <c:v>1087</c:v>
                </c:pt>
                <c:pt idx="451">
                  <c:v>1115</c:v>
                </c:pt>
                <c:pt idx="452">
                  <c:v>1091.3</c:v>
                </c:pt>
                <c:pt idx="453">
                  <c:v>1094.2</c:v>
                </c:pt>
                <c:pt idx="454">
                  <c:v>1057</c:v>
                </c:pt>
                <c:pt idx="455">
                  <c:v>1049.3</c:v>
                </c:pt>
                <c:pt idx="456">
                  <c:v>994.5</c:v>
                </c:pt>
                <c:pt idx="457">
                  <c:v>1040.5</c:v>
                </c:pt>
                <c:pt idx="458">
                  <c:v>1039.3</c:v>
                </c:pt>
                <c:pt idx="459">
                  <c:v>1024.0999999999999</c:v>
                </c:pt>
                <c:pt idx="460">
                  <c:v>1002</c:v>
                </c:pt>
                <c:pt idx="461">
                  <c:v>1002.7</c:v>
                </c:pt>
                <c:pt idx="462">
                  <c:v>955.1</c:v>
                </c:pt>
                <c:pt idx="463">
                  <c:v>936.2</c:v>
                </c:pt>
                <c:pt idx="464">
                  <c:v>945</c:v>
                </c:pt>
                <c:pt idx="465">
                  <c:v>942.9</c:v>
                </c:pt>
                <c:pt idx="466">
                  <c:v>949.7</c:v>
                </c:pt>
                <c:pt idx="467">
                  <c:v>972.5</c:v>
                </c:pt>
                <c:pt idx="468">
                  <c:v>954.8</c:v>
                </c:pt>
                <c:pt idx="469">
                  <c:v>951</c:v>
                </c:pt>
                <c:pt idx="470">
                  <c:v>1014.8</c:v>
                </c:pt>
                <c:pt idx="471">
                  <c:v>1022.2</c:v>
                </c:pt>
                <c:pt idx="472">
                  <c:v>1024.2</c:v>
                </c:pt>
                <c:pt idx="473">
                  <c:v>1001.6</c:v>
                </c:pt>
                <c:pt idx="474">
                  <c:v>1029</c:v>
                </c:pt>
                <c:pt idx="475">
                  <c:v>1020.8</c:v>
                </c:pt>
                <c:pt idx="476">
                  <c:v>1036.8</c:v>
                </c:pt>
                <c:pt idx="477">
                  <c:v>1013.6</c:v>
                </c:pt>
                <c:pt idx="478">
                  <c:v>1028</c:v>
                </c:pt>
                <c:pt idx="479">
                  <c:v>1043.2</c:v>
                </c:pt>
                <c:pt idx="480">
                  <c:v>1039.2</c:v>
                </c:pt>
                <c:pt idx="481">
                  <c:v>1047.5999999999999</c:v>
                </c:pt>
                <c:pt idx="482">
                  <c:v>1059.4000000000001</c:v>
                </c:pt>
                <c:pt idx="483">
                  <c:v>1055</c:v>
                </c:pt>
                <c:pt idx="484">
                  <c:v>998.6</c:v>
                </c:pt>
                <c:pt idx="485">
                  <c:v>973.2</c:v>
                </c:pt>
                <c:pt idx="486">
                  <c:v>998.2</c:v>
                </c:pt>
                <c:pt idx="487">
                  <c:v>1036.4000000000001</c:v>
                </c:pt>
                <c:pt idx="488">
                  <c:v>1050</c:v>
                </c:pt>
                <c:pt idx="489">
                  <c:v>1121</c:v>
                </c:pt>
                <c:pt idx="490">
                  <c:v>1097.4000000000001</c:v>
                </c:pt>
                <c:pt idx="491">
                  <c:v>1067.5999999999999</c:v>
                </c:pt>
                <c:pt idx="492">
                  <c:v>1051.8</c:v>
                </c:pt>
                <c:pt idx="493">
                  <c:v>1044.4000000000001</c:v>
                </c:pt>
                <c:pt idx="494">
                  <c:v>1043.4000000000001</c:v>
                </c:pt>
                <c:pt idx="495">
                  <c:v>1026.8</c:v>
                </c:pt>
                <c:pt idx="496">
                  <c:v>1000.4</c:v>
                </c:pt>
                <c:pt idx="497">
                  <c:v>970.6</c:v>
                </c:pt>
                <c:pt idx="498">
                  <c:v>928.4</c:v>
                </c:pt>
                <c:pt idx="499">
                  <c:v>946</c:v>
                </c:pt>
                <c:pt idx="500">
                  <c:v>1002.8</c:v>
                </c:pt>
                <c:pt idx="501">
                  <c:v>992.8</c:v>
                </c:pt>
                <c:pt idx="502">
                  <c:v>1014</c:v>
                </c:pt>
                <c:pt idx="503">
                  <c:v>965</c:v>
                </c:pt>
                <c:pt idx="504">
                  <c:v>944.4</c:v>
                </c:pt>
                <c:pt idx="505">
                  <c:v>876.8</c:v>
                </c:pt>
                <c:pt idx="506">
                  <c:v>893.4</c:v>
                </c:pt>
                <c:pt idx="507">
                  <c:v>881</c:v>
                </c:pt>
                <c:pt idx="508">
                  <c:v>878.4</c:v>
                </c:pt>
                <c:pt idx="509">
                  <c:v>893.2</c:v>
                </c:pt>
                <c:pt idx="510">
                  <c:v>909.6</c:v>
                </c:pt>
                <c:pt idx="511">
                  <c:v>881.4</c:v>
                </c:pt>
                <c:pt idx="512">
                  <c:v>901.8</c:v>
                </c:pt>
                <c:pt idx="513">
                  <c:v>908</c:v>
                </c:pt>
                <c:pt idx="514">
                  <c:v>883</c:v>
                </c:pt>
                <c:pt idx="515">
                  <c:v>918.4</c:v>
                </c:pt>
                <c:pt idx="516">
                  <c:v>926.4</c:v>
                </c:pt>
                <c:pt idx="517">
                  <c:v>938.2</c:v>
                </c:pt>
                <c:pt idx="518">
                  <c:v>945.8</c:v>
                </c:pt>
                <c:pt idx="519">
                  <c:v>937.4</c:v>
                </c:pt>
                <c:pt idx="520">
                  <c:v>977.2</c:v>
                </c:pt>
                <c:pt idx="521">
                  <c:v>956.2</c:v>
                </c:pt>
                <c:pt idx="522">
                  <c:v>911.4</c:v>
                </c:pt>
                <c:pt idx="523">
                  <c:v>935.4</c:v>
                </c:pt>
                <c:pt idx="524">
                  <c:v>928</c:v>
                </c:pt>
                <c:pt idx="525">
                  <c:v>908</c:v>
                </c:pt>
                <c:pt idx="526">
                  <c:v>814.6</c:v>
                </c:pt>
                <c:pt idx="527">
                  <c:v>808.6</c:v>
                </c:pt>
                <c:pt idx="528">
                  <c:v>809.6</c:v>
                </c:pt>
                <c:pt idx="529">
                  <c:v>812.6</c:v>
                </c:pt>
                <c:pt idx="530">
                  <c:v>825.4</c:v>
                </c:pt>
                <c:pt idx="531">
                  <c:v>882</c:v>
                </c:pt>
                <c:pt idx="532">
                  <c:v>900</c:v>
                </c:pt>
                <c:pt idx="533">
                  <c:v>864.6</c:v>
                </c:pt>
                <c:pt idx="534">
                  <c:v>862.4</c:v>
                </c:pt>
                <c:pt idx="535">
                  <c:v>889.6</c:v>
                </c:pt>
                <c:pt idx="536">
                  <c:v>871.4</c:v>
                </c:pt>
                <c:pt idx="537">
                  <c:v>824.2</c:v>
                </c:pt>
                <c:pt idx="538">
                  <c:v>872</c:v>
                </c:pt>
                <c:pt idx="539">
                  <c:v>934.6</c:v>
                </c:pt>
                <c:pt idx="540">
                  <c:v>949</c:v>
                </c:pt>
                <c:pt idx="541">
                  <c:v>939</c:v>
                </c:pt>
                <c:pt idx="542">
                  <c:v>872.2</c:v>
                </c:pt>
                <c:pt idx="543">
                  <c:v>851.6</c:v>
                </c:pt>
                <c:pt idx="544">
                  <c:v>884.2</c:v>
                </c:pt>
                <c:pt idx="545">
                  <c:v>880.2</c:v>
                </c:pt>
                <c:pt idx="546">
                  <c:v>878.2</c:v>
                </c:pt>
                <c:pt idx="547">
                  <c:v>894.2</c:v>
                </c:pt>
                <c:pt idx="548">
                  <c:v>912.6</c:v>
                </c:pt>
                <c:pt idx="549">
                  <c:v>924.8</c:v>
                </c:pt>
                <c:pt idx="550">
                  <c:v>965.6</c:v>
                </c:pt>
                <c:pt idx="551">
                  <c:v>960.2</c:v>
                </c:pt>
                <c:pt idx="552">
                  <c:v>943.6</c:v>
                </c:pt>
                <c:pt idx="553">
                  <c:v>947.4</c:v>
                </c:pt>
                <c:pt idx="554">
                  <c:v>968</c:v>
                </c:pt>
                <c:pt idx="555">
                  <c:v>976</c:v>
                </c:pt>
                <c:pt idx="556">
                  <c:v>984.6</c:v>
                </c:pt>
                <c:pt idx="557">
                  <c:v>1001.6</c:v>
                </c:pt>
                <c:pt idx="558">
                  <c:v>999.6</c:v>
                </c:pt>
                <c:pt idx="559">
                  <c:v>995.2</c:v>
                </c:pt>
                <c:pt idx="560">
                  <c:v>1067</c:v>
                </c:pt>
                <c:pt idx="561">
                  <c:v>1085</c:v>
                </c:pt>
                <c:pt idx="562">
                  <c:v>1090.8</c:v>
                </c:pt>
                <c:pt idx="563">
                  <c:v>1109</c:v>
                </c:pt>
                <c:pt idx="564">
                  <c:v>1107.2</c:v>
                </c:pt>
                <c:pt idx="565">
                  <c:v>1147.2</c:v>
                </c:pt>
                <c:pt idx="566">
                  <c:v>1188.8</c:v>
                </c:pt>
                <c:pt idx="567">
                  <c:v>1224.5999999999999</c:v>
                </c:pt>
                <c:pt idx="568">
                  <c:v>1263.5999999999999</c:v>
                </c:pt>
                <c:pt idx="569">
                  <c:v>1363.4</c:v>
                </c:pt>
                <c:pt idx="570">
                  <c:v>1323.2</c:v>
                </c:pt>
                <c:pt idx="571">
                  <c:v>1369.2</c:v>
                </c:pt>
                <c:pt idx="572">
                  <c:v>1344.8</c:v>
                </c:pt>
                <c:pt idx="573">
                  <c:v>1320.4</c:v>
                </c:pt>
                <c:pt idx="574">
                  <c:v>1262.8</c:v>
                </c:pt>
                <c:pt idx="575">
                  <c:v>1287</c:v>
                </c:pt>
                <c:pt idx="576">
                  <c:v>1287.2</c:v>
                </c:pt>
                <c:pt idx="577">
                  <c:v>1311.8</c:v>
                </c:pt>
                <c:pt idx="578">
                  <c:v>1343.6</c:v>
                </c:pt>
                <c:pt idx="579">
                  <c:v>1339</c:v>
                </c:pt>
                <c:pt idx="580">
                  <c:v>1408</c:v>
                </c:pt>
                <c:pt idx="581">
                  <c:v>1422.6</c:v>
                </c:pt>
                <c:pt idx="582">
                  <c:v>1426.2</c:v>
                </c:pt>
                <c:pt idx="583">
                  <c:v>1528.2</c:v>
                </c:pt>
                <c:pt idx="584">
                  <c:v>1537.8</c:v>
                </c:pt>
                <c:pt idx="585">
                  <c:v>1768.8</c:v>
                </c:pt>
                <c:pt idx="586">
                  <c:v>1881.2</c:v>
                </c:pt>
                <c:pt idx="587">
                  <c:v>1774</c:v>
                </c:pt>
                <c:pt idx="588">
                  <c:v>1835.6</c:v>
                </c:pt>
                <c:pt idx="589">
                  <c:v>1780</c:v>
                </c:pt>
                <c:pt idx="590">
                  <c:v>1783.4</c:v>
                </c:pt>
                <c:pt idx="591">
                  <c:v>1758.2</c:v>
                </c:pt>
                <c:pt idx="592">
                  <c:v>1646.6</c:v>
                </c:pt>
                <c:pt idx="593">
                  <c:v>1733.8</c:v>
                </c:pt>
                <c:pt idx="594">
                  <c:v>1620</c:v>
                </c:pt>
                <c:pt idx="595">
                  <c:v>1566.2</c:v>
                </c:pt>
                <c:pt idx="596">
                  <c:v>1574</c:v>
                </c:pt>
                <c:pt idx="597">
                  <c:v>1624.8</c:v>
                </c:pt>
                <c:pt idx="598">
                  <c:v>1663.6</c:v>
                </c:pt>
                <c:pt idx="599">
                  <c:v>1741.6</c:v>
                </c:pt>
                <c:pt idx="600">
                  <c:v>1799.4</c:v>
                </c:pt>
                <c:pt idx="601">
                  <c:v>1759.8</c:v>
                </c:pt>
                <c:pt idx="602">
                  <c:v>1747.8</c:v>
                </c:pt>
                <c:pt idx="603">
                  <c:v>1669</c:v>
                </c:pt>
                <c:pt idx="604">
                  <c:v>1734.4</c:v>
                </c:pt>
                <c:pt idx="605">
                  <c:v>1648</c:v>
                </c:pt>
                <c:pt idx="606">
                  <c:v>1635</c:v>
                </c:pt>
                <c:pt idx="607">
                  <c:v>1571</c:v>
                </c:pt>
                <c:pt idx="608">
                  <c:v>1563.4</c:v>
                </c:pt>
                <c:pt idx="609">
                  <c:v>1504.8</c:v>
                </c:pt>
                <c:pt idx="610">
                  <c:v>1584.2</c:v>
                </c:pt>
                <c:pt idx="611">
                  <c:v>1567.6</c:v>
                </c:pt>
                <c:pt idx="612">
                  <c:v>1621</c:v>
                </c:pt>
                <c:pt idx="613">
                  <c:v>1614.2</c:v>
                </c:pt>
                <c:pt idx="614">
                  <c:v>1632.2</c:v>
                </c:pt>
                <c:pt idx="615">
                  <c:v>1676.4</c:v>
                </c:pt>
                <c:pt idx="616">
                  <c:v>1673.8</c:v>
                </c:pt>
                <c:pt idx="617">
                  <c:v>1592.4</c:v>
                </c:pt>
                <c:pt idx="618">
                  <c:v>1570.2</c:v>
                </c:pt>
                <c:pt idx="619">
                  <c:v>1595.6</c:v>
                </c:pt>
                <c:pt idx="620">
                  <c:v>1502.8</c:v>
                </c:pt>
                <c:pt idx="621">
                  <c:v>1578</c:v>
                </c:pt>
                <c:pt idx="622">
                  <c:v>1604.2</c:v>
                </c:pt>
                <c:pt idx="623">
                  <c:v>1584</c:v>
                </c:pt>
                <c:pt idx="624">
                  <c:v>1551.8</c:v>
                </c:pt>
                <c:pt idx="625">
                  <c:v>1480</c:v>
                </c:pt>
                <c:pt idx="626">
                  <c:v>1475.6</c:v>
                </c:pt>
                <c:pt idx="627">
                  <c:v>1560.6</c:v>
                </c:pt>
                <c:pt idx="628">
                  <c:v>1599.2</c:v>
                </c:pt>
                <c:pt idx="629">
                  <c:v>1636</c:v>
                </c:pt>
                <c:pt idx="630">
                  <c:v>1315</c:v>
                </c:pt>
                <c:pt idx="631">
                  <c:v>1160.4000000000001</c:v>
                </c:pt>
                <c:pt idx="632">
                  <c:v>1192.5999999999999</c:v>
                </c:pt>
                <c:pt idx="633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F-452D-A1E6-A88E641198FC}"/>
            </c:ext>
          </c:extLst>
        </c:ser>
        <c:ser>
          <c:idx val="1"/>
          <c:order val="1"/>
          <c:tx>
            <c:strRef>
              <c:f>Данные!$N$1</c:f>
              <c:strCache>
                <c:ptCount val="1"/>
                <c:pt idx="0">
                  <c:v>10*БСП ао - цена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Данные!$A$2:$A$635</c:f>
              <c:numCache>
                <c:formatCode>m/d/yyyy</c:formatCode>
                <c:ptCount val="634"/>
                <c:pt idx="0">
                  <c:v>40189</c:v>
                </c:pt>
                <c:pt idx="1">
                  <c:v>40196</c:v>
                </c:pt>
                <c:pt idx="2">
                  <c:v>40203</c:v>
                </c:pt>
                <c:pt idx="3">
                  <c:v>40210</c:v>
                </c:pt>
                <c:pt idx="4">
                  <c:v>40217</c:v>
                </c:pt>
                <c:pt idx="5">
                  <c:v>40224</c:v>
                </c:pt>
                <c:pt idx="6">
                  <c:v>40231</c:v>
                </c:pt>
                <c:pt idx="7">
                  <c:v>40238</c:v>
                </c:pt>
                <c:pt idx="8">
                  <c:v>40245</c:v>
                </c:pt>
                <c:pt idx="9">
                  <c:v>40252</c:v>
                </c:pt>
                <c:pt idx="10">
                  <c:v>40259</c:v>
                </c:pt>
                <c:pt idx="11">
                  <c:v>40266</c:v>
                </c:pt>
                <c:pt idx="12">
                  <c:v>40273</c:v>
                </c:pt>
                <c:pt idx="13">
                  <c:v>40280</c:v>
                </c:pt>
                <c:pt idx="14">
                  <c:v>40287</c:v>
                </c:pt>
                <c:pt idx="15">
                  <c:v>40294</c:v>
                </c:pt>
                <c:pt idx="16">
                  <c:v>40301</c:v>
                </c:pt>
                <c:pt idx="17">
                  <c:v>40308</c:v>
                </c:pt>
                <c:pt idx="18">
                  <c:v>40315</c:v>
                </c:pt>
                <c:pt idx="19">
                  <c:v>40322</c:v>
                </c:pt>
                <c:pt idx="20">
                  <c:v>40329</c:v>
                </c:pt>
                <c:pt idx="21">
                  <c:v>40336</c:v>
                </c:pt>
                <c:pt idx="22">
                  <c:v>40343</c:v>
                </c:pt>
                <c:pt idx="23">
                  <c:v>40350</c:v>
                </c:pt>
                <c:pt idx="24">
                  <c:v>40357</c:v>
                </c:pt>
                <c:pt idx="25">
                  <c:v>40364</c:v>
                </c:pt>
                <c:pt idx="26">
                  <c:v>40371</c:v>
                </c:pt>
                <c:pt idx="27">
                  <c:v>40378</c:v>
                </c:pt>
                <c:pt idx="28">
                  <c:v>40385</c:v>
                </c:pt>
                <c:pt idx="29">
                  <c:v>40392</c:v>
                </c:pt>
                <c:pt idx="30">
                  <c:v>40399</c:v>
                </c:pt>
                <c:pt idx="31">
                  <c:v>40406</c:v>
                </c:pt>
                <c:pt idx="32">
                  <c:v>40413</c:v>
                </c:pt>
                <c:pt idx="33">
                  <c:v>40420</c:v>
                </c:pt>
                <c:pt idx="34">
                  <c:v>40427</c:v>
                </c:pt>
                <c:pt idx="35">
                  <c:v>40434</c:v>
                </c:pt>
                <c:pt idx="36">
                  <c:v>40441</c:v>
                </c:pt>
                <c:pt idx="37">
                  <c:v>40448</c:v>
                </c:pt>
                <c:pt idx="38">
                  <c:v>40455</c:v>
                </c:pt>
                <c:pt idx="39">
                  <c:v>40462</c:v>
                </c:pt>
                <c:pt idx="40">
                  <c:v>40469</c:v>
                </c:pt>
                <c:pt idx="41">
                  <c:v>40476</c:v>
                </c:pt>
                <c:pt idx="42">
                  <c:v>40483</c:v>
                </c:pt>
                <c:pt idx="43">
                  <c:v>40490</c:v>
                </c:pt>
                <c:pt idx="44">
                  <c:v>40497</c:v>
                </c:pt>
                <c:pt idx="45">
                  <c:v>40504</c:v>
                </c:pt>
                <c:pt idx="46">
                  <c:v>40511</c:v>
                </c:pt>
                <c:pt idx="47">
                  <c:v>40518</c:v>
                </c:pt>
                <c:pt idx="48">
                  <c:v>40525</c:v>
                </c:pt>
                <c:pt idx="49">
                  <c:v>40532</c:v>
                </c:pt>
                <c:pt idx="50">
                  <c:v>40539</c:v>
                </c:pt>
                <c:pt idx="51">
                  <c:v>40553</c:v>
                </c:pt>
                <c:pt idx="52">
                  <c:v>40560</c:v>
                </c:pt>
                <c:pt idx="53">
                  <c:v>40567</c:v>
                </c:pt>
                <c:pt idx="54">
                  <c:v>40574</c:v>
                </c:pt>
                <c:pt idx="55">
                  <c:v>40581</c:v>
                </c:pt>
                <c:pt idx="56">
                  <c:v>40588</c:v>
                </c:pt>
                <c:pt idx="57">
                  <c:v>40595</c:v>
                </c:pt>
                <c:pt idx="58">
                  <c:v>40602</c:v>
                </c:pt>
                <c:pt idx="59">
                  <c:v>40609</c:v>
                </c:pt>
                <c:pt idx="60">
                  <c:v>40616</c:v>
                </c:pt>
                <c:pt idx="61">
                  <c:v>40623</c:v>
                </c:pt>
                <c:pt idx="62">
                  <c:v>40630</c:v>
                </c:pt>
                <c:pt idx="63">
                  <c:v>40637</c:v>
                </c:pt>
                <c:pt idx="64">
                  <c:v>40644</c:v>
                </c:pt>
                <c:pt idx="65">
                  <c:v>40651</c:v>
                </c:pt>
                <c:pt idx="66">
                  <c:v>40658</c:v>
                </c:pt>
                <c:pt idx="67">
                  <c:v>40665</c:v>
                </c:pt>
                <c:pt idx="68">
                  <c:v>40672</c:v>
                </c:pt>
                <c:pt idx="69">
                  <c:v>40679</c:v>
                </c:pt>
                <c:pt idx="70">
                  <c:v>40686</c:v>
                </c:pt>
                <c:pt idx="71">
                  <c:v>40693</c:v>
                </c:pt>
                <c:pt idx="72">
                  <c:v>40700</c:v>
                </c:pt>
                <c:pt idx="73">
                  <c:v>40707</c:v>
                </c:pt>
                <c:pt idx="74">
                  <c:v>40714</c:v>
                </c:pt>
                <c:pt idx="75">
                  <c:v>40721</c:v>
                </c:pt>
                <c:pt idx="76">
                  <c:v>40728</c:v>
                </c:pt>
                <c:pt idx="77">
                  <c:v>40735</c:v>
                </c:pt>
                <c:pt idx="78">
                  <c:v>40742</c:v>
                </c:pt>
                <c:pt idx="79">
                  <c:v>40749</c:v>
                </c:pt>
                <c:pt idx="80">
                  <c:v>40756</c:v>
                </c:pt>
                <c:pt idx="81">
                  <c:v>40763</c:v>
                </c:pt>
                <c:pt idx="82">
                  <c:v>40770</c:v>
                </c:pt>
                <c:pt idx="83">
                  <c:v>40777</c:v>
                </c:pt>
                <c:pt idx="84">
                  <c:v>40784</c:v>
                </c:pt>
                <c:pt idx="85">
                  <c:v>40791</c:v>
                </c:pt>
                <c:pt idx="86">
                  <c:v>40798</c:v>
                </c:pt>
                <c:pt idx="87">
                  <c:v>40805</c:v>
                </c:pt>
                <c:pt idx="88">
                  <c:v>40812</c:v>
                </c:pt>
                <c:pt idx="89">
                  <c:v>40819</c:v>
                </c:pt>
                <c:pt idx="90">
                  <c:v>40826</c:v>
                </c:pt>
                <c:pt idx="91">
                  <c:v>40833</c:v>
                </c:pt>
                <c:pt idx="92">
                  <c:v>40840</c:v>
                </c:pt>
                <c:pt idx="93">
                  <c:v>40847</c:v>
                </c:pt>
                <c:pt idx="94">
                  <c:v>40854</c:v>
                </c:pt>
                <c:pt idx="95">
                  <c:v>40861</c:v>
                </c:pt>
                <c:pt idx="96">
                  <c:v>40868</c:v>
                </c:pt>
                <c:pt idx="97">
                  <c:v>40875</c:v>
                </c:pt>
                <c:pt idx="98">
                  <c:v>40882</c:v>
                </c:pt>
                <c:pt idx="99">
                  <c:v>40889</c:v>
                </c:pt>
                <c:pt idx="100">
                  <c:v>40896</c:v>
                </c:pt>
                <c:pt idx="101">
                  <c:v>40903</c:v>
                </c:pt>
                <c:pt idx="102">
                  <c:v>40910</c:v>
                </c:pt>
                <c:pt idx="103">
                  <c:v>40917</c:v>
                </c:pt>
                <c:pt idx="104">
                  <c:v>40924</c:v>
                </c:pt>
                <c:pt idx="105">
                  <c:v>40931</c:v>
                </c:pt>
                <c:pt idx="106">
                  <c:v>40938</c:v>
                </c:pt>
                <c:pt idx="107">
                  <c:v>40945</c:v>
                </c:pt>
                <c:pt idx="108">
                  <c:v>40952</c:v>
                </c:pt>
                <c:pt idx="109">
                  <c:v>40959</c:v>
                </c:pt>
                <c:pt idx="110">
                  <c:v>40966</c:v>
                </c:pt>
                <c:pt idx="111">
                  <c:v>40973</c:v>
                </c:pt>
                <c:pt idx="112">
                  <c:v>40980</c:v>
                </c:pt>
                <c:pt idx="113">
                  <c:v>40987</c:v>
                </c:pt>
                <c:pt idx="114">
                  <c:v>40994</c:v>
                </c:pt>
                <c:pt idx="115">
                  <c:v>41001</c:v>
                </c:pt>
                <c:pt idx="116">
                  <c:v>41008</c:v>
                </c:pt>
                <c:pt idx="117">
                  <c:v>41015</c:v>
                </c:pt>
                <c:pt idx="118">
                  <c:v>41022</c:v>
                </c:pt>
                <c:pt idx="119">
                  <c:v>41029</c:v>
                </c:pt>
                <c:pt idx="120">
                  <c:v>41036</c:v>
                </c:pt>
                <c:pt idx="121">
                  <c:v>41043</c:v>
                </c:pt>
                <c:pt idx="122">
                  <c:v>41050</c:v>
                </c:pt>
                <c:pt idx="123">
                  <c:v>41057</c:v>
                </c:pt>
                <c:pt idx="124">
                  <c:v>41064</c:v>
                </c:pt>
                <c:pt idx="125">
                  <c:v>41071</c:v>
                </c:pt>
                <c:pt idx="126">
                  <c:v>41078</c:v>
                </c:pt>
                <c:pt idx="127">
                  <c:v>41085</c:v>
                </c:pt>
                <c:pt idx="128">
                  <c:v>41092</c:v>
                </c:pt>
                <c:pt idx="129">
                  <c:v>41099</c:v>
                </c:pt>
                <c:pt idx="130">
                  <c:v>41106</c:v>
                </c:pt>
                <c:pt idx="131">
                  <c:v>41113</c:v>
                </c:pt>
                <c:pt idx="132">
                  <c:v>41120</c:v>
                </c:pt>
                <c:pt idx="133">
                  <c:v>41127</c:v>
                </c:pt>
                <c:pt idx="134">
                  <c:v>41134</c:v>
                </c:pt>
                <c:pt idx="135">
                  <c:v>41141</c:v>
                </c:pt>
                <c:pt idx="136">
                  <c:v>41148</c:v>
                </c:pt>
                <c:pt idx="137">
                  <c:v>41155</c:v>
                </c:pt>
                <c:pt idx="138">
                  <c:v>41162</c:v>
                </c:pt>
                <c:pt idx="139">
                  <c:v>41169</c:v>
                </c:pt>
                <c:pt idx="140">
                  <c:v>41176</c:v>
                </c:pt>
                <c:pt idx="141">
                  <c:v>41183</c:v>
                </c:pt>
                <c:pt idx="142">
                  <c:v>41190</c:v>
                </c:pt>
                <c:pt idx="143">
                  <c:v>41197</c:v>
                </c:pt>
                <c:pt idx="144">
                  <c:v>41204</c:v>
                </c:pt>
                <c:pt idx="145">
                  <c:v>41211</c:v>
                </c:pt>
                <c:pt idx="146">
                  <c:v>41218</c:v>
                </c:pt>
                <c:pt idx="147">
                  <c:v>41225</c:v>
                </c:pt>
                <c:pt idx="148">
                  <c:v>41232</c:v>
                </c:pt>
                <c:pt idx="149">
                  <c:v>41239</c:v>
                </c:pt>
                <c:pt idx="150">
                  <c:v>41246</c:v>
                </c:pt>
                <c:pt idx="151">
                  <c:v>41253</c:v>
                </c:pt>
                <c:pt idx="152">
                  <c:v>41260</c:v>
                </c:pt>
                <c:pt idx="153">
                  <c:v>41267</c:v>
                </c:pt>
                <c:pt idx="154">
                  <c:v>41281</c:v>
                </c:pt>
                <c:pt idx="155">
                  <c:v>41288</c:v>
                </c:pt>
                <c:pt idx="156">
                  <c:v>41295</c:v>
                </c:pt>
                <c:pt idx="157">
                  <c:v>41302</c:v>
                </c:pt>
                <c:pt idx="158">
                  <c:v>41309</c:v>
                </c:pt>
                <c:pt idx="159">
                  <c:v>41316</c:v>
                </c:pt>
                <c:pt idx="160">
                  <c:v>41323</c:v>
                </c:pt>
                <c:pt idx="161">
                  <c:v>41330</c:v>
                </c:pt>
                <c:pt idx="162">
                  <c:v>41337</c:v>
                </c:pt>
                <c:pt idx="163">
                  <c:v>41344</c:v>
                </c:pt>
                <c:pt idx="164">
                  <c:v>41351</c:v>
                </c:pt>
                <c:pt idx="165">
                  <c:v>41358</c:v>
                </c:pt>
                <c:pt idx="166">
                  <c:v>41365</c:v>
                </c:pt>
                <c:pt idx="167">
                  <c:v>41372</c:v>
                </c:pt>
                <c:pt idx="168">
                  <c:v>41379</c:v>
                </c:pt>
                <c:pt idx="169">
                  <c:v>41386</c:v>
                </c:pt>
                <c:pt idx="170">
                  <c:v>41393</c:v>
                </c:pt>
                <c:pt idx="171">
                  <c:v>41400</c:v>
                </c:pt>
                <c:pt idx="172">
                  <c:v>41407</c:v>
                </c:pt>
                <c:pt idx="173">
                  <c:v>41414</c:v>
                </c:pt>
                <c:pt idx="174">
                  <c:v>41421</c:v>
                </c:pt>
                <c:pt idx="175">
                  <c:v>41428</c:v>
                </c:pt>
                <c:pt idx="176">
                  <c:v>41435</c:v>
                </c:pt>
                <c:pt idx="177">
                  <c:v>41442</c:v>
                </c:pt>
                <c:pt idx="178">
                  <c:v>41449</c:v>
                </c:pt>
                <c:pt idx="179">
                  <c:v>41456</c:v>
                </c:pt>
                <c:pt idx="180">
                  <c:v>41463</c:v>
                </c:pt>
                <c:pt idx="181">
                  <c:v>41470</c:v>
                </c:pt>
                <c:pt idx="182">
                  <c:v>41477</c:v>
                </c:pt>
                <c:pt idx="183">
                  <c:v>41484</c:v>
                </c:pt>
                <c:pt idx="184">
                  <c:v>41491</c:v>
                </c:pt>
                <c:pt idx="185">
                  <c:v>41498</c:v>
                </c:pt>
                <c:pt idx="186">
                  <c:v>41505</c:v>
                </c:pt>
                <c:pt idx="187">
                  <c:v>41512</c:v>
                </c:pt>
                <c:pt idx="188">
                  <c:v>41519</c:v>
                </c:pt>
                <c:pt idx="189">
                  <c:v>41526</c:v>
                </c:pt>
                <c:pt idx="190">
                  <c:v>41533</c:v>
                </c:pt>
                <c:pt idx="191">
                  <c:v>41540</c:v>
                </c:pt>
                <c:pt idx="192">
                  <c:v>41547</c:v>
                </c:pt>
                <c:pt idx="193">
                  <c:v>41554</c:v>
                </c:pt>
                <c:pt idx="194">
                  <c:v>41561</c:v>
                </c:pt>
                <c:pt idx="195">
                  <c:v>41568</c:v>
                </c:pt>
                <c:pt idx="196">
                  <c:v>41575</c:v>
                </c:pt>
                <c:pt idx="197">
                  <c:v>41582</c:v>
                </c:pt>
                <c:pt idx="198">
                  <c:v>41589</c:v>
                </c:pt>
                <c:pt idx="199">
                  <c:v>41596</c:v>
                </c:pt>
                <c:pt idx="200">
                  <c:v>41603</c:v>
                </c:pt>
                <c:pt idx="201">
                  <c:v>41610</c:v>
                </c:pt>
                <c:pt idx="202">
                  <c:v>41617</c:v>
                </c:pt>
                <c:pt idx="203">
                  <c:v>41624</c:v>
                </c:pt>
                <c:pt idx="204">
                  <c:v>41631</c:v>
                </c:pt>
                <c:pt idx="205">
                  <c:v>41638</c:v>
                </c:pt>
                <c:pt idx="206">
                  <c:v>41645</c:v>
                </c:pt>
                <c:pt idx="207">
                  <c:v>41652</c:v>
                </c:pt>
                <c:pt idx="208">
                  <c:v>41659</c:v>
                </c:pt>
                <c:pt idx="209">
                  <c:v>41666</c:v>
                </c:pt>
                <c:pt idx="210">
                  <c:v>41673</c:v>
                </c:pt>
                <c:pt idx="211">
                  <c:v>41680</c:v>
                </c:pt>
                <c:pt idx="212">
                  <c:v>41687</c:v>
                </c:pt>
                <c:pt idx="213">
                  <c:v>41694</c:v>
                </c:pt>
                <c:pt idx="214">
                  <c:v>41701</c:v>
                </c:pt>
                <c:pt idx="215">
                  <c:v>41708</c:v>
                </c:pt>
                <c:pt idx="216">
                  <c:v>41715</c:v>
                </c:pt>
                <c:pt idx="217">
                  <c:v>41722</c:v>
                </c:pt>
                <c:pt idx="218">
                  <c:v>41729</c:v>
                </c:pt>
                <c:pt idx="219">
                  <c:v>41736</c:v>
                </c:pt>
                <c:pt idx="220">
                  <c:v>41743</c:v>
                </c:pt>
                <c:pt idx="221">
                  <c:v>41750</c:v>
                </c:pt>
                <c:pt idx="222">
                  <c:v>41757</c:v>
                </c:pt>
                <c:pt idx="223">
                  <c:v>41764</c:v>
                </c:pt>
                <c:pt idx="224">
                  <c:v>41771</c:v>
                </c:pt>
                <c:pt idx="225">
                  <c:v>41778</c:v>
                </c:pt>
                <c:pt idx="226">
                  <c:v>41785</c:v>
                </c:pt>
                <c:pt idx="227">
                  <c:v>41792</c:v>
                </c:pt>
                <c:pt idx="228">
                  <c:v>41799</c:v>
                </c:pt>
                <c:pt idx="229">
                  <c:v>41806</c:v>
                </c:pt>
                <c:pt idx="230">
                  <c:v>41813</c:v>
                </c:pt>
                <c:pt idx="231">
                  <c:v>41820</c:v>
                </c:pt>
                <c:pt idx="232">
                  <c:v>41827</c:v>
                </c:pt>
                <c:pt idx="233">
                  <c:v>41834</c:v>
                </c:pt>
                <c:pt idx="234">
                  <c:v>41841</c:v>
                </c:pt>
                <c:pt idx="235">
                  <c:v>41848</c:v>
                </c:pt>
                <c:pt idx="236">
                  <c:v>41855</c:v>
                </c:pt>
                <c:pt idx="237">
                  <c:v>41862</c:v>
                </c:pt>
                <c:pt idx="238">
                  <c:v>41869</c:v>
                </c:pt>
                <c:pt idx="239">
                  <c:v>41876</c:v>
                </c:pt>
                <c:pt idx="240">
                  <c:v>41883</c:v>
                </c:pt>
                <c:pt idx="241">
                  <c:v>41890</c:v>
                </c:pt>
                <c:pt idx="242">
                  <c:v>41897</c:v>
                </c:pt>
                <c:pt idx="243">
                  <c:v>41904</c:v>
                </c:pt>
                <c:pt idx="244">
                  <c:v>41911</c:v>
                </c:pt>
                <c:pt idx="245">
                  <c:v>41918</c:v>
                </c:pt>
                <c:pt idx="246">
                  <c:v>41925</c:v>
                </c:pt>
                <c:pt idx="247">
                  <c:v>41932</c:v>
                </c:pt>
                <c:pt idx="248">
                  <c:v>41939</c:v>
                </c:pt>
                <c:pt idx="249">
                  <c:v>41946</c:v>
                </c:pt>
                <c:pt idx="250">
                  <c:v>41953</c:v>
                </c:pt>
                <c:pt idx="251">
                  <c:v>41960</c:v>
                </c:pt>
                <c:pt idx="252">
                  <c:v>41967</c:v>
                </c:pt>
                <c:pt idx="253">
                  <c:v>41974</c:v>
                </c:pt>
                <c:pt idx="254">
                  <c:v>41981</c:v>
                </c:pt>
                <c:pt idx="255">
                  <c:v>41988</c:v>
                </c:pt>
                <c:pt idx="256">
                  <c:v>41995</c:v>
                </c:pt>
                <c:pt idx="257">
                  <c:v>42002</c:v>
                </c:pt>
                <c:pt idx="258">
                  <c:v>42009</c:v>
                </c:pt>
                <c:pt idx="259">
                  <c:v>42016</c:v>
                </c:pt>
                <c:pt idx="260">
                  <c:v>42023</c:v>
                </c:pt>
                <c:pt idx="261">
                  <c:v>42030</c:v>
                </c:pt>
                <c:pt idx="262">
                  <c:v>42037</c:v>
                </c:pt>
                <c:pt idx="263">
                  <c:v>42044</c:v>
                </c:pt>
                <c:pt idx="264">
                  <c:v>42051</c:v>
                </c:pt>
                <c:pt idx="265">
                  <c:v>42058</c:v>
                </c:pt>
                <c:pt idx="266">
                  <c:v>42065</c:v>
                </c:pt>
                <c:pt idx="267">
                  <c:v>42072</c:v>
                </c:pt>
                <c:pt idx="268">
                  <c:v>42079</c:v>
                </c:pt>
                <c:pt idx="269">
                  <c:v>42086</c:v>
                </c:pt>
                <c:pt idx="270">
                  <c:v>42093</c:v>
                </c:pt>
                <c:pt idx="271">
                  <c:v>42100</c:v>
                </c:pt>
                <c:pt idx="272">
                  <c:v>42107</c:v>
                </c:pt>
                <c:pt idx="273">
                  <c:v>42114</c:v>
                </c:pt>
                <c:pt idx="274">
                  <c:v>42121</c:v>
                </c:pt>
                <c:pt idx="275">
                  <c:v>42128</c:v>
                </c:pt>
                <c:pt idx="276">
                  <c:v>42135</c:v>
                </c:pt>
                <c:pt idx="277">
                  <c:v>42142</c:v>
                </c:pt>
                <c:pt idx="278">
                  <c:v>42149</c:v>
                </c:pt>
                <c:pt idx="279">
                  <c:v>42156</c:v>
                </c:pt>
                <c:pt idx="280">
                  <c:v>42163</c:v>
                </c:pt>
                <c:pt idx="281">
                  <c:v>42170</c:v>
                </c:pt>
                <c:pt idx="282">
                  <c:v>42177</c:v>
                </c:pt>
                <c:pt idx="283">
                  <c:v>42184</c:v>
                </c:pt>
                <c:pt idx="284">
                  <c:v>42191</c:v>
                </c:pt>
                <c:pt idx="285">
                  <c:v>42198</c:v>
                </c:pt>
                <c:pt idx="286">
                  <c:v>42205</c:v>
                </c:pt>
                <c:pt idx="287">
                  <c:v>42212</c:v>
                </c:pt>
                <c:pt idx="288">
                  <c:v>42219</c:v>
                </c:pt>
                <c:pt idx="289">
                  <c:v>42226</c:v>
                </c:pt>
                <c:pt idx="290">
                  <c:v>42233</c:v>
                </c:pt>
                <c:pt idx="291">
                  <c:v>42240</c:v>
                </c:pt>
                <c:pt idx="292">
                  <c:v>42247</c:v>
                </c:pt>
                <c:pt idx="293">
                  <c:v>42254</c:v>
                </c:pt>
                <c:pt idx="294">
                  <c:v>42261</c:v>
                </c:pt>
                <c:pt idx="295">
                  <c:v>42268</c:v>
                </c:pt>
                <c:pt idx="296">
                  <c:v>42275</c:v>
                </c:pt>
                <c:pt idx="297">
                  <c:v>42282</c:v>
                </c:pt>
                <c:pt idx="298">
                  <c:v>42289</c:v>
                </c:pt>
                <c:pt idx="299">
                  <c:v>42296</c:v>
                </c:pt>
                <c:pt idx="300">
                  <c:v>42303</c:v>
                </c:pt>
                <c:pt idx="301">
                  <c:v>42310</c:v>
                </c:pt>
                <c:pt idx="302">
                  <c:v>42317</c:v>
                </c:pt>
                <c:pt idx="303">
                  <c:v>42324</c:v>
                </c:pt>
                <c:pt idx="304">
                  <c:v>42331</c:v>
                </c:pt>
                <c:pt idx="305">
                  <c:v>42338</c:v>
                </c:pt>
                <c:pt idx="306">
                  <c:v>42345</c:v>
                </c:pt>
                <c:pt idx="307">
                  <c:v>42352</c:v>
                </c:pt>
                <c:pt idx="308">
                  <c:v>42359</c:v>
                </c:pt>
                <c:pt idx="309">
                  <c:v>42366</c:v>
                </c:pt>
                <c:pt idx="310">
                  <c:v>42373</c:v>
                </c:pt>
                <c:pt idx="311">
                  <c:v>42380</c:v>
                </c:pt>
                <c:pt idx="312">
                  <c:v>42387</c:v>
                </c:pt>
                <c:pt idx="313">
                  <c:v>42394</c:v>
                </c:pt>
                <c:pt idx="314">
                  <c:v>42401</c:v>
                </c:pt>
                <c:pt idx="315">
                  <c:v>42408</c:v>
                </c:pt>
                <c:pt idx="316">
                  <c:v>42415</c:v>
                </c:pt>
                <c:pt idx="317">
                  <c:v>42422</c:v>
                </c:pt>
                <c:pt idx="318">
                  <c:v>42429</c:v>
                </c:pt>
                <c:pt idx="319">
                  <c:v>42436</c:v>
                </c:pt>
                <c:pt idx="320">
                  <c:v>42443</c:v>
                </c:pt>
                <c:pt idx="321">
                  <c:v>42450</c:v>
                </c:pt>
                <c:pt idx="322">
                  <c:v>42457</c:v>
                </c:pt>
                <c:pt idx="323">
                  <c:v>42464</c:v>
                </c:pt>
                <c:pt idx="324">
                  <c:v>42471</c:v>
                </c:pt>
                <c:pt idx="325">
                  <c:v>42478</c:v>
                </c:pt>
                <c:pt idx="326">
                  <c:v>42485</c:v>
                </c:pt>
                <c:pt idx="327">
                  <c:v>42492</c:v>
                </c:pt>
                <c:pt idx="328">
                  <c:v>42499</c:v>
                </c:pt>
                <c:pt idx="329">
                  <c:v>42506</c:v>
                </c:pt>
                <c:pt idx="330">
                  <c:v>42513</c:v>
                </c:pt>
                <c:pt idx="331">
                  <c:v>42520</c:v>
                </c:pt>
                <c:pt idx="332">
                  <c:v>42527</c:v>
                </c:pt>
                <c:pt idx="333">
                  <c:v>42534</c:v>
                </c:pt>
                <c:pt idx="334">
                  <c:v>42541</c:v>
                </c:pt>
                <c:pt idx="335">
                  <c:v>42548</c:v>
                </c:pt>
                <c:pt idx="336">
                  <c:v>42555</c:v>
                </c:pt>
                <c:pt idx="337">
                  <c:v>42562</c:v>
                </c:pt>
                <c:pt idx="338">
                  <c:v>42569</c:v>
                </c:pt>
                <c:pt idx="339">
                  <c:v>42576</c:v>
                </c:pt>
                <c:pt idx="340">
                  <c:v>42583</c:v>
                </c:pt>
                <c:pt idx="341">
                  <c:v>42590</c:v>
                </c:pt>
                <c:pt idx="342">
                  <c:v>42597</c:v>
                </c:pt>
                <c:pt idx="343">
                  <c:v>42604</c:v>
                </c:pt>
                <c:pt idx="344">
                  <c:v>42611</c:v>
                </c:pt>
                <c:pt idx="345">
                  <c:v>42618</c:v>
                </c:pt>
                <c:pt idx="346">
                  <c:v>42625</c:v>
                </c:pt>
                <c:pt idx="347">
                  <c:v>42632</c:v>
                </c:pt>
                <c:pt idx="348">
                  <c:v>42639</c:v>
                </c:pt>
                <c:pt idx="349">
                  <c:v>42646</c:v>
                </c:pt>
                <c:pt idx="350">
                  <c:v>42653</c:v>
                </c:pt>
                <c:pt idx="351">
                  <c:v>42660</c:v>
                </c:pt>
                <c:pt idx="352">
                  <c:v>42667</c:v>
                </c:pt>
                <c:pt idx="353">
                  <c:v>42674</c:v>
                </c:pt>
                <c:pt idx="354">
                  <c:v>42681</c:v>
                </c:pt>
                <c:pt idx="355">
                  <c:v>42688</c:v>
                </c:pt>
                <c:pt idx="356">
                  <c:v>42695</c:v>
                </c:pt>
                <c:pt idx="357">
                  <c:v>42702</c:v>
                </c:pt>
                <c:pt idx="358">
                  <c:v>42709</c:v>
                </c:pt>
                <c:pt idx="359">
                  <c:v>42716</c:v>
                </c:pt>
                <c:pt idx="360">
                  <c:v>42723</c:v>
                </c:pt>
                <c:pt idx="361">
                  <c:v>42730</c:v>
                </c:pt>
                <c:pt idx="362">
                  <c:v>42737</c:v>
                </c:pt>
                <c:pt idx="363">
                  <c:v>42744</c:v>
                </c:pt>
                <c:pt idx="364">
                  <c:v>42751</c:v>
                </c:pt>
                <c:pt idx="365">
                  <c:v>42758</c:v>
                </c:pt>
                <c:pt idx="366">
                  <c:v>42765</c:v>
                </c:pt>
                <c:pt idx="367">
                  <c:v>42772</c:v>
                </c:pt>
                <c:pt idx="368">
                  <c:v>42779</c:v>
                </c:pt>
                <c:pt idx="369">
                  <c:v>42786</c:v>
                </c:pt>
                <c:pt idx="370">
                  <c:v>42793</c:v>
                </c:pt>
                <c:pt idx="371">
                  <c:v>42800</c:v>
                </c:pt>
                <c:pt idx="372">
                  <c:v>42807</c:v>
                </c:pt>
                <c:pt idx="373">
                  <c:v>42814</c:v>
                </c:pt>
                <c:pt idx="374">
                  <c:v>42821</c:v>
                </c:pt>
                <c:pt idx="375">
                  <c:v>42828</c:v>
                </c:pt>
                <c:pt idx="376">
                  <c:v>42835</c:v>
                </c:pt>
                <c:pt idx="377">
                  <c:v>42842</c:v>
                </c:pt>
                <c:pt idx="378">
                  <c:v>42849</c:v>
                </c:pt>
                <c:pt idx="379">
                  <c:v>42856</c:v>
                </c:pt>
                <c:pt idx="380">
                  <c:v>42863</c:v>
                </c:pt>
                <c:pt idx="381">
                  <c:v>42870</c:v>
                </c:pt>
                <c:pt idx="382">
                  <c:v>42877</c:v>
                </c:pt>
                <c:pt idx="383">
                  <c:v>42884</c:v>
                </c:pt>
                <c:pt idx="384">
                  <c:v>42891</c:v>
                </c:pt>
                <c:pt idx="385">
                  <c:v>42898</c:v>
                </c:pt>
                <c:pt idx="386">
                  <c:v>42905</c:v>
                </c:pt>
                <c:pt idx="387">
                  <c:v>42912</c:v>
                </c:pt>
                <c:pt idx="388">
                  <c:v>42919</c:v>
                </c:pt>
                <c:pt idx="389">
                  <c:v>42926</c:v>
                </c:pt>
                <c:pt idx="390">
                  <c:v>42933</c:v>
                </c:pt>
                <c:pt idx="391">
                  <c:v>42940</c:v>
                </c:pt>
                <c:pt idx="392">
                  <c:v>42947</c:v>
                </c:pt>
                <c:pt idx="393">
                  <c:v>42954</c:v>
                </c:pt>
                <c:pt idx="394">
                  <c:v>42961</c:v>
                </c:pt>
                <c:pt idx="395">
                  <c:v>42968</c:v>
                </c:pt>
                <c:pt idx="396">
                  <c:v>42975</c:v>
                </c:pt>
                <c:pt idx="397">
                  <c:v>42982</c:v>
                </c:pt>
                <c:pt idx="398">
                  <c:v>42989</c:v>
                </c:pt>
                <c:pt idx="399">
                  <c:v>42996</c:v>
                </c:pt>
                <c:pt idx="400">
                  <c:v>43003</c:v>
                </c:pt>
                <c:pt idx="401">
                  <c:v>43010</c:v>
                </c:pt>
                <c:pt idx="402">
                  <c:v>43017</c:v>
                </c:pt>
                <c:pt idx="403">
                  <c:v>43024</c:v>
                </c:pt>
                <c:pt idx="404">
                  <c:v>43031</c:v>
                </c:pt>
                <c:pt idx="405">
                  <c:v>43038</c:v>
                </c:pt>
                <c:pt idx="406">
                  <c:v>43045</c:v>
                </c:pt>
                <c:pt idx="407">
                  <c:v>43052</c:v>
                </c:pt>
                <c:pt idx="408">
                  <c:v>43059</c:v>
                </c:pt>
                <c:pt idx="409">
                  <c:v>43066</c:v>
                </c:pt>
                <c:pt idx="410">
                  <c:v>43073</c:v>
                </c:pt>
                <c:pt idx="411">
                  <c:v>43080</c:v>
                </c:pt>
                <c:pt idx="412">
                  <c:v>43087</c:v>
                </c:pt>
                <c:pt idx="413">
                  <c:v>43094</c:v>
                </c:pt>
                <c:pt idx="414">
                  <c:v>43101</c:v>
                </c:pt>
                <c:pt idx="415">
                  <c:v>43108</c:v>
                </c:pt>
                <c:pt idx="416">
                  <c:v>43115</c:v>
                </c:pt>
                <c:pt idx="417">
                  <c:v>43122</c:v>
                </c:pt>
                <c:pt idx="418">
                  <c:v>43129</c:v>
                </c:pt>
                <c:pt idx="419">
                  <c:v>43136</c:v>
                </c:pt>
                <c:pt idx="420">
                  <c:v>43143</c:v>
                </c:pt>
                <c:pt idx="421">
                  <c:v>43150</c:v>
                </c:pt>
                <c:pt idx="422">
                  <c:v>43157</c:v>
                </c:pt>
                <c:pt idx="423">
                  <c:v>43164</c:v>
                </c:pt>
                <c:pt idx="424">
                  <c:v>43171</c:v>
                </c:pt>
                <c:pt idx="425">
                  <c:v>43178</c:v>
                </c:pt>
                <c:pt idx="426">
                  <c:v>43185</c:v>
                </c:pt>
                <c:pt idx="427">
                  <c:v>43192</c:v>
                </c:pt>
                <c:pt idx="428">
                  <c:v>43199</c:v>
                </c:pt>
                <c:pt idx="429">
                  <c:v>43206</c:v>
                </c:pt>
                <c:pt idx="430">
                  <c:v>43213</c:v>
                </c:pt>
                <c:pt idx="431">
                  <c:v>43220</c:v>
                </c:pt>
                <c:pt idx="432">
                  <c:v>43227</c:v>
                </c:pt>
                <c:pt idx="433">
                  <c:v>43234</c:v>
                </c:pt>
                <c:pt idx="434">
                  <c:v>43241</c:v>
                </c:pt>
                <c:pt idx="435">
                  <c:v>43248</c:v>
                </c:pt>
                <c:pt idx="436">
                  <c:v>43255</c:v>
                </c:pt>
                <c:pt idx="437">
                  <c:v>43262</c:v>
                </c:pt>
                <c:pt idx="438">
                  <c:v>43269</c:v>
                </c:pt>
                <c:pt idx="439">
                  <c:v>43276</c:v>
                </c:pt>
                <c:pt idx="440">
                  <c:v>43283</c:v>
                </c:pt>
                <c:pt idx="441">
                  <c:v>43290</c:v>
                </c:pt>
                <c:pt idx="442">
                  <c:v>43297</c:v>
                </c:pt>
                <c:pt idx="443">
                  <c:v>43304</c:v>
                </c:pt>
                <c:pt idx="444">
                  <c:v>43311</c:v>
                </c:pt>
                <c:pt idx="445">
                  <c:v>43318</c:v>
                </c:pt>
                <c:pt idx="446">
                  <c:v>43325</c:v>
                </c:pt>
                <c:pt idx="447">
                  <c:v>43332</c:v>
                </c:pt>
                <c:pt idx="448">
                  <c:v>43339</c:v>
                </c:pt>
                <c:pt idx="449">
                  <c:v>43346</c:v>
                </c:pt>
                <c:pt idx="450">
                  <c:v>43353</c:v>
                </c:pt>
                <c:pt idx="451">
                  <c:v>43360</c:v>
                </c:pt>
                <c:pt idx="452">
                  <c:v>43367</c:v>
                </c:pt>
                <c:pt idx="453">
                  <c:v>43374</c:v>
                </c:pt>
                <c:pt idx="454">
                  <c:v>43381</c:v>
                </c:pt>
                <c:pt idx="455">
                  <c:v>43388</c:v>
                </c:pt>
                <c:pt idx="456">
                  <c:v>43395</c:v>
                </c:pt>
                <c:pt idx="457">
                  <c:v>43402</c:v>
                </c:pt>
                <c:pt idx="458">
                  <c:v>43409</c:v>
                </c:pt>
                <c:pt idx="459">
                  <c:v>43416</c:v>
                </c:pt>
                <c:pt idx="460">
                  <c:v>43423</c:v>
                </c:pt>
                <c:pt idx="461">
                  <c:v>43430</c:v>
                </c:pt>
                <c:pt idx="462">
                  <c:v>43437</c:v>
                </c:pt>
                <c:pt idx="463">
                  <c:v>43444</c:v>
                </c:pt>
                <c:pt idx="464">
                  <c:v>43451</c:v>
                </c:pt>
                <c:pt idx="465">
                  <c:v>43458</c:v>
                </c:pt>
                <c:pt idx="466">
                  <c:v>43465</c:v>
                </c:pt>
                <c:pt idx="467">
                  <c:v>43472</c:v>
                </c:pt>
                <c:pt idx="468">
                  <c:v>43479</c:v>
                </c:pt>
                <c:pt idx="469">
                  <c:v>43486</c:v>
                </c:pt>
                <c:pt idx="470">
                  <c:v>43493</c:v>
                </c:pt>
                <c:pt idx="471">
                  <c:v>43500</c:v>
                </c:pt>
                <c:pt idx="472">
                  <c:v>43507</c:v>
                </c:pt>
                <c:pt idx="473">
                  <c:v>43514</c:v>
                </c:pt>
                <c:pt idx="474">
                  <c:v>43521</c:v>
                </c:pt>
                <c:pt idx="475">
                  <c:v>43528</c:v>
                </c:pt>
                <c:pt idx="476">
                  <c:v>43535</c:v>
                </c:pt>
                <c:pt idx="477">
                  <c:v>43542</c:v>
                </c:pt>
                <c:pt idx="478">
                  <c:v>43549</c:v>
                </c:pt>
                <c:pt idx="479">
                  <c:v>43556</c:v>
                </c:pt>
                <c:pt idx="480">
                  <c:v>43563</c:v>
                </c:pt>
                <c:pt idx="481">
                  <c:v>43570</c:v>
                </c:pt>
                <c:pt idx="482">
                  <c:v>43577</c:v>
                </c:pt>
                <c:pt idx="483">
                  <c:v>43584</c:v>
                </c:pt>
                <c:pt idx="484">
                  <c:v>43591</c:v>
                </c:pt>
                <c:pt idx="485">
                  <c:v>43598</c:v>
                </c:pt>
                <c:pt idx="486">
                  <c:v>43605</c:v>
                </c:pt>
                <c:pt idx="487">
                  <c:v>43612</c:v>
                </c:pt>
                <c:pt idx="488">
                  <c:v>43619</c:v>
                </c:pt>
                <c:pt idx="489">
                  <c:v>43626</c:v>
                </c:pt>
                <c:pt idx="490">
                  <c:v>43633</c:v>
                </c:pt>
                <c:pt idx="491">
                  <c:v>43640</c:v>
                </c:pt>
                <c:pt idx="492">
                  <c:v>43647</c:v>
                </c:pt>
                <c:pt idx="493">
                  <c:v>43654</c:v>
                </c:pt>
                <c:pt idx="494">
                  <c:v>43661</c:v>
                </c:pt>
                <c:pt idx="495">
                  <c:v>43668</c:v>
                </c:pt>
                <c:pt idx="496">
                  <c:v>43675</c:v>
                </c:pt>
                <c:pt idx="497">
                  <c:v>43682</c:v>
                </c:pt>
                <c:pt idx="498">
                  <c:v>43689</c:v>
                </c:pt>
                <c:pt idx="499">
                  <c:v>43696</c:v>
                </c:pt>
                <c:pt idx="500">
                  <c:v>43703</c:v>
                </c:pt>
                <c:pt idx="501">
                  <c:v>43710</c:v>
                </c:pt>
                <c:pt idx="502">
                  <c:v>43717</c:v>
                </c:pt>
                <c:pt idx="503">
                  <c:v>43724</c:v>
                </c:pt>
                <c:pt idx="504">
                  <c:v>43731</c:v>
                </c:pt>
                <c:pt idx="505">
                  <c:v>43738</c:v>
                </c:pt>
                <c:pt idx="506">
                  <c:v>43745</c:v>
                </c:pt>
                <c:pt idx="507">
                  <c:v>43752</c:v>
                </c:pt>
                <c:pt idx="508">
                  <c:v>43759</c:v>
                </c:pt>
                <c:pt idx="509">
                  <c:v>43766</c:v>
                </c:pt>
                <c:pt idx="510">
                  <c:v>43773</c:v>
                </c:pt>
                <c:pt idx="511">
                  <c:v>43780</c:v>
                </c:pt>
                <c:pt idx="512">
                  <c:v>43787</c:v>
                </c:pt>
                <c:pt idx="513">
                  <c:v>43794</c:v>
                </c:pt>
                <c:pt idx="514">
                  <c:v>43801</c:v>
                </c:pt>
                <c:pt idx="515">
                  <c:v>43808</c:v>
                </c:pt>
                <c:pt idx="516">
                  <c:v>43815</c:v>
                </c:pt>
                <c:pt idx="517">
                  <c:v>43822</c:v>
                </c:pt>
                <c:pt idx="518">
                  <c:v>43829</c:v>
                </c:pt>
                <c:pt idx="519">
                  <c:v>43836</c:v>
                </c:pt>
                <c:pt idx="520">
                  <c:v>43843</c:v>
                </c:pt>
                <c:pt idx="521">
                  <c:v>43850</c:v>
                </c:pt>
                <c:pt idx="522">
                  <c:v>43857</c:v>
                </c:pt>
                <c:pt idx="523">
                  <c:v>43864</c:v>
                </c:pt>
                <c:pt idx="524">
                  <c:v>43871</c:v>
                </c:pt>
                <c:pt idx="525">
                  <c:v>43878</c:v>
                </c:pt>
                <c:pt idx="526">
                  <c:v>43885</c:v>
                </c:pt>
                <c:pt idx="527">
                  <c:v>43892</c:v>
                </c:pt>
                <c:pt idx="528">
                  <c:v>43899</c:v>
                </c:pt>
                <c:pt idx="529">
                  <c:v>43906</c:v>
                </c:pt>
                <c:pt idx="530">
                  <c:v>43913</c:v>
                </c:pt>
                <c:pt idx="531">
                  <c:v>43920</c:v>
                </c:pt>
                <c:pt idx="532">
                  <c:v>43927</c:v>
                </c:pt>
                <c:pt idx="533">
                  <c:v>43934</c:v>
                </c:pt>
                <c:pt idx="534">
                  <c:v>43941</c:v>
                </c:pt>
                <c:pt idx="535">
                  <c:v>43948</c:v>
                </c:pt>
                <c:pt idx="536">
                  <c:v>43955</c:v>
                </c:pt>
                <c:pt idx="537">
                  <c:v>43962</c:v>
                </c:pt>
                <c:pt idx="538">
                  <c:v>43969</c:v>
                </c:pt>
                <c:pt idx="539">
                  <c:v>43976</c:v>
                </c:pt>
                <c:pt idx="540">
                  <c:v>43983</c:v>
                </c:pt>
                <c:pt idx="541">
                  <c:v>43990</c:v>
                </c:pt>
                <c:pt idx="542">
                  <c:v>43997</c:v>
                </c:pt>
                <c:pt idx="543">
                  <c:v>44004</c:v>
                </c:pt>
                <c:pt idx="544">
                  <c:v>44011</c:v>
                </c:pt>
                <c:pt idx="545">
                  <c:v>44018</c:v>
                </c:pt>
                <c:pt idx="546">
                  <c:v>44025</c:v>
                </c:pt>
                <c:pt idx="547">
                  <c:v>44032</c:v>
                </c:pt>
                <c:pt idx="548">
                  <c:v>44039</c:v>
                </c:pt>
                <c:pt idx="549">
                  <c:v>44046</c:v>
                </c:pt>
                <c:pt idx="550">
                  <c:v>44053</c:v>
                </c:pt>
                <c:pt idx="551">
                  <c:v>44060</c:v>
                </c:pt>
                <c:pt idx="552">
                  <c:v>44067</c:v>
                </c:pt>
                <c:pt idx="553">
                  <c:v>44074</c:v>
                </c:pt>
                <c:pt idx="554">
                  <c:v>44081</c:v>
                </c:pt>
                <c:pt idx="555">
                  <c:v>44088</c:v>
                </c:pt>
                <c:pt idx="556">
                  <c:v>44095</c:v>
                </c:pt>
                <c:pt idx="557">
                  <c:v>44102</c:v>
                </c:pt>
                <c:pt idx="558">
                  <c:v>44109</c:v>
                </c:pt>
                <c:pt idx="559">
                  <c:v>44116</c:v>
                </c:pt>
                <c:pt idx="560">
                  <c:v>44123</c:v>
                </c:pt>
                <c:pt idx="561">
                  <c:v>44130</c:v>
                </c:pt>
                <c:pt idx="562">
                  <c:v>44137</c:v>
                </c:pt>
                <c:pt idx="563">
                  <c:v>44144</c:v>
                </c:pt>
                <c:pt idx="564">
                  <c:v>44151</c:v>
                </c:pt>
                <c:pt idx="565">
                  <c:v>44158</c:v>
                </c:pt>
                <c:pt idx="566">
                  <c:v>44165</c:v>
                </c:pt>
                <c:pt idx="567">
                  <c:v>44172</c:v>
                </c:pt>
                <c:pt idx="568">
                  <c:v>44179</c:v>
                </c:pt>
                <c:pt idx="569">
                  <c:v>44186</c:v>
                </c:pt>
                <c:pt idx="570">
                  <c:v>44193</c:v>
                </c:pt>
                <c:pt idx="571">
                  <c:v>44200</c:v>
                </c:pt>
                <c:pt idx="572">
                  <c:v>44207</c:v>
                </c:pt>
                <c:pt idx="573">
                  <c:v>44214</c:v>
                </c:pt>
                <c:pt idx="574">
                  <c:v>44221</c:v>
                </c:pt>
                <c:pt idx="575">
                  <c:v>44228</c:v>
                </c:pt>
                <c:pt idx="576">
                  <c:v>44235</c:v>
                </c:pt>
                <c:pt idx="577">
                  <c:v>44242</c:v>
                </c:pt>
                <c:pt idx="578">
                  <c:v>44249</c:v>
                </c:pt>
                <c:pt idx="579">
                  <c:v>44256</c:v>
                </c:pt>
                <c:pt idx="580">
                  <c:v>44263</c:v>
                </c:pt>
                <c:pt idx="581">
                  <c:v>44270</c:v>
                </c:pt>
                <c:pt idx="582">
                  <c:v>44277</c:v>
                </c:pt>
                <c:pt idx="583">
                  <c:v>44284</c:v>
                </c:pt>
                <c:pt idx="584">
                  <c:v>44291</c:v>
                </c:pt>
                <c:pt idx="585">
                  <c:v>44298</c:v>
                </c:pt>
                <c:pt idx="586">
                  <c:v>44305</c:v>
                </c:pt>
                <c:pt idx="587">
                  <c:v>44312</c:v>
                </c:pt>
                <c:pt idx="588">
                  <c:v>44319</c:v>
                </c:pt>
                <c:pt idx="589">
                  <c:v>44326</c:v>
                </c:pt>
                <c:pt idx="590">
                  <c:v>44333</c:v>
                </c:pt>
                <c:pt idx="591">
                  <c:v>44340</c:v>
                </c:pt>
                <c:pt idx="592">
                  <c:v>44347</c:v>
                </c:pt>
                <c:pt idx="593">
                  <c:v>44354</c:v>
                </c:pt>
                <c:pt idx="594">
                  <c:v>44361</c:v>
                </c:pt>
                <c:pt idx="595">
                  <c:v>44368</c:v>
                </c:pt>
                <c:pt idx="596">
                  <c:v>44375</c:v>
                </c:pt>
                <c:pt idx="597">
                  <c:v>44382</c:v>
                </c:pt>
                <c:pt idx="598">
                  <c:v>44389</c:v>
                </c:pt>
                <c:pt idx="599">
                  <c:v>44396</c:v>
                </c:pt>
                <c:pt idx="600">
                  <c:v>44403</c:v>
                </c:pt>
                <c:pt idx="601">
                  <c:v>44410</c:v>
                </c:pt>
                <c:pt idx="602">
                  <c:v>44417</c:v>
                </c:pt>
                <c:pt idx="603">
                  <c:v>44424</c:v>
                </c:pt>
                <c:pt idx="604">
                  <c:v>44431</c:v>
                </c:pt>
                <c:pt idx="605">
                  <c:v>44438</c:v>
                </c:pt>
                <c:pt idx="606">
                  <c:v>44445</c:v>
                </c:pt>
                <c:pt idx="607">
                  <c:v>44452</c:v>
                </c:pt>
                <c:pt idx="608">
                  <c:v>44459</c:v>
                </c:pt>
                <c:pt idx="609">
                  <c:v>44466</c:v>
                </c:pt>
                <c:pt idx="610">
                  <c:v>44473</c:v>
                </c:pt>
                <c:pt idx="611">
                  <c:v>44480</c:v>
                </c:pt>
                <c:pt idx="612">
                  <c:v>44487</c:v>
                </c:pt>
                <c:pt idx="613">
                  <c:v>44494</c:v>
                </c:pt>
                <c:pt idx="614">
                  <c:v>44501</c:v>
                </c:pt>
                <c:pt idx="615">
                  <c:v>44508</c:v>
                </c:pt>
                <c:pt idx="616">
                  <c:v>44515</c:v>
                </c:pt>
                <c:pt idx="617">
                  <c:v>44522</c:v>
                </c:pt>
                <c:pt idx="618">
                  <c:v>44529</c:v>
                </c:pt>
                <c:pt idx="619">
                  <c:v>44536</c:v>
                </c:pt>
                <c:pt idx="620">
                  <c:v>44543</c:v>
                </c:pt>
                <c:pt idx="621">
                  <c:v>44550</c:v>
                </c:pt>
                <c:pt idx="622">
                  <c:v>44557</c:v>
                </c:pt>
                <c:pt idx="623">
                  <c:v>44564</c:v>
                </c:pt>
                <c:pt idx="624">
                  <c:v>44571</c:v>
                </c:pt>
                <c:pt idx="625">
                  <c:v>44578</c:v>
                </c:pt>
                <c:pt idx="626">
                  <c:v>44585</c:v>
                </c:pt>
                <c:pt idx="627">
                  <c:v>44592</c:v>
                </c:pt>
                <c:pt idx="628">
                  <c:v>44599</c:v>
                </c:pt>
                <c:pt idx="629">
                  <c:v>44606</c:v>
                </c:pt>
                <c:pt idx="630">
                  <c:v>44613</c:v>
                </c:pt>
                <c:pt idx="631">
                  <c:v>44641</c:v>
                </c:pt>
                <c:pt idx="632">
                  <c:v>44648</c:v>
                </c:pt>
                <c:pt idx="633">
                  <c:v>44655</c:v>
                </c:pt>
              </c:numCache>
            </c:numRef>
          </c:cat>
          <c:val>
            <c:numRef>
              <c:f>Данные!$N$2:$N$635</c:f>
              <c:numCache>
                <c:formatCode>0.00</c:formatCode>
                <c:ptCount val="634"/>
                <c:pt idx="0">
                  <c:v>958.9</c:v>
                </c:pt>
                <c:pt idx="1">
                  <c:v>960</c:v>
                </c:pt>
                <c:pt idx="2">
                  <c:v>1027.3</c:v>
                </c:pt>
                <c:pt idx="3">
                  <c:v>999.2</c:v>
                </c:pt>
                <c:pt idx="4">
                  <c:v>943</c:v>
                </c:pt>
                <c:pt idx="5">
                  <c:v>997</c:v>
                </c:pt>
                <c:pt idx="6">
                  <c:v>1027.3999999999999</c:v>
                </c:pt>
                <c:pt idx="7">
                  <c:v>1055.5</c:v>
                </c:pt>
                <c:pt idx="8">
                  <c:v>1049.8999999999999</c:v>
                </c:pt>
                <c:pt idx="9">
                  <c:v>1035.5999999999999</c:v>
                </c:pt>
                <c:pt idx="10">
                  <c:v>1037</c:v>
                </c:pt>
                <c:pt idx="11">
                  <c:v>1042.9000000000001</c:v>
                </c:pt>
                <c:pt idx="12">
                  <c:v>1147.8</c:v>
                </c:pt>
                <c:pt idx="13">
                  <c:v>1193.9000000000001</c:v>
                </c:pt>
                <c:pt idx="14">
                  <c:v>1150</c:v>
                </c:pt>
                <c:pt idx="15">
                  <c:v>1126.8000000000002</c:v>
                </c:pt>
                <c:pt idx="16">
                  <c:v>944.9</c:v>
                </c:pt>
                <c:pt idx="17">
                  <c:v>985</c:v>
                </c:pt>
                <c:pt idx="18">
                  <c:v>844.09999999999991</c:v>
                </c:pt>
                <c:pt idx="19">
                  <c:v>920</c:v>
                </c:pt>
                <c:pt idx="20">
                  <c:v>919.9</c:v>
                </c:pt>
                <c:pt idx="21">
                  <c:v>888</c:v>
                </c:pt>
                <c:pt idx="22">
                  <c:v>904.5</c:v>
                </c:pt>
                <c:pt idx="23">
                  <c:v>887.4</c:v>
                </c:pt>
                <c:pt idx="24">
                  <c:v>789.59999999999991</c:v>
                </c:pt>
                <c:pt idx="25">
                  <c:v>892.30000000000007</c:v>
                </c:pt>
                <c:pt idx="26">
                  <c:v>904.30000000000007</c:v>
                </c:pt>
                <c:pt idx="27">
                  <c:v>915.8</c:v>
                </c:pt>
                <c:pt idx="28">
                  <c:v>982.90000000000009</c:v>
                </c:pt>
                <c:pt idx="29">
                  <c:v>1034.8</c:v>
                </c:pt>
                <c:pt idx="30">
                  <c:v>1077.5</c:v>
                </c:pt>
                <c:pt idx="31">
                  <c:v>1010.1</c:v>
                </c:pt>
                <c:pt idx="32">
                  <c:v>1009.2</c:v>
                </c:pt>
                <c:pt idx="33">
                  <c:v>1036.9000000000001</c:v>
                </c:pt>
                <c:pt idx="34">
                  <c:v>1059.7</c:v>
                </c:pt>
                <c:pt idx="35">
                  <c:v>1148.3</c:v>
                </c:pt>
                <c:pt idx="36">
                  <c:v>1268.5999999999999</c:v>
                </c:pt>
                <c:pt idx="37">
                  <c:v>1332.8</c:v>
                </c:pt>
                <c:pt idx="38">
                  <c:v>1272.2</c:v>
                </c:pt>
                <c:pt idx="39">
                  <c:v>1328.5</c:v>
                </c:pt>
                <c:pt idx="40">
                  <c:v>1390</c:v>
                </c:pt>
                <c:pt idx="41">
                  <c:v>1472.5</c:v>
                </c:pt>
                <c:pt idx="42">
                  <c:v>1470.3999999999999</c:v>
                </c:pt>
                <c:pt idx="43">
                  <c:v>1585</c:v>
                </c:pt>
                <c:pt idx="44">
                  <c:v>1495.8000000000002</c:v>
                </c:pt>
                <c:pt idx="45">
                  <c:v>1524.4</c:v>
                </c:pt>
                <c:pt idx="46">
                  <c:v>1544.1</c:v>
                </c:pt>
                <c:pt idx="47">
                  <c:v>1530.3</c:v>
                </c:pt>
                <c:pt idx="48">
                  <c:v>1665</c:v>
                </c:pt>
                <c:pt idx="49">
                  <c:v>1713</c:v>
                </c:pt>
                <c:pt idx="50">
                  <c:v>1700</c:v>
                </c:pt>
                <c:pt idx="51">
                  <c:v>1757.8999999999999</c:v>
                </c:pt>
                <c:pt idx="52">
                  <c:v>1780</c:v>
                </c:pt>
                <c:pt idx="53">
                  <c:v>1750</c:v>
                </c:pt>
                <c:pt idx="54">
                  <c:v>1758.3000000000002</c:v>
                </c:pt>
                <c:pt idx="55">
                  <c:v>1747.2</c:v>
                </c:pt>
                <c:pt idx="56">
                  <c:v>1699.7</c:v>
                </c:pt>
                <c:pt idx="57">
                  <c:v>1627</c:v>
                </c:pt>
                <c:pt idx="58">
                  <c:v>1679.7</c:v>
                </c:pt>
                <c:pt idx="59">
                  <c:v>1620</c:v>
                </c:pt>
                <c:pt idx="60">
                  <c:v>1485</c:v>
                </c:pt>
                <c:pt idx="61">
                  <c:v>1529</c:v>
                </c:pt>
                <c:pt idx="62">
                  <c:v>1467</c:v>
                </c:pt>
                <c:pt idx="63">
                  <c:v>1557.7</c:v>
                </c:pt>
                <c:pt idx="64">
                  <c:v>1475.2</c:v>
                </c:pt>
                <c:pt idx="65">
                  <c:v>1450</c:v>
                </c:pt>
                <c:pt idx="66">
                  <c:v>1420.6</c:v>
                </c:pt>
                <c:pt idx="67">
                  <c:v>1400</c:v>
                </c:pt>
                <c:pt idx="68">
                  <c:v>1392.8</c:v>
                </c:pt>
                <c:pt idx="69">
                  <c:v>1374.5</c:v>
                </c:pt>
                <c:pt idx="70">
                  <c:v>1309.9000000000001</c:v>
                </c:pt>
                <c:pt idx="71">
                  <c:v>1307.7</c:v>
                </c:pt>
                <c:pt idx="72">
                  <c:v>1489</c:v>
                </c:pt>
                <c:pt idx="73">
                  <c:v>1446.6999999999998</c:v>
                </c:pt>
                <c:pt idx="74">
                  <c:v>1439.9</c:v>
                </c:pt>
                <c:pt idx="75">
                  <c:v>1401.5</c:v>
                </c:pt>
                <c:pt idx="76">
                  <c:v>1426</c:v>
                </c:pt>
                <c:pt idx="77">
                  <c:v>1409.4</c:v>
                </c:pt>
                <c:pt idx="78">
                  <c:v>1417</c:v>
                </c:pt>
                <c:pt idx="79">
                  <c:v>1379.3000000000002</c:v>
                </c:pt>
                <c:pt idx="80">
                  <c:v>1345.3999999999999</c:v>
                </c:pt>
                <c:pt idx="81">
                  <c:v>1198</c:v>
                </c:pt>
                <c:pt idx="82">
                  <c:v>1084</c:v>
                </c:pt>
                <c:pt idx="83">
                  <c:v>1145.2</c:v>
                </c:pt>
                <c:pt idx="84">
                  <c:v>1165</c:v>
                </c:pt>
                <c:pt idx="85">
                  <c:v>1149.4000000000001</c:v>
                </c:pt>
                <c:pt idx="86">
                  <c:v>1064.2</c:v>
                </c:pt>
                <c:pt idx="87">
                  <c:v>830</c:v>
                </c:pt>
                <c:pt idx="88">
                  <c:v>840</c:v>
                </c:pt>
                <c:pt idx="89">
                  <c:v>691</c:v>
                </c:pt>
                <c:pt idx="90">
                  <c:v>913.8</c:v>
                </c:pt>
                <c:pt idx="91">
                  <c:v>903.8</c:v>
                </c:pt>
                <c:pt idx="92">
                  <c:v>1003.1</c:v>
                </c:pt>
                <c:pt idx="93">
                  <c:v>1004.5</c:v>
                </c:pt>
                <c:pt idx="94">
                  <c:v>959</c:v>
                </c:pt>
                <c:pt idx="95">
                  <c:v>890</c:v>
                </c:pt>
                <c:pt idx="96">
                  <c:v>784.80000000000007</c:v>
                </c:pt>
                <c:pt idx="97">
                  <c:v>854</c:v>
                </c:pt>
                <c:pt idx="98">
                  <c:v>720</c:v>
                </c:pt>
                <c:pt idx="99">
                  <c:v>713.40000000000009</c:v>
                </c:pt>
                <c:pt idx="100">
                  <c:v>752.6</c:v>
                </c:pt>
                <c:pt idx="101">
                  <c:v>725</c:v>
                </c:pt>
                <c:pt idx="102">
                  <c:v>739.9</c:v>
                </c:pt>
                <c:pt idx="103">
                  <c:v>770.5</c:v>
                </c:pt>
                <c:pt idx="104">
                  <c:v>877.5</c:v>
                </c:pt>
                <c:pt idx="105">
                  <c:v>907.5</c:v>
                </c:pt>
                <c:pt idx="106">
                  <c:v>919</c:v>
                </c:pt>
                <c:pt idx="107">
                  <c:v>872</c:v>
                </c:pt>
                <c:pt idx="108">
                  <c:v>870</c:v>
                </c:pt>
                <c:pt idx="109">
                  <c:v>884.2</c:v>
                </c:pt>
                <c:pt idx="110">
                  <c:v>865.8</c:v>
                </c:pt>
                <c:pt idx="111">
                  <c:v>862.69999999999993</c:v>
                </c:pt>
                <c:pt idx="112">
                  <c:v>795</c:v>
                </c:pt>
                <c:pt idx="113">
                  <c:v>778.5</c:v>
                </c:pt>
                <c:pt idx="114">
                  <c:v>788.8</c:v>
                </c:pt>
                <c:pt idx="115">
                  <c:v>727.5</c:v>
                </c:pt>
                <c:pt idx="116">
                  <c:v>711.4</c:v>
                </c:pt>
                <c:pt idx="117">
                  <c:v>709</c:v>
                </c:pt>
                <c:pt idx="118">
                  <c:v>701</c:v>
                </c:pt>
                <c:pt idx="119">
                  <c:v>678.1</c:v>
                </c:pt>
                <c:pt idx="120">
                  <c:v>667.90000000000009</c:v>
                </c:pt>
                <c:pt idx="121">
                  <c:v>569.79999999999995</c:v>
                </c:pt>
                <c:pt idx="122">
                  <c:v>539.70000000000005</c:v>
                </c:pt>
                <c:pt idx="123">
                  <c:v>540</c:v>
                </c:pt>
                <c:pt idx="124">
                  <c:v>570</c:v>
                </c:pt>
                <c:pt idx="125">
                  <c:v>569.6</c:v>
                </c:pt>
                <c:pt idx="126">
                  <c:v>570</c:v>
                </c:pt>
                <c:pt idx="127">
                  <c:v>553.29999999999995</c:v>
                </c:pt>
                <c:pt idx="128">
                  <c:v>594.9</c:v>
                </c:pt>
                <c:pt idx="129">
                  <c:v>596.4</c:v>
                </c:pt>
                <c:pt idx="130">
                  <c:v>594.29999999999995</c:v>
                </c:pt>
                <c:pt idx="131">
                  <c:v>571.4</c:v>
                </c:pt>
                <c:pt idx="132">
                  <c:v>557.4</c:v>
                </c:pt>
                <c:pt idx="133">
                  <c:v>570</c:v>
                </c:pt>
                <c:pt idx="134">
                  <c:v>600.1</c:v>
                </c:pt>
                <c:pt idx="135">
                  <c:v>642.09999999999991</c:v>
                </c:pt>
                <c:pt idx="136">
                  <c:v>636.4</c:v>
                </c:pt>
                <c:pt idx="137">
                  <c:v>631.1</c:v>
                </c:pt>
                <c:pt idx="138">
                  <c:v>663.1</c:v>
                </c:pt>
                <c:pt idx="139">
                  <c:v>655.1</c:v>
                </c:pt>
                <c:pt idx="140">
                  <c:v>635.70000000000005</c:v>
                </c:pt>
                <c:pt idx="141">
                  <c:v>684.09999999999991</c:v>
                </c:pt>
                <c:pt idx="142">
                  <c:v>640</c:v>
                </c:pt>
                <c:pt idx="143">
                  <c:v>634</c:v>
                </c:pt>
                <c:pt idx="144">
                  <c:v>607.9</c:v>
                </c:pt>
                <c:pt idx="145">
                  <c:v>568.5</c:v>
                </c:pt>
                <c:pt idx="146">
                  <c:v>553.5</c:v>
                </c:pt>
                <c:pt idx="147">
                  <c:v>530.1</c:v>
                </c:pt>
                <c:pt idx="148">
                  <c:v>554</c:v>
                </c:pt>
                <c:pt idx="149">
                  <c:v>528.80000000000007</c:v>
                </c:pt>
                <c:pt idx="150">
                  <c:v>515</c:v>
                </c:pt>
                <c:pt idx="151">
                  <c:v>521.59999999999991</c:v>
                </c:pt>
                <c:pt idx="152">
                  <c:v>505</c:v>
                </c:pt>
                <c:pt idx="153">
                  <c:v>498.1</c:v>
                </c:pt>
                <c:pt idx="154">
                  <c:v>502.5</c:v>
                </c:pt>
                <c:pt idx="155">
                  <c:v>497.9</c:v>
                </c:pt>
                <c:pt idx="156">
                  <c:v>549</c:v>
                </c:pt>
                <c:pt idx="157">
                  <c:v>518.9</c:v>
                </c:pt>
                <c:pt idx="158">
                  <c:v>499</c:v>
                </c:pt>
                <c:pt idx="159">
                  <c:v>498.40000000000003</c:v>
                </c:pt>
                <c:pt idx="160">
                  <c:v>494.4</c:v>
                </c:pt>
                <c:pt idx="161">
                  <c:v>464.90000000000003</c:v>
                </c:pt>
                <c:pt idx="162">
                  <c:v>453.5</c:v>
                </c:pt>
                <c:pt idx="163">
                  <c:v>425.79999999999995</c:v>
                </c:pt>
                <c:pt idx="164">
                  <c:v>387.29999999999995</c:v>
                </c:pt>
                <c:pt idx="165">
                  <c:v>365.5</c:v>
                </c:pt>
                <c:pt idx="166">
                  <c:v>358.5</c:v>
                </c:pt>
                <c:pt idx="167">
                  <c:v>302.8</c:v>
                </c:pt>
                <c:pt idx="168">
                  <c:v>341.59999999999997</c:v>
                </c:pt>
                <c:pt idx="169">
                  <c:v>373.1</c:v>
                </c:pt>
                <c:pt idx="170">
                  <c:v>392.2</c:v>
                </c:pt>
                <c:pt idx="171">
                  <c:v>408.5</c:v>
                </c:pt>
                <c:pt idx="172">
                  <c:v>390.7</c:v>
                </c:pt>
                <c:pt idx="173">
                  <c:v>372.9</c:v>
                </c:pt>
                <c:pt idx="174">
                  <c:v>394</c:v>
                </c:pt>
                <c:pt idx="175">
                  <c:v>429</c:v>
                </c:pt>
                <c:pt idx="176">
                  <c:v>397.5</c:v>
                </c:pt>
                <c:pt idx="177">
                  <c:v>416.5</c:v>
                </c:pt>
                <c:pt idx="178">
                  <c:v>400</c:v>
                </c:pt>
                <c:pt idx="179">
                  <c:v>430.4</c:v>
                </c:pt>
                <c:pt idx="180">
                  <c:v>446.3</c:v>
                </c:pt>
                <c:pt idx="181">
                  <c:v>462.9</c:v>
                </c:pt>
                <c:pt idx="182">
                  <c:v>465</c:v>
                </c:pt>
                <c:pt idx="183">
                  <c:v>450</c:v>
                </c:pt>
                <c:pt idx="184">
                  <c:v>431.2</c:v>
                </c:pt>
                <c:pt idx="185">
                  <c:v>427.1</c:v>
                </c:pt>
                <c:pt idx="186">
                  <c:v>418.7</c:v>
                </c:pt>
                <c:pt idx="187">
                  <c:v>405.79999999999995</c:v>
                </c:pt>
                <c:pt idx="188">
                  <c:v>399.90000000000003</c:v>
                </c:pt>
                <c:pt idx="189">
                  <c:v>398.7</c:v>
                </c:pt>
                <c:pt idx="190">
                  <c:v>435</c:v>
                </c:pt>
                <c:pt idx="191">
                  <c:v>440</c:v>
                </c:pt>
                <c:pt idx="192">
                  <c:v>442</c:v>
                </c:pt>
                <c:pt idx="193">
                  <c:v>462.40000000000003</c:v>
                </c:pt>
                <c:pt idx="194">
                  <c:v>459.09999999999997</c:v>
                </c:pt>
                <c:pt idx="195">
                  <c:v>481</c:v>
                </c:pt>
                <c:pt idx="196">
                  <c:v>473.5</c:v>
                </c:pt>
                <c:pt idx="197">
                  <c:v>461.4</c:v>
                </c:pt>
                <c:pt idx="198">
                  <c:v>456.8</c:v>
                </c:pt>
                <c:pt idx="199">
                  <c:v>453.40000000000003</c:v>
                </c:pt>
                <c:pt idx="200">
                  <c:v>454.5</c:v>
                </c:pt>
                <c:pt idx="201">
                  <c:v>413</c:v>
                </c:pt>
                <c:pt idx="202">
                  <c:v>422.40000000000003</c:v>
                </c:pt>
                <c:pt idx="203">
                  <c:v>417.2</c:v>
                </c:pt>
                <c:pt idx="204">
                  <c:v>416</c:v>
                </c:pt>
                <c:pt idx="205">
                  <c:v>420</c:v>
                </c:pt>
                <c:pt idx="206">
                  <c:v>411.9</c:v>
                </c:pt>
                <c:pt idx="207">
                  <c:v>430</c:v>
                </c:pt>
                <c:pt idx="208">
                  <c:v>406.8</c:v>
                </c:pt>
                <c:pt idx="209">
                  <c:v>392.70000000000005</c:v>
                </c:pt>
                <c:pt idx="210">
                  <c:v>386.5</c:v>
                </c:pt>
                <c:pt idx="211">
                  <c:v>385.90000000000003</c:v>
                </c:pt>
                <c:pt idx="212">
                  <c:v>379.7</c:v>
                </c:pt>
                <c:pt idx="213">
                  <c:v>358.1</c:v>
                </c:pt>
                <c:pt idx="214">
                  <c:v>307.89999999999998</c:v>
                </c:pt>
                <c:pt idx="215">
                  <c:v>277.8</c:v>
                </c:pt>
                <c:pt idx="216">
                  <c:v>297.3</c:v>
                </c:pt>
                <c:pt idx="217">
                  <c:v>336.70000000000005</c:v>
                </c:pt>
                <c:pt idx="218">
                  <c:v>352</c:v>
                </c:pt>
                <c:pt idx="219">
                  <c:v>334.6</c:v>
                </c:pt>
                <c:pt idx="220">
                  <c:v>324.39999999999998</c:v>
                </c:pt>
                <c:pt idx="221">
                  <c:v>300</c:v>
                </c:pt>
                <c:pt idx="222">
                  <c:v>312</c:v>
                </c:pt>
                <c:pt idx="223">
                  <c:v>312</c:v>
                </c:pt>
                <c:pt idx="224">
                  <c:v>321</c:v>
                </c:pt>
                <c:pt idx="225">
                  <c:v>351</c:v>
                </c:pt>
                <c:pt idx="226">
                  <c:v>344.90000000000003</c:v>
                </c:pt>
                <c:pt idx="227">
                  <c:v>388</c:v>
                </c:pt>
                <c:pt idx="228">
                  <c:v>394.90000000000003</c:v>
                </c:pt>
                <c:pt idx="229">
                  <c:v>401.1</c:v>
                </c:pt>
                <c:pt idx="230">
                  <c:v>380.09999999999997</c:v>
                </c:pt>
                <c:pt idx="231">
                  <c:v>393.5</c:v>
                </c:pt>
                <c:pt idx="232">
                  <c:v>379.5</c:v>
                </c:pt>
                <c:pt idx="233">
                  <c:v>336.3</c:v>
                </c:pt>
                <c:pt idx="234">
                  <c:v>340.09999999999997</c:v>
                </c:pt>
                <c:pt idx="235">
                  <c:v>350</c:v>
                </c:pt>
                <c:pt idx="236">
                  <c:v>331.5</c:v>
                </c:pt>
                <c:pt idx="237">
                  <c:v>339.79999999999995</c:v>
                </c:pt>
                <c:pt idx="238">
                  <c:v>349.3</c:v>
                </c:pt>
                <c:pt idx="239">
                  <c:v>335.90000000000003</c:v>
                </c:pt>
                <c:pt idx="240">
                  <c:v>340.09999999999997</c:v>
                </c:pt>
                <c:pt idx="241">
                  <c:v>325.60000000000002</c:v>
                </c:pt>
                <c:pt idx="242">
                  <c:v>311.2</c:v>
                </c:pt>
                <c:pt idx="243">
                  <c:v>331</c:v>
                </c:pt>
                <c:pt idx="244">
                  <c:v>305.5</c:v>
                </c:pt>
                <c:pt idx="245">
                  <c:v>304.5</c:v>
                </c:pt>
                <c:pt idx="246">
                  <c:v>310.5</c:v>
                </c:pt>
                <c:pt idx="247">
                  <c:v>311</c:v>
                </c:pt>
                <c:pt idx="248">
                  <c:v>327</c:v>
                </c:pt>
                <c:pt idx="249">
                  <c:v>328</c:v>
                </c:pt>
                <c:pt idx="250">
                  <c:v>340</c:v>
                </c:pt>
                <c:pt idx="251">
                  <c:v>348</c:v>
                </c:pt>
                <c:pt idx="252">
                  <c:v>330.5</c:v>
                </c:pt>
                <c:pt idx="253">
                  <c:v>327</c:v>
                </c:pt>
                <c:pt idx="254">
                  <c:v>281</c:v>
                </c:pt>
                <c:pt idx="255">
                  <c:v>257.5</c:v>
                </c:pt>
                <c:pt idx="256">
                  <c:v>240.5</c:v>
                </c:pt>
                <c:pt idx="257">
                  <c:v>244.5</c:v>
                </c:pt>
                <c:pt idx="258">
                  <c:v>261.5</c:v>
                </c:pt>
                <c:pt idx="259">
                  <c:v>248.5</c:v>
                </c:pt>
                <c:pt idx="260">
                  <c:v>262.5</c:v>
                </c:pt>
                <c:pt idx="261">
                  <c:v>261</c:v>
                </c:pt>
                <c:pt idx="262">
                  <c:v>252</c:v>
                </c:pt>
                <c:pt idx="263">
                  <c:v>287.5</c:v>
                </c:pt>
                <c:pt idx="264">
                  <c:v>324</c:v>
                </c:pt>
                <c:pt idx="265">
                  <c:v>332.5</c:v>
                </c:pt>
                <c:pt idx="266">
                  <c:v>348.5</c:v>
                </c:pt>
                <c:pt idx="267">
                  <c:v>329.5</c:v>
                </c:pt>
                <c:pt idx="268">
                  <c:v>311.5</c:v>
                </c:pt>
                <c:pt idx="269">
                  <c:v>318</c:v>
                </c:pt>
                <c:pt idx="270">
                  <c:v>322</c:v>
                </c:pt>
                <c:pt idx="271">
                  <c:v>327.5</c:v>
                </c:pt>
                <c:pt idx="272">
                  <c:v>354</c:v>
                </c:pt>
                <c:pt idx="273">
                  <c:v>356</c:v>
                </c:pt>
                <c:pt idx="274">
                  <c:v>369.5</c:v>
                </c:pt>
                <c:pt idx="275">
                  <c:v>386</c:v>
                </c:pt>
                <c:pt idx="276">
                  <c:v>384</c:v>
                </c:pt>
                <c:pt idx="277">
                  <c:v>407</c:v>
                </c:pt>
                <c:pt idx="278">
                  <c:v>398.5</c:v>
                </c:pt>
                <c:pt idx="279">
                  <c:v>384.5</c:v>
                </c:pt>
                <c:pt idx="280">
                  <c:v>383.5</c:v>
                </c:pt>
                <c:pt idx="281">
                  <c:v>385</c:v>
                </c:pt>
                <c:pt idx="282">
                  <c:v>391</c:v>
                </c:pt>
                <c:pt idx="283">
                  <c:v>381.5</c:v>
                </c:pt>
                <c:pt idx="284">
                  <c:v>375.5</c:v>
                </c:pt>
                <c:pt idx="285">
                  <c:v>410</c:v>
                </c:pt>
                <c:pt idx="286">
                  <c:v>400</c:v>
                </c:pt>
                <c:pt idx="287">
                  <c:v>390</c:v>
                </c:pt>
                <c:pt idx="288">
                  <c:v>401</c:v>
                </c:pt>
                <c:pt idx="289">
                  <c:v>384</c:v>
                </c:pt>
                <c:pt idx="290">
                  <c:v>367.5</c:v>
                </c:pt>
                <c:pt idx="291">
                  <c:v>374</c:v>
                </c:pt>
                <c:pt idx="292">
                  <c:v>377.5</c:v>
                </c:pt>
                <c:pt idx="293">
                  <c:v>370.5</c:v>
                </c:pt>
                <c:pt idx="294">
                  <c:v>370</c:v>
                </c:pt>
                <c:pt idx="295">
                  <c:v>364</c:v>
                </c:pt>
                <c:pt idx="296">
                  <c:v>363</c:v>
                </c:pt>
                <c:pt idx="297">
                  <c:v>371</c:v>
                </c:pt>
                <c:pt idx="298">
                  <c:v>373.5</c:v>
                </c:pt>
                <c:pt idx="299">
                  <c:v>398</c:v>
                </c:pt>
                <c:pt idx="300">
                  <c:v>379</c:v>
                </c:pt>
                <c:pt idx="301">
                  <c:v>375</c:v>
                </c:pt>
                <c:pt idx="302">
                  <c:v>379</c:v>
                </c:pt>
                <c:pt idx="303">
                  <c:v>398.5</c:v>
                </c:pt>
                <c:pt idx="304">
                  <c:v>391.5</c:v>
                </c:pt>
                <c:pt idx="305">
                  <c:v>419</c:v>
                </c:pt>
                <c:pt idx="306">
                  <c:v>441</c:v>
                </c:pt>
                <c:pt idx="307">
                  <c:v>442.5</c:v>
                </c:pt>
                <c:pt idx="308">
                  <c:v>441</c:v>
                </c:pt>
                <c:pt idx="309">
                  <c:v>435.5</c:v>
                </c:pt>
                <c:pt idx="310">
                  <c:v>436.5</c:v>
                </c:pt>
                <c:pt idx="311">
                  <c:v>422</c:v>
                </c:pt>
                <c:pt idx="312">
                  <c:v>410</c:v>
                </c:pt>
                <c:pt idx="313">
                  <c:v>425</c:v>
                </c:pt>
                <c:pt idx="314">
                  <c:v>427</c:v>
                </c:pt>
                <c:pt idx="315">
                  <c:v>427</c:v>
                </c:pt>
                <c:pt idx="316">
                  <c:v>431.5</c:v>
                </c:pt>
                <c:pt idx="317">
                  <c:v>425</c:v>
                </c:pt>
                <c:pt idx="318">
                  <c:v>422</c:v>
                </c:pt>
                <c:pt idx="319">
                  <c:v>423.5</c:v>
                </c:pt>
                <c:pt idx="320">
                  <c:v>442.5</c:v>
                </c:pt>
                <c:pt idx="321">
                  <c:v>440.5</c:v>
                </c:pt>
                <c:pt idx="322">
                  <c:v>469</c:v>
                </c:pt>
                <c:pt idx="323">
                  <c:v>530</c:v>
                </c:pt>
                <c:pt idx="324">
                  <c:v>550</c:v>
                </c:pt>
                <c:pt idx="325">
                  <c:v>526.5</c:v>
                </c:pt>
                <c:pt idx="326">
                  <c:v>524</c:v>
                </c:pt>
                <c:pt idx="327">
                  <c:v>522</c:v>
                </c:pt>
                <c:pt idx="328">
                  <c:v>529</c:v>
                </c:pt>
                <c:pt idx="329">
                  <c:v>529.5</c:v>
                </c:pt>
                <c:pt idx="330">
                  <c:v>567</c:v>
                </c:pt>
                <c:pt idx="331">
                  <c:v>566</c:v>
                </c:pt>
                <c:pt idx="332">
                  <c:v>556.5</c:v>
                </c:pt>
                <c:pt idx="333">
                  <c:v>525</c:v>
                </c:pt>
                <c:pt idx="334">
                  <c:v>524</c:v>
                </c:pt>
                <c:pt idx="335">
                  <c:v>518</c:v>
                </c:pt>
                <c:pt idx="336">
                  <c:v>505</c:v>
                </c:pt>
                <c:pt idx="337">
                  <c:v>539</c:v>
                </c:pt>
                <c:pt idx="338">
                  <c:v>558</c:v>
                </c:pt>
                <c:pt idx="339">
                  <c:v>583.5</c:v>
                </c:pt>
                <c:pt idx="340">
                  <c:v>597</c:v>
                </c:pt>
                <c:pt idx="341">
                  <c:v>588.5</c:v>
                </c:pt>
                <c:pt idx="342">
                  <c:v>569</c:v>
                </c:pt>
                <c:pt idx="343">
                  <c:v>564</c:v>
                </c:pt>
                <c:pt idx="344">
                  <c:v>560</c:v>
                </c:pt>
                <c:pt idx="345">
                  <c:v>588.5</c:v>
                </c:pt>
                <c:pt idx="346">
                  <c:v>569</c:v>
                </c:pt>
                <c:pt idx="347">
                  <c:v>591.5</c:v>
                </c:pt>
                <c:pt idx="348">
                  <c:v>588</c:v>
                </c:pt>
                <c:pt idx="349">
                  <c:v>584.5</c:v>
                </c:pt>
                <c:pt idx="350">
                  <c:v>576</c:v>
                </c:pt>
                <c:pt idx="351">
                  <c:v>572.5</c:v>
                </c:pt>
                <c:pt idx="352">
                  <c:v>576</c:v>
                </c:pt>
                <c:pt idx="353">
                  <c:v>568</c:v>
                </c:pt>
                <c:pt idx="354">
                  <c:v>559</c:v>
                </c:pt>
                <c:pt idx="355">
                  <c:v>552.5</c:v>
                </c:pt>
                <c:pt idx="356">
                  <c:v>562.5</c:v>
                </c:pt>
                <c:pt idx="357">
                  <c:v>559.5</c:v>
                </c:pt>
                <c:pt idx="358">
                  <c:v>618</c:v>
                </c:pt>
                <c:pt idx="359">
                  <c:v>670</c:v>
                </c:pt>
                <c:pt idx="360">
                  <c:v>650</c:v>
                </c:pt>
                <c:pt idx="361">
                  <c:v>668</c:v>
                </c:pt>
                <c:pt idx="362">
                  <c:v>689.5</c:v>
                </c:pt>
                <c:pt idx="363">
                  <c:v>747</c:v>
                </c:pt>
                <c:pt idx="364">
                  <c:v>703.5</c:v>
                </c:pt>
                <c:pt idx="365">
                  <c:v>748.5</c:v>
                </c:pt>
                <c:pt idx="366">
                  <c:v>746.5</c:v>
                </c:pt>
                <c:pt idx="367">
                  <c:v>719</c:v>
                </c:pt>
                <c:pt idx="368">
                  <c:v>709.5</c:v>
                </c:pt>
                <c:pt idx="369">
                  <c:v>677.5</c:v>
                </c:pt>
                <c:pt idx="370">
                  <c:v>636.5</c:v>
                </c:pt>
                <c:pt idx="371">
                  <c:v>594</c:v>
                </c:pt>
                <c:pt idx="372">
                  <c:v>608</c:v>
                </c:pt>
                <c:pt idx="373">
                  <c:v>669</c:v>
                </c:pt>
                <c:pt idx="374">
                  <c:v>608.5</c:v>
                </c:pt>
                <c:pt idx="375">
                  <c:v>617</c:v>
                </c:pt>
                <c:pt idx="376">
                  <c:v>588.5</c:v>
                </c:pt>
                <c:pt idx="377">
                  <c:v>603.5</c:v>
                </c:pt>
                <c:pt idx="378">
                  <c:v>633.5</c:v>
                </c:pt>
                <c:pt idx="379">
                  <c:v>620</c:v>
                </c:pt>
                <c:pt idx="380">
                  <c:v>639</c:v>
                </c:pt>
                <c:pt idx="381">
                  <c:v>612.5</c:v>
                </c:pt>
                <c:pt idx="382">
                  <c:v>619.5</c:v>
                </c:pt>
                <c:pt idx="383">
                  <c:v>605.5</c:v>
                </c:pt>
                <c:pt idx="384">
                  <c:v>590</c:v>
                </c:pt>
                <c:pt idx="385">
                  <c:v>580</c:v>
                </c:pt>
                <c:pt idx="386">
                  <c:v>574</c:v>
                </c:pt>
                <c:pt idx="387">
                  <c:v>574</c:v>
                </c:pt>
                <c:pt idx="388">
                  <c:v>599</c:v>
                </c:pt>
                <c:pt idx="389">
                  <c:v>614.5</c:v>
                </c:pt>
                <c:pt idx="390">
                  <c:v>590.5</c:v>
                </c:pt>
                <c:pt idx="391">
                  <c:v>559.5</c:v>
                </c:pt>
                <c:pt idx="392">
                  <c:v>583</c:v>
                </c:pt>
                <c:pt idx="393">
                  <c:v>561.5</c:v>
                </c:pt>
                <c:pt idx="394">
                  <c:v>560.5</c:v>
                </c:pt>
                <c:pt idx="395">
                  <c:v>556.5</c:v>
                </c:pt>
                <c:pt idx="396">
                  <c:v>587</c:v>
                </c:pt>
                <c:pt idx="397">
                  <c:v>558</c:v>
                </c:pt>
                <c:pt idx="398">
                  <c:v>557.5</c:v>
                </c:pt>
                <c:pt idx="399">
                  <c:v>556.5</c:v>
                </c:pt>
                <c:pt idx="400">
                  <c:v>556.5</c:v>
                </c:pt>
                <c:pt idx="401">
                  <c:v>547.5</c:v>
                </c:pt>
                <c:pt idx="402">
                  <c:v>547.5</c:v>
                </c:pt>
                <c:pt idx="403">
                  <c:v>543</c:v>
                </c:pt>
                <c:pt idx="404">
                  <c:v>535</c:v>
                </c:pt>
                <c:pt idx="405">
                  <c:v>543.5</c:v>
                </c:pt>
                <c:pt idx="406">
                  <c:v>551.5</c:v>
                </c:pt>
                <c:pt idx="407">
                  <c:v>531</c:v>
                </c:pt>
                <c:pt idx="408">
                  <c:v>521</c:v>
                </c:pt>
                <c:pt idx="409">
                  <c:v>565.5</c:v>
                </c:pt>
                <c:pt idx="410">
                  <c:v>552</c:v>
                </c:pt>
                <c:pt idx="411">
                  <c:v>555</c:v>
                </c:pt>
                <c:pt idx="412">
                  <c:v>546</c:v>
                </c:pt>
                <c:pt idx="413">
                  <c:v>543.5</c:v>
                </c:pt>
                <c:pt idx="414">
                  <c:v>550</c:v>
                </c:pt>
                <c:pt idx="415">
                  <c:v>583.5</c:v>
                </c:pt>
                <c:pt idx="416">
                  <c:v>599.5</c:v>
                </c:pt>
                <c:pt idx="417">
                  <c:v>599</c:v>
                </c:pt>
                <c:pt idx="418">
                  <c:v>586</c:v>
                </c:pt>
                <c:pt idx="419">
                  <c:v>573.5</c:v>
                </c:pt>
                <c:pt idx="420">
                  <c:v>573.5</c:v>
                </c:pt>
                <c:pt idx="421">
                  <c:v>600</c:v>
                </c:pt>
                <c:pt idx="422">
                  <c:v>588</c:v>
                </c:pt>
                <c:pt idx="423">
                  <c:v>585.5</c:v>
                </c:pt>
                <c:pt idx="424">
                  <c:v>581.5</c:v>
                </c:pt>
                <c:pt idx="425">
                  <c:v>570</c:v>
                </c:pt>
                <c:pt idx="426">
                  <c:v>545</c:v>
                </c:pt>
                <c:pt idx="427">
                  <c:v>539.5</c:v>
                </c:pt>
                <c:pt idx="428">
                  <c:v>491</c:v>
                </c:pt>
                <c:pt idx="429">
                  <c:v>517.5</c:v>
                </c:pt>
                <c:pt idx="430">
                  <c:v>509</c:v>
                </c:pt>
                <c:pt idx="431">
                  <c:v>510</c:v>
                </c:pt>
                <c:pt idx="432">
                  <c:v>511</c:v>
                </c:pt>
                <c:pt idx="433">
                  <c:v>537</c:v>
                </c:pt>
                <c:pt idx="434">
                  <c:v>517</c:v>
                </c:pt>
                <c:pt idx="435">
                  <c:v>507</c:v>
                </c:pt>
                <c:pt idx="436">
                  <c:v>507</c:v>
                </c:pt>
                <c:pt idx="437">
                  <c:v>500</c:v>
                </c:pt>
                <c:pt idx="438">
                  <c:v>499</c:v>
                </c:pt>
                <c:pt idx="439">
                  <c:v>501</c:v>
                </c:pt>
                <c:pt idx="440">
                  <c:v>501</c:v>
                </c:pt>
                <c:pt idx="441">
                  <c:v>501</c:v>
                </c:pt>
                <c:pt idx="442">
                  <c:v>485</c:v>
                </c:pt>
                <c:pt idx="443">
                  <c:v>490</c:v>
                </c:pt>
                <c:pt idx="444">
                  <c:v>520.5</c:v>
                </c:pt>
                <c:pt idx="445">
                  <c:v>487.5</c:v>
                </c:pt>
                <c:pt idx="446">
                  <c:v>470</c:v>
                </c:pt>
                <c:pt idx="447">
                  <c:v>459</c:v>
                </c:pt>
                <c:pt idx="448">
                  <c:v>460.5</c:v>
                </c:pt>
                <c:pt idx="449">
                  <c:v>470</c:v>
                </c:pt>
                <c:pt idx="450">
                  <c:v>504.5</c:v>
                </c:pt>
                <c:pt idx="451">
                  <c:v>497.5</c:v>
                </c:pt>
                <c:pt idx="452">
                  <c:v>502</c:v>
                </c:pt>
                <c:pt idx="453">
                  <c:v>504</c:v>
                </c:pt>
                <c:pt idx="454">
                  <c:v>505</c:v>
                </c:pt>
                <c:pt idx="455">
                  <c:v>479</c:v>
                </c:pt>
                <c:pt idx="456">
                  <c:v>493</c:v>
                </c:pt>
                <c:pt idx="457">
                  <c:v>502</c:v>
                </c:pt>
                <c:pt idx="458">
                  <c:v>499.4</c:v>
                </c:pt>
                <c:pt idx="459">
                  <c:v>482</c:v>
                </c:pt>
                <c:pt idx="460">
                  <c:v>475</c:v>
                </c:pt>
                <c:pt idx="461">
                  <c:v>493</c:v>
                </c:pt>
                <c:pt idx="462">
                  <c:v>493</c:v>
                </c:pt>
                <c:pt idx="463">
                  <c:v>469.79999999999995</c:v>
                </c:pt>
                <c:pt idx="464">
                  <c:v>453.40000000000003</c:v>
                </c:pt>
                <c:pt idx="465">
                  <c:v>442.8</c:v>
                </c:pt>
                <c:pt idx="466">
                  <c:v>455</c:v>
                </c:pt>
                <c:pt idx="467">
                  <c:v>450</c:v>
                </c:pt>
                <c:pt idx="468">
                  <c:v>448.8</c:v>
                </c:pt>
                <c:pt idx="469">
                  <c:v>476.4</c:v>
                </c:pt>
                <c:pt idx="470">
                  <c:v>487.59999999999997</c:v>
                </c:pt>
                <c:pt idx="471">
                  <c:v>490</c:v>
                </c:pt>
                <c:pt idx="472">
                  <c:v>495</c:v>
                </c:pt>
                <c:pt idx="473">
                  <c:v>505.6</c:v>
                </c:pt>
                <c:pt idx="474">
                  <c:v>502</c:v>
                </c:pt>
                <c:pt idx="475">
                  <c:v>510</c:v>
                </c:pt>
                <c:pt idx="476">
                  <c:v>515.20000000000005</c:v>
                </c:pt>
                <c:pt idx="477">
                  <c:v>539.4</c:v>
                </c:pt>
                <c:pt idx="478">
                  <c:v>544</c:v>
                </c:pt>
                <c:pt idx="479">
                  <c:v>554.20000000000005</c:v>
                </c:pt>
                <c:pt idx="480">
                  <c:v>557</c:v>
                </c:pt>
                <c:pt idx="481">
                  <c:v>567.20000000000005</c:v>
                </c:pt>
                <c:pt idx="482">
                  <c:v>580.20000000000005</c:v>
                </c:pt>
                <c:pt idx="483">
                  <c:v>589</c:v>
                </c:pt>
                <c:pt idx="484">
                  <c:v>579</c:v>
                </c:pt>
                <c:pt idx="485">
                  <c:v>574</c:v>
                </c:pt>
                <c:pt idx="486">
                  <c:v>559.79999999999995</c:v>
                </c:pt>
                <c:pt idx="487">
                  <c:v>550</c:v>
                </c:pt>
                <c:pt idx="488">
                  <c:v>511.3</c:v>
                </c:pt>
                <c:pt idx="489">
                  <c:v>510</c:v>
                </c:pt>
                <c:pt idx="490">
                  <c:v>512.70000000000005</c:v>
                </c:pt>
                <c:pt idx="491">
                  <c:v>511.5</c:v>
                </c:pt>
                <c:pt idx="492">
                  <c:v>509.79999999999995</c:v>
                </c:pt>
                <c:pt idx="493">
                  <c:v>500</c:v>
                </c:pt>
                <c:pt idx="494">
                  <c:v>500.90000000000003</c:v>
                </c:pt>
                <c:pt idx="495">
                  <c:v>501.2</c:v>
                </c:pt>
                <c:pt idx="496">
                  <c:v>500</c:v>
                </c:pt>
                <c:pt idx="497">
                  <c:v>506.5</c:v>
                </c:pt>
                <c:pt idx="498">
                  <c:v>499.3</c:v>
                </c:pt>
                <c:pt idx="499">
                  <c:v>493.1</c:v>
                </c:pt>
                <c:pt idx="500">
                  <c:v>500.09999999999997</c:v>
                </c:pt>
                <c:pt idx="501">
                  <c:v>511.4</c:v>
                </c:pt>
                <c:pt idx="502">
                  <c:v>508.5</c:v>
                </c:pt>
                <c:pt idx="503">
                  <c:v>510</c:v>
                </c:pt>
                <c:pt idx="504">
                  <c:v>512.29999999999995</c:v>
                </c:pt>
                <c:pt idx="505">
                  <c:v>503.5</c:v>
                </c:pt>
                <c:pt idx="506">
                  <c:v>495.6</c:v>
                </c:pt>
                <c:pt idx="507">
                  <c:v>511.2</c:v>
                </c:pt>
                <c:pt idx="508">
                  <c:v>509</c:v>
                </c:pt>
                <c:pt idx="509">
                  <c:v>506.3</c:v>
                </c:pt>
                <c:pt idx="510">
                  <c:v>511</c:v>
                </c:pt>
                <c:pt idx="511">
                  <c:v>505.79999999999995</c:v>
                </c:pt>
                <c:pt idx="512">
                  <c:v>502.59999999999997</c:v>
                </c:pt>
                <c:pt idx="513">
                  <c:v>509.20000000000005</c:v>
                </c:pt>
                <c:pt idx="514">
                  <c:v>503.8</c:v>
                </c:pt>
                <c:pt idx="515">
                  <c:v>508.9</c:v>
                </c:pt>
                <c:pt idx="516">
                  <c:v>506.9</c:v>
                </c:pt>
                <c:pt idx="517">
                  <c:v>535</c:v>
                </c:pt>
                <c:pt idx="518">
                  <c:v>563</c:v>
                </c:pt>
                <c:pt idx="519">
                  <c:v>553.1</c:v>
                </c:pt>
                <c:pt idx="520">
                  <c:v>558.9</c:v>
                </c:pt>
                <c:pt idx="521">
                  <c:v>561.79999999999995</c:v>
                </c:pt>
                <c:pt idx="522">
                  <c:v>560.29999999999995</c:v>
                </c:pt>
                <c:pt idx="523">
                  <c:v>561.1</c:v>
                </c:pt>
                <c:pt idx="524">
                  <c:v>583.5</c:v>
                </c:pt>
                <c:pt idx="525">
                  <c:v>576.30000000000007</c:v>
                </c:pt>
                <c:pt idx="526">
                  <c:v>516.19999999999993</c:v>
                </c:pt>
                <c:pt idx="527">
                  <c:v>515.4</c:v>
                </c:pt>
                <c:pt idx="528">
                  <c:v>454</c:v>
                </c:pt>
                <c:pt idx="529">
                  <c:v>407.70000000000005</c:v>
                </c:pt>
                <c:pt idx="530">
                  <c:v>434</c:v>
                </c:pt>
                <c:pt idx="531">
                  <c:v>435</c:v>
                </c:pt>
                <c:pt idx="532">
                  <c:v>448.6</c:v>
                </c:pt>
                <c:pt idx="533">
                  <c:v>422</c:v>
                </c:pt>
                <c:pt idx="534">
                  <c:v>409.09999999999997</c:v>
                </c:pt>
                <c:pt idx="535">
                  <c:v>414.5</c:v>
                </c:pt>
                <c:pt idx="536">
                  <c:v>402.1</c:v>
                </c:pt>
                <c:pt idx="537">
                  <c:v>396.8</c:v>
                </c:pt>
                <c:pt idx="538">
                  <c:v>399.6</c:v>
                </c:pt>
                <c:pt idx="539">
                  <c:v>404.5</c:v>
                </c:pt>
                <c:pt idx="540">
                  <c:v>411</c:v>
                </c:pt>
                <c:pt idx="541">
                  <c:v>422</c:v>
                </c:pt>
                <c:pt idx="542">
                  <c:v>420.5</c:v>
                </c:pt>
                <c:pt idx="543">
                  <c:v>413</c:v>
                </c:pt>
                <c:pt idx="544">
                  <c:v>410.79999999999995</c:v>
                </c:pt>
                <c:pt idx="545">
                  <c:v>410.6</c:v>
                </c:pt>
                <c:pt idx="546">
                  <c:v>424.4</c:v>
                </c:pt>
                <c:pt idx="547">
                  <c:v>425.6</c:v>
                </c:pt>
                <c:pt idx="548">
                  <c:v>423.2</c:v>
                </c:pt>
                <c:pt idx="549">
                  <c:v>430.7</c:v>
                </c:pt>
                <c:pt idx="550">
                  <c:v>440</c:v>
                </c:pt>
                <c:pt idx="551">
                  <c:v>439.7</c:v>
                </c:pt>
                <c:pt idx="552">
                  <c:v>444.20000000000005</c:v>
                </c:pt>
                <c:pt idx="553">
                  <c:v>424.5</c:v>
                </c:pt>
                <c:pt idx="554">
                  <c:v>428.2</c:v>
                </c:pt>
                <c:pt idx="555">
                  <c:v>434</c:v>
                </c:pt>
                <c:pt idx="556">
                  <c:v>430.90000000000003</c:v>
                </c:pt>
                <c:pt idx="557">
                  <c:v>422.59999999999997</c:v>
                </c:pt>
                <c:pt idx="558">
                  <c:v>416.5</c:v>
                </c:pt>
                <c:pt idx="559">
                  <c:v>420</c:v>
                </c:pt>
                <c:pt idx="560">
                  <c:v>450.6</c:v>
                </c:pt>
                <c:pt idx="561">
                  <c:v>434.6</c:v>
                </c:pt>
                <c:pt idx="562">
                  <c:v>445.7</c:v>
                </c:pt>
                <c:pt idx="563">
                  <c:v>489</c:v>
                </c:pt>
                <c:pt idx="564">
                  <c:v>511.59999999999997</c:v>
                </c:pt>
                <c:pt idx="565">
                  <c:v>570</c:v>
                </c:pt>
                <c:pt idx="566">
                  <c:v>576.70000000000005</c:v>
                </c:pt>
                <c:pt idx="567">
                  <c:v>540.4</c:v>
                </c:pt>
                <c:pt idx="568">
                  <c:v>529</c:v>
                </c:pt>
                <c:pt idx="569">
                  <c:v>520.5</c:v>
                </c:pt>
                <c:pt idx="570">
                  <c:v>517.9</c:v>
                </c:pt>
                <c:pt idx="571">
                  <c:v>527.9</c:v>
                </c:pt>
                <c:pt idx="572">
                  <c:v>559.20000000000005</c:v>
                </c:pt>
                <c:pt idx="573">
                  <c:v>561.1</c:v>
                </c:pt>
                <c:pt idx="574">
                  <c:v>533</c:v>
                </c:pt>
                <c:pt idx="575">
                  <c:v>545.5</c:v>
                </c:pt>
                <c:pt idx="576">
                  <c:v>551</c:v>
                </c:pt>
                <c:pt idx="577">
                  <c:v>557</c:v>
                </c:pt>
                <c:pt idx="578">
                  <c:v>557.5</c:v>
                </c:pt>
                <c:pt idx="579">
                  <c:v>568.9</c:v>
                </c:pt>
                <c:pt idx="580">
                  <c:v>568.5</c:v>
                </c:pt>
                <c:pt idx="581">
                  <c:v>580</c:v>
                </c:pt>
                <c:pt idx="582">
                  <c:v>576.9</c:v>
                </c:pt>
                <c:pt idx="583">
                  <c:v>577.9</c:v>
                </c:pt>
                <c:pt idx="584">
                  <c:v>608.5</c:v>
                </c:pt>
                <c:pt idx="585">
                  <c:v>650.90000000000009</c:v>
                </c:pt>
                <c:pt idx="586">
                  <c:v>651.29999999999995</c:v>
                </c:pt>
                <c:pt idx="587">
                  <c:v>672.69999999999993</c:v>
                </c:pt>
                <c:pt idx="588">
                  <c:v>705</c:v>
                </c:pt>
                <c:pt idx="589">
                  <c:v>754.2</c:v>
                </c:pt>
                <c:pt idx="590">
                  <c:v>742.90000000000009</c:v>
                </c:pt>
                <c:pt idx="591">
                  <c:v>740.5</c:v>
                </c:pt>
                <c:pt idx="592">
                  <c:v>704</c:v>
                </c:pt>
                <c:pt idx="593">
                  <c:v>695.90000000000009</c:v>
                </c:pt>
                <c:pt idx="594">
                  <c:v>662.30000000000007</c:v>
                </c:pt>
                <c:pt idx="595">
                  <c:v>671.4</c:v>
                </c:pt>
                <c:pt idx="596">
                  <c:v>664.2</c:v>
                </c:pt>
                <c:pt idx="597">
                  <c:v>669</c:v>
                </c:pt>
                <c:pt idx="598">
                  <c:v>650.79999999999995</c:v>
                </c:pt>
                <c:pt idx="599">
                  <c:v>639.4</c:v>
                </c:pt>
                <c:pt idx="600">
                  <c:v>648.5</c:v>
                </c:pt>
                <c:pt idx="601">
                  <c:v>709.09999999999991</c:v>
                </c:pt>
                <c:pt idx="602">
                  <c:v>700</c:v>
                </c:pt>
                <c:pt idx="603">
                  <c:v>697.5</c:v>
                </c:pt>
                <c:pt idx="604">
                  <c:v>731.3</c:v>
                </c:pt>
                <c:pt idx="605">
                  <c:v>748</c:v>
                </c:pt>
                <c:pt idx="606">
                  <c:v>749.59999999999991</c:v>
                </c:pt>
                <c:pt idx="607">
                  <c:v>772.6</c:v>
                </c:pt>
                <c:pt idx="608">
                  <c:v>739</c:v>
                </c:pt>
                <c:pt idx="609">
                  <c:v>765.1</c:v>
                </c:pt>
                <c:pt idx="610">
                  <c:v>817.69999999999993</c:v>
                </c:pt>
                <c:pt idx="611">
                  <c:v>853.7</c:v>
                </c:pt>
                <c:pt idx="612">
                  <c:v>865.69999999999993</c:v>
                </c:pt>
                <c:pt idx="613">
                  <c:v>908.5</c:v>
                </c:pt>
                <c:pt idx="614">
                  <c:v>932.4</c:v>
                </c:pt>
                <c:pt idx="615">
                  <c:v>907.5</c:v>
                </c:pt>
                <c:pt idx="616">
                  <c:v>893</c:v>
                </c:pt>
                <c:pt idx="617">
                  <c:v>860.5</c:v>
                </c:pt>
                <c:pt idx="618">
                  <c:v>878.5</c:v>
                </c:pt>
                <c:pt idx="619">
                  <c:v>822</c:v>
                </c:pt>
                <c:pt idx="620">
                  <c:v>825</c:v>
                </c:pt>
                <c:pt idx="621">
                  <c:v>823.1</c:v>
                </c:pt>
                <c:pt idx="622">
                  <c:v>815</c:v>
                </c:pt>
                <c:pt idx="623">
                  <c:v>850.5</c:v>
                </c:pt>
                <c:pt idx="624">
                  <c:v>806.80000000000007</c:v>
                </c:pt>
                <c:pt idx="625">
                  <c:v>810.6</c:v>
                </c:pt>
                <c:pt idx="626">
                  <c:v>776.1</c:v>
                </c:pt>
                <c:pt idx="627">
                  <c:v>797.6</c:v>
                </c:pt>
                <c:pt idx="628">
                  <c:v>838.9</c:v>
                </c:pt>
                <c:pt idx="629">
                  <c:v>779.7</c:v>
                </c:pt>
                <c:pt idx="630">
                  <c:v>669.80000000000007</c:v>
                </c:pt>
                <c:pt idx="631">
                  <c:v>0</c:v>
                </c:pt>
                <c:pt idx="632">
                  <c:v>643.9</c:v>
                </c:pt>
                <c:pt idx="633">
                  <c:v>679.80000000000007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F-452D-A1E6-A88E641198FC}"/>
            </c:ext>
          </c:extLst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10*Аэрофлот - цена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Данные!$A$2:$A$635</c:f>
              <c:numCache>
                <c:formatCode>m/d/yyyy</c:formatCode>
                <c:ptCount val="634"/>
                <c:pt idx="0">
                  <c:v>40189</c:v>
                </c:pt>
                <c:pt idx="1">
                  <c:v>40196</c:v>
                </c:pt>
                <c:pt idx="2">
                  <c:v>40203</c:v>
                </c:pt>
                <c:pt idx="3">
                  <c:v>40210</c:v>
                </c:pt>
                <c:pt idx="4">
                  <c:v>40217</c:v>
                </c:pt>
                <c:pt idx="5">
                  <c:v>40224</c:v>
                </c:pt>
                <c:pt idx="6">
                  <c:v>40231</c:v>
                </c:pt>
                <c:pt idx="7">
                  <c:v>40238</c:v>
                </c:pt>
                <c:pt idx="8">
                  <c:v>40245</c:v>
                </c:pt>
                <c:pt idx="9">
                  <c:v>40252</c:v>
                </c:pt>
                <c:pt idx="10">
                  <c:v>40259</c:v>
                </c:pt>
                <c:pt idx="11">
                  <c:v>40266</c:v>
                </c:pt>
                <c:pt idx="12">
                  <c:v>40273</c:v>
                </c:pt>
                <c:pt idx="13">
                  <c:v>40280</c:v>
                </c:pt>
                <c:pt idx="14">
                  <c:v>40287</c:v>
                </c:pt>
                <c:pt idx="15">
                  <c:v>40294</c:v>
                </c:pt>
                <c:pt idx="16">
                  <c:v>40301</c:v>
                </c:pt>
                <c:pt idx="17">
                  <c:v>40308</c:v>
                </c:pt>
                <c:pt idx="18">
                  <c:v>40315</c:v>
                </c:pt>
                <c:pt idx="19">
                  <c:v>40322</c:v>
                </c:pt>
                <c:pt idx="20">
                  <c:v>40329</c:v>
                </c:pt>
                <c:pt idx="21">
                  <c:v>40336</c:v>
                </c:pt>
                <c:pt idx="22">
                  <c:v>40343</c:v>
                </c:pt>
                <c:pt idx="23">
                  <c:v>40350</c:v>
                </c:pt>
                <c:pt idx="24">
                  <c:v>40357</c:v>
                </c:pt>
                <c:pt idx="25">
                  <c:v>40364</c:v>
                </c:pt>
                <c:pt idx="26">
                  <c:v>40371</c:v>
                </c:pt>
                <c:pt idx="27">
                  <c:v>40378</c:v>
                </c:pt>
                <c:pt idx="28">
                  <c:v>40385</c:v>
                </c:pt>
                <c:pt idx="29">
                  <c:v>40392</c:v>
                </c:pt>
                <c:pt idx="30">
                  <c:v>40399</c:v>
                </c:pt>
                <c:pt idx="31">
                  <c:v>40406</c:v>
                </c:pt>
                <c:pt idx="32">
                  <c:v>40413</c:v>
                </c:pt>
                <c:pt idx="33">
                  <c:v>40420</c:v>
                </c:pt>
                <c:pt idx="34">
                  <c:v>40427</c:v>
                </c:pt>
                <c:pt idx="35">
                  <c:v>40434</c:v>
                </c:pt>
                <c:pt idx="36">
                  <c:v>40441</c:v>
                </c:pt>
                <c:pt idx="37">
                  <c:v>40448</c:v>
                </c:pt>
                <c:pt idx="38">
                  <c:v>40455</c:v>
                </c:pt>
                <c:pt idx="39">
                  <c:v>40462</c:v>
                </c:pt>
                <c:pt idx="40">
                  <c:v>40469</c:v>
                </c:pt>
                <c:pt idx="41">
                  <c:v>40476</c:v>
                </c:pt>
                <c:pt idx="42">
                  <c:v>40483</c:v>
                </c:pt>
                <c:pt idx="43">
                  <c:v>40490</c:v>
                </c:pt>
                <c:pt idx="44">
                  <c:v>40497</c:v>
                </c:pt>
                <c:pt idx="45">
                  <c:v>40504</c:v>
                </c:pt>
                <c:pt idx="46">
                  <c:v>40511</c:v>
                </c:pt>
                <c:pt idx="47">
                  <c:v>40518</c:v>
                </c:pt>
                <c:pt idx="48">
                  <c:v>40525</c:v>
                </c:pt>
                <c:pt idx="49">
                  <c:v>40532</c:v>
                </c:pt>
                <c:pt idx="50">
                  <c:v>40539</c:v>
                </c:pt>
                <c:pt idx="51">
                  <c:v>40553</c:v>
                </c:pt>
                <c:pt idx="52">
                  <c:v>40560</c:v>
                </c:pt>
                <c:pt idx="53">
                  <c:v>40567</c:v>
                </c:pt>
                <c:pt idx="54">
                  <c:v>40574</c:v>
                </c:pt>
                <c:pt idx="55">
                  <c:v>40581</c:v>
                </c:pt>
                <c:pt idx="56">
                  <c:v>40588</c:v>
                </c:pt>
                <c:pt idx="57">
                  <c:v>40595</c:v>
                </c:pt>
                <c:pt idx="58">
                  <c:v>40602</c:v>
                </c:pt>
                <c:pt idx="59">
                  <c:v>40609</c:v>
                </c:pt>
                <c:pt idx="60">
                  <c:v>40616</c:v>
                </c:pt>
                <c:pt idx="61">
                  <c:v>40623</c:v>
                </c:pt>
                <c:pt idx="62">
                  <c:v>40630</c:v>
                </c:pt>
                <c:pt idx="63">
                  <c:v>40637</c:v>
                </c:pt>
                <c:pt idx="64">
                  <c:v>40644</c:v>
                </c:pt>
                <c:pt idx="65">
                  <c:v>40651</c:v>
                </c:pt>
                <c:pt idx="66">
                  <c:v>40658</c:v>
                </c:pt>
                <c:pt idx="67">
                  <c:v>40665</c:v>
                </c:pt>
                <c:pt idx="68">
                  <c:v>40672</c:v>
                </c:pt>
                <c:pt idx="69">
                  <c:v>40679</c:v>
                </c:pt>
                <c:pt idx="70">
                  <c:v>40686</c:v>
                </c:pt>
                <c:pt idx="71">
                  <c:v>40693</c:v>
                </c:pt>
                <c:pt idx="72">
                  <c:v>40700</c:v>
                </c:pt>
                <c:pt idx="73">
                  <c:v>40707</c:v>
                </c:pt>
                <c:pt idx="74">
                  <c:v>40714</c:v>
                </c:pt>
                <c:pt idx="75">
                  <c:v>40721</c:v>
                </c:pt>
                <c:pt idx="76">
                  <c:v>40728</c:v>
                </c:pt>
                <c:pt idx="77">
                  <c:v>40735</c:v>
                </c:pt>
                <c:pt idx="78">
                  <c:v>40742</c:v>
                </c:pt>
                <c:pt idx="79">
                  <c:v>40749</c:v>
                </c:pt>
                <c:pt idx="80">
                  <c:v>40756</c:v>
                </c:pt>
                <c:pt idx="81">
                  <c:v>40763</c:v>
                </c:pt>
                <c:pt idx="82">
                  <c:v>40770</c:v>
                </c:pt>
                <c:pt idx="83">
                  <c:v>40777</c:v>
                </c:pt>
                <c:pt idx="84">
                  <c:v>40784</c:v>
                </c:pt>
                <c:pt idx="85">
                  <c:v>40791</c:v>
                </c:pt>
                <c:pt idx="86">
                  <c:v>40798</c:v>
                </c:pt>
                <c:pt idx="87">
                  <c:v>40805</c:v>
                </c:pt>
                <c:pt idx="88">
                  <c:v>40812</c:v>
                </c:pt>
                <c:pt idx="89">
                  <c:v>40819</c:v>
                </c:pt>
                <c:pt idx="90">
                  <c:v>40826</c:v>
                </c:pt>
                <c:pt idx="91">
                  <c:v>40833</c:v>
                </c:pt>
                <c:pt idx="92">
                  <c:v>40840</c:v>
                </c:pt>
                <c:pt idx="93">
                  <c:v>40847</c:v>
                </c:pt>
                <c:pt idx="94">
                  <c:v>40854</c:v>
                </c:pt>
                <c:pt idx="95">
                  <c:v>40861</c:v>
                </c:pt>
                <c:pt idx="96">
                  <c:v>40868</c:v>
                </c:pt>
                <c:pt idx="97">
                  <c:v>40875</c:v>
                </c:pt>
                <c:pt idx="98">
                  <c:v>40882</c:v>
                </c:pt>
                <c:pt idx="99">
                  <c:v>40889</c:v>
                </c:pt>
                <c:pt idx="100">
                  <c:v>40896</c:v>
                </c:pt>
                <c:pt idx="101">
                  <c:v>40903</c:v>
                </c:pt>
                <c:pt idx="102">
                  <c:v>40910</c:v>
                </c:pt>
                <c:pt idx="103">
                  <c:v>40917</c:v>
                </c:pt>
                <c:pt idx="104">
                  <c:v>40924</c:v>
                </c:pt>
                <c:pt idx="105">
                  <c:v>40931</c:v>
                </c:pt>
                <c:pt idx="106">
                  <c:v>40938</c:v>
                </c:pt>
                <c:pt idx="107">
                  <c:v>40945</c:v>
                </c:pt>
                <c:pt idx="108">
                  <c:v>40952</c:v>
                </c:pt>
                <c:pt idx="109">
                  <c:v>40959</c:v>
                </c:pt>
                <c:pt idx="110">
                  <c:v>40966</c:v>
                </c:pt>
                <c:pt idx="111">
                  <c:v>40973</c:v>
                </c:pt>
                <c:pt idx="112">
                  <c:v>40980</c:v>
                </c:pt>
                <c:pt idx="113">
                  <c:v>40987</c:v>
                </c:pt>
                <c:pt idx="114">
                  <c:v>40994</c:v>
                </c:pt>
                <c:pt idx="115">
                  <c:v>41001</c:v>
                </c:pt>
                <c:pt idx="116">
                  <c:v>41008</c:v>
                </c:pt>
                <c:pt idx="117">
                  <c:v>41015</c:v>
                </c:pt>
                <c:pt idx="118">
                  <c:v>41022</c:v>
                </c:pt>
                <c:pt idx="119">
                  <c:v>41029</c:v>
                </c:pt>
                <c:pt idx="120">
                  <c:v>41036</c:v>
                </c:pt>
                <c:pt idx="121">
                  <c:v>41043</c:v>
                </c:pt>
                <c:pt idx="122">
                  <c:v>41050</c:v>
                </c:pt>
                <c:pt idx="123">
                  <c:v>41057</c:v>
                </c:pt>
                <c:pt idx="124">
                  <c:v>41064</c:v>
                </c:pt>
                <c:pt idx="125">
                  <c:v>41071</c:v>
                </c:pt>
                <c:pt idx="126">
                  <c:v>41078</c:v>
                </c:pt>
                <c:pt idx="127">
                  <c:v>41085</c:v>
                </c:pt>
                <c:pt idx="128">
                  <c:v>41092</c:v>
                </c:pt>
                <c:pt idx="129">
                  <c:v>41099</c:v>
                </c:pt>
                <c:pt idx="130">
                  <c:v>41106</c:v>
                </c:pt>
                <c:pt idx="131">
                  <c:v>41113</c:v>
                </c:pt>
                <c:pt idx="132">
                  <c:v>41120</c:v>
                </c:pt>
                <c:pt idx="133">
                  <c:v>41127</c:v>
                </c:pt>
                <c:pt idx="134">
                  <c:v>41134</c:v>
                </c:pt>
                <c:pt idx="135">
                  <c:v>41141</c:v>
                </c:pt>
                <c:pt idx="136">
                  <c:v>41148</c:v>
                </c:pt>
                <c:pt idx="137">
                  <c:v>41155</c:v>
                </c:pt>
                <c:pt idx="138">
                  <c:v>41162</c:v>
                </c:pt>
                <c:pt idx="139">
                  <c:v>41169</c:v>
                </c:pt>
                <c:pt idx="140">
                  <c:v>41176</c:v>
                </c:pt>
                <c:pt idx="141">
                  <c:v>41183</c:v>
                </c:pt>
                <c:pt idx="142">
                  <c:v>41190</c:v>
                </c:pt>
                <c:pt idx="143">
                  <c:v>41197</c:v>
                </c:pt>
                <c:pt idx="144">
                  <c:v>41204</c:v>
                </c:pt>
                <c:pt idx="145">
                  <c:v>41211</c:v>
                </c:pt>
                <c:pt idx="146">
                  <c:v>41218</c:v>
                </c:pt>
                <c:pt idx="147">
                  <c:v>41225</c:v>
                </c:pt>
                <c:pt idx="148">
                  <c:v>41232</c:v>
                </c:pt>
                <c:pt idx="149">
                  <c:v>41239</c:v>
                </c:pt>
                <c:pt idx="150">
                  <c:v>41246</c:v>
                </c:pt>
                <c:pt idx="151">
                  <c:v>41253</c:v>
                </c:pt>
                <c:pt idx="152">
                  <c:v>41260</c:v>
                </c:pt>
                <c:pt idx="153">
                  <c:v>41267</c:v>
                </c:pt>
                <c:pt idx="154">
                  <c:v>41281</c:v>
                </c:pt>
                <c:pt idx="155">
                  <c:v>41288</c:v>
                </c:pt>
                <c:pt idx="156">
                  <c:v>41295</c:v>
                </c:pt>
                <c:pt idx="157">
                  <c:v>41302</c:v>
                </c:pt>
                <c:pt idx="158">
                  <c:v>41309</c:v>
                </c:pt>
                <c:pt idx="159">
                  <c:v>41316</c:v>
                </c:pt>
                <c:pt idx="160">
                  <c:v>41323</c:v>
                </c:pt>
                <c:pt idx="161">
                  <c:v>41330</c:v>
                </c:pt>
                <c:pt idx="162">
                  <c:v>41337</c:v>
                </c:pt>
                <c:pt idx="163">
                  <c:v>41344</c:v>
                </c:pt>
                <c:pt idx="164">
                  <c:v>41351</c:v>
                </c:pt>
                <c:pt idx="165">
                  <c:v>41358</c:v>
                </c:pt>
                <c:pt idx="166">
                  <c:v>41365</c:v>
                </c:pt>
                <c:pt idx="167">
                  <c:v>41372</c:v>
                </c:pt>
                <c:pt idx="168">
                  <c:v>41379</c:v>
                </c:pt>
                <c:pt idx="169">
                  <c:v>41386</c:v>
                </c:pt>
                <c:pt idx="170">
                  <c:v>41393</c:v>
                </c:pt>
                <c:pt idx="171">
                  <c:v>41400</c:v>
                </c:pt>
                <c:pt idx="172">
                  <c:v>41407</c:v>
                </c:pt>
                <c:pt idx="173">
                  <c:v>41414</c:v>
                </c:pt>
                <c:pt idx="174">
                  <c:v>41421</c:v>
                </c:pt>
                <c:pt idx="175">
                  <c:v>41428</c:v>
                </c:pt>
                <c:pt idx="176">
                  <c:v>41435</c:v>
                </c:pt>
                <c:pt idx="177">
                  <c:v>41442</c:v>
                </c:pt>
                <c:pt idx="178">
                  <c:v>41449</c:v>
                </c:pt>
                <c:pt idx="179">
                  <c:v>41456</c:v>
                </c:pt>
                <c:pt idx="180">
                  <c:v>41463</c:v>
                </c:pt>
                <c:pt idx="181">
                  <c:v>41470</c:v>
                </c:pt>
                <c:pt idx="182">
                  <c:v>41477</c:v>
                </c:pt>
                <c:pt idx="183">
                  <c:v>41484</c:v>
                </c:pt>
                <c:pt idx="184">
                  <c:v>41491</c:v>
                </c:pt>
                <c:pt idx="185">
                  <c:v>41498</c:v>
                </c:pt>
                <c:pt idx="186">
                  <c:v>41505</c:v>
                </c:pt>
                <c:pt idx="187">
                  <c:v>41512</c:v>
                </c:pt>
                <c:pt idx="188">
                  <c:v>41519</c:v>
                </c:pt>
                <c:pt idx="189">
                  <c:v>41526</c:v>
                </c:pt>
                <c:pt idx="190">
                  <c:v>41533</c:v>
                </c:pt>
                <c:pt idx="191">
                  <c:v>41540</c:v>
                </c:pt>
                <c:pt idx="192">
                  <c:v>41547</c:v>
                </c:pt>
                <c:pt idx="193">
                  <c:v>41554</c:v>
                </c:pt>
                <c:pt idx="194">
                  <c:v>41561</c:v>
                </c:pt>
                <c:pt idx="195">
                  <c:v>41568</c:v>
                </c:pt>
                <c:pt idx="196">
                  <c:v>41575</c:v>
                </c:pt>
                <c:pt idx="197">
                  <c:v>41582</c:v>
                </c:pt>
                <c:pt idx="198">
                  <c:v>41589</c:v>
                </c:pt>
                <c:pt idx="199">
                  <c:v>41596</c:v>
                </c:pt>
                <c:pt idx="200">
                  <c:v>41603</c:v>
                </c:pt>
                <c:pt idx="201">
                  <c:v>41610</c:v>
                </c:pt>
                <c:pt idx="202">
                  <c:v>41617</c:v>
                </c:pt>
                <c:pt idx="203">
                  <c:v>41624</c:v>
                </c:pt>
                <c:pt idx="204">
                  <c:v>41631</c:v>
                </c:pt>
                <c:pt idx="205">
                  <c:v>41638</c:v>
                </c:pt>
                <c:pt idx="206">
                  <c:v>41645</c:v>
                </c:pt>
                <c:pt idx="207">
                  <c:v>41652</c:v>
                </c:pt>
                <c:pt idx="208">
                  <c:v>41659</c:v>
                </c:pt>
                <c:pt idx="209">
                  <c:v>41666</c:v>
                </c:pt>
                <c:pt idx="210">
                  <c:v>41673</c:v>
                </c:pt>
                <c:pt idx="211">
                  <c:v>41680</c:v>
                </c:pt>
                <c:pt idx="212">
                  <c:v>41687</c:v>
                </c:pt>
                <c:pt idx="213">
                  <c:v>41694</c:v>
                </c:pt>
                <c:pt idx="214">
                  <c:v>41701</c:v>
                </c:pt>
                <c:pt idx="215">
                  <c:v>41708</c:v>
                </c:pt>
                <c:pt idx="216">
                  <c:v>41715</c:v>
                </c:pt>
                <c:pt idx="217">
                  <c:v>41722</c:v>
                </c:pt>
                <c:pt idx="218">
                  <c:v>41729</c:v>
                </c:pt>
                <c:pt idx="219">
                  <c:v>41736</c:v>
                </c:pt>
                <c:pt idx="220">
                  <c:v>41743</c:v>
                </c:pt>
                <c:pt idx="221">
                  <c:v>41750</c:v>
                </c:pt>
                <c:pt idx="222">
                  <c:v>41757</c:v>
                </c:pt>
                <c:pt idx="223">
                  <c:v>41764</c:v>
                </c:pt>
                <c:pt idx="224">
                  <c:v>41771</c:v>
                </c:pt>
                <c:pt idx="225">
                  <c:v>41778</c:v>
                </c:pt>
                <c:pt idx="226">
                  <c:v>41785</c:v>
                </c:pt>
                <c:pt idx="227">
                  <c:v>41792</c:v>
                </c:pt>
                <c:pt idx="228">
                  <c:v>41799</c:v>
                </c:pt>
                <c:pt idx="229">
                  <c:v>41806</c:v>
                </c:pt>
                <c:pt idx="230">
                  <c:v>41813</c:v>
                </c:pt>
                <c:pt idx="231">
                  <c:v>41820</c:v>
                </c:pt>
                <c:pt idx="232">
                  <c:v>41827</c:v>
                </c:pt>
                <c:pt idx="233">
                  <c:v>41834</c:v>
                </c:pt>
                <c:pt idx="234">
                  <c:v>41841</c:v>
                </c:pt>
                <c:pt idx="235">
                  <c:v>41848</c:v>
                </c:pt>
                <c:pt idx="236">
                  <c:v>41855</c:v>
                </c:pt>
                <c:pt idx="237">
                  <c:v>41862</c:v>
                </c:pt>
                <c:pt idx="238">
                  <c:v>41869</c:v>
                </c:pt>
                <c:pt idx="239">
                  <c:v>41876</c:v>
                </c:pt>
                <c:pt idx="240">
                  <c:v>41883</c:v>
                </c:pt>
                <c:pt idx="241">
                  <c:v>41890</c:v>
                </c:pt>
                <c:pt idx="242">
                  <c:v>41897</c:v>
                </c:pt>
                <c:pt idx="243">
                  <c:v>41904</c:v>
                </c:pt>
                <c:pt idx="244">
                  <c:v>41911</c:v>
                </c:pt>
                <c:pt idx="245">
                  <c:v>41918</c:v>
                </c:pt>
                <c:pt idx="246">
                  <c:v>41925</c:v>
                </c:pt>
                <c:pt idx="247">
                  <c:v>41932</c:v>
                </c:pt>
                <c:pt idx="248">
                  <c:v>41939</c:v>
                </c:pt>
                <c:pt idx="249">
                  <c:v>41946</c:v>
                </c:pt>
                <c:pt idx="250">
                  <c:v>41953</c:v>
                </c:pt>
                <c:pt idx="251">
                  <c:v>41960</c:v>
                </c:pt>
                <c:pt idx="252">
                  <c:v>41967</c:v>
                </c:pt>
                <c:pt idx="253">
                  <c:v>41974</c:v>
                </c:pt>
                <c:pt idx="254">
                  <c:v>41981</c:v>
                </c:pt>
                <c:pt idx="255">
                  <c:v>41988</c:v>
                </c:pt>
                <c:pt idx="256">
                  <c:v>41995</c:v>
                </c:pt>
                <c:pt idx="257">
                  <c:v>42002</c:v>
                </c:pt>
                <c:pt idx="258">
                  <c:v>42009</c:v>
                </c:pt>
                <c:pt idx="259">
                  <c:v>42016</c:v>
                </c:pt>
                <c:pt idx="260">
                  <c:v>42023</c:v>
                </c:pt>
                <c:pt idx="261">
                  <c:v>42030</c:v>
                </c:pt>
                <c:pt idx="262">
                  <c:v>42037</c:v>
                </c:pt>
                <c:pt idx="263">
                  <c:v>42044</c:v>
                </c:pt>
                <c:pt idx="264">
                  <c:v>42051</c:v>
                </c:pt>
                <c:pt idx="265">
                  <c:v>42058</c:v>
                </c:pt>
                <c:pt idx="266">
                  <c:v>42065</c:v>
                </c:pt>
                <c:pt idx="267">
                  <c:v>42072</c:v>
                </c:pt>
                <c:pt idx="268">
                  <c:v>42079</c:v>
                </c:pt>
                <c:pt idx="269">
                  <c:v>42086</c:v>
                </c:pt>
                <c:pt idx="270">
                  <c:v>42093</c:v>
                </c:pt>
                <c:pt idx="271">
                  <c:v>42100</c:v>
                </c:pt>
                <c:pt idx="272">
                  <c:v>42107</c:v>
                </c:pt>
                <c:pt idx="273">
                  <c:v>42114</c:v>
                </c:pt>
                <c:pt idx="274">
                  <c:v>42121</c:v>
                </c:pt>
                <c:pt idx="275">
                  <c:v>42128</c:v>
                </c:pt>
                <c:pt idx="276">
                  <c:v>42135</c:v>
                </c:pt>
                <c:pt idx="277">
                  <c:v>42142</c:v>
                </c:pt>
                <c:pt idx="278">
                  <c:v>42149</c:v>
                </c:pt>
                <c:pt idx="279">
                  <c:v>42156</c:v>
                </c:pt>
                <c:pt idx="280">
                  <c:v>42163</c:v>
                </c:pt>
                <c:pt idx="281">
                  <c:v>42170</c:v>
                </c:pt>
                <c:pt idx="282">
                  <c:v>42177</c:v>
                </c:pt>
                <c:pt idx="283">
                  <c:v>42184</c:v>
                </c:pt>
                <c:pt idx="284">
                  <c:v>42191</c:v>
                </c:pt>
                <c:pt idx="285">
                  <c:v>42198</c:v>
                </c:pt>
                <c:pt idx="286">
                  <c:v>42205</c:v>
                </c:pt>
                <c:pt idx="287">
                  <c:v>42212</c:v>
                </c:pt>
                <c:pt idx="288">
                  <c:v>42219</c:v>
                </c:pt>
                <c:pt idx="289">
                  <c:v>42226</c:v>
                </c:pt>
                <c:pt idx="290">
                  <c:v>42233</c:v>
                </c:pt>
                <c:pt idx="291">
                  <c:v>42240</c:v>
                </c:pt>
                <c:pt idx="292">
                  <c:v>42247</c:v>
                </c:pt>
                <c:pt idx="293">
                  <c:v>42254</c:v>
                </c:pt>
                <c:pt idx="294">
                  <c:v>42261</c:v>
                </c:pt>
                <c:pt idx="295">
                  <c:v>42268</c:v>
                </c:pt>
                <c:pt idx="296">
                  <c:v>42275</c:v>
                </c:pt>
                <c:pt idx="297">
                  <c:v>42282</c:v>
                </c:pt>
                <c:pt idx="298">
                  <c:v>42289</c:v>
                </c:pt>
                <c:pt idx="299">
                  <c:v>42296</c:v>
                </c:pt>
                <c:pt idx="300">
                  <c:v>42303</c:v>
                </c:pt>
                <c:pt idx="301">
                  <c:v>42310</c:v>
                </c:pt>
                <c:pt idx="302">
                  <c:v>42317</c:v>
                </c:pt>
                <c:pt idx="303">
                  <c:v>42324</c:v>
                </c:pt>
                <c:pt idx="304">
                  <c:v>42331</c:v>
                </c:pt>
                <c:pt idx="305">
                  <c:v>42338</c:v>
                </c:pt>
                <c:pt idx="306">
                  <c:v>42345</c:v>
                </c:pt>
                <c:pt idx="307">
                  <c:v>42352</c:v>
                </c:pt>
                <c:pt idx="308">
                  <c:v>42359</c:v>
                </c:pt>
                <c:pt idx="309">
                  <c:v>42366</c:v>
                </c:pt>
                <c:pt idx="310">
                  <c:v>42373</c:v>
                </c:pt>
                <c:pt idx="311">
                  <c:v>42380</c:v>
                </c:pt>
                <c:pt idx="312">
                  <c:v>42387</c:v>
                </c:pt>
                <c:pt idx="313">
                  <c:v>42394</c:v>
                </c:pt>
                <c:pt idx="314">
                  <c:v>42401</c:v>
                </c:pt>
                <c:pt idx="315">
                  <c:v>42408</c:v>
                </c:pt>
                <c:pt idx="316">
                  <c:v>42415</c:v>
                </c:pt>
                <c:pt idx="317">
                  <c:v>42422</c:v>
                </c:pt>
                <c:pt idx="318">
                  <c:v>42429</c:v>
                </c:pt>
                <c:pt idx="319">
                  <c:v>42436</c:v>
                </c:pt>
                <c:pt idx="320">
                  <c:v>42443</c:v>
                </c:pt>
                <c:pt idx="321">
                  <c:v>42450</c:v>
                </c:pt>
                <c:pt idx="322">
                  <c:v>42457</c:v>
                </c:pt>
                <c:pt idx="323">
                  <c:v>42464</c:v>
                </c:pt>
                <c:pt idx="324">
                  <c:v>42471</c:v>
                </c:pt>
                <c:pt idx="325">
                  <c:v>42478</c:v>
                </c:pt>
                <c:pt idx="326">
                  <c:v>42485</c:v>
                </c:pt>
                <c:pt idx="327">
                  <c:v>42492</c:v>
                </c:pt>
                <c:pt idx="328">
                  <c:v>42499</c:v>
                </c:pt>
                <c:pt idx="329">
                  <c:v>42506</c:v>
                </c:pt>
                <c:pt idx="330">
                  <c:v>42513</c:v>
                </c:pt>
                <c:pt idx="331">
                  <c:v>42520</c:v>
                </c:pt>
                <c:pt idx="332">
                  <c:v>42527</c:v>
                </c:pt>
                <c:pt idx="333">
                  <c:v>42534</c:v>
                </c:pt>
                <c:pt idx="334">
                  <c:v>42541</c:v>
                </c:pt>
                <c:pt idx="335">
                  <c:v>42548</c:v>
                </c:pt>
                <c:pt idx="336">
                  <c:v>42555</c:v>
                </c:pt>
                <c:pt idx="337">
                  <c:v>42562</c:v>
                </c:pt>
                <c:pt idx="338">
                  <c:v>42569</c:v>
                </c:pt>
                <c:pt idx="339">
                  <c:v>42576</c:v>
                </c:pt>
                <c:pt idx="340">
                  <c:v>42583</c:v>
                </c:pt>
                <c:pt idx="341">
                  <c:v>42590</c:v>
                </c:pt>
                <c:pt idx="342">
                  <c:v>42597</c:v>
                </c:pt>
                <c:pt idx="343">
                  <c:v>42604</c:v>
                </c:pt>
                <c:pt idx="344">
                  <c:v>42611</c:v>
                </c:pt>
                <c:pt idx="345">
                  <c:v>42618</c:v>
                </c:pt>
                <c:pt idx="346">
                  <c:v>42625</c:v>
                </c:pt>
                <c:pt idx="347">
                  <c:v>42632</c:v>
                </c:pt>
                <c:pt idx="348">
                  <c:v>42639</c:v>
                </c:pt>
                <c:pt idx="349">
                  <c:v>42646</c:v>
                </c:pt>
                <c:pt idx="350">
                  <c:v>42653</c:v>
                </c:pt>
                <c:pt idx="351">
                  <c:v>42660</c:v>
                </c:pt>
                <c:pt idx="352">
                  <c:v>42667</c:v>
                </c:pt>
                <c:pt idx="353">
                  <c:v>42674</c:v>
                </c:pt>
                <c:pt idx="354">
                  <c:v>42681</c:v>
                </c:pt>
                <c:pt idx="355">
                  <c:v>42688</c:v>
                </c:pt>
                <c:pt idx="356">
                  <c:v>42695</c:v>
                </c:pt>
                <c:pt idx="357">
                  <c:v>42702</c:v>
                </c:pt>
                <c:pt idx="358">
                  <c:v>42709</c:v>
                </c:pt>
                <c:pt idx="359">
                  <c:v>42716</c:v>
                </c:pt>
                <c:pt idx="360">
                  <c:v>42723</c:v>
                </c:pt>
                <c:pt idx="361">
                  <c:v>42730</c:v>
                </c:pt>
                <c:pt idx="362">
                  <c:v>42737</c:v>
                </c:pt>
                <c:pt idx="363">
                  <c:v>42744</c:v>
                </c:pt>
                <c:pt idx="364">
                  <c:v>42751</c:v>
                </c:pt>
                <c:pt idx="365">
                  <c:v>42758</c:v>
                </c:pt>
                <c:pt idx="366">
                  <c:v>42765</c:v>
                </c:pt>
                <c:pt idx="367">
                  <c:v>42772</c:v>
                </c:pt>
                <c:pt idx="368">
                  <c:v>42779</c:v>
                </c:pt>
                <c:pt idx="369">
                  <c:v>42786</c:v>
                </c:pt>
                <c:pt idx="370">
                  <c:v>42793</c:v>
                </c:pt>
                <c:pt idx="371">
                  <c:v>42800</c:v>
                </c:pt>
                <c:pt idx="372">
                  <c:v>42807</c:v>
                </c:pt>
                <c:pt idx="373">
                  <c:v>42814</c:v>
                </c:pt>
                <c:pt idx="374">
                  <c:v>42821</c:v>
                </c:pt>
                <c:pt idx="375">
                  <c:v>42828</c:v>
                </c:pt>
                <c:pt idx="376">
                  <c:v>42835</c:v>
                </c:pt>
                <c:pt idx="377">
                  <c:v>42842</c:v>
                </c:pt>
                <c:pt idx="378">
                  <c:v>42849</c:v>
                </c:pt>
                <c:pt idx="379">
                  <c:v>42856</c:v>
                </c:pt>
                <c:pt idx="380">
                  <c:v>42863</c:v>
                </c:pt>
                <c:pt idx="381">
                  <c:v>42870</c:v>
                </c:pt>
                <c:pt idx="382">
                  <c:v>42877</c:v>
                </c:pt>
                <c:pt idx="383">
                  <c:v>42884</c:v>
                </c:pt>
                <c:pt idx="384">
                  <c:v>42891</c:v>
                </c:pt>
                <c:pt idx="385">
                  <c:v>42898</c:v>
                </c:pt>
                <c:pt idx="386">
                  <c:v>42905</c:v>
                </c:pt>
                <c:pt idx="387">
                  <c:v>42912</c:v>
                </c:pt>
                <c:pt idx="388">
                  <c:v>42919</c:v>
                </c:pt>
                <c:pt idx="389">
                  <c:v>42926</c:v>
                </c:pt>
                <c:pt idx="390">
                  <c:v>42933</c:v>
                </c:pt>
                <c:pt idx="391">
                  <c:v>42940</c:v>
                </c:pt>
                <c:pt idx="392">
                  <c:v>42947</c:v>
                </c:pt>
                <c:pt idx="393">
                  <c:v>42954</c:v>
                </c:pt>
                <c:pt idx="394">
                  <c:v>42961</c:v>
                </c:pt>
                <c:pt idx="395">
                  <c:v>42968</c:v>
                </c:pt>
                <c:pt idx="396">
                  <c:v>42975</c:v>
                </c:pt>
                <c:pt idx="397">
                  <c:v>42982</c:v>
                </c:pt>
                <c:pt idx="398">
                  <c:v>42989</c:v>
                </c:pt>
                <c:pt idx="399">
                  <c:v>42996</c:v>
                </c:pt>
                <c:pt idx="400">
                  <c:v>43003</c:v>
                </c:pt>
                <c:pt idx="401">
                  <c:v>43010</c:v>
                </c:pt>
                <c:pt idx="402">
                  <c:v>43017</c:v>
                </c:pt>
                <c:pt idx="403">
                  <c:v>43024</c:v>
                </c:pt>
                <c:pt idx="404">
                  <c:v>43031</c:v>
                </c:pt>
                <c:pt idx="405">
                  <c:v>43038</c:v>
                </c:pt>
                <c:pt idx="406">
                  <c:v>43045</c:v>
                </c:pt>
                <c:pt idx="407">
                  <c:v>43052</c:v>
                </c:pt>
                <c:pt idx="408">
                  <c:v>43059</c:v>
                </c:pt>
                <c:pt idx="409">
                  <c:v>43066</c:v>
                </c:pt>
                <c:pt idx="410">
                  <c:v>43073</c:v>
                </c:pt>
                <c:pt idx="411">
                  <c:v>43080</c:v>
                </c:pt>
                <c:pt idx="412">
                  <c:v>43087</c:v>
                </c:pt>
                <c:pt idx="413">
                  <c:v>43094</c:v>
                </c:pt>
                <c:pt idx="414">
                  <c:v>43101</c:v>
                </c:pt>
                <c:pt idx="415">
                  <c:v>43108</c:v>
                </c:pt>
                <c:pt idx="416">
                  <c:v>43115</c:v>
                </c:pt>
                <c:pt idx="417">
                  <c:v>43122</c:v>
                </c:pt>
                <c:pt idx="418">
                  <c:v>43129</c:v>
                </c:pt>
                <c:pt idx="419">
                  <c:v>43136</c:v>
                </c:pt>
                <c:pt idx="420">
                  <c:v>43143</c:v>
                </c:pt>
                <c:pt idx="421">
                  <c:v>43150</c:v>
                </c:pt>
                <c:pt idx="422">
                  <c:v>43157</c:v>
                </c:pt>
                <c:pt idx="423">
                  <c:v>43164</c:v>
                </c:pt>
                <c:pt idx="424">
                  <c:v>43171</c:v>
                </c:pt>
                <c:pt idx="425">
                  <c:v>43178</c:v>
                </c:pt>
                <c:pt idx="426">
                  <c:v>43185</c:v>
                </c:pt>
                <c:pt idx="427">
                  <c:v>43192</c:v>
                </c:pt>
                <c:pt idx="428">
                  <c:v>43199</c:v>
                </c:pt>
                <c:pt idx="429">
                  <c:v>43206</c:v>
                </c:pt>
                <c:pt idx="430">
                  <c:v>43213</c:v>
                </c:pt>
                <c:pt idx="431">
                  <c:v>43220</c:v>
                </c:pt>
                <c:pt idx="432">
                  <c:v>43227</c:v>
                </c:pt>
                <c:pt idx="433">
                  <c:v>43234</c:v>
                </c:pt>
                <c:pt idx="434">
                  <c:v>43241</c:v>
                </c:pt>
                <c:pt idx="435">
                  <c:v>43248</c:v>
                </c:pt>
                <c:pt idx="436">
                  <c:v>43255</c:v>
                </c:pt>
                <c:pt idx="437">
                  <c:v>43262</c:v>
                </c:pt>
                <c:pt idx="438">
                  <c:v>43269</c:v>
                </c:pt>
                <c:pt idx="439">
                  <c:v>43276</c:v>
                </c:pt>
                <c:pt idx="440">
                  <c:v>43283</c:v>
                </c:pt>
                <c:pt idx="441">
                  <c:v>43290</c:v>
                </c:pt>
                <c:pt idx="442">
                  <c:v>43297</c:v>
                </c:pt>
                <c:pt idx="443">
                  <c:v>43304</c:v>
                </c:pt>
                <c:pt idx="444">
                  <c:v>43311</c:v>
                </c:pt>
                <c:pt idx="445">
                  <c:v>43318</c:v>
                </c:pt>
                <c:pt idx="446">
                  <c:v>43325</c:v>
                </c:pt>
                <c:pt idx="447">
                  <c:v>43332</c:v>
                </c:pt>
                <c:pt idx="448">
                  <c:v>43339</c:v>
                </c:pt>
                <c:pt idx="449">
                  <c:v>43346</c:v>
                </c:pt>
                <c:pt idx="450">
                  <c:v>43353</c:v>
                </c:pt>
                <c:pt idx="451">
                  <c:v>43360</c:v>
                </c:pt>
                <c:pt idx="452">
                  <c:v>43367</c:v>
                </c:pt>
                <c:pt idx="453">
                  <c:v>43374</c:v>
                </c:pt>
                <c:pt idx="454">
                  <c:v>43381</c:v>
                </c:pt>
                <c:pt idx="455">
                  <c:v>43388</c:v>
                </c:pt>
                <c:pt idx="456">
                  <c:v>43395</c:v>
                </c:pt>
                <c:pt idx="457">
                  <c:v>43402</c:v>
                </c:pt>
                <c:pt idx="458">
                  <c:v>43409</c:v>
                </c:pt>
                <c:pt idx="459">
                  <c:v>43416</c:v>
                </c:pt>
                <c:pt idx="460">
                  <c:v>43423</c:v>
                </c:pt>
                <c:pt idx="461">
                  <c:v>43430</c:v>
                </c:pt>
                <c:pt idx="462">
                  <c:v>43437</c:v>
                </c:pt>
                <c:pt idx="463">
                  <c:v>43444</c:v>
                </c:pt>
                <c:pt idx="464">
                  <c:v>43451</c:v>
                </c:pt>
                <c:pt idx="465">
                  <c:v>43458</c:v>
                </c:pt>
                <c:pt idx="466">
                  <c:v>43465</c:v>
                </c:pt>
                <c:pt idx="467">
                  <c:v>43472</c:v>
                </c:pt>
                <c:pt idx="468">
                  <c:v>43479</c:v>
                </c:pt>
                <c:pt idx="469">
                  <c:v>43486</c:v>
                </c:pt>
                <c:pt idx="470">
                  <c:v>43493</c:v>
                </c:pt>
                <c:pt idx="471">
                  <c:v>43500</c:v>
                </c:pt>
                <c:pt idx="472">
                  <c:v>43507</c:v>
                </c:pt>
                <c:pt idx="473">
                  <c:v>43514</c:v>
                </c:pt>
                <c:pt idx="474">
                  <c:v>43521</c:v>
                </c:pt>
                <c:pt idx="475">
                  <c:v>43528</c:v>
                </c:pt>
                <c:pt idx="476">
                  <c:v>43535</c:v>
                </c:pt>
                <c:pt idx="477">
                  <c:v>43542</c:v>
                </c:pt>
                <c:pt idx="478">
                  <c:v>43549</c:v>
                </c:pt>
                <c:pt idx="479">
                  <c:v>43556</c:v>
                </c:pt>
                <c:pt idx="480">
                  <c:v>43563</c:v>
                </c:pt>
                <c:pt idx="481">
                  <c:v>43570</c:v>
                </c:pt>
                <c:pt idx="482">
                  <c:v>43577</c:v>
                </c:pt>
                <c:pt idx="483">
                  <c:v>43584</c:v>
                </c:pt>
                <c:pt idx="484">
                  <c:v>43591</c:v>
                </c:pt>
                <c:pt idx="485">
                  <c:v>43598</c:v>
                </c:pt>
                <c:pt idx="486">
                  <c:v>43605</c:v>
                </c:pt>
                <c:pt idx="487">
                  <c:v>43612</c:v>
                </c:pt>
                <c:pt idx="488">
                  <c:v>43619</c:v>
                </c:pt>
                <c:pt idx="489">
                  <c:v>43626</c:v>
                </c:pt>
                <c:pt idx="490">
                  <c:v>43633</c:v>
                </c:pt>
                <c:pt idx="491">
                  <c:v>43640</c:v>
                </c:pt>
                <c:pt idx="492">
                  <c:v>43647</c:v>
                </c:pt>
                <c:pt idx="493">
                  <c:v>43654</c:v>
                </c:pt>
                <c:pt idx="494">
                  <c:v>43661</c:v>
                </c:pt>
                <c:pt idx="495">
                  <c:v>43668</c:v>
                </c:pt>
                <c:pt idx="496">
                  <c:v>43675</c:v>
                </c:pt>
                <c:pt idx="497">
                  <c:v>43682</c:v>
                </c:pt>
                <c:pt idx="498">
                  <c:v>43689</c:v>
                </c:pt>
                <c:pt idx="499">
                  <c:v>43696</c:v>
                </c:pt>
                <c:pt idx="500">
                  <c:v>43703</c:v>
                </c:pt>
                <c:pt idx="501">
                  <c:v>43710</c:v>
                </c:pt>
                <c:pt idx="502">
                  <c:v>43717</c:v>
                </c:pt>
                <c:pt idx="503">
                  <c:v>43724</c:v>
                </c:pt>
                <c:pt idx="504">
                  <c:v>43731</c:v>
                </c:pt>
                <c:pt idx="505">
                  <c:v>43738</c:v>
                </c:pt>
                <c:pt idx="506">
                  <c:v>43745</c:v>
                </c:pt>
                <c:pt idx="507">
                  <c:v>43752</c:v>
                </c:pt>
                <c:pt idx="508">
                  <c:v>43759</c:v>
                </c:pt>
                <c:pt idx="509">
                  <c:v>43766</c:v>
                </c:pt>
                <c:pt idx="510">
                  <c:v>43773</c:v>
                </c:pt>
                <c:pt idx="511">
                  <c:v>43780</c:v>
                </c:pt>
                <c:pt idx="512">
                  <c:v>43787</c:v>
                </c:pt>
                <c:pt idx="513">
                  <c:v>43794</c:v>
                </c:pt>
                <c:pt idx="514">
                  <c:v>43801</c:v>
                </c:pt>
                <c:pt idx="515">
                  <c:v>43808</c:v>
                </c:pt>
                <c:pt idx="516">
                  <c:v>43815</c:v>
                </c:pt>
                <c:pt idx="517">
                  <c:v>43822</c:v>
                </c:pt>
                <c:pt idx="518">
                  <c:v>43829</c:v>
                </c:pt>
                <c:pt idx="519">
                  <c:v>43836</c:v>
                </c:pt>
                <c:pt idx="520">
                  <c:v>43843</c:v>
                </c:pt>
                <c:pt idx="521">
                  <c:v>43850</c:v>
                </c:pt>
                <c:pt idx="522">
                  <c:v>43857</c:v>
                </c:pt>
                <c:pt idx="523">
                  <c:v>43864</c:v>
                </c:pt>
                <c:pt idx="524">
                  <c:v>43871</c:v>
                </c:pt>
                <c:pt idx="525">
                  <c:v>43878</c:v>
                </c:pt>
                <c:pt idx="526">
                  <c:v>43885</c:v>
                </c:pt>
                <c:pt idx="527">
                  <c:v>43892</c:v>
                </c:pt>
                <c:pt idx="528">
                  <c:v>43899</c:v>
                </c:pt>
                <c:pt idx="529">
                  <c:v>43906</c:v>
                </c:pt>
                <c:pt idx="530">
                  <c:v>43913</c:v>
                </c:pt>
                <c:pt idx="531">
                  <c:v>43920</c:v>
                </c:pt>
                <c:pt idx="532">
                  <c:v>43927</c:v>
                </c:pt>
                <c:pt idx="533">
                  <c:v>43934</c:v>
                </c:pt>
                <c:pt idx="534">
                  <c:v>43941</c:v>
                </c:pt>
                <c:pt idx="535">
                  <c:v>43948</c:v>
                </c:pt>
                <c:pt idx="536">
                  <c:v>43955</c:v>
                </c:pt>
                <c:pt idx="537">
                  <c:v>43962</c:v>
                </c:pt>
                <c:pt idx="538">
                  <c:v>43969</c:v>
                </c:pt>
                <c:pt idx="539">
                  <c:v>43976</c:v>
                </c:pt>
                <c:pt idx="540">
                  <c:v>43983</c:v>
                </c:pt>
                <c:pt idx="541">
                  <c:v>43990</c:v>
                </c:pt>
                <c:pt idx="542">
                  <c:v>43997</c:v>
                </c:pt>
                <c:pt idx="543">
                  <c:v>44004</c:v>
                </c:pt>
                <c:pt idx="544">
                  <c:v>44011</c:v>
                </c:pt>
                <c:pt idx="545">
                  <c:v>44018</c:v>
                </c:pt>
                <c:pt idx="546">
                  <c:v>44025</c:v>
                </c:pt>
                <c:pt idx="547">
                  <c:v>44032</c:v>
                </c:pt>
                <c:pt idx="548">
                  <c:v>44039</c:v>
                </c:pt>
                <c:pt idx="549">
                  <c:v>44046</c:v>
                </c:pt>
                <c:pt idx="550">
                  <c:v>44053</c:v>
                </c:pt>
                <c:pt idx="551">
                  <c:v>44060</c:v>
                </c:pt>
                <c:pt idx="552">
                  <c:v>44067</c:v>
                </c:pt>
                <c:pt idx="553">
                  <c:v>44074</c:v>
                </c:pt>
                <c:pt idx="554">
                  <c:v>44081</c:v>
                </c:pt>
                <c:pt idx="555">
                  <c:v>44088</c:v>
                </c:pt>
                <c:pt idx="556">
                  <c:v>44095</c:v>
                </c:pt>
                <c:pt idx="557">
                  <c:v>44102</c:v>
                </c:pt>
                <c:pt idx="558">
                  <c:v>44109</c:v>
                </c:pt>
                <c:pt idx="559">
                  <c:v>44116</c:v>
                </c:pt>
                <c:pt idx="560">
                  <c:v>44123</c:v>
                </c:pt>
                <c:pt idx="561">
                  <c:v>44130</c:v>
                </c:pt>
                <c:pt idx="562">
                  <c:v>44137</c:v>
                </c:pt>
                <c:pt idx="563">
                  <c:v>44144</c:v>
                </c:pt>
                <c:pt idx="564">
                  <c:v>44151</c:v>
                </c:pt>
                <c:pt idx="565">
                  <c:v>44158</c:v>
                </c:pt>
                <c:pt idx="566">
                  <c:v>44165</c:v>
                </c:pt>
                <c:pt idx="567">
                  <c:v>44172</c:v>
                </c:pt>
                <c:pt idx="568">
                  <c:v>44179</c:v>
                </c:pt>
                <c:pt idx="569">
                  <c:v>44186</c:v>
                </c:pt>
                <c:pt idx="570">
                  <c:v>44193</c:v>
                </c:pt>
                <c:pt idx="571">
                  <c:v>44200</c:v>
                </c:pt>
                <c:pt idx="572">
                  <c:v>44207</c:v>
                </c:pt>
                <c:pt idx="573">
                  <c:v>44214</c:v>
                </c:pt>
                <c:pt idx="574">
                  <c:v>44221</c:v>
                </c:pt>
                <c:pt idx="575">
                  <c:v>44228</c:v>
                </c:pt>
                <c:pt idx="576">
                  <c:v>44235</c:v>
                </c:pt>
                <c:pt idx="577">
                  <c:v>44242</c:v>
                </c:pt>
                <c:pt idx="578">
                  <c:v>44249</c:v>
                </c:pt>
                <c:pt idx="579">
                  <c:v>44256</c:v>
                </c:pt>
                <c:pt idx="580">
                  <c:v>44263</c:v>
                </c:pt>
                <c:pt idx="581">
                  <c:v>44270</c:v>
                </c:pt>
                <c:pt idx="582">
                  <c:v>44277</c:v>
                </c:pt>
                <c:pt idx="583">
                  <c:v>44284</c:v>
                </c:pt>
                <c:pt idx="584">
                  <c:v>44291</c:v>
                </c:pt>
                <c:pt idx="585">
                  <c:v>44298</c:v>
                </c:pt>
                <c:pt idx="586">
                  <c:v>44305</c:v>
                </c:pt>
                <c:pt idx="587">
                  <c:v>44312</c:v>
                </c:pt>
                <c:pt idx="588">
                  <c:v>44319</c:v>
                </c:pt>
                <c:pt idx="589">
                  <c:v>44326</c:v>
                </c:pt>
                <c:pt idx="590">
                  <c:v>44333</c:v>
                </c:pt>
                <c:pt idx="591">
                  <c:v>44340</c:v>
                </c:pt>
                <c:pt idx="592">
                  <c:v>44347</c:v>
                </c:pt>
                <c:pt idx="593">
                  <c:v>44354</c:v>
                </c:pt>
                <c:pt idx="594">
                  <c:v>44361</c:v>
                </c:pt>
                <c:pt idx="595">
                  <c:v>44368</c:v>
                </c:pt>
                <c:pt idx="596">
                  <c:v>44375</c:v>
                </c:pt>
                <c:pt idx="597">
                  <c:v>44382</c:v>
                </c:pt>
                <c:pt idx="598">
                  <c:v>44389</c:v>
                </c:pt>
                <c:pt idx="599">
                  <c:v>44396</c:v>
                </c:pt>
                <c:pt idx="600">
                  <c:v>44403</c:v>
                </c:pt>
                <c:pt idx="601">
                  <c:v>44410</c:v>
                </c:pt>
                <c:pt idx="602">
                  <c:v>44417</c:v>
                </c:pt>
                <c:pt idx="603">
                  <c:v>44424</c:v>
                </c:pt>
                <c:pt idx="604">
                  <c:v>44431</c:v>
                </c:pt>
                <c:pt idx="605">
                  <c:v>44438</c:v>
                </c:pt>
                <c:pt idx="606">
                  <c:v>44445</c:v>
                </c:pt>
                <c:pt idx="607">
                  <c:v>44452</c:v>
                </c:pt>
                <c:pt idx="608">
                  <c:v>44459</c:v>
                </c:pt>
                <c:pt idx="609">
                  <c:v>44466</c:v>
                </c:pt>
                <c:pt idx="610">
                  <c:v>44473</c:v>
                </c:pt>
                <c:pt idx="611">
                  <c:v>44480</c:v>
                </c:pt>
                <c:pt idx="612">
                  <c:v>44487</c:v>
                </c:pt>
                <c:pt idx="613">
                  <c:v>44494</c:v>
                </c:pt>
                <c:pt idx="614">
                  <c:v>44501</c:v>
                </c:pt>
                <c:pt idx="615">
                  <c:v>44508</c:v>
                </c:pt>
                <c:pt idx="616">
                  <c:v>44515</c:v>
                </c:pt>
                <c:pt idx="617">
                  <c:v>44522</c:v>
                </c:pt>
                <c:pt idx="618">
                  <c:v>44529</c:v>
                </c:pt>
                <c:pt idx="619">
                  <c:v>44536</c:v>
                </c:pt>
                <c:pt idx="620">
                  <c:v>44543</c:v>
                </c:pt>
                <c:pt idx="621">
                  <c:v>44550</c:v>
                </c:pt>
                <c:pt idx="622">
                  <c:v>44557</c:v>
                </c:pt>
                <c:pt idx="623">
                  <c:v>44564</c:v>
                </c:pt>
                <c:pt idx="624">
                  <c:v>44571</c:v>
                </c:pt>
                <c:pt idx="625">
                  <c:v>44578</c:v>
                </c:pt>
                <c:pt idx="626">
                  <c:v>44585</c:v>
                </c:pt>
                <c:pt idx="627">
                  <c:v>44592</c:v>
                </c:pt>
                <c:pt idx="628">
                  <c:v>44599</c:v>
                </c:pt>
                <c:pt idx="629">
                  <c:v>44606</c:v>
                </c:pt>
                <c:pt idx="630">
                  <c:v>44613</c:v>
                </c:pt>
                <c:pt idx="631">
                  <c:v>44641</c:v>
                </c:pt>
                <c:pt idx="632">
                  <c:v>44648</c:v>
                </c:pt>
                <c:pt idx="633">
                  <c:v>44655</c:v>
                </c:pt>
              </c:numCache>
            </c:numRef>
          </c:cat>
          <c:val>
            <c:numRef>
              <c:f>Данные!$O$2:$O$635</c:f>
              <c:numCache>
                <c:formatCode>0.00</c:formatCode>
                <c:ptCount val="634"/>
                <c:pt idx="0">
                  <c:v>546.5</c:v>
                </c:pt>
                <c:pt idx="1">
                  <c:v>521.4</c:v>
                </c:pt>
                <c:pt idx="2">
                  <c:v>564.79999999999995</c:v>
                </c:pt>
                <c:pt idx="3">
                  <c:v>525.1</c:v>
                </c:pt>
                <c:pt idx="4">
                  <c:v>503.8</c:v>
                </c:pt>
                <c:pt idx="5">
                  <c:v>550</c:v>
                </c:pt>
                <c:pt idx="6">
                  <c:v>555</c:v>
                </c:pt>
                <c:pt idx="7">
                  <c:v>550.5</c:v>
                </c:pt>
                <c:pt idx="8">
                  <c:v>555.5</c:v>
                </c:pt>
                <c:pt idx="9">
                  <c:v>603</c:v>
                </c:pt>
                <c:pt idx="10">
                  <c:v>639.9</c:v>
                </c:pt>
                <c:pt idx="11">
                  <c:v>688.5</c:v>
                </c:pt>
                <c:pt idx="12">
                  <c:v>676.7</c:v>
                </c:pt>
                <c:pt idx="13">
                  <c:v>650</c:v>
                </c:pt>
                <c:pt idx="14">
                  <c:v>629.9</c:v>
                </c:pt>
                <c:pt idx="15">
                  <c:v>621.70000000000005</c:v>
                </c:pt>
                <c:pt idx="16">
                  <c:v>543.69999999999993</c:v>
                </c:pt>
                <c:pt idx="17">
                  <c:v>587</c:v>
                </c:pt>
                <c:pt idx="18">
                  <c:v>564.5</c:v>
                </c:pt>
                <c:pt idx="19">
                  <c:v>561.70000000000005</c:v>
                </c:pt>
                <c:pt idx="20">
                  <c:v>602</c:v>
                </c:pt>
                <c:pt idx="21">
                  <c:v>591.59999999999991</c:v>
                </c:pt>
                <c:pt idx="22">
                  <c:v>624</c:v>
                </c:pt>
                <c:pt idx="23">
                  <c:v>596.9</c:v>
                </c:pt>
                <c:pt idx="24">
                  <c:v>556.9</c:v>
                </c:pt>
                <c:pt idx="25">
                  <c:v>612.20000000000005</c:v>
                </c:pt>
                <c:pt idx="26">
                  <c:v>623.9</c:v>
                </c:pt>
                <c:pt idx="27">
                  <c:v>617.5</c:v>
                </c:pt>
                <c:pt idx="28">
                  <c:v>606.79999999999995</c:v>
                </c:pt>
                <c:pt idx="29">
                  <c:v>624.70000000000005</c:v>
                </c:pt>
                <c:pt idx="30">
                  <c:v>605</c:v>
                </c:pt>
                <c:pt idx="31">
                  <c:v>604.70000000000005</c:v>
                </c:pt>
                <c:pt idx="32">
                  <c:v>613.80000000000007</c:v>
                </c:pt>
                <c:pt idx="33">
                  <c:v>630</c:v>
                </c:pt>
                <c:pt idx="34">
                  <c:v>636.19999999999993</c:v>
                </c:pt>
                <c:pt idx="35">
                  <c:v>679.9</c:v>
                </c:pt>
                <c:pt idx="36">
                  <c:v>659.2</c:v>
                </c:pt>
                <c:pt idx="37">
                  <c:v>669.7</c:v>
                </c:pt>
                <c:pt idx="38">
                  <c:v>660</c:v>
                </c:pt>
                <c:pt idx="39">
                  <c:v>699.80000000000007</c:v>
                </c:pt>
                <c:pt idx="40">
                  <c:v>743</c:v>
                </c:pt>
                <c:pt idx="41">
                  <c:v>768</c:v>
                </c:pt>
                <c:pt idx="42">
                  <c:v>767.6</c:v>
                </c:pt>
                <c:pt idx="43">
                  <c:v>752</c:v>
                </c:pt>
                <c:pt idx="44">
                  <c:v>791</c:v>
                </c:pt>
                <c:pt idx="45">
                  <c:v>815</c:v>
                </c:pt>
                <c:pt idx="46">
                  <c:v>823.9</c:v>
                </c:pt>
                <c:pt idx="47">
                  <c:v>807</c:v>
                </c:pt>
                <c:pt idx="48">
                  <c:v>807.5</c:v>
                </c:pt>
                <c:pt idx="49">
                  <c:v>801.5</c:v>
                </c:pt>
                <c:pt idx="50">
                  <c:v>799.9</c:v>
                </c:pt>
                <c:pt idx="51">
                  <c:v>817.90000000000009</c:v>
                </c:pt>
                <c:pt idx="52">
                  <c:v>795</c:v>
                </c:pt>
                <c:pt idx="53">
                  <c:v>766</c:v>
                </c:pt>
                <c:pt idx="54">
                  <c:v>780</c:v>
                </c:pt>
                <c:pt idx="55">
                  <c:v>738</c:v>
                </c:pt>
                <c:pt idx="56">
                  <c:v>727</c:v>
                </c:pt>
                <c:pt idx="57">
                  <c:v>712.5</c:v>
                </c:pt>
                <c:pt idx="58">
                  <c:v>746.2</c:v>
                </c:pt>
                <c:pt idx="59">
                  <c:v>741.3</c:v>
                </c:pt>
                <c:pt idx="60">
                  <c:v>748</c:v>
                </c:pt>
                <c:pt idx="61">
                  <c:v>733</c:v>
                </c:pt>
                <c:pt idx="62">
                  <c:v>725.6</c:v>
                </c:pt>
                <c:pt idx="63">
                  <c:v>730.19999999999993</c:v>
                </c:pt>
                <c:pt idx="64">
                  <c:v>725</c:v>
                </c:pt>
                <c:pt idx="65">
                  <c:v>701.4</c:v>
                </c:pt>
                <c:pt idx="66">
                  <c:v>685.19999999999993</c:v>
                </c:pt>
                <c:pt idx="67">
                  <c:v>670</c:v>
                </c:pt>
                <c:pt idx="68">
                  <c:v>683</c:v>
                </c:pt>
                <c:pt idx="69">
                  <c:v>687.30000000000007</c:v>
                </c:pt>
                <c:pt idx="70">
                  <c:v>701</c:v>
                </c:pt>
                <c:pt idx="71">
                  <c:v>710</c:v>
                </c:pt>
                <c:pt idx="72">
                  <c:v>715.19999999999993</c:v>
                </c:pt>
                <c:pt idx="73">
                  <c:v>696.7</c:v>
                </c:pt>
                <c:pt idx="74">
                  <c:v>688.8</c:v>
                </c:pt>
                <c:pt idx="75">
                  <c:v>692.5</c:v>
                </c:pt>
                <c:pt idx="76">
                  <c:v>717.5</c:v>
                </c:pt>
                <c:pt idx="77">
                  <c:v>694.9</c:v>
                </c:pt>
                <c:pt idx="78">
                  <c:v>700.19999999999993</c:v>
                </c:pt>
                <c:pt idx="79">
                  <c:v>700.8</c:v>
                </c:pt>
                <c:pt idx="80">
                  <c:v>645</c:v>
                </c:pt>
                <c:pt idx="81">
                  <c:v>579.9</c:v>
                </c:pt>
                <c:pt idx="82">
                  <c:v>532.9</c:v>
                </c:pt>
                <c:pt idx="83">
                  <c:v>495.7</c:v>
                </c:pt>
                <c:pt idx="84">
                  <c:v>571.70000000000005</c:v>
                </c:pt>
                <c:pt idx="85">
                  <c:v>590</c:v>
                </c:pt>
                <c:pt idx="86">
                  <c:v>575</c:v>
                </c:pt>
                <c:pt idx="87">
                  <c:v>489.20000000000005</c:v>
                </c:pt>
                <c:pt idx="88">
                  <c:v>522.5</c:v>
                </c:pt>
                <c:pt idx="89">
                  <c:v>507.70000000000005</c:v>
                </c:pt>
                <c:pt idx="90">
                  <c:v>527.29999999999995</c:v>
                </c:pt>
                <c:pt idx="91">
                  <c:v>511.2</c:v>
                </c:pt>
                <c:pt idx="92">
                  <c:v>571.9</c:v>
                </c:pt>
                <c:pt idx="93">
                  <c:v>522.70000000000005</c:v>
                </c:pt>
                <c:pt idx="94">
                  <c:v>516.19999999999993</c:v>
                </c:pt>
                <c:pt idx="95">
                  <c:v>507.40000000000003</c:v>
                </c:pt>
                <c:pt idx="96">
                  <c:v>497.40000000000003</c:v>
                </c:pt>
                <c:pt idx="97">
                  <c:v>505.5</c:v>
                </c:pt>
                <c:pt idx="98">
                  <c:v>471.2</c:v>
                </c:pt>
                <c:pt idx="99">
                  <c:v>449.5</c:v>
                </c:pt>
                <c:pt idx="100">
                  <c:v>440</c:v>
                </c:pt>
                <c:pt idx="101">
                  <c:v>502.2</c:v>
                </c:pt>
                <c:pt idx="102">
                  <c:v>505.09999999999997</c:v>
                </c:pt>
                <c:pt idx="103">
                  <c:v>501.9</c:v>
                </c:pt>
                <c:pt idx="104">
                  <c:v>501.5</c:v>
                </c:pt>
                <c:pt idx="105">
                  <c:v>501</c:v>
                </c:pt>
                <c:pt idx="106">
                  <c:v>511.5</c:v>
                </c:pt>
                <c:pt idx="107">
                  <c:v>504.5</c:v>
                </c:pt>
                <c:pt idx="108">
                  <c:v>554.5</c:v>
                </c:pt>
                <c:pt idx="109">
                  <c:v>526.79999999999995</c:v>
                </c:pt>
                <c:pt idx="110">
                  <c:v>503</c:v>
                </c:pt>
                <c:pt idx="111">
                  <c:v>502.29999999999995</c:v>
                </c:pt>
                <c:pt idx="112">
                  <c:v>495</c:v>
                </c:pt>
                <c:pt idx="113">
                  <c:v>479.6</c:v>
                </c:pt>
                <c:pt idx="114">
                  <c:v>475.79999999999995</c:v>
                </c:pt>
                <c:pt idx="115">
                  <c:v>465.20000000000005</c:v>
                </c:pt>
                <c:pt idx="116">
                  <c:v>495</c:v>
                </c:pt>
                <c:pt idx="117">
                  <c:v>486</c:v>
                </c:pt>
                <c:pt idx="118">
                  <c:v>488</c:v>
                </c:pt>
                <c:pt idx="119">
                  <c:v>470.09999999999997</c:v>
                </c:pt>
                <c:pt idx="120">
                  <c:v>452</c:v>
                </c:pt>
                <c:pt idx="121">
                  <c:v>399.3</c:v>
                </c:pt>
                <c:pt idx="122">
                  <c:v>409</c:v>
                </c:pt>
                <c:pt idx="123">
                  <c:v>419.5</c:v>
                </c:pt>
                <c:pt idx="124">
                  <c:v>445.09999999999997</c:v>
                </c:pt>
                <c:pt idx="125">
                  <c:v>445.3</c:v>
                </c:pt>
                <c:pt idx="126">
                  <c:v>425</c:v>
                </c:pt>
                <c:pt idx="127">
                  <c:v>434.09999999999997</c:v>
                </c:pt>
                <c:pt idx="128">
                  <c:v>430</c:v>
                </c:pt>
                <c:pt idx="129">
                  <c:v>436.5</c:v>
                </c:pt>
                <c:pt idx="130">
                  <c:v>433.5</c:v>
                </c:pt>
                <c:pt idx="131">
                  <c:v>421.9</c:v>
                </c:pt>
                <c:pt idx="132">
                  <c:v>415.5</c:v>
                </c:pt>
                <c:pt idx="133">
                  <c:v>417.59999999999997</c:v>
                </c:pt>
                <c:pt idx="134">
                  <c:v>436.70000000000005</c:v>
                </c:pt>
                <c:pt idx="135">
                  <c:v>430</c:v>
                </c:pt>
                <c:pt idx="136">
                  <c:v>426</c:v>
                </c:pt>
                <c:pt idx="137">
                  <c:v>433</c:v>
                </c:pt>
                <c:pt idx="138">
                  <c:v>450</c:v>
                </c:pt>
                <c:pt idx="139">
                  <c:v>439.90000000000003</c:v>
                </c:pt>
                <c:pt idx="140">
                  <c:v>434.5</c:v>
                </c:pt>
                <c:pt idx="141">
                  <c:v>434.4</c:v>
                </c:pt>
                <c:pt idx="142">
                  <c:v>431</c:v>
                </c:pt>
                <c:pt idx="143">
                  <c:v>422.5</c:v>
                </c:pt>
                <c:pt idx="144">
                  <c:v>395.6</c:v>
                </c:pt>
                <c:pt idx="145">
                  <c:v>405</c:v>
                </c:pt>
                <c:pt idx="146">
                  <c:v>407</c:v>
                </c:pt>
                <c:pt idx="147">
                  <c:v>423.9</c:v>
                </c:pt>
                <c:pt idx="148">
                  <c:v>428.9</c:v>
                </c:pt>
                <c:pt idx="149">
                  <c:v>428.6</c:v>
                </c:pt>
                <c:pt idx="150">
                  <c:v>429</c:v>
                </c:pt>
                <c:pt idx="151">
                  <c:v>435.7</c:v>
                </c:pt>
                <c:pt idx="152">
                  <c:v>429.90000000000003</c:v>
                </c:pt>
                <c:pt idx="153">
                  <c:v>449.90000000000003</c:v>
                </c:pt>
                <c:pt idx="154">
                  <c:v>480</c:v>
                </c:pt>
                <c:pt idx="155">
                  <c:v>498.8</c:v>
                </c:pt>
                <c:pt idx="156">
                  <c:v>533</c:v>
                </c:pt>
                <c:pt idx="157">
                  <c:v>538</c:v>
                </c:pt>
                <c:pt idx="158">
                  <c:v>559</c:v>
                </c:pt>
                <c:pt idx="159">
                  <c:v>587</c:v>
                </c:pt>
                <c:pt idx="160">
                  <c:v>553</c:v>
                </c:pt>
                <c:pt idx="161">
                  <c:v>524.20000000000005</c:v>
                </c:pt>
                <c:pt idx="162">
                  <c:v>561</c:v>
                </c:pt>
                <c:pt idx="163">
                  <c:v>543.9</c:v>
                </c:pt>
                <c:pt idx="164">
                  <c:v>525</c:v>
                </c:pt>
                <c:pt idx="165">
                  <c:v>529.9</c:v>
                </c:pt>
                <c:pt idx="166">
                  <c:v>548</c:v>
                </c:pt>
                <c:pt idx="167">
                  <c:v>523</c:v>
                </c:pt>
                <c:pt idx="168">
                  <c:v>525.1</c:v>
                </c:pt>
                <c:pt idx="169">
                  <c:v>527</c:v>
                </c:pt>
                <c:pt idx="170">
                  <c:v>530</c:v>
                </c:pt>
                <c:pt idx="171">
                  <c:v>517</c:v>
                </c:pt>
                <c:pt idx="172">
                  <c:v>502.2</c:v>
                </c:pt>
                <c:pt idx="173">
                  <c:v>501</c:v>
                </c:pt>
                <c:pt idx="174">
                  <c:v>523</c:v>
                </c:pt>
                <c:pt idx="175">
                  <c:v>534.70000000000005</c:v>
                </c:pt>
                <c:pt idx="176">
                  <c:v>534.6</c:v>
                </c:pt>
                <c:pt idx="177">
                  <c:v>543.5</c:v>
                </c:pt>
                <c:pt idx="178">
                  <c:v>567</c:v>
                </c:pt>
                <c:pt idx="179">
                  <c:v>580.5</c:v>
                </c:pt>
                <c:pt idx="180">
                  <c:v>579</c:v>
                </c:pt>
                <c:pt idx="181">
                  <c:v>570.29999999999995</c:v>
                </c:pt>
                <c:pt idx="182">
                  <c:v>551.1</c:v>
                </c:pt>
                <c:pt idx="183">
                  <c:v>570.1</c:v>
                </c:pt>
                <c:pt idx="184">
                  <c:v>559.6</c:v>
                </c:pt>
                <c:pt idx="185">
                  <c:v>539.09999999999991</c:v>
                </c:pt>
                <c:pt idx="186">
                  <c:v>540</c:v>
                </c:pt>
                <c:pt idx="187">
                  <c:v>488.2</c:v>
                </c:pt>
                <c:pt idx="188">
                  <c:v>494.7</c:v>
                </c:pt>
                <c:pt idx="189">
                  <c:v>512.4</c:v>
                </c:pt>
                <c:pt idx="190">
                  <c:v>549.70000000000005</c:v>
                </c:pt>
                <c:pt idx="191">
                  <c:v>546.4</c:v>
                </c:pt>
                <c:pt idx="192">
                  <c:v>552</c:v>
                </c:pt>
                <c:pt idx="193">
                  <c:v>550.5</c:v>
                </c:pt>
                <c:pt idx="194">
                  <c:v>554.09999999999991</c:v>
                </c:pt>
                <c:pt idx="195">
                  <c:v>570.20000000000005</c:v>
                </c:pt>
                <c:pt idx="196">
                  <c:v>573.80000000000007</c:v>
                </c:pt>
                <c:pt idx="197">
                  <c:v>571</c:v>
                </c:pt>
                <c:pt idx="198">
                  <c:v>598.80000000000007</c:v>
                </c:pt>
                <c:pt idx="199">
                  <c:v>582.9</c:v>
                </c:pt>
                <c:pt idx="200">
                  <c:v>604.20000000000005</c:v>
                </c:pt>
                <c:pt idx="201">
                  <c:v>688</c:v>
                </c:pt>
                <c:pt idx="202">
                  <c:v>767.5</c:v>
                </c:pt>
                <c:pt idx="203">
                  <c:v>792.30000000000007</c:v>
                </c:pt>
                <c:pt idx="204">
                  <c:v>825</c:v>
                </c:pt>
                <c:pt idx="205">
                  <c:v>837</c:v>
                </c:pt>
                <c:pt idx="206">
                  <c:v>828.3</c:v>
                </c:pt>
                <c:pt idx="207">
                  <c:v>842.5</c:v>
                </c:pt>
                <c:pt idx="208">
                  <c:v>787</c:v>
                </c:pt>
                <c:pt idx="209">
                  <c:v>830</c:v>
                </c:pt>
                <c:pt idx="210">
                  <c:v>795</c:v>
                </c:pt>
                <c:pt idx="211">
                  <c:v>802.8</c:v>
                </c:pt>
                <c:pt idx="212">
                  <c:v>778.8</c:v>
                </c:pt>
                <c:pt idx="213">
                  <c:v>706.1</c:v>
                </c:pt>
                <c:pt idx="214">
                  <c:v>610.79999999999995</c:v>
                </c:pt>
                <c:pt idx="215">
                  <c:v>472.9</c:v>
                </c:pt>
                <c:pt idx="216">
                  <c:v>551.5</c:v>
                </c:pt>
                <c:pt idx="217">
                  <c:v>538.5</c:v>
                </c:pt>
                <c:pt idx="218">
                  <c:v>560.20000000000005</c:v>
                </c:pt>
                <c:pt idx="219">
                  <c:v>534</c:v>
                </c:pt>
                <c:pt idx="220">
                  <c:v>537.5</c:v>
                </c:pt>
                <c:pt idx="221">
                  <c:v>492.5</c:v>
                </c:pt>
                <c:pt idx="222">
                  <c:v>503.5</c:v>
                </c:pt>
                <c:pt idx="223">
                  <c:v>514.9</c:v>
                </c:pt>
                <c:pt idx="224">
                  <c:v>526.5</c:v>
                </c:pt>
                <c:pt idx="225">
                  <c:v>538.9</c:v>
                </c:pt>
                <c:pt idx="226">
                  <c:v>551.5</c:v>
                </c:pt>
                <c:pt idx="227">
                  <c:v>575.90000000000009</c:v>
                </c:pt>
                <c:pt idx="228">
                  <c:v>587.4</c:v>
                </c:pt>
                <c:pt idx="229">
                  <c:v>556.79999999999995</c:v>
                </c:pt>
                <c:pt idx="230">
                  <c:v>556</c:v>
                </c:pt>
                <c:pt idx="231">
                  <c:v>573</c:v>
                </c:pt>
                <c:pt idx="232">
                  <c:v>591</c:v>
                </c:pt>
                <c:pt idx="233">
                  <c:v>544</c:v>
                </c:pt>
                <c:pt idx="234">
                  <c:v>522.79999999999995</c:v>
                </c:pt>
                <c:pt idx="235">
                  <c:v>495.3</c:v>
                </c:pt>
                <c:pt idx="236">
                  <c:v>447.1</c:v>
                </c:pt>
                <c:pt idx="237">
                  <c:v>486</c:v>
                </c:pt>
                <c:pt idx="238">
                  <c:v>488.8</c:v>
                </c:pt>
                <c:pt idx="239">
                  <c:v>467.29999999999995</c:v>
                </c:pt>
                <c:pt idx="240">
                  <c:v>478</c:v>
                </c:pt>
                <c:pt idx="241">
                  <c:v>462.5</c:v>
                </c:pt>
                <c:pt idx="242">
                  <c:v>458</c:v>
                </c:pt>
                <c:pt idx="243">
                  <c:v>436</c:v>
                </c:pt>
                <c:pt idx="244">
                  <c:v>422.5</c:v>
                </c:pt>
                <c:pt idx="245">
                  <c:v>401.3</c:v>
                </c:pt>
                <c:pt idx="246">
                  <c:v>404.79999999999995</c:v>
                </c:pt>
                <c:pt idx="247">
                  <c:v>373</c:v>
                </c:pt>
                <c:pt idx="248">
                  <c:v>382</c:v>
                </c:pt>
                <c:pt idx="249">
                  <c:v>413.1</c:v>
                </c:pt>
                <c:pt idx="250">
                  <c:v>415</c:v>
                </c:pt>
                <c:pt idx="251">
                  <c:v>429</c:v>
                </c:pt>
                <c:pt idx="252">
                  <c:v>417.8</c:v>
                </c:pt>
                <c:pt idx="253">
                  <c:v>381.70000000000005</c:v>
                </c:pt>
                <c:pt idx="254">
                  <c:v>372.9</c:v>
                </c:pt>
                <c:pt idx="255">
                  <c:v>325</c:v>
                </c:pt>
                <c:pt idx="256">
                  <c:v>335.7</c:v>
                </c:pt>
                <c:pt idx="257">
                  <c:v>322.29999999999995</c:v>
                </c:pt>
                <c:pt idx="258">
                  <c:v>340</c:v>
                </c:pt>
                <c:pt idx="259">
                  <c:v>360.5</c:v>
                </c:pt>
                <c:pt idx="260">
                  <c:v>401.5</c:v>
                </c:pt>
                <c:pt idx="261">
                  <c:v>382.5</c:v>
                </c:pt>
                <c:pt idx="262">
                  <c:v>380</c:v>
                </c:pt>
                <c:pt idx="263">
                  <c:v>404</c:v>
                </c:pt>
                <c:pt idx="264">
                  <c:v>400</c:v>
                </c:pt>
                <c:pt idx="265">
                  <c:v>391.9</c:v>
                </c:pt>
                <c:pt idx="266">
                  <c:v>389.6</c:v>
                </c:pt>
                <c:pt idx="267">
                  <c:v>371.8</c:v>
                </c:pt>
                <c:pt idx="268">
                  <c:v>335</c:v>
                </c:pt>
                <c:pt idx="269">
                  <c:v>327</c:v>
                </c:pt>
                <c:pt idx="270">
                  <c:v>357.59999999999997</c:v>
                </c:pt>
                <c:pt idx="271">
                  <c:v>380</c:v>
                </c:pt>
                <c:pt idx="272">
                  <c:v>382.8</c:v>
                </c:pt>
                <c:pt idx="273">
                  <c:v>392</c:v>
                </c:pt>
                <c:pt idx="274">
                  <c:v>381.5</c:v>
                </c:pt>
                <c:pt idx="275">
                  <c:v>407</c:v>
                </c:pt>
                <c:pt idx="276">
                  <c:v>406.1</c:v>
                </c:pt>
                <c:pt idx="277">
                  <c:v>412</c:v>
                </c:pt>
                <c:pt idx="278">
                  <c:v>411</c:v>
                </c:pt>
                <c:pt idx="279">
                  <c:v>398</c:v>
                </c:pt>
                <c:pt idx="280">
                  <c:v>397.8</c:v>
                </c:pt>
                <c:pt idx="281">
                  <c:v>379</c:v>
                </c:pt>
                <c:pt idx="282">
                  <c:v>391.59999999999997</c:v>
                </c:pt>
                <c:pt idx="283">
                  <c:v>370.5</c:v>
                </c:pt>
                <c:pt idx="284">
                  <c:v>380.7</c:v>
                </c:pt>
                <c:pt idx="285">
                  <c:v>395.5</c:v>
                </c:pt>
                <c:pt idx="286">
                  <c:v>391.3</c:v>
                </c:pt>
                <c:pt idx="287">
                  <c:v>393.5</c:v>
                </c:pt>
                <c:pt idx="288">
                  <c:v>405.20000000000005</c:v>
                </c:pt>
                <c:pt idx="289">
                  <c:v>398.7</c:v>
                </c:pt>
                <c:pt idx="290">
                  <c:v>390</c:v>
                </c:pt>
                <c:pt idx="291">
                  <c:v>390.4</c:v>
                </c:pt>
                <c:pt idx="292">
                  <c:v>348.5</c:v>
                </c:pt>
                <c:pt idx="293">
                  <c:v>355.5</c:v>
                </c:pt>
                <c:pt idx="294">
                  <c:v>365.3</c:v>
                </c:pt>
                <c:pt idx="295">
                  <c:v>353.29999999999995</c:v>
                </c:pt>
                <c:pt idx="296">
                  <c:v>388</c:v>
                </c:pt>
                <c:pt idx="297">
                  <c:v>433.1</c:v>
                </c:pt>
                <c:pt idx="298">
                  <c:v>489</c:v>
                </c:pt>
                <c:pt idx="299">
                  <c:v>482.59999999999997</c:v>
                </c:pt>
                <c:pt idx="300">
                  <c:v>490</c:v>
                </c:pt>
                <c:pt idx="301">
                  <c:v>519.4</c:v>
                </c:pt>
                <c:pt idx="302">
                  <c:v>533.9</c:v>
                </c:pt>
                <c:pt idx="303">
                  <c:v>578.6</c:v>
                </c:pt>
                <c:pt idx="304">
                  <c:v>554.20000000000005</c:v>
                </c:pt>
                <c:pt idx="305">
                  <c:v>573.29999999999995</c:v>
                </c:pt>
                <c:pt idx="306">
                  <c:v>585</c:v>
                </c:pt>
                <c:pt idx="307">
                  <c:v>565.1</c:v>
                </c:pt>
                <c:pt idx="308">
                  <c:v>567.4</c:v>
                </c:pt>
                <c:pt idx="309">
                  <c:v>561</c:v>
                </c:pt>
                <c:pt idx="310">
                  <c:v>540.5</c:v>
                </c:pt>
                <c:pt idx="311">
                  <c:v>519.79999999999995</c:v>
                </c:pt>
                <c:pt idx="312">
                  <c:v>520.29999999999995</c:v>
                </c:pt>
                <c:pt idx="313">
                  <c:v>505</c:v>
                </c:pt>
                <c:pt idx="314">
                  <c:v>573</c:v>
                </c:pt>
                <c:pt idx="315">
                  <c:v>544.09999999999991</c:v>
                </c:pt>
                <c:pt idx="316">
                  <c:v>534</c:v>
                </c:pt>
                <c:pt idx="317">
                  <c:v>553.5</c:v>
                </c:pt>
                <c:pt idx="318">
                  <c:v>654.9</c:v>
                </c:pt>
                <c:pt idx="319">
                  <c:v>647.69999999999993</c:v>
                </c:pt>
                <c:pt idx="320">
                  <c:v>705.1</c:v>
                </c:pt>
                <c:pt idx="321">
                  <c:v>732.09999999999991</c:v>
                </c:pt>
                <c:pt idx="322">
                  <c:v>745.5</c:v>
                </c:pt>
                <c:pt idx="323">
                  <c:v>790</c:v>
                </c:pt>
                <c:pt idx="324">
                  <c:v>780</c:v>
                </c:pt>
                <c:pt idx="325">
                  <c:v>782.09999999999991</c:v>
                </c:pt>
                <c:pt idx="326">
                  <c:v>774.80000000000007</c:v>
                </c:pt>
                <c:pt idx="327">
                  <c:v>785</c:v>
                </c:pt>
                <c:pt idx="328">
                  <c:v>805.1</c:v>
                </c:pt>
                <c:pt idx="329">
                  <c:v>788</c:v>
                </c:pt>
                <c:pt idx="330">
                  <c:v>810</c:v>
                </c:pt>
                <c:pt idx="331">
                  <c:v>882</c:v>
                </c:pt>
                <c:pt idx="332">
                  <c:v>839.2</c:v>
                </c:pt>
                <c:pt idx="333">
                  <c:v>847</c:v>
                </c:pt>
                <c:pt idx="334">
                  <c:v>834.2</c:v>
                </c:pt>
                <c:pt idx="335">
                  <c:v>860.1</c:v>
                </c:pt>
                <c:pt idx="336">
                  <c:v>890</c:v>
                </c:pt>
                <c:pt idx="337">
                  <c:v>871.80000000000007</c:v>
                </c:pt>
                <c:pt idx="338">
                  <c:v>868.8</c:v>
                </c:pt>
                <c:pt idx="339">
                  <c:v>857</c:v>
                </c:pt>
                <c:pt idx="340">
                  <c:v>870</c:v>
                </c:pt>
                <c:pt idx="341">
                  <c:v>857.90000000000009</c:v>
                </c:pt>
                <c:pt idx="342">
                  <c:v>832.5</c:v>
                </c:pt>
                <c:pt idx="343">
                  <c:v>940</c:v>
                </c:pt>
                <c:pt idx="344">
                  <c:v>1019.5</c:v>
                </c:pt>
                <c:pt idx="345">
                  <c:v>1038</c:v>
                </c:pt>
                <c:pt idx="346">
                  <c:v>1042</c:v>
                </c:pt>
                <c:pt idx="347">
                  <c:v>1142.5</c:v>
                </c:pt>
                <c:pt idx="348">
                  <c:v>1169.3000000000002</c:v>
                </c:pt>
                <c:pt idx="349">
                  <c:v>1187.7</c:v>
                </c:pt>
                <c:pt idx="350">
                  <c:v>1160</c:v>
                </c:pt>
                <c:pt idx="351">
                  <c:v>1266.9000000000001</c:v>
                </c:pt>
                <c:pt idx="352">
                  <c:v>1291.9000000000001</c:v>
                </c:pt>
                <c:pt idx="353">
                  <c:v>1308.5</c:v>
                </c:pt>
                <c:pt idx="354">
                  <c:v>1296</c:v>
                </c:pt>
                <c:pt idx="355">
                  <c:v>1299.0999999999999</c:v>
                </c:pt>
                <c:pt idx="356">
                  <c:v>1300</c:v>
                </c:pt>
                <c:pt idx="357">
                  <c:v>1359</c:v>
                </c:pt>
                <c:pt idx="358">
                  <c:v>1476.8000000000002</c:v>
                </c:pt>
                <c:pt idx="359">
                  <c:v>1498</c:v>
                </c:pt>
                <c:pt idx="360">
                  <c:v>1533</c:v>
                </c:pt>
                <c:pt idx="361">
                  <c:v>1528.5</c:v>
                </c:pt>
                <c:pt idx="362">
                  <c:v>1463.1</c:v>
                </c:pt>
                <c:pt idx="363">
                  <c:v>1569</c:v>
                </c:pt>
                <c:pt idx="364">
                  <c:v>1605</c:v>
                </c:pt>
                <c:pt idx="365">
                  <c:v>1685</c:v>
                </c:pt>
                <c:pt idx="366">
                  <c:v>1785</c:v>
                </c:pt>
                <c:pt idx="367">
                  <c:v>1795</c:v>
                </c:pt>
                <c:pt idx="368">
                  <c:v>1731</c:v>
                </c:pt>
                <c:pt idx="369">
                  <c:v>1670</c:v>
                </c:pt>
                <c:pt idx="370">
                  <c:v>1688.5</c:v>
                </c:pt>
                <c:pt idx="371">
                  <c:v>1492</c:v>
                </c:pt>
                <c:pt idx="372">
                  <c:v>1615.5</c:v>
                </c:pt>
                <c:pt idx="373">
                  <c:v>1676</c:v>
                </c:pt>
                <c:pt idx="374">
                  <c:v>1680</c:v>
                </c:pt>
                <c:pt idx="375">
                  <c:v>1719</c:v>
                </c:pt>
                <c:pt idx="376">
                  <c:v>1617.5</c:v>
                </c:pt>
                <c:pt idx="377">
                  <c:v>1673.5</c:v>
                </c:pt>
                <c:pt idx="378">
                  <c:v>1757.5</c:v>
                </c:pt>
                <c:pt idx="379">
                  <c:v>1876</c:v>
                </c:pt>
                <c:pt idx="380">
                  <c:v>1841.5</c:v>
                </c:pt>
                <c:pt idx="381">
                  <c:v>1891</c:v>
                </c:pt>
                <c:pt idx="382">
                  <c:v>1901</c:v>
                </c:pt>
                <c:pt idx="383">
                  <c:v>1858</c:v>
                </c:pt>
                <c:pt idx="384">
                  <c:v>1928.5</c:v>
                </c:pt>
                <c:pt idx="385">
                  <c:v>1746.5</c:v>
                </c:pt>
                <c:pt idx="386">
                  <c:v>1913.5</c:v>
                </c:pt>
                <c:pt idx="387">
                  <c:v>1953</c:v>
                </c:pt>
                <c:pt idx="388">
                  <c:v>2130</c:v>
                </c:pt>
                <c:pt idx="389">
                  <c:v>2128</c:v>
                </c:pt>
                <c:pt idx="390">
                  <c:v>2085</c:v>
                </c:pt>
                <c:pt idx="391">
                  <c:v>2033.5</c:v>
                </c:pt>
                <c:pt idx="392">
                  <c:v>2054.5</c:v>
                </c:pt>
                <c:pt idx="393">
                  <c:v>2029</c:v>
                </c:pt>
                <c:pt idx="394">
                  <c:v>2126.5</c:v>
                </c:pt>
                <c:pt idx="395">
                  <c:v>2040</c:v>
                </c:pt>
                <c:pt idx="396">
                  <c:v>1900</c:v>
                </c:pt>
                <c:pt idx="397">
                  <c:v>1958.5</c:v>
                </c:pt>
                <c:pt idx="398">
                  <c:v>1945</c:v>
                </c:pt>
                <c:pt idx="399">
                  <c:v>1839.5</c:v>
                </c:pt>
                <c:pt idx="400">
                  <c:v>1839.5</c:v>
                </c:pt>
                <c:pt idx="401">
                  <c:v>1810</c:v>
                </c:pt>
                <c:pt idx="402">
                  <c:v>1806</c:v>
                </c:pt>
                <c:pt idx="403">
                  <c:v>1825</c:v>
                </c:pt>
                <c:pt idx="404">
                  <c:v>1828</c:v>
                </c:pt>
                <c:pt idx="405">
                  <c:v>1624</c:v>
                </c:pt>
                <c:pt idx="406">
                  <c:v>1634</c:v>
                </c:pt>
                <c:pt idx="407">
                  <c:v>1645.5</c:v>
                </c:pt>
                <c:pt idx="408">
                  <c:v>1598.5</c:v>
                </c:pt>
                <c:pt idx="409">
                  <c:v>1481.5</c:v>
                </c:pt>
                <c:pt idx="410">
                  <c:v>1443.5</c:v>
                </c:pt>
                <c:pt idx="411">
                  <c:v>1436</c:v>
                </c:pt>
                <c:pt idx="412">
                  <c:v>1388</c:v>
                </c:pt>
                <c:pt idx="413">
                  <c:v>1384.5</c:v>
                </c:pt>
                <c:pt idx="414">
                  <c:v>1473</c:v>
                </c:pt>
                <c:pt idx="415">
                  <c:v>1456</c:v>
                </c:pt>
                <c:pt idx="416">
                  <c:v>1387</c:v>
                </c:pt>
                <c:pt idx="417">
                  <c:v>1342</c:v>
                </c:pt>
                <c:pt idx="418">
                  <c:v>1335</c:v>
                </c:pt>
                <c:pt idx="419">
                  <c:v>1393</c:v>
                </c:pt>
                <c:pt idx="420">
                  <c:v>1373</c:v>
                </c:pt>
                <c:pt idx="421">
                  <c:v>1401</c:v>
                </c:pt>
                <c:pt idx="422">
                  <c:v>1520</c:v>
                </c:pt>
                <c:pt idx="423">
                  <c:v>1574.5</c:v>
                </c:pt>
                <c:pt idx="424">
                  <c:v>1605</c:v>
                </c:pt>
                <c:pt idx="425">
                  <c:v>1583.5</c:v>
                </c:pt>
                <c:pt idx="426">
                  <c:v>1556</c:v>
                </c:pt>
                <c:pt idx="427">
                  <c:v>1573</c:v>
                </c:pt>
                <c:pt idx="428">
                  <c:v>1448.5</c:v>
                </c:pt>
                <c:pt idx="429">
                  <c:v>1494</c:v>
                </c:pt>
                <c:pt idx="430">
                  <c:v>1448.5</c:v>
                </c:pt>
                <c:pt idx="431">
                  <c:v>1416.5</c:v>
                </c:pt>
                <c:pt idx="432">
                  <c:v>1375</c:v>
                </c:pt>
                <c:pt idx="433">
                  <c:v>1367.5</c:v>
                </c:pt>
                <c:pt idx="434">
                  <c:v>1322</c:v>
                </c:pt>
                <c:pt idx="435">
                  <c:v>1396.5</c:v>
                </c:pt>
                <c:pt idx="436">
                  <c:v>1443.5</c:v>
                </c:pt>
                <c:pt idx="437">
                  <c:v>1405</c:v>
                </c:pt>
                <c:pt idx="438">
                  <c:v>1405.5</c:v>
                </c:pt>
                <c:pt idx="439">
                  <c:v>1398</c:v>
                </c:pt>
                <c:pt idx="440">
                  <c:v>1295.5</c:v>
                </c:pt>
                <c:pt idx="441">
                  <c:v>1232.5</c:v>
                </c:pt>
                <c:pt idx="442">
                  <c:v>1214.5</c:v>
                </c:pt>
                <c:pt idx="443">
                  <c:v>1222</c:v>
                </c:pt>
                <c:pt idx="444">
                  <c:v>1181</c:v>
                </c:pt>
                <c:pt idx="445">
                  <c:v>1050</c:v>
                </c:pt>
                <c:pt idx="446">
                  <c:v>1090</c:v>
                </c:pt>
                <c:pt idx="447">
                  <c:v>1044.5</c:v>
                </c:pt>
                <c:pt idx="448">
                  <c:v>1155</c:v>
                </c:pt>
                <c:pt idx="449">
                  <c:v>1085.5</c:v>
                </c:pt>
                <c:pt idx="450">
                  <c:v>1057.5</c:v>
                </c:pt>
                <c:pt idx="451">
                  <c:v>1110</c:v>
                </c:pt>
                <c:pt idx="452">
                  <c:v>1065.5</c:v>
                </c:pt>
                <c:pt idx="453">
                  <c:v>1046.5</c:v>
                </c:pt>
                <c:pt idx="454">
                  <c:v>1020</c:v>
                </c:pt>
                <c:pt idx="455">
                  <c:v>955</c:v>
                </c:pt>
                <c:pt idx="456">
                  <c:v>916</c:v>
                </c:pt>
                <c:pt idx="457">
                  <c:v>1017.8</c:v>
                </c:pt>
                <c:pt idx="458">
                  <c:v>951.4</c:v>
                </c:pt>
                <c:pt idx="459">
                  <c:v>1012</c:v>
                </c:pt>
                <c:pt idx="460">
                  <c:v>1137.3999999999999</c:v>
                </c:pt>
                <c:pt idx="461">
                  <c:v>1144</c:v>
                </c:pt>
                <c:pt idx="462">
                  <c:v>1037</c:v>
                </c:pt>
                <c:pt idx="463">
                  <c:v>1021</c:v>
                </c:pt>
                <c:pt idx="464">
                  <c:v>1022</c:v>
                </c:pt>
                <c:pt idx="465">
                  <c:v>1011.8000000000001</c:v>
                </c:pt>
                <c:pt idx="466">
                  <c:v>1011</c:v>
                </c:pt>
                <c:pt idx="467">
                  <c:v>1046.5999999999999</c:v>
                </c:pt>
                <c:pt idx="468">
                  <c:v>1070</c:v>
                </c:pt>
                <c:pt idx="469">
                  <c:v>1057</c:v>
                </c:pt>
                <c:pt idx="470">
                  <c:v>1052.2</c:v>
                </c:pt>
                <c:pt idx="471">
                  <c:v>1019</c:v>
                </c:pt>
                <c:pt idx="472">
                  <c:v>1016.2</c:v>
                </c:pt>
                <c:pt idx="473">
                  <c:v>1001.2</c:v>
                </c:pt>
                <c:pt idx="474">
                  <c:v>967.6</c:v>
                </c:pt>
                <c:pt idx="475">
                  <c:v>996.80000000000007</c:v>
                </c:pt>
                <c:pt idx="476">
                  <c:v>1000.8</c:v>
                </c:pt>
                <c:pt idx="477">
                  <c:v>976.59999999999991</c:v>
                </c:pt>
                <c:pt idx="478">
                  <c:v>963</c:v>
                </c:pt>
                <c:pt idx="479">
                  <c:v>995.40000000000009</c:v>
                </c:pt>
                <c:pt idx="480">
                  <c:v>982.2</c:v>
                </c:pt>
                <c:pt idx="481">
                  <c:v>976</c:v>
                </c:pt>
                <c:pt idx="482">
                  <c:v>971.2</c:v>
                </c:pt>
                <c:pt idx="483">
                  <c:v>967</c:v>
                </c:pt>
                <c:pt idx="484">
                  <c:v>929</c:v>
                </c:pt>
                <c:pt idx="485">
                  <c:v>919.59999999999991</c:v>
                </c:pt>
                <c:pt idx="486">
                  <c:v>910</c:v>
                </c:pt>
                <c:pt idx="487">
                  <c:v>938</c:v>
                </c:pt>
                <c:pt idx="488">
                  <c:v>958.6</c:v>
                </c:pt>
                <c:pt idx="489">
                  <c:v>976.59999999999991</c:v>
                </c:pt>
                <c:pt idx="490">
                  <c:v>1000.4000000000001</c:v>
                </c:pt>
                <c:pt idx="491">
                  <c:v>1017.6</c:v>
                </c:pt>
                <c:pt idx="492">
                  <c:v>1100</c:v>
                </c:pt>
                <c:pt idx="493">
                  <c:v>1090.8</c:v>
                </c:pt>
                <c:pt idx="494">
                  <c:v>1080.2</c:v>
                </c:pt>
                <c:pt idx="495">
                  <c:v>1075.8</c:v>
                </c:pt>
                <c:pt idx="496">
                  <c:v>1066.2</c:v>
                </c:pt>
                <c:pt idx="497">
                  <c:v>1088</c:v>
                </c:pt>
                <c:pt idx="498">
                  <c:v>1104</c:v>
                </c:pt>
                <c:pt idx="499">
                  <c:v>1085.5999999999999</c:v>
                </c:pt>
                <c:pt idx="500">
                  <c:v>1097.3999999999999</c:v>
                </c:pt>
                <c:pt idx="501">
                  <c:v>1044.8</c:v>
                </c:pt>
                <c:pt idx="502">
                  <c:v>1064.5999999999999</c:v>
                </c:pt>
                <c:pt idx="503">
                  <c:v>1026.4000000000001</c:v>
                </c:pt>
                <c:pt idx="504">
                  <c:v>1034</c:v>
                </c:pt>
                <c:pt idx="505">
                  <c:v>993</c:v>
                </c:pt>
                <c:pt idx="506">
                  <c:v>1001.8000000000001</c:v>
                </c:pt>
                <c:pt idx="507">
                  <c:v>1048</c:v>
                </c:pt>
                <c:pt idx="508">
                  <c:v>1028</c:v>
                </c:pt>
                <c:pt idx="509">
                  <c:v>1052.6000000000001</c:v>
                </c:pt>
                <c:pt idx="510">
                  <c:v>1061.5999999999999</c:v>
                </c:pt>
                <c:pt idx="511">
                  <c:v>1054</c:v>
                </c:pt>
                <c:pt idx="512">
                  <c:v>1046.5999999999999</c:v>
                </c:pt>
                <c:pt idx="513">
                  <c:v>1028.4000000000001</c:v>
                </c:pt>
                <c:pt idx="514">
                  <c:v>1022</c:v>
                </c:pt>
                <c:pt idx="515">
                  <c:v>1049.8</c:v>
                </c:pt>
                <c:pt idx="516">
                  <c:v>1037</c:v>
                </c:pt>
                <c:pt idx="517">
                  <c:v>1037.8</c:v>
                </c:pt>
                <c:pt idx="518">
                  <c:v>1033.4000000000001</c:v>
                </c:pt>
                <c:pt idx="519">
                  <c:v>1050.4000000000001</c:v>
                </c:pt>
                <c:pt idx="520">
                  <c:v>1107.3999999999999</c:v>
                </c:pt>
                <c:pt idx="521">
                  <c:v>1148.1999999999998</c:v>
                </c:pt>
                <c:pt idx="522">
                  <c:v>1074</c:v>
                </c:pt>
                <c:pt idx="523">
                  <c:v>1196.2</c:v>
                </c:pt>
                <c:pt idx="524">
                  <c:v>1194</c:v>
                </c:pt>
                <c:pt idx="525">
                  <c:v>1158.5999999999999</c:v>
                </c:pt>
                <c:pt idx="526">
                  <c:v>929.4</c:v>
                </c:pt>
                <c:pt idx="527">
                  <c:v>850.8</c:v>
                </c:pt>
                <c:pt idx="528">
                  <c:v>739.59999999999991</c:v>
                </c:pt>
                <c:pt idx="529">
                  <c:v>643.19999999999993</c:v>
                </c:pt>
                <c:pt idx="530">
                  <c:v>667.8</c:v>
                </c:pt>
                <c:pt idx="531">
                  <c:v>698.6</c:v>
                </c:pt>
                <c:pt idx="532">
                  <c:v>788</c:v>
                </c:pt>
                <c:pt idx="533">
                  <c:v>742</c:v>
                </c:pt>
                <c:pt idx="534">
                  <c:v>736.2</c:v>
                </c:pt>
                <c:pt idx="535">
                  <c:v>757.6</c:v>
                </c:pt>
                <c:pt idx="536">
                  <c:v>728.8</c:v>
                </c:pt>
                <c:pt idx="537">
                  <c:v>709.4</c:v>
                </c:pt>
                <c:pt idx="538">
                  <c:v>730</c:v>
                </c:pt>
                <c:pt idx="539">
                  <c:v>780.6</c:v>
                </c:pt>
                <c:pt idx="540">
                  <c:v>898</c:v>
                </c:pt>
                <c:pt idx="541">
                  <c:v>877</c:v>
                </c:pt>
                <c:pt idx="542">
                  <c:v>817</c:v>
                </c:pt>
                <c:pt idx="543">
                  <c:v>793.8</c:v>
                </c:pt>
                <c:pt idx="544">
                  <c:v>809.80000000000007</c:v>
                </c:pt>
                <c:pt idx="545">
                  <c:v>815.6</c:v>
                </c:pt>
                <c:pt idx="546">
                  <c:v>832</c:v>
                </c:pt>
                <c:pt idx="547">
                  <c:v>883.6</c:v>
                </c:pt>
                <c:pt idx="548">
                  <c:v>832</c:v>
                </c:pt>
                <c:pt idx="549">
                  <c:v>814.80000000000007</c:v>
                </c:pt>
                <c:pt idx="550">
                  <c:v>861</c:v>
                </c:pt>
                <c:pt idx="551">
                  <c:v>831.2</c:v>
                </c:pt>
                <c:pt idx="552">
                  <c:v>822.4</c:v>
                </c:pt>
                <c:pt idx="553">
                  <c:v>818</c:v>
                </c:pt>
                <c:pt idx="554">
                  <c:v>817.2</c:v>
                </c:pt>
                <c:pt idx="555">
                  <c:v>817.8</c:v>
                </c:pt>
                <c:pt idx="556">
                  <c:v>741.80000000000007</c:v>
                </c:pt>
                <c:pt idx="557">
                  <c:v>690</c:v>
                </c:pt>
                <c:pt idx="558">
                  <c:v>602.6</c:v>
                </c:pt>
                <c:pt idx="559">
                  <c:v>582</c:v>
                </c:pt>
                <c:pt idx="560">
                  <c:v>598.20000000000005</c:v>
                </c:pt>
                <c:pt idx="561">
                  <c:v>573</c:v>
                </c:pt>
                <c:pt idx="562">
                  <c:v>596.59999999999991</c:v>
                </c:pt>
                <c:pt idx="563">
                  <c:v>673</c:v>
                </c:pt>
                <c:pt idx="564">
                  <c:v>689.80000000000007</c:v>
                </c:pt>
                <c:pt idx="565">
                  <c:v>720</c:v>
                </c:pt>
                <c:pt idx="566">
                  <c:v>741.4</c:v>
                </c:pt>
                <c:pt idx="567">
                  <c:v>717.6</c:v>
                </c:pt>
                <c:pt idx="568">
                  <c:v>714</c:v>
                </c:pt>
                <c:pt idx="569">
                  <c:v>691.4</c:v>
                </c:pt>
                <c:pt idx="570">
                  <c:v>714.4</c:v>
                </c:pt>
                <c:pt idx="571">
                  <c:v>735.8</c:v>
                </c:pt>
                <c:pt idx="572">
                  <c:v>723</c:v>
                </c:pt>
                <c:pt idx="573">
                  <c:v>718.40000000000009</c:v>
                </c:pt>
                <c:pt idx="574">
                  <c:v>698.8</c:v>
                </c:pt>
                <c:pt idx="575">
                  <c:v>708.19999999999993</c:v>
                </c:pt>
                <c:pt idx="576">
                  <c:v>692.8</c:v>
                </c:pt>
                <c:pt idx="577">
                  <c:v>691.4</c:v>
                </c:pt>
                <c:pt idx="578">
                  <c:v>696.59999999999991</c:v>
                </c:pt>
                <c:pt idx="579">
                  <c:v>692.8</c:v>
                </c:pt>
                <c:pt idx="580">
                  <c:v>698.6</c:v>
                </c:pt>
                <c:pt idx="581">
                  <c:v>698</c:v>
                </c:pt>
                <c:pt idx="582">
                  <c:v>680</c:v>
                </c:pt>
                <c:pt idx="583">
                  <c:v>675</c:v>
                </c:pt>
                <c:pt idx="584">
                  <c:v>662.8</c:v>
                </c:pt>
                <c:pt idx="585">
                  <c:v>664.80000000000007</c:v>
                </c:pt>
                <c:pt idx="586">
                  <c:v>653</c:v>
                </c:pt>
                <c:pt idx="587">
                  <c:v>645.40000000000009</c:v>
                </c:pt>
                <c:pt idx="588">
                  <c:v>656.4</c:v>
                </c:pt>
                <c:pt idx="589">
                  <c:v>673.19999999999993</c:v>
                </c:pt>
                <c:pt idx="590">
                  <c:v>708.6</c:v>
                </c:pt>
                <c:pt idx="591">
                  <c:v>699.4</c:v>
                </c:pt>
                <c:pt idx="592">
                  <c:v>714.4</c:v>
                </c:pt>
                <c:pt idx="593">
                  <c:v>735.8</c:v>
                </c:pt>
                <c:pt idx="594">
                  <c:v>714</c:v>
                </c:pt>
                <c:pt idx="595">
                  <c:v>699.80000000000007</c:v>
                </c:pt>
                <c:pt idx="596">
                  <c:v>685.8</c:v>
                </c:pt>
                <c:pt idx="597">
                  <c:v>687.4</c:v>
                </c:pt>
                <c:pt idx="598">
                  <c:v>667.8</c:v>
                </c:pt>
                <c:pt idx="599">
                  <c:v>669.4</c:v>
                </c:pt>
                <c:pt idx="600">
                  <c:v>671.59999999999991</c:v>
                </c:pt>
                <c:pt idx="601">
                  <c:v>668.6</c:v>
                </c:pt>
                <c:pt idx="602">
                  <c:v>668</c:v>
                </c:pt>
                <c:pt idx="603">
                  <c:v>671.4</c:v>
                </c:pt>
                <c:pt idx="604">
                  <c:v>686.4</c:v>
                </c:pt>
                <c:pt idx="605">
                  <c:v>694</c:v>
                </c:pt>
                <c:pt idx="606">
                  <c:v>669.80000000000007</c:v>
                </c:pt>
                <c:pt idx="607">
                  <c:v>668</c:v>
                </c:pt>
                <c:pt idx="608">
                  <c:v>691</c:v>
                </c:pt>
                <c:pt idx="609">
                  <c:v>700</c:v>
                </c:pt>
                <c:pt idx="610">
                  <c:v>709.80000000000007</c:v>
                </c:pt>
                <c:pt idx="611">
                  <c:v>696.80000000000007</c:v>
                </c:pt>
                <c:pt idx="612">
                  <c:v>679</c:v>
                </c:pt>
                <c:pt idx="613">
                  <c:v>684.80000000000007</c:v>
                </c:pt>
                <c:pt idx="614">
                  <c:v>684.2</c:v>
                </c:pt>
                <c:pt idx="615">
                  <c:v>659.80000000000007</c:v>
                </c:pt>
                <c:pt idx="616">
                  <c:v>660.40000000000009</c:v>
                </c:pt>
                <c:pt idx="617">
                  <c:v>609.79999999999995</c:v>
                </c:pt>
                <c:pt idx="618">
                  <c:v>622.6</c:v>
                </c:pt>
                <c:pt idx="619">
                  <c:v>602</c:v>
                </c:pt>
                <c:pt idx="620">
                  <c:v>600.4</c:v>
                </c:pt>
                <c:pt idx="621">
                  <c:v>589.6</c:v>
                </c:pt>
                <c:pt idx="622">
                  <c:v>591.59999999999991</c:v>
                </c:pt>
                <c:pt idx="623">
                  <c:v>629.6</c:v>
                </c:pt>
                <c:pt idx="624">
                  <c:v>598.6</c:v>
                </c:pt>
                <c:pt idx="625">
                  <c:v>565.6</c:v>
                </c:pt>
                <c:pt idx="626">
                  <c:v>555.4</c:v>
                </c:pt>
                <c:pt idx="627">
                  <c:v>561.79999999999995</c:v>
                </c:pt>
                <c:pt idx="628">
                  <c:v>583</c:v>
                </c:pt>
                <c:pt idx="629">
                  <c:v>557</c:v>
                </c:pt>
                <c:pt idx="630">
                  <c:v>367.40000000000003</c:v>
                </c:pt>
                <c:pt idx="631">
                  <c:v>251</c:v>
                </c:pt>
                <c:pt idx="632">
                  <c:v>388</c:v>
                </c:pt>
                <c:pt idx="633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F-452D-A1E6-A88E64119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504336"/>
        <c:axId val="1695499344"/>
      </c:lineChart>
      <c:dateAx>
        <c:axId val="1695504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499344"/>
        <c:crosses val="autoZero"/>
        <c:auto val="1"/>
        <c:lblOffset val="100"/>
        <c:baseTimeUnit val="days"/>
      </c:dateAx>
      <c:valAx>
        <c:axId val="16954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5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</a:t>
            </a:r>
            <a:r>
              <a:rPr lang="ru-RU"/>
              <a:t>преобразование</a:t>
            </a:r>
            <a:r>
              <a:rPr lang="ru-RU" baseline="0"/>
              <a:t> - 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Данные!$S$1</c:f>
              <c:strCache>
                <c:ptCount val="1"/>
                <c:pt idx="0">
                  <c:v>Z_БСП ао – цена»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Данные!$S$2:$S$635</c:f>
              <c:numCache>
                <c:formatCode>0.0000</c:formatCode>
                <c:ptCount val="634"/>
                <c:pt idx="0">
                  <c:v>1.0796094935911569</c:v>
                </c:pt>
                <c:pt idx="1">
                  <c:v>1.0832015199407374</c:v>
                </c:pt>
                <c:pt idx="2">
                  <c:v>1.3029682229650763</c:v>
                </c:pt>
                <c:pt idx="3">
                  <c:v>1.2112082771257906</c:v>
                </c:pt>
                <c:pt idx="4">
                  <c:v>1.0276883854472194</c:v>
                </c:pt>
                <c:pt idx="5">
                  <c:v>1.2040242244266295</c:v>
                </c:pt>
                <c:pt idx="6">
                  <c:v>1.3032947708150378</c:v>
                </c:pt>
                <c:pt idx="7">
                  <c:v>1.3950547166543235</c:v>
                </c:pt>
                <c:pt idx="8">
                  <c:v>1.3767680370564586</c:v>
                </c:pt>
                <c:pt idx="9">
                  <c:v>1.3300716945119113</c:v>
                </c:pt>
                <c:pt idx="10">
                  <c:v>1.3346433644113775</c:v>
                </c:pt>
                <c:pt idx="11">
                  <c:v>1.3539096875591281</c:v>
                </c:pt>
                <c:pt idx="12">
                  <c:v>1.6964583821691299</c:v>
                </c:pt>
                <c:pt idx="13">
                  <c:v>1.8469969410015521</c:v>
                </c:pt>
                <c:pt idx="14">
                  <c:v>1.703642434868291</c:v>
                </c:pt>
                <c:pt idx="15">
                  <c:v>1.6278833336771372</c:v>
                </c:pt>
                <c:pt idx="16">
                  <c:v>1.0338927945964949</c:v>
                </c:pt>
                <c:pt idx="17">
                  <c:v>1.164838482431205</c:v>
                </c:pt>
                <c:pt idx="18">
                  <c:v>0.70473256183492961</c:v>
                </c:pt>
                <c:pt idx="19">
                  <c:v>0.95258237995598927</c:v>
                </c:pt>
                <c:pt idx="20">
                  <c:v>0.95225583210602727</c:v>
                </c:pt>
                <c:pt idx="21">
                  <c:v>0.84808706796819067</c:v>
                </c:pt>
                <c:pt idx="22">
                  <c:v>0.90196746321189947</c:v>
                </c:pt>
                <c:pt idx="23">
                  <c:v>0.84612778086841933</c:v>
                </c:pt>
                <c:pt idx="24">
                  <c:v>0.5267639836057102</c:v>
                </c:pt>
                <c:pt idx="25">
                  <c:v>0.86212862551655134</c:v>
                </c:pt>
                <c:pt idx="26">
                  <c:v>0.9013143675119758</c:v>
                </c:pt>
                <c:pt idx="27">
                  <c:v>0.93886737025759059</c:v>
                </c:pt>
                <c:pt idx="28">
                  <c:v>1.1579809775820058</c:v>
                </c:pt>
                <c:pt idx="29">
                  <c:v>1.3274593117122164</c:v>
                </c:pt>
                <c:pt idx="30">
                  <c:v>1.466895243645935</c:v>
                </c:pt>
                <c:pt idx="31">
                  <c:v>1.2468019927716345</c:v>
                </c:pt>
                <c:pt idx="32">
                  <c:v>1.2438630621219777</c:v>
                </c:pt>
                <c:pt idx="33">
                  <c:v>1.3343168165614157</c:v>
                </c:pt>
                <c:pt idx="34">
                  <c:v>1.4087697263527221</c:v>
                </c:pt>
                <c:pt idx="35">
                  <c:v>1.6980911214189391</c:v>
                </c:pt>
                <c:pt idx="36">
                  <c:v>2.0909281849230688</c:v>
                </c:pt>
                <c:pt idx="37">
                  <c:v>2.30057190459859</c:v>
                </c:pt>
                <c:pt idx="38">
                  <c:v>2.1026839075216968</c:v>
                </c:pt>
                <c:pt idx="39">
                  <c:v>2.2865303470502294</c:v>
                </c:pt>
                <c:pt idx="40">
                  <c:v>2.4873572747767798</c:v>
                </c:pt>
                <c:pt idx="41">
                  <c:v>2.7567592509953229</c:v>
                </c:pt>
                <c:pt idx="42">
                  <c:v>2.7499017461461235</c:v>
                </c:pt>
                <c:pt idx="43">
                  <c:v>3.124125582202427</c:v>
                </c:pt>
                <c:pt idx="44">
                  <c:v>2.8328449000364393</c:v>
                </c:pt>
                <c:pt idx="45">
                  <c:v>2.9262375851255338</c:v>
                </c:pt>
                <c:pt idx="46">
                  <c:v>2.9905675115680221</c:v>
                </c:pt>
                <c:pt idx="47">
                  <c:v>2.9455039082732841</c:v>
                </c:pt>
                <c:pt idx="48">
                  <c:v>3.3853638621719231</c:v>
                </c:pt>
                <c:pt idx="49">
                  <c:v>3.5421068301536214</c:v>
                </c:pt>
                <c:pt idx="50">
                  <c:v>3.499655609658578</c:v>
                </c:pt>
                <c:pt idx="51">
                  <c:v>3.6887268147865004</c:v>
                </c:pt>
                <c:pt idx="52">
                  <c:v>3.7608938896280741</c:v>
                </c:pt>
                <c:pt idx="53">
                  <c:v>3.6629295346395132</c:v>
                </c:pt>
                <c:pt idx="54">
                  <c:v>3.6900330061863489</c:v>
                </c:pt>
                <c:pt idx="55">
                  <c:v>3.6537861948405808</c:v>
                </c:pt>
                <c:pt idx="56">
                  <c:v>3.4986759661086921</c:v>
                </c:pt>
                <c:pt idx="57">
                  <c:v>3.2612756791864124</c:v>
                </c:pt>
                <c:pt idx="58">
                  <c:v>3.4333663961163183</c:v>
                </c:pt>
                <c:pt idx="59">
                  <c:v>3.2384173296890815</c:v>
                </c:pt>
                <c:pt idx="60">
                  <c:v>2.7975777322405566</c:v>
                </c:pt>
                <c:pt idx="61">
                  <c:v>2.9412587862237798</c:v>
                </c:pt>
                <c:pt idx="62">
                  <c:v>2.7387991192474197</c:v>
                </c:pt>
                <c:pt idx="63">
                  <c:v>3.0349780191628368</c:v>
                </c:pt>
                <c:pt idx="64">
                  <c:v>2.7655760429442937</c:v>
                </c:pt>
                <c:pt idx="65">
                  <c:v>2.6832859847539021</c:v>
                </c:pt>
                <c:pt idx="66">
                  <c:v>2.5872809168651125</c:v>
                </c:pt>
                <c:pt idx="67">
                  <c:v>2.5200120597729669</c:v>
                </c:pt>
                <c:pt idx="68">
                  <c:v>2.4965006145757123</c:v>
                </c:pt>
                <c:pt idx="69">
                  <c:v>2.4367423580326895</c:v>
                </c:pt>
                <c:pt idx="70">
                  <c:v>2.225792446957322</c:v>
                </c:pt>
                <c:pt idx="71">
                  <c:v>2.2186083942581609</c:v>
                </c:pt>
                <c:pt idx="72">
                  <c:v>2.8106396462390317</c:v>
                </c:pt>
                <c:pt idx="73">
                  <c:v>2.67250990570516</c:v>
                </c:pt>
                <c:pt idx="74">
                  <c:v>2.6503046519077533</c:v>
                </c:pt>
                <c:pt idx="75">
                  <c:v>2.5249102775223951</c:v>
                </c:pt>
                <c:pt idx="76">
                  <c:v>2.6049145007630532</c:v>
                </c:pt>
                <c:pt idx="77">
                  <c:v>2.5507075576693827</c:v>
                </c:pt>
                <c:pt idx="78">
                  <c:v>2.5755251942664845</c:v>
                </c:pt>
                <c:pt idx="79">
                  <c:v>2.4524166548308601</c:v>
                </c:pt>
                <c:pt idx="80">
                  <c:v>2.3417169336937858</c:v>
                </c:pt>
                <c:pt idx="81">
                  <c:v>1.8603854028499887</c:v>
                </c:pt>
                <c:pt idx="82">
                  <c:v>1.4881208538934567</c:v>
                </c:pt>
                <c:pt idx="83">
                  <c:v>1.687968138070121</c:v>
                </c:pt>
                <c:pt idx="84">
                  <c:v>1.7526246123625715</c:v>
                </c:pt>
                <c:pt idx="85">
                  <c:v>1.7016831477685197</c:v>
                </c:pt>
                <c:pt idx="86">
                  <c:v>1.4234643796010062</c:v>
                </c:pt>
                <c:pt idx="87">
                  <c:v>0.65868931499030603</c:v>
                </c:pt>
                <c:pt idx="88">
                  <c:v>0.69134409998649304</c:v>
                </c:pt>
                <c:pt idx="89">
                  <c:v>0.20478780354330606</c:v>
                </c:pt>
                <c:pt idx="90">
                  <c:v>0.93233641325835315</c:v>
                </c:pt>
                <c:pt idx="91">
                  <c:v>0.89968162826216613</c:v>
                </c:pt>
                <c:pt idx="92">
                  <c:v>1.2239436432743036</c:v>
                </c:pt>
                <c:pt idx="93">
                  <c:v>1.2285153131737698</c:v>
                </c:pt>
                <c:pt idx="94">
                  <c:v>1.0799360414411188</c:v>
                </c:pt>
                <c:pt idx="95">
                  <c:v>0.85461802496742811</c:v>
                </c:pt>
                <c:pt idx="96">
                  <c:v>0.51108968680754074</c:v>
                </c:pt>
                <c:pt idx="97">
                  <c:v>0.73706079898115506</c:v>
                </c:pt>
                <c:pt idx="98">
                  <c:v>0.29948668003224865</c:v>
                </c:pt>
                <c:pt idx="99">
                  <c:v>0.27793452193476531</c:v>
                </c:pt>
                <c:pt idx="100">
                  <c:v>0.40594127911981853</c:v>
                </c:pt>
                <c:pt idx="101">
                  <c:v>0.31581407253034216</c:v>
                </c:pt>
                <c:pt idx="102">
                  <c:v>0.36446970217466068</c:v>
                </c:pt>
                <c:pt idx="103">
                  <c:v>0.46439334426299306</c:v>
                </c:pt>
                <c:pt idx="104">
                  <c:v>0.81379954372219443</c:v>
                </c:pt>
                <c:pt idx="105">
                  <c:v>0.91176389871075547</c:v>
                </c:pt>
                <c:pt idx="106">
                  <c:v>0.94931690145637071</c:v>
                </c:pt>
                <c:pt idx="107">
                  <c:v>0.79583941197429164</c:v>
                </c:pt>
                <c:pt idx="108">
                  <c:v>0.78930845497505409</c:v>
                </c:pt>
                <c:pt idx="109">
                  <c:v>0.83567824966963977</c:v>
                </c:pt>
                <c:pt idx="110">
                  <c:v>0.77559344527665552</c:v>
                </c:pt>
                <c:pt idx="111">
                  <c:v>0.76547046192783741</c:v>
                </c:pt>
                <c:pt idx="112">
                  <c:v>0.54439756750365143</c:v>
                </c:pt>
                <c:pt idx="113">
                  <c:v>0.49051717225994257</c:v>
                </c:pt>
                <c:pt idx="114">
                  <c:v>0.52415160080601531</c:v>
                </c:pt>
                <c:pt idx="115">
                  <c:v>0.32397776877938889</c:v>
                </c:pt>
                <c:pt idx="116">
                  <c:v>0.27140356493552781</c:v>
                </c:pt>
                <c:pt idx="117">
                  <c:v>0.26356641653644308</c:v>
                </c:pt>
                <c:pt idx="118">
                  <c:v>0.2374425885394931</c:v>
                </c:pt>
                <c:pt idx="119">
                  <c:v>0.16266313089822504</c:v>
                </c:pt>
                <c:pt idx="120">
                  <c:v>0.12935525020211441</c:v>
                </c:pt>
                <c:pt idx="121">
                  <c:v>-0.19098819061048067</c:v>
                </c:pt>
                <c:pt idx="122">
                  <c:v>-0.28927909344900354</c:v>
                </c:pt>
                <c:pt idx="123">
                  <c:v>-0.28829944989911793</c:v>
                </c:pt>
                <c:pt idx="124">
                  <c:v>-0.19033509491055683</c:v>
                </c:pt>
                <c:pt idx="125">
                  <c:v>-0.19164128631040428</c:v>
                </c:pt>
                <c:pt idx="126">
                  <c:v>-0.19033509491055683</c:v>
                </c:pt>
                <c:pt idx="127">
                  <c:v>-0.24486858585418922</c:v>
                </c:pt>
                <c:pt idx="128">
                  <c:v>-0.10902468027005106</c:v>
                </c:pt>
                <c:pt idx="129">
                  <c:v>-0.10412646252062305</c:v>
                </c:pt>
                <c:pt idx="130">
                  <c:v>-0.11098396736982236</c:v>
                </c:pt>
                <c:pt idx="131">
                  <c:v>-0.18576342501109064</c:v>
                </c:pt>
                <c:pt idx="132">
                  <c:v>-0.23148012400575244</c:v>
                </c:pt>
                <c:pt idx="133">
                  <c:v>-0.19033509491055683</c:v>
                </c:pt>
                <c:pt idx="134">
                  <c:v>-9.2044192072033931E-2</c:v>
                </c:pt>
                <c:pt idx="135">
                  <c:v>4.5105904911951461E-2</c:v>
                </c:pt>
                <c:pt idx="136">
                  <c:v>2.6492677464125074E-2</c:v>
                </c:pt>
                <c:pt idx="137">
                  <c:v>9.1856414161459125E-3</c:v>
                </c:pt>
                <c:pt idx="138">
                  <c:v>0.1136809534039445</c:v>
                </c:pt>
                <c:pt idx="139">
                  <c:v>8.7557125406994979E-2</c:v>
                </c:pt>
                <c:pt idx="140">
                  <c:v>2.4206842514391973E-2</c:v>
                </c:pt>
                <c:pt idx="141">
                  <c:v>0.18225600189593708</c:v>
                </c:pt>
                <c:pt idx="142">
                  <c:v>3.8248400062752388E-2</c:v>
                </c:pt>
                <c:pt idx="143">
                  <c:v>1.8655529065040123E-2</c:v>
                </c:pt>
                <c:pt idx="144">
                  <c:v>-6.6573459775008004E-2</c:v>
                </c:pt>
                <c:pt idx="145">
                  <c:v>-0.19523331265998484</c:v>
                </c:pt>
                <c:pt idx="146">
                  <c:v>-0.24421549015426539</c:v>
                </c:pt>
                <c:pt idx="147">
                  <c:v>-0.32062768704534317</c:v>
                </c:pt>
                <c:pt idx="148">
                  <c:v>-0.24258275090445613</c:v>
                </c:pt>
                <c:pt idx="149">
                  <c:v>-0.32487280909484734</c:v>
                </c:pt>
                <c:pt idx="150">
                  <c:v>-0.36993641238958552</c:v>
                </c:pt>
                <c:pt idx="151">
                  <c:v>-0.34838425429210218</c:v>
                </c:pt>
                <c:pt idx="152">
                  <c:v>-0.40259119738577254</c:v>
                </c:pt>
                <c:pt idx="153">
                  <c:v>-0.42512299903314149</c:v>
                </c:pt>
                <c:pt idx="154">
                  <c:v>-0.41075489363481926</c:v>
                </c:pt>
                <c:pt idx="155">
                  <c:v>-0.42577609473306532</c:v>
                </c:pt>
                <c:pt idx="156">
                  <c:v>-0.25891014340254964</c:v>
                </c:pt>
                <c:pt idx="157">
                  <c:v>-0.35720104624107252</c:v>
                </c:pt>
                <c:pt idx="158">
                  <c:v>-0.42218406838348482</c:v>
                </c:pt>
                <c:pt idx="159">
                  <c:v>-0.42414335548325588</c:v>
                </c:pt>
                <c:pt idx="160">
                  <c:v>-0.43720526948173088</c:v>
                </c:pt>
                <c:pt idx="161">
                  <c:v>-0.53353688522048248</c:v>
                </c:pt>
                <c:pt idx="162">
                  <c:v>-0.57076334011613572</c:v>
                </c:pt>
                <c:pt idx="163">
                  <c:v>-0.66121709455557387</c:v>
                </c:pt>
                <c:pt idx="164">
                  <c:v>-0.78693801679089403</c:v>
                </c:pt>
                <c:pt idx="165">
                  <c:v>-0.85812544808258173</c:v>
                </c:pt>
                <c:pt idx="166">
                  <c:v>-0.88098379757991252</c:v>
                </c:pt>
                <c:pt idx="167">
                  <c:v>-1.0628709500086742</c:v>
                </c:pt>
                <c:pt idx="168">
                  <c:v>-0.93617038422346877</c:v>
                </c:pt>
                <c:pt idx="169">
                  <c:v>-0.83330781148547939</c:v>
                </c:pt>
                <c:pt idx="170">
                  <c:v>-0.77093717214276225</c:v>
                </c:pt>
                <c:pt idx="171">
                  <c:v>-0.71770987259897734</c:v>
                </c:pt>
                <c:pt idx="172">
                  <c:v>-0.77583538989219025</c:v>
                </c:pt>
                <c:pt idx="173">
                  <c:v>-0.83396090718540328</c:v>
                </c:pt>
                <c:pt idx="174">
                  <c:v>-0.76505931084344858</c:v>
                </c:pt>
                <c:pt idx="175">
                  <c:v>-0.65076756335679398</c:v>
                </c:pt>
                <c:pt idx="176">
                  <c:v>-0.75363013609478313</c:v>
                </c:pt>
                <c:pt idx="177">
                  <c:v>-0.69158604460202777</c:v>
                </c:pt>
                <c:pt idx="178">
                  <c:v>-0.74546643984573635</c:v>
                </c:pt>
                <c:pt idx="179">
                  <c:v>-0.64619589345732786</c:v>
                </c:pt>
                <c:pt idx="180">
                  <c:v>-0.59427478531339029</c:v>
                </c:pt>
                <c:pt idx="181">
                  <c:v>-0.54006784221971993</c:v>
                </c:pt>
                <c:pt idx="182">
                  <c:v>-0.5332103373705207</c:v>
                </c:pt>
                <c:pt idx="183">
                  <c:v>-0.58219251486480117</c:v>
                </c:pt>
                <c:pt idx="184">
                  <c:v>-0.64358351065763286</c:v>
                </c:pt>
                <c:pt idx="185">
                  <c:v>-0.65697197250606942</c:v>
                </c:pt>
                <c:pt idx="186">
                  <c:v>-0.68440199190286666</c:v>
                </c:pt>
                <c:pt idx="187">
                  <c:v>-0.7265266645479479</c:v>
                </c:pt>
                <c:pt idx="188">
                  <c:v>-0.74579298769569813</c:v>
                </c:pt>
                <c:pt idx="189">
                  <c:v>-0.7497115618952408</c:v>
                </c:pt>
                <c:pt idx="190">
                  <c:v>-0.63117469235908175</c:v>
                </c:pt>
                <c:pt idx="191">
                  <c:v>-0.61484729986098818</c:v>
                </c:pt>
                <c:pt idx="192">
                  <c:v>-0.60831634286175074</c:v>
                </c:pt>
                <c:pt idx="193">
                  <c:v>-0.54170058146952926</c:v>
                </c:pt>
                <c:pt idx="194">
                  <c:v>-0.55247666051827116</c:v>
                </c:pt>
                <c:pt idx="195">
                  <c:v>-0.48096268137662135</c:v>
                </c:pt>
                <c:pt idx="196">
                  <c:v>-0.50545377012376158</c:v>
                </c:pt>
                <c:pt idx="197">
                  <c:v>-0.54496605996914793</c:v>
                </c:pt>
                <c:pt idx="198">
                  <c:v>-0.55998726106739405</c:v>
                </c:pt>
                <c:pt idx="199">
                  <c:v>-0.5710898879660975</c:v>
                </c:pt>
                <c:pt idx="200">
                  <c:v>-0.56749786161651694</c:v>
                </c:pt>
                <c:pt idx="201">
                  <c:v>-0.70301521935069333</c:v>
                </c:pt>
                <c:pt idx="202">
                  <c:v>-0.67231972145427732</c:v>
                </c:pt>
                <c:pt idx="203">
                  <c:v>-0.68930020965229466</c:v>
                </c:pt>
                <c:pt idx="204">
                  <c:v>-0.69321878385183711</c:v>
                </c:pt>
                <c:pt idx="205">
                  <c:v>-0.68015686985336232</c:v>
                </c:pt>
                <c:pt idx="206">
                  <c:v>-0.70660724570027389</c:v>
                </c:pt>
                <c:pt idx="207">
                  <c:v>-0.64750208485717531</c:v>
                </c:pt>
                <c:pt idx="208">
                  <c:v>-0.72326118604832923</c:v>
                </c:pt>
                <c:pt idx="209">
                  <c:v>-0.76930443289295281</c:v>
                </c:pt>
                <c:pt idx="210">
                  <c:v>-0.78955039959058892</c:v>
                </c:pt>
                <c:pt idx="211">
                  <c:v>-0.79150968669035993</c:v>
                </c:pt>
                <c:pt idx="212">
                  <c:v>-0.81175565338799605</c:v>
                </c:pt>
                <c:pt idx="213">
                  <c:v>-0.88228998897975996</c:v>
                </c:pt>
                <c:pt idx="214">
                  <c:v>-1.0462170096606189</c:v>
                </c:pt>
                <c:pt idx="215">
                  <c:v>-1.1445079124991417</c:v>
                </c:pt>
                <c:pt idx="216">
                  <c:v>-1.0808310817565772</c:v>
                </c:pt>
                <c:pt idx="217">
                  <c:v>-0.95217122887160022</c:v>
                </c:pt>
                <c:pt idx="218">
                  <c:v>-0.90220940782743397</c:v>
                </c:pt>
                <c:pt idx="219">
                  <c:v>-0.95902873372079955</c:v>
                </c:pt>
                <c:pt idx="220">
                  <c:v>-0.99233661441691035</c:v>
                </c:pt>
                <c:pt idx="221">
                  <c:v>-1.0720142898076066</c:v>
                </c:pt>
                <c:pt idx="222">
                  <c:v>-1.0328285478121824</c:v>
                </c:pt>
                <c:pt idx="223">
                  <c:v>-1.0328285478121824</c:v>
                </c:pt>
                <c:pt idx="224">
                  <c:v>-1.0034392413156139</c:v>
                </c:pt>
                <c:pt idx="225">
                  <c:v>-0.90547488632705275</c:v>
                </c:pt>
                <c:pt idx="226">
                  <c:v>-0.92539430517472687</c:v>
                </c:pt>
                <c:pt idx="227">
                  <c:v>-0.78465218184116092</c:v>
                </c:pt>
                <c:pt idx="228">
                  <c:v>-0.76212038019379169</c:v>
                </c:pt>
                <c:pt idx="229">
                  <c:v>-0.74187441349615579</c:v>
                </c:pt>
                <c:pt idx="230">
                  <c:v>-0.8104494619881486</c:v>
                </c:pt>
                <c:pt idx="231">
                  <c:v>-0.76669205009325792</c:v>
                </c:pt>
                <c:pt idx="232">
                  <c:v>-0.81240874908791971</c:v>
                </c:pt>
                <c:pt idx="233">
                  <c:v>-0.95347742027144766</c:v>
                </c:pt>
                <c:pt idx="234">
                  <c:v>-0.94106860197289677</c:v>
                </c:pt>
                <c:pt idx="235">
                  <c:v>-0.90874036482667153</c:v>
                </c:pt>
                <c:pt idx="236">
                  <c:v>-0.96915171706961756</c:v>
                </c:pt>
                <c:pt idx="237">
                  <c:v>-0.94204824552278243</c:v>
                </c:pt>
                <c:pt idx="238">
                  <c:v>-0.91102619977640464</c:v>
                </c:pt>
                <c:pt idx="239">
                  <c:v>-0.95478361167129511</c:v>
                </c:pt>
                <c:pt idx="240">
                  <c:v>-0.94106860197289677</c:v>
                </c:pt>
                <c:pt idx="241">
                  <c:v>-0.98841804021736779</c:v>
                </c:pt>
                <c:pt idx="242">
                  <c:v>-1.0354409306118773</c:v>
                </c:pt>
                <c:pt idx="243">
                  <c:v>-0.97078445631942678</c:v>
                </c:pt>
                <c:pt idx="244">
                  <c:v>-1.0540541580597036</c:v>
                </c:pt>
                <c:pt idx="245">
                  <c:v>-1.0573196365593227</c:v>
                </c:pt>
                <c:pt idx="246">
                  <c:v>-1.0377267655616103</c:v>
                </c:pt>
                <c:pt idx="247">
                  <c:v>-1.0360940263118008</c:v>
                </c:pt>
                <c:pt idx="248">
                  <c:v>-0.98384637031790156</c:v>
                </c:pt>
                <c:pt idx="249">
                  <c:v>-0.98058089181828312</c:v>
                </c:pt>
                <c:pt idx="250">
                  <c:v>-0.94139514982285855</c:v>
                </c:pt>
                <c:pt idx="251">
                  <c:v>-0.91527132182590898</c:v>
                </c:pt>
                <c:pt idx="252">
                  <c:v>-0.97241719556923634</c:v>
                </c:pt>
                <c:pt idx="253">
                  <c:v>-0.98384637031790156</c:v>
                </c:pt>
                <c:pt idx="254">
                  <c:v>-1.134058381300362</c:v>
                </c:pt>
                <c:pt idx="255">
                  <c:v>-1.2107971260414014</c:v>
                </c:pt>
                <c:pt idx="256">
                  <c:v>-1.2663102605349195</c:v>
                </c:pt>
                <c:pt idx="257">
                  <c:v>-1.2532483465364448</c:v>
                </c:pt>
                <c:pt idx="258">
                  <c:v>-1.1977352120429268</c:v>
                </c:pt>
                <c:pt idx="259">
                  <c:v>-1.2401864325379699</c:v>
                </c:pt>
                <c:pt idx="260">
                  <c:v>-1.1944697335433081</c:v>
                </c:pt>
                <c:pt idx="261">
                  <c:v>-1.199367951292736</c:v>
                </c:pt>
                <c:pt idx="262">
                  <c:v>-1.2287572577893044</c:v>
                </c:pt>
                <c:pt idx="263">
                  <c:v>-1.1128327710528405</c:v>
                </c:pt>
                <c:pt idx="264">
                  <c:v>-0.99364280581675779</c:v>
                </c:pt>
                <c:pt idx="265">
                  <c:v>-0.96588623856999878</c:v>
                </c:pt>
                <c:pt idx="266">
                  <c:v>-0.91363858257609953</c:v>
                </c:pt>
                <c:pt idx="267">
                  <c:v>-0.97568267406885478</c:v>
                </c:pt>
                <c:pt idx="268">
                  <c:v>-1.0344612870619916</c:v>
                </c:pt>
                <c:pt idx="269">
                  <c:v>-1.0132356768144699</c:v>
                </c:pt>
                <c:pt idx="270">
                  <c:v>-1.000173762815995</c:v>
                </c:pt>
                <c:pt idx="271">
                  <c:v>-0.98221363106809234</c:v>
                </c:pt>
                <c:pt idx="272">
                  <c:v>-0.89567845082819675</c:v>
                </c:pt>
                <c:pt idx="273">
                  <c:v>-0.8891474938289593</c:v>
                </c:pt>
                <c:pt idx="274">
                  <c:v>-0.84506353408410673</c:v>
                </c:pt>
                <c:pt idx="275">
                  <c:v>-0.79118313884039815</c:v>
                </c:pt>
                <c:pt idx="276">
                  <c:v>-0.79771409583963571</c:v>
                </c:pt>
                <c:pt idx="277">
                  <c:v>-0.72260809034840534</c:v>
                </c:pt>
                <c:pt idx="278">
                  <c:v>-0.75036465759516435</c:v>
                </c:pt>
                <c:pt idx="279">
                  <c:v>-0.79608135658982615</c:v>
                </c:pt>
                <c:pt idx="280">
                  <c:v>-0.79934683508944493</c:v>
                </c:pt>
                <c:pt idx="281">
                  <c:v>-0.79444861734001693</c:v>
                </c:pt>
                <c:pt idx="282">
                  <c:v>-0.77485574634230459</c:v>
                </c:pt>
                <c:pt idx="283">
                  <c:v>-0.80587779208868238</c:v>
                </c:pt>
                <c:pt idx="284">
                  <c:v>-0.82547066308639472</c:v>
                </c:pt>
                <c:pt idx="285">
                  <c:v>-0.71281165484954934</c:v>
                </c:pt>
                <c:pt idx="286">
                  <c:v>-0.74546643984573635</c:v>
                </c:pt>
                <c:pt idx="287">
                  <c:v>-0.77812122484192336</c:v>
                </c:pt>
                <c:pt idx="288">
                  <c:v>-0.74220096134611757</c:v>
                </c:pt>
                <c:pt idx="289">
                  <c:v>-0.79771409583963571</c:v>
                </c:pt>
                <c:pt idx="290">
                  <c:v>-0.85159449108334417</c:v>
                </c:pt>
                <c:pt idx="291">
                  <c:v>-0.83036888083582272</c:v>
                </c:pt>
                <c:pt idx="292">
                  <c:v>-0.81893970608715716</c:v>
                </c:pt>
                <c:pt idx="293">
                  <c:v>-0.84179805558448817</c:v>
                </c:pt>
                <c:pt idx="294">
                  <c:v>-0.8434307948342975</c:v>
                </c:pt>
                <c:pt idx="295">
                  <c:v>-0.86302366583200973</c:v>
                </c:pt>
                <c:pt idx="296">
                  <c:v>-0.86628914433162851</c:v>
                </c:pt>
                <c:pt idx="297">
                  <c:v>-0.84016531633467872</c:v>
                </c:pt>
                <c:pt idx="298">
                  <c:v>-0.83200162008563194</c:v>
                </c:pt>
                <c:pt idx="299">
                  <c:v>-0.75199739684497391</c:v>
                </c:pt>
                <c:pt idx="300">
                  <c:v>-0.81404148833772916</c:v>
                </c:pt>
                <c:pt idx="301">
                  <c:v>-0.82710340233620394</c:v>
                </c:pt>
                <c:pt idx="302">
                  <c:v>-0.81404148833772916</c:v>
                </c:pt>
                <c:pt idx="303">
                  <c:v>-0.75036465759516435</c:v>
                </c:pt>
                <c:pt idx="304">
                  <c:v>-0.77322300709249536</c:v>
                </c:pt>
                <c:pt idx="305">
                  <c:v>-0.68342234835298099</c:v>
                </c:pt>
                <c:pt idx="306">
                  <c:v>-0.61158182136136952</c:v>
                </c:pt>
                <c:pt idx="307">
                  <c:v>-0.60668360361194151</c:v>
                </c:pt>
                <c:pt idx="308">
                  <c:v>-0.61158182136136952</c:v>
                </c:pt>
                <c:pt idx="309">
                  <c:v>-0.62954195310927252</c:v>
                </c:pt>
                <c:pt idx="310">
                  <c:v>-0.62627647460965374</c:v>
                </c:pt>
                <c:pt idx="311">
                  <c:v>-0.67362591285412476</c:v>
                </c:pt>
                <c:pt idx="312">
                  <c:v>-0.71281165484954934</c:v>
                </c:pt>
                <c:pt idx="313">
                  <c:v>-0.66382947735526876</c:v>
                </c:pt>
                <c:pt idx="314">
                  <c:v>-0.65729852035603131</c:v>
                </c:pt>
                <c:pt idx="315">
                  <c:v>-0.65729852035603131</c:v>
                </c:pt>
                <c:pt idx="316">
                  <c:v>-0.64260386710774731</c:v>
                </c:pt>
                <c:pt idx="317">
                  <c:v>-0.66382947735526876</c:v>
                </c:pt>
                <c:pt idx="318">
                  <c:v>-0.67362591285412476</c:v>
                </c:pt>
                <c:pt idx="319">
                  <c:v>-0.66872769510469676</c:v>
                </c:pt>
                <c:pt idx="320">
                  <c:v>-0.60668360361194151</c:v>
                </c:pt>
                <c:pt idx="321">
                  <c:v>-0.61321456061117896</c:v>
                </c:pt>
                <c:pt idx="322">
                  <c:v>-0.52014842337204592</c:v>
                </c:pt>
                <c:pt idx="323">
                  <c:v>-0.32095423489530495</c:v>
                </c:pt>
                <c:pt idx="324">
                  <c:v>-0.25564466490293092</c:v>
                </c:pt>
                <c:pt idx="325">
                  <c:v>-0.33238340964397045</c:v>
                </c:pt>
                <c:pt idx="326">
                  <c:v>-0.34054710589301723</c:v>
                </c:pt>
                <c:pt idx="327">
                  <c:v>-0.34707806289225451</c:v>
                </c:pt>
                <c:pt idx="328">
                  <c:v>-0.32421971339492373</c:v>
                </c:pt>
                <c:pt idx="329">
                  <c:v>-0.32258697414511422</c:v>
                </c:pt>
                <c:pt idx="330">
                  <c:v>-0.20013153040941284</c:v>
                </c:pt>
                <c:pt idx="331">
                  <c:v>-0.20339700890903159</c:v>
                </c:pt>
                <c:pt idx="332">
                  <c:v>-0.23441905465540938</c:v>
                </c:pt>
                <c:pt idx="333">
                  <c:v>-0.33728162739339845</c:v>
                </c:pt>
                <c:pt idx="334">
                  <c:v>-0.34054710589301723</c:v>
                </c:pt>
                <c:pt idx="335">
                  <c:v>-0.36013997689072946</c:v>
                </c:pt>
                <c:pt idx="336">
                  <c:v>-0.40259119738577254</c:v>
                </c:pt>
                <c:pt idx="337">
                  <c:v>-0.29156492839873666</c:v>
                </c:pt>
                <c:pt idx="338">
                  <c:v>-0.22952083690598135</c:v>
                </c:pt>
                <c:pt idx="339">
                  <c:v>-0.14625113516570429</c:v>
                </c:pt>
                <c:pt idx="340">
                  <c:v>-0.10216717542085176</c:v>
                </c:pt>
                <c:pt idx="341">
                  <c:v>-0.12992374266761078</c:v>
                </c:pt>
                <c:pt idx="342">
                  <c:v>-0.19360057341017559</c:v>
                </c:pt>
                <c:pt idx="343">
                  <c:v>-0.20992796590826909</c:v>
                </c:pt>
                <c:pt idx="344">
                  <c:v>-0.22298987990674385</c:v>
                </c:pt>
                <c:pt idx="345">
                  <c:v>-0.12992374266761078</c:v>
                </c:pt>
                <c:pt idx="346">
                  <c:v>-0.19360057341017559</c:v>
                </c:pt>
                <c:pt idx="347">
                  <c:v>-0.12012730716875476</c:v>
                </c:pt>
                <c:pt idx="348">
                  <c:v>-0.13155648191742025</c:v>
                </c:pt>
                <c:pt idx="349">
                  <c:v>-0.14298565666608554</c:v>
                </c:pt>
                <c:pt idx="350">
                  <c:v>-0.17074222391284458</c:v>
                </c:pt>
                <c:pt idx="351">
                  <c:v>-0.18217139866151008</c:v>
                </c:pt>
                <c:pt idx="352">
                  <c:v>-0.17074222391284458</c:v>
                </c:pt>
                <c:pt idx="353">
                  <c:v>-0.19686605190979434</c:v>
                </c:pt>
                <c:pt idx="354">
                  <c:v>-0.2262553584063626</c:v>
                </c:pt>
                <c:pt idx="355">
                  <c:v>-0.24748096865388414</c:v>
                </c:pt>
                <c:pt idx="356">
                  <c:v>-0.2148261836576971</c:v>
                </c:pt>
                <c:pt idx="357">
                  <c:v>-0.22462261915655313</c:v>
                </c:pt>
                <c:pt idx="358">
                  <c:v>-3.359212692885917E-2</c:v>
                </c:pt>
                <c:pt idx="359">
                  <c:v>0.13621275505131347</c:v>
                </c:pt>
                <c:pt idx="360">
                  <c:v>7.0903185058939416E-2</c:v>
                </c:pt>
                <c:pt idx="361">
                  <c:v>0.12968179805207597</c:v>
                </c:pt>
                <c:pt idx="362">
                  <c:v>0.19988958579387828</c:v>
                </c:pt>
                <c:pt idx="363">
                  <c:v>0.38765459952195369</c:v>
                </c:pt>
                <c:pt idx="364">
                  <c:v>0.24560628478853985</c:v>
                </c:pt>
                <c:pt idx="365">
                  <c:v>0.39255281727138147</c:v>
                </c:pt>
                <c:pt idx="366">
                  <c:v>0.38602186027214447</c:v>
                </c:pt>
                <c:pt idx="367">
                  <c:v>0.2962212015326301</c:v>
                </c:pt>
                <c:pt idx="368">
                  <c:v>0.26519915578625236</c:v>
                </c:pt>
                <c:pt idx="369">
                  <c:v>0.16070384379845376</c:v>
                </c:pt>
                <c:pt idx="370">
                  <c:v>2.681922531408688E-2</c:v>
                </c:pt>
                <c:pt idx="371">
                  <c:v>-0.111963610919708</c:v>
                </c:pt>
                <c:pt idx="372">
                  <c:v>-6.6246911925046198E-2</c:v>
                </c:pt>
                <c:pt idx="373">
                  <c:v>0.13294727655169497</c:v>
                </c:pt>
                <c:pt idx="374">
                  <c:v>-6.4614172675236711E-2</c:v>
                </c:pt>
                <c:pt idx="375">
                  <c:v>-3.6857605428477692E-2</c:v>
                </c:pt>
                <c:pt idx="376">
                  <c:v>-0.12992374266761078</c:v>
                </c:pt>
                <c:pt idx="377">
                  <c:v>-8.0941565173330232E-2</c:v>
                </c:pt>
                <c:pt idx="378">
                  <c:v>1.7022789815230865E-2</c:v>
                </c:pt>
                <c:pt idx="379">
                  <c:v>-2.7061169929621674E-2</c:v>
                </c:pt>
                <c:pt idx="380">
                  <c:v>3.4982921563133637E-2</c:v>
                </c:pt>
                <c:pt idx="381">
                  <c:v>-5.1552258676761949E-2</c:v>
                </c:pt>
                <c:pt idx="382">
                  <c:v>-2.8693909179430932E-2</c:v>
                </c:pt>
                <c:pt idx="383">
                  <c:v>-7.4410608174092965E-2</c:v>
                </c:pt>
                <c:pt idx="384">
                  <c:v>-0.12502552491818278</c:v>
                </c:pt>
                <c:pt idx="385">
                  <c:v>-0.15768030991436979</c:v>
                </c:pt>
                <c:pt idx="386">
                  <c:v>-0.17727318091208205</c:v>
                </c:pt>
                <c:pt idx="387">
                  <c:v>-0.17727318091208205</c:v>
                </c:pt>
                <c:pt idx="388">
                  <c:v>-9.5636218421614488E-2</c:v>
                </c:pt>
                <c:pt idx="389">
                  <c:v>-4.5021301677524446E-2</c:v>
                </c:pt>
                <c:pt idx="390">
                  <c:v>-0.12339278566837351</c:v>
                </c:pt>
                <c:pt idx="391">
                  <c:v>-0.22462261915655313</c:v>
                </c:pt>
                <c:pt idx="392">
                  <c:v>-0.14788387441551379</c:v>
                </c:pt>
                <c:pt idx="393">
                  <c:v>-0.21809166215731585</c:v>
                </c:pt>
                <c:pt idx="394">
                  <c:v>-0.2213571406569346</c:v>
                </c:pt>
                <c:pt idx="395">
                  <c:v>-0.23441905465540938</c:v>
                </c:pt>
                <c:pt idx="396">
                  <c:v>-0.13482196041703878</c:v>
                </c:pt>
                <c:pt idx="397">
                  <c:v>-0.22952083690598135</c:v>
                </c:pt>
                <c:pt idx="398">
                  <c:v>-0.23115357615579063</c:v>
                </c:pt>
                <c:pt idx="399">
                  <c:v>-0.23441905465540938</c:v>
                </c:pt>
                <c:pt idx="400">
                  <c:v>-0.23441905465540938</c:v>
                </c:pt>
                <c:pt idx="401">
                  <c:v>-0.26380836115197764</c:v>
                </c:pt>
                <c:pt idx="402">
                  <c:v>-0.26380836115197764</c:v>
                </c:pt>
                <c:pt idx="403">
                  <c:v>-0.27850301440026193</c:v>
                </c:pt>
                <c:pt idx="404">
                  <c:v>-0.30462684239721144</c:v>
                </c:pt>
                <c:pt idx="405">
                  <c:v>-0.27687027515045243</c:v>
                </c:pt>
                <c:pt idx="406">
                  <c:v>-0.25074644715350286</c:v>
                </c:pt>
                <c:pt idx="407">
                  <c:v>-0.31768875639568622</c:v>
                </c:pt>
                <c:pt idx="408">
                  <c:v>-0.35034354139187324</c:v>
                </c:pt>
                <c:pt idx="409">
                  <c:v>-0.20502974815884109</c:v>
                </c:pt>
                <c:pt idx="410">
                  <c:v>-0.24911370790369339</c:v>
                </c:pt>
                <c:pt idx="411">
                  <c:v>-0.23931727240483738</c:v>
                </c:pt>
                <c:pt idx="412">
                  <c:v>-0.26870657890140565</c:v>
                </c:pt>
                <c:pt idx="413">
                  <c:v>-0.27687027515045243</c:v>
                </c:pt>
                <c:pt idx="414">
                  <c:v>-0.25564466490293092</c:v>
                </c:pt>
                <c:pt idx="415">
                  <c:v>-0.14625113516570429</c:v>
                </c:pt>
                <c:pt idx="416">
                  <c:v>-9.4003479171804988E-2</c:v>
                </c:pt>
                <c:pt idx="417">
                  <c:v>-9.5636218421614488E-2</c:v>
                </c:pt>
                <c:pt idx="418">
                  <c:v>-0.13808743891665753</c:v>
                </c:pt>
                <c:pt idx="419">
                  <c:v>-0.17890592016189133</c:v>
                </c:pt>
                <c:pt idx="420">
                  <c:v>-0.17890592016189133</c:v>
                </c:pt>
                <c:pt idx="421">
                  <c:v>-9.2370739921995737E-2</c:v>
                </c:pt>
                <c:pt idx="422">
                  <c:v>-0.13155648191742025</c:v>
                </c:pt>
                <c:pt idx="423">
                  <c:v>-0.13972017816646704</c:v>
                </c:pt>
                <c:pt idx="424">
                  <c:v>-0.15278209216494179</c:v>
                </c:pt>
                <c:pt idx="425">
                  <c:v>-0.19033509491055683</c:v>
                </c:pt>
                <c:pt idx="426">
                  <c:v>-0.27197205740102443</c:v>
                </c:pt>
                <c:pt idx="427">
                  <c:v>-0.28993218914892716</c:v>
                </c:pt>
                <c:pt idx="428">
                  <c:v>-0.44830789638043433</c:v>
                </c:pt>
                <c:pt idx="429">
                  <c:v>-0.36177271614053874</c:v>
                </c:pt>
                <c:pt idx="430">
                  <c:v>-0.38952928338729775</c:v>
                </c:pt>
                <c:pt idx="431">
                  <c:v>-0.38626380488767903</c:v>
                </c:pt>
                <c:pt idx="432">
                  <c:v>-0.38299832638806025</c:v>
                </c:pt>
                <c:pt idx="433">
                  <c:v>-0.29809588539797394</c:v>
                </c:pt>
                <c:pt idx="434">
                  <c:v>-0.36340545539034802</c:v>
                </c:pt>
                <c:pt idx="435">
                  <c:v>-0.39606024038653503</c:v>
                </c:pt>
                <c:pt idx="436">
                  <c:v>-0.39606024038653503</c:v>
                </c:pt>
                <c:pt idx="437">
                  <c:v>-0.41891858988386604</c:v>
                </c:pt>
                <c:pt idx="438">
                  <c:v>-0.42218406838348482</c:v>
                </c:pt>
                <c:pt idx="439">
                  <c:v>-0.41565311138424732</c:v>
                </c:pt>
                <c:pt idx="440">
                  <c:v>-0.41565311138424732</c:v>
                </c:pt>
                <c:pt idx="441">
                  <c:v>-0.41565311138424732</c:v>
                </c:pt>
                <c:pt idx="442">
                  <c:v>-0.46790076737814662</c:v>
                </c:pt>
                <c:pt idx="443">
                  <c:v>-0.45157337488005306</c:v>
                </c:pt>
                <c:pt idx="444">
                  <c:v>-0.35197628064168274</c:v>
                </c:pt>
                <c:pt idx="445">
                  <c:v>-0.45973707112909984</c:v>
                </c:pt>
                <c:pt idx="446">
                  <c:v>-0.51688294487242714</c:v>
                </c:pt>
                <c:pt idx="447">
                  <c:v>-0.55280320836823293</c:v>
                </c:pt>
                <c:pt idx="448">
                  <c:v>-0.54790499061880493</c:v>
                </c:pt>
                <c:pt idx="449">
                  <c:v>-0.51688294487242714</c:v>
                </c:pt>
                <c:pt idx="450">
                  <c:v>-0.40422393663558182</c:v>
                </c:pt>
                <c:pt idx="451">
                  <c:v>-0.42708228613291283</c:v>
                </c:pt>
                <c:pt idx="452">
                  <c:v>-0.41238763288462854</c:v>
                </c:pt>
                <c:pt idx="453">
                  <c:v>-0.40585667588539126</c:v>
                </c:pt>
                <c:pt idx="454">
                  <c:v>-0.40259119738577254</c:v>
                </c:pt>
                <c:pt idx="455">
                  <c:v>-0.48749363837585885</c:v>
                </c:pt>
                <c:pt idx="456">
                  <c:v>-0.44177693938119705</c:v>
                </c:pt>
                <c:pt idx="457">
                  <c:v>-0.41238763288462854</c:v>
                </c:pt>
                <c:pt idx="458">
                  <c:v>-0.42087787698363732</c:v>
                </c:pt>
                <c:pt idx="459">
                  <c:v>-0.47769720287700262</c:v>
                </c:pt>
                <c:pt idx="460">
                  <c:v>-0.50055555237433358</c:v>
                </c:pt>
                <c:pt idx="461">
                  <c:v>-0.44177693938119705</c:v>
                </c:pt>
                <c:pt idx="462">
                  <c:v>-0.44177693938119705</c:v>
                </c:pt>
                <c:pt idx="463">
                  <c:v>-0.51753604057235103</c:v>
                </c:pt>
                <c:pt idx="464">
                  <c:v>-0.5710898879660975</c:v>
                </c:pt>
                <c:pt idx="465">
                  <c:v>-0.60570396006205585</c:v>
                </c:pt>
                <c:pt idx="466">
                  <c:v>-0.56586512236670772</c:v>
                </c:pt>
                <c:pt idx="467">
                  <c:v>-0.58219251486480117</c:v>
                </c:pt>
                <c:pt idx="468">
                  <c:v>-0.58611108906434362</c:v>
                </c:pt>
                <c:pt idx="469">
                  <c:v>-0.49598388247486741</c:v>
                </c:pt>
                <c:pt idx="470">
                  <c:v>-0.45941052327913801</c:v>
                </c:pt>
                <c:pt idx="471">
                  <c:v>-0.45157337488005306</c:v>
                </c:pt>
                <c:pt idx="472">
                  <c:v>-0.43524598238195955</c:v>
                </c:pt>
                <c:pt idx="473">
                  <c:v>-0.40063191028600126</c:v>
                </c:pt>
                <c:pt idx="474">
                  <c:v>-0.41238763288462854</c:v>
                </c:pt>
                <c:pt idx="475">
                  <c:v>-0.38626380488767903</c:v>
                </c:pt>
                <c:pt idx="476">
                  <c:v>-0.36928331668966163</c:v>
                </c:pt>
                <c:pt idx="477">
                  <c:v>-0.29025873699888921</c:v>
                </c:pt>
                <c:pt idx="478">
                  <c:v>-0.27523753590064315</c:v>
                </c:pt>
                <c:pt idx="479">
                  <c:v>-0.24192965520453227</c:v>
                </c:pt>
                <c:pt idx="480">
                  <c:v>-0.23278631540559988</c:v>
                </c:pt>
                <c:pt idx="481">
                  <c:v>-0.19947843470948923</c:v>
                </c:pt>
                <c:pt idx="482">
                  <c:v>-0.15702721421444596</c:v>
                </c:pt>
                <c:pt idx="483">
                  <c:v>-0.12829100341780153</c:v>
                </c:pt>
                <c:pt idx="484">
                  <c:v>-0.16094578841398854</c:v>
                </c:pt>
                <c:pt idx="485">
                  <c:v>-0.17727318091208205</c:v>
                </c:pt>
                <c:pt idx="486">
                  <c:v>-0.22364297560666771</c:v>
                </c:pt>
                <c:pt idx="487">
                  <c:v>-0.25564466490293092</c:v>
                </c:pt>
                <c:pt idx="488">
                  <c:v>-0.38201868283817464</c:v>
                </c:pt>
                <c:pt idx="489">
                  <c:v>-0.38626380488767903</c:v>
                </c:pt>
                <c:pt idx="490">
                  <c:v>-0.37744701293870841</c:v>
                </c:pt>
                <c:pt idx="491">
                  <c:v>-0.38136558713825103</c:v>
                </c:pt>
                <c:pt idx="492">
                  <c:v>-0.38691690058760286</c:v>
                </c:pt>
                <c:pt idx="493">
                  <c:v>-0.41891858988386604</c:v>
                </c:pt>
                <c:pt idx="494">
                  <c:v>-0.4159796592342091</c:v>
                </c:pt>
                <c:pt idx="495">
                  <c:v>-0.41500001568432371</c:v>
                </c:pt>
                <c:pt idx="496">
                  <c:v>-0.41891858988386604</c:v>
                </c:pt>
                <c:pt idx="497">
                  <c:v>-0.39769297963634453</c:v>
                </c:pt>
                <c:pt idx="498">
                  <c:v>-0.42120442483359916</c:v>
                </c:pt>
                <c:pt idx="499">
                  <c:v>-0.441450391531235</c:v>
                </c:pt>
                <c:pt idx="500">
                  <c:v>-0.41859204203390427</c:v>
                </c:pt>
                <c:pt idx="501">
                  <c:v>-0.38169213498821281</c:v>
                </c:pt>
                <c:pt idx="502">
                  <c:v>-0.39116202263710703</c:v>
                </c:pt>
                <c:pt idx="503">
                  <c:v>-0.38626380488767903</c:v>
                </c:pt>
                <c:pt idx="504">
                  <c:v>-0.37875320433855608</c:v>
                </c:pt>
                <c:pt idx="505">
                  <c:v>-0.40748941513520054</c:v>
                </c:pt>
                <c:pt idx="506">
                  <c:v>-0.43328669528218827</c:v>
                </c:pt>
                <c:pt idx="507">
                  <c:v>-0.38234523068813664</c:v>
                </c:pt>
                <c:pt idx="508">
                  <c:v>-0.38952928338729775</c:v>
                </c:pt>
                <c:pt idx="509">
                  <c:v>-0.39834607533626815</c:v>
                </c:pt>
                <c:pt idx="510">
                  <c:v>-0.38299832638806025</c:v>
                </c:pt>
                <c:pt idx="511">
                  <c:v>-0.39997881458607765</c:v>
                </c:pt>
                <c:pt idx="512">
                  <c:v>-0.41042834578485748</c:v>
                </c:pt>
                <c:pt idx="513">
                  <c:v>-0.38887618768737392</c:v>
                </c:pt>
                <c:pt idx="514">
                  <c:v>-0.40650977158531487</c:v>
                </c:pt>
                <c:pt idx="515">
                  <c:v>-0.38985583123725959</c:v>
                </c:pt>
                <c:pt idx="516">
                  <c:v>-0.39638678823649709</c:v>
                </c:pt>
                <c:pt idx="517">
                  <c:v>-0.30462684239721144</c:v>
                </c:pt>
                <c:pt idx="518">
                  <c:v>-0.21319344440788784</c:v>
                </c:pt>
                <c:pt idx="519">
                  <c:v>-0.24552168155411283</c:v>
                </c:pt>
                <c:pt idx="520">
                  <c:v>-0.22658190625632441</c:v>
                </c:pt>
                <c:pt idx="521">
                  <c:v>-0.21711201860743021</c:v>
                </c:pt>
                <c:pt idx="522">
                  <c:v>-0.22201023635685821</c:v>
                </c:pt>
                <c:pt idx="523">
                  <c:v>-0.21939785355716329</c:v>
                </c:pt>
                <c:pt idx="524">
                  <c:v>-0.14625113516570429</c:v>
                </c:pt>
                <c:pt idx="525">
                  <c:v>-0.16976258036295891</c:v>
                </c:pt>
                <c:pt idx="526">
                  <c:v>-0.36601783819004313</c:v>
                </c:pt>
                <c:pt idx="527">
                  <c:v>-0.36863022098973802</c:v>
                </c:pt>
                <c:pt idx="528">
                  <c:v>-0.56913060086632639</c:v>
                </c:pt>
                <c:pt idx="529">
                  <c:v>-0.72032225539867223</c:v>
                </c:pt>
                <c:pt idx="530">
                  <c:v>-0.63444017085870053</c:v>
                </c:pt>
                <c:pt idx="531">
                  <c:v>-0.63117469235908175</c:v>
                </c:pt>
                <c:pt idx="532">
                  <c:v>-0.58676418476426739</c:v>
                </c:pt>
                <c:pt idx="533">
                  <c:v>-0.67362591285412476</c:v>
                </c:pt>
                <c:pt idx="534">
                  <c:v>-0.71575058549920623</c:v>
                </c:pt>
                <c:pt idx="535">
                  <c:v>-0.69811700160126511</c:v>
                </c:pt>
                <c:pt idx="536">
                  <c:v>-0.73860893499653701</c:v>
                </c:pt>
                <c:pt idx="537">
                  <c:v>-0.75591597104451624</c:v>
                </c:pt>
                <c:pt idx="538">
                  <c:v>-0.7467726312455838</c:v>
                </c:pt>
                <c:pt idx="539">
                  <c:v>-0.73077178659745212</c:v>
                </c:pt>
                <c:pt idx="540">
                  <c:v>-0.70954617634993056</c:v>
                </c:pt>
                <c:pt idx="541">
                  <c:v>-0.67362591285412476</c:v>
                </c:pt>
                <c:pt idx="542">
                  <c:v>-0.67852413060355299</c:v>
                </c:pt>
                <c:pt idx="543">
                  <c:v>-0.70301521935069333</c:v>
                </c:pt>
                <c:pt idx="544">
                  <c:v>-0.71019927204985445</c:v>
                </c:pt>
                <c:pt idx="545">
                  <c:v>-0.710852367749778</c:v>
                </c:pt>
                <c:pt idx="546">
                  <c:v>-0.66578876445504009</c:v>
                </c:pt>
                <c:pt idx="547">
                  <c:v>-0.66187019025549754</c:v>
                </c:pt>
                <c:pt idx="548">
                  <c:v>-0.66970733865458243</c:v>
                </c:pt>
                <c:pt idx="549">
                  <c:v>-0.6452162499074422</c:v>
                </c:pt>
                <c:pt idx="550">
                  <c:v>-0.61484729986098818</c:v>
                </c:pt>
                <c:pt idx="551">
                  <c:v>-0.61582694341087385</c:v>
                </c:pt>
                <c:pt idx="552">
                  <c:v>-0.60113229016258962</c:v>
                </c:pt>
                <c:pt idx="553">
                  <c:v>-0.66546221660507798</c:v>
                </c:pt>
                <c:pt idx="554">
                  <c:v>-0.65337994615648887</c:v>
                </c:pt>
                <c:pt idx="555">
                  <c:v>-0.63444017085870053</c:v>
                </c:pt>
                <c:pt idx="556">
                  <c:v>-0.64456315420751831</c:v>
                </c:pt>
                <c:pt idx="557">
                  <c:v>-0.67166662575435376</c:v>
                </c:pt>
                <c:pt idx="558">
                  <c:v>-0.69158604460202777</c:v>
                </c:pt>
                <c:pt idx="559">
                  <c:v>-0.68015686985336232</c:v>
                </c:pt>
                <c:pt idx="560">
                  <c:v>-0.58023322776502995</c:v>
                </c:pt>
                <c:pt idx="561">
                  <c:v>-0.63248088375892919</c:v>
                </c:pt>
                <c:pt idx="562">
                  <c:v>-0.59623407241316162</c:v>
                </c:pt>
                <c:pt idx="563">
                  <c:v>-0.45483885337967184</c:v>
                </c:pt>
                <c:pt idx="564">
                  <c:v>-0.38103903928828919</c:v>
                </c:pt>
                <c:pt idx="565">
                  <c:v>-0.19033509491055683</c:v>
                </c:pt>
                <c:pt idx="566">
                  <c:v>-0.16845638896311146</c:v>
                </c:pt>
                <c:pt idx="567">
                  <c:v>-0.28699325849927049</c:v>
                </c:pt>
                <c:pt idx="568">
                  <c:v>-0.32421971339492373</c:v>
                </c:pt>
                <c:pt idx="569">
                  <c:v>-0.35197628064168274</c:v>
                </c:pt>
                <c:pt idx="570">
                  <c:v>-0.3604665247406913</c:v>
                </c:pt>
                <c:pt idx="571">
                  <c:v>-0.32781173974450428</c:v>
                </c:pt>
                <c:pt idx="572">
                  <c:v>-0.22560226270643877</c:v>
                </c:pt>
                <c:pt idx="573">
                  <c:v>-0.21939785355716329</c:v>
                </c:pt>
                <c:pt idx="574">
                  <c:v>-0.31115779939644894</c:v>
                </c:pt>
                <c:pt idx="575">
                  <c:v>-0.27033931815121515</c:v>
                </c:pt>
                <c:pt idx="576">
                  <c:v>-0.25237918640331214</c:v>
                </c:pt>
                <c:pt idx="577">
                  <c:v>-0.23278631540559988</c:v>
                </c:pt>
                <c:pt idx="578">
                  <c:v>-0.23115357615579063</c:v>
                </c:pt>
                <c:pt idx="579">
                  <c:v>-0.19392712126013739</c:v>
                </c:pt>
                <c:pt idx="580">
                  <c:v>-0.19523331265998484</c:v>
                </c:pt>
                <c:pt idx="581">
                  <c:v>-0.15768030991436979</c:v>
                </c:pt>
                <c:pt idx="582">
                  <c:v>-0.16780329326318785</c:v>
                </c:pt>
                <c:pt idx="583">
                  <c:v>-0.1645378147635691</c:v>
                </c:pt>
                <c:pt idx="584">
                  <c:v>-6.4614172675236711E-2</c:v>
                </c:pt>
                <c:pt idx="585">
                  <c:v>7.3842115708596362E-2</c:v>
                </c:pt>
                <c:pt idx="586">
                  <c:v>7.5148307108443585E-2</c:v>
                </c:pt>
                <c:pt idx="587">
                  <c:v>0.14502954700028384</c:v>
                </c:pt>
                <c:pt idx="588">
                  <c:v>0.25050450253796808</c:v>
                </c:pt>
                <c:pt idx="589">
                  <c:v>0.41116604471920831</c:v>
                </c:pt>
                <c:pt idx="590">
                  <c:v>0.37426613767351713</c:v>
                </c:pt>
                <c:pt idx="591">
                  <c:v>0.36642898927443196</c:v>
                </c:pt>
                <c:pt idx="592">
                  <c:v>0.24723902403834958</c:v>
                </c:pt>
                <c:pt idx="593">
                  <c:v>0.22078864819143801</c:v>
                </c:pt>
                <c:pt idx="594">
                  <c:v>0.1110685706042496</c:v>
                </c:pt>
                <c:pt idx="595">
                  <c:v>0.1407844249507797</c:v>
                </c:pt>
                <c:pt idx="596">
                  <c:v>0.11727297975352506</c:v>
                </c:pt>
                <c:pt idx="597">
                  <c:v>0.13294727655169497</c:v>
                </c:pt>
                <c:pt idx="598">
                  <c:v>7.351556785863432E-2</c:v>
                </c:pt>
                <c:pt idx="599">
                  <c:v>3.6289112962981089E-2</c:v>
                </c:pt>
                <c:pt idx="600">
                  <c:v>6.6004967309511178E-2</c:v>
                </c:pt>
                <c:pt idx="601">
                  <c:v>0.26389296438640464</c:v>
                </c:pt>
                <c:pt idx="602">
                  <c:v>0.23417711003987457</c:v>
                </c:pt>
                <c:pt idx="603">
                  <c:v>0.22601341379082782</c:v>
                </c:pt>
                <c:pt idx="604">
                  <c:v>0.33638658707793984</c:v>
                </c:pt>
                <c:pt idx="605">
                  <c:v>0.39092007802157225</c:v>
                </c:pt>
                <c:pt idx="606">
                  <c:v>0.39614484362096203</c:v>
                </c:pt>
                <c:pt idx="607">
                  <c:v>0.47125084911219256</c:v>
                </c:pt>
                <c:pt idx="608">
                  <c:v>0.36153077152500418</c:v>
                </c:pt>
                <c:pt idx="609">
                  <c:v>0.44675976036505233</c:v>
                </c:pt>
                <c:pt idx="610">
                  <c:v>0.61852392944499579</c:v>
                </c:pt>
                <c:pt idx="611">
                  <c:v>0.7360811554312694</c:v>
                </c:pt>
                <c:pt idx="612">
                  <c:v>0.77526689742669341</c:v>
                </c:pt>
                <c:pt idx="613">
                  <c:v>0.91502937721037403</c:v>
                </c:pt>
                <c:pt idx="614">
                  <c:v>0.99307431335126106</c:v>
                </c:pt>
                <c:pt idx="615">
                  <c:v>0.91176389871075547</c:v>
                </c:pt>
                <c:pt idx="616">
                  <c:v>0.86441446046628423</c:v>
                </c:pt>
                <c:pt idx="617">
                  <c:v>0.75828640922867629</c:v>
                </c:pt>
                <c:pt idx="618">
                  <c:v>0.81706502222181288</c:v>
                </c:pt>
                <c:pt idx="619">
                  <c:v>0.63256548699335646</c:v>
                </c:pt>
                <c:pt idx="620">
                  <c:v>0.64236192249221247</c:v>
                </c:pt>
                <c:pt idx="621">
                  <c:v>0.63615751334293702</c:v>
                </c:pt>
                <c:pt idx="622">
                  <c:v>0.60970713749602545</c:v>
                </c:pt>
                <c:pt idx="623">
                  <c:v>0.72563162423248928</c:v>
                </c:pt>
                <c:pt idx="624">
                  <c:v>0.58293021379915233</c:v>
                </c:pt>
                <c:pt idx="625">
                  <c:v>0.59533903209770322</c:v>
                </c:pt>
                <c:pt idx="626">
                  <c:v>0.48268002386085784</c:v>
                </c:pt>
                <c:pt idx="627">
                  <c:v>0.55288781160266021</c:v>
                </c:pt>
                <c:pt idx="628">
                  <c:v>0.68775207363691249</c:v>
                </c:pt>
                <c:pt idx="629">
                  <c:v>0.49443574645948518</c:v>
                </c:pt>
                <c:pt idx="630">
                  <c:v>0.13555965935138986</c:v>
                </c:pt>
                <c:pt idx="631">
                  <c:v>-2.0516578396932177</c:v>
                </c:pt>
                <c:pt idx="632">
                  <c:v>5.0983766211265352E-2</c:v>
                </c:pt>
                <c:pt idx="633">
                  <c:v>0.1682144443475769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9-453A-A553-71B4D5D3C870}"/>
            </c:ext>
          </c:extLst>
        </c:ser>
        <c:ser>
          <c:idx val="1"/>
          <c:order val="1"/>
          <c:tx>
            <c:strRef>
              <c:f>Данные!$U$1</c:f>
              <c:strCache>
                <c:ptCount val="1"/>
                <c:pt idx="0">
                  <c:v>Z_СевСт-ао – цена»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Данные!$U$2:$U$635</c:f>
              <c:numCache>
                <c:formatCode>0.0000</c:formatCode>
                <c:ptCount val="634"/>
                <c:pt idx="0">
                  <c:v>-1.0196599847615031</c:v>
                </c:pt>
                <c:pt idx="1">
                  <c:v>-1.0104126692842121</c:v>
                </c:pt>
                <c:pt idx="2">
                  <c:v>-1.0105440231972418</c:v>
                </c:pt>
                <c:pt idx="3">
                  <c:v>-1.0762997920599093</c:v>
                </c:pt>
                <c:pt idx="4">
                  <c:v>-1.1009943277094927</c:v>
                </c:pt>
                <c:pt idx="5">
                  <c:v>-1.0240209346740889</c:v>
                </c:pt>
                <c:pt idx="6">
                  <c:v>-1.0351860172816134</c:v>
                </c:pt>
                <c:pt idx="7">
                  <c:v>-0.92366654511939905</c:v>
                </c:pt>
                <c:pt idx="8">
                  <c:v>-0.93942901468296292</c:v>
                </c:pt>
                <c:pt idx="9">
                  <c:v>-0.9583965197244515</c:v>
                </c:pt>
                <c:pt idx="10">
                  <c:v>-0.91039979990339948</c:v>
                </c:pt>
                <c:pt idx="11">
                  <c:v>-0.82021220321720822</c:v>
                </c:pt>
                <c:pt idx="12">
                  <c:v>-0.8120419898267609</c:v>
                </c:pt>
                <c:pt idx="13">
                  <c:v>-0.86715809173402258</c:v>
                </c:pt>
                <c:pt idx="14">
                  <c:v>-0.91476074981598554</c:v>
                </c:pt>
                <c:pt idx="15">
                  <c:v>-0.90737865990371636</c:v>
                </c:pt>
                <c:pt idx="16">
                  <c:v>-1.0534179404101356</c:v>
                </c:pt>
                <c:pt idx="17">
                  <c:v>-0.9919705798948425</c:v>
                </c:pt>
                <c:pt idx="18">
                  <c:v>-1.0675253506695253</c:v>
                </c:pt>
                <c:pt idx="19">
                  <c:v>-1.0697320964084243</c:v>
                </c:pt>
                <c:pt idx="20">
                  <c:v>-1.0668685811043768</c:v>
                </c:pt>
                <c:pt idx="21">
                  <c:v>-1.1131577000560426</c:v>
                </c:pt>
                <c:pt idx="22">
                  <c:v>-1.1046459664917181</c:v>
                </c:pt>
                <c:pt idx="23">
                  <c:v>-1.0826310506679406</c:v>
                </c:pt>
                <c:pt idx="24">
                  <c:v>-1.1456546581395901</c:v>
                </c:pt>
                <c:pt idx="25">
                  <c:v>-1.1079035435348548</c:v>
                </c:pt>
                <c:pt idx="26">
                  <c:v>-1.0757481056251843</c:v>
                </c:pt>
                <c:pt idx="27">
                  <c:v>-1.0093092964147627</c:v>
                </c:pt>
                <c:pt idx="28">
                  <c:v>-0.99328411902513947</c:v>
                </c:pt>
                <c:pt idx="29">
                  <c:v>-0.95293219694241593</c:v>
                </c:pt>
                <c:pt idx="30">
                  <c:v>-1.0034771826762441</c:v>
                </c:pt>
                <c:pt idx="31">
                  <c:v>-0.97681233833121528</c:v>
                </c:pt>
                <c:pt idx="32">
                  <c:v>-0.95676773120288328</c:v>
                </c:pt>
                <c:pt idx="33">
                  <c:v>-0.89957623746975224</c:v>
                </c:pt>
                <c:pt idx="34">
                  <c:v>-0.84548469608412224</c:v>
                </c:pt>
                <c:pt idx="35">
                  <c:v>-0.8342145303461741</c:v>
                </c:pt>
                <c:pt idx="36">
                  <c:v>-0.72561111505321907</c:v>
                </c:pt>
                <c:pt idx="37">
                  <c:v>-0.75555980722399041</c:v>
                </c:pt>
                <c:pt idx="38">
                  <c:v>-0.75900127974536846</c:v>
                </c:pt>
                <c:pt idx="39">
                  <c:v>-0.70157334896878409</c:v>
                </c:pt>
                <c:pt idx="40">
                  <c:v>-0.75745130357161805</c:v>
                </c:pt>
                <c:pt idx="41">
                  <c:v>-0.82646464947742182</c:v>
                </c:pt>
                <c:pt idx="42">
                  <c:v>-0.79890659852379098</c:v>
                </c:pt>
                <c:pt idx="43">
                  <c:v>-0.76866892774435436</c:v>
                </c:pt>
                <c:pt idx="44">
                  <c:v>-0.73840498618231176</c:v>
                </c:pt>
                <c:pt idx="45">
                  <c:v>-0.73835244461709981</c:v>
                </c:pt>
                <c:pt idx="46">
                  <c:v>-0.64388271036614031</c:v>
                </c:pt>
                <c:pt idx="47">
                  <c:v>-0.58871406689366679</c:v>
                </c:pt>
                <c:pt idx="48">
                  <c:v>-0.59021150150220536</c:v>
                </c:pt>
                <c:pt idx="49">
                  <c:v>-0.58369634741593246</c:v>
                </c:pt>
                <c:pt idx="50">
                  <c:v>-0.568091502548004</c:v>
                </c:pt>
                <c:pt idx="51">
                  <c:v>-0.43773587925733082</c:v>
                </c:pt>
                <c:pt idx="52">
                  <c:v>-0.44159768430040403</c:v>
                </c:pt>
                <c:pt idx="53">
                  <c:v>-0.5178617662054471</c:v>
                </c:pt>
                <c:pt idx="54">
                  <c:v>-0.5106898425540255</c:v>
                </c:pt>
                <c:pt idx="55">
                  <c:v>-0.58212010045957596</c:v>
                </c:pt>
                <c:pt idx="56">
                  <c:v>-0.56998299889563175</c:v>
                </c:pt>
                <c:pt idx="57">
                  <c:v>-0.54405373646356914</c:v>
                </c:pt>
                <c:pt idx="58">
                  <c:v>-0.49230029472986769</c:v>
                </c:pt>
                <c:pt idx="59">
                  <c:v>-0.55955349820107358</c:v>
                </c:pt>
                <c:pt idx="60">
                  <c:v>-0.52067273994428287</c:v>
                </c:pt>
                <c:pt idx="61">
                  <c:v>-0.47758865647054166</c:v>
                </c:pt>
                <c:pt idx="62">
                  <c:v>-0.45079245821248298</c:v>
                </c:pt>
                <c:pt idx="63">
                  <c:v>-0.4628770182112153</c:v>
                </c:pt>
                <c:pt idx="64">
                  <c:v>-0.56218057646166764</c:v>
                </c:pt>
                <c:pt idx="65">
                  <c:v>-0.53590979385572779</c:v>
                </c:pt>
                <c:pt idx="66">
                  <c:v>-0.61603568080384419</c:v>
                </c:pt>
                <c:pt idx="67">
                  <c:v>-0.67383140253691165</c:v>
                </c:pt>
                <c:pt idx="68">
                  <c:v>-0.70167843209920788</c:v>
                </c:pt>
                <c:pt idx="69">
                  <c:v>-0.6727805712326741</c:v>
                </c:pt>
                <c:pt idx="70">
                  <c:v>-0.60447653645723065</c:v>
                </c:pt>
                <c:pt idx="71">
                  <c:v>-0.60316299732693368</c:v>
                </c:pt>
                <c:pt idx="72">
                  <c:v>-0.55745183559259859</c:v>
                </c:pt>
                <c:pt idx="73">
                  <c:v>-0.6052646599354089</c:v>
                </c:pt>
                <c:pt idx="74">
                  <c:v>-0.62995919558499225</c:v>
                </c:pt>
                <c:pt idx="75">
                  <c:v>-0.56244328428772705</c:v>
                </c:pt>
                <c:pt idx="76">
                  <c:v>-0.57163805819980595</c:v>
                </c:pt>
                <c:pt idx="77">
                  <c:v>-0.58792594341548876</c:v>
                </c:pt>
                <c:pt idx="78">
                  <c:v>-0.56086703733137055</c:v>
                </c:pt>
                <c:pt idx="79">
                  <c:v>-0.53118105298665874</c:v>
                </c:pt>
                <c:pt idx="80">
                  <c:v>-0.70456821818586135</c:v>
                </c:pt>
                <c:pt idx="81">
                  <c:v>-0.78837201469880913</c:v>
                </c:pt>
                <c:pt idx="82">
                  <c:v>-0.83565942338950072</c:v>
                </c:pt>
                <c:pt idx="83">
                  <c:v>-0.79231263208970015</c:v>
                </c:pt>
                <c:pt idx="84">
                  <c:v>-0.79888032774118511</c:v>
                </c:pt>
                <c:pt idx="85">
                  <c:v>-0.8167444599132242</c:v>
                </c:pt>
                <c:pt idx="86">
                  <c:v>-0.80413448426237299</c:v>
                </c:pt>
                <c:pt idx="87">
                  <c:v>-1.0340038320643461</c:v>
                </c:pt>
                <c:pt idx="88">
                  <c:v>-1.0403088198897716</c:v>
                </c:pt>
                <c:pt idx="89">
                  <c:v>-0.93811547555266595</c:v>
                </c:pt>
                <c:pt idx="90">
                  <c:v>-0.90343804251282545</c:v>
                </c:pt>
                <c:pt idx="91">
                  <c:v>-0.91447177120732015</c:v>
                </c:pt>
                <c:pt idx="92">
                  <c:v>-0.75658436774562199</c:v>
                </c:pt>
                <c:pt idx="93">
                  <c:v>-0.74896584078989947</c:v>
                </c:pt>
                <c:pt idx="94">
                  <c:v>-0.73372878687845444</c:v>
                </c:pt>
                <c:pt idx="95">
                  <c:v>-0.81438008947868945</c:v>
                </c:pt>
                <c:pt idx="96">
                  <c:v>-0.87375205816811341</c:v>
                </c:pt>
                <c:pt idx="97">
                  <c:v>-0.88715015729714286</c:v>
                </c:pt>
                <c:pt idx="98">
                  <c:v>-0.92025134338062686</c:v>
                </c:pt>
                <c:pt idx="99">
                  <c:v>-0.95834397815923955</c:v>
                </c:pt>
                <c:pt idx="100">
                  <c:v>-0.98487746859123881</c:v>
                </c:pt>
                <c:pt idx="101">
                  <c:v>-0.97804706511369432</c:v>
                </c:pt>
                <c:pt idx="102">
                  <c:v>-0.87217581121175702</c:v>
                </c:pt>
                <c:pt idx="103">
                  <c:v>-0.84695585991005495</c:v>
                </c:pt>
                <c:pt idx="104">
                  <c:v>-0.79993115904542256</c:v>
                </c:pt>
                <c:pt idx="105">
                  <c:v>-0.80938864078356099</c:v>
                </c:pt>
                <c:pt idx="106">
                  <c:v>-0.7896855538291061</c:v>
                </c:pt>
                <c:pt idx="107">
                  <c:v>-0.80282094513207602</c:v>
                </c:pt>
                <c:pt idx="108">
                  <c:v>-0.78127890339520545</c:v>
                </c:pt>
                <c:pt idx="109">
                  <c:v>-0.80019386687148208</c:v>
                </c:pt>
                <c:pt idx="110">
                  <c:v>-0.76341477122316637</c:v>
                </c:pt>
                <c:pt idx="111">
                  <c:v>-0.79782949643694756</c:v>
                </c:pt>
                <c:pt idx="112">
                  <c:v>-0.81726987556534292</c:v>
                </c:pt>
                <c:pt idx="113">
                  <c:v>-0.85273543208336167</c:v>
                </c:pt>
                <c:pt idx="114">
                  <c:v>-0.90186179555646895</c:v>
                </c:pt>
                <c:pt idx="115">
                  <c:v>-0.88662474164502392</c:v>
                </c:pt>
                <c:pt idx="116">
                  <c:v>-0.90396345816494417</c:v>
                </c:pt>
                <c:pt idx="117">
                  <c:v>-0.86692165469056903</c:v>
                </c:pt>
                <c:pt idx="118">
                  <c:v>-0.88215870860201417</c:v>
                </c:pt>
                <c:pt idx="119">
                  <c:v>-0.9591321016374178</c:v>
                </c:pt>
                <c:pt idx="120">
                  <c:v>-0.95046274337745762</c:v>
                </c:pt>
                <c:pt idx="121">
                  <c:v>-1.0290123833692177</c:v>
                </c:pt>
                <c:pt idx="122">
                  <c:v>-0.98776725467789206</c:v>
                </c:pt>
                <c:pt idx="123">
                  <c:v>-0.98146226685246651</c:v>
                </c:pt>
                <c:pt idx="124">
                  <c:v>-0.92997153294482449</c:v>
                </c:pt>
                <c:pt idx="125">
                  <c:v>-0.8882009886013803</c:v>
                </c:pt>
                <c:pt idx="126">
                  <c:v>-0.92471737642363661</c:v>
                </c:pt>
                <c:pt idx="127">
                  <c:v>-0.93864089120478467</c:v>
                </c:pt>
                <c:pt idx="128">
                  <c:v>-0.94494587903021032</c:v>
                </c:pt>
                <c:pt idx="129">
                  <c:v>-0.96464896598466521</c:v>
                </c:pt>
                <c:pt idx="130">
                  <c:v>-0.96412355033254626</c:v>
                </c:pt>
                <c:pt idx="131">
                  <c:v>-1.0040551398935749</c:v>
                </c:pt>
                <c:pt idx="132">
                  <c:v>-0.96044564076771477</c:v>
                </c:pt>
                <c:pt idx="133">
                  <c:v>-0.89870930164375629</c:v>
                </c:pt>
                <c:pt idx="134">
                  <c:v>-0.93102236424906226</c:v>
                </c:pt>
                <c:pt idx="135">
                  <c:v>-0.90527699729524125</c:v>
                </c:pt>
                <c:pt idx="136">
                  <c:v>-0.96333542685436813</c:v>
                </c:pt>
                <c:pt idx="137">
                  <c:v>-0.89476868425286527</c:v>
                </c:pt>
                <c:pt idx="138">
                  <c:v>-0.7967786651327099</c:v>
                </c:pt>
                <c:pt idx="139">
                  <c:v>-0.85982854338696535</c:v>
                </c:pt>
                <c:pt idx="140">
                  <c:v>-0.89713305468739979</c:v>
                </c:pt>
                <c:pt idx="141">
                  <c:v>-0.89976013294799373</c:v>
                </c:pt>
                <c:pt idx="142">
                  <c:v>-0.90921761468613216</c:v>
                </c:pt>
                <c:pt idx="143">
                  <c:v>-0.90343804251282545</c:v>
                </c:pt>
                <c:pt idx="144">
                  <c:v>-0.92603091555393358</c:v>
                </c:pt>
                <c:pt idx="145">
                  <c:v>-0.92235300598910208</c:v>
                </c:pt>
                <c:pt idx="146">
                  <c:v>-0.97016583033191239</c:v>
                </c:pt>
                <c:pt idx="147">
                  <c:v>-1.0085211729365846</c:v>
                </c:pt>
                <c:pt idx="148">
                  <c:v>-0.97541998685310038</c:v>
                </c:pt>
                <c:pt idx="149">
                  <c:v>-1.0090465885887034</c:v>
                </c:pt>
                <c:pt idx="150">
                  <c:v>-1.0014280616329809</c:v>
                </c:pt>
                <c:pt idx="151">
                  <c:v>-1.004843263371753</c:v>
                </c:pt>
                <c:pt idx="152">
                  <c:v>-0.92498008424969602</c:v>
                </c:pt>
                <c:pt idx="153">
                  <c:v>-0.96412355033254626</c:v>
                </c:pt>
                <c:pt idx="154">
                  <c:v>-0.90396345816494417</c:v>
                </c:pt>
                <c:pt idx="155">
                  <c:v>-0.89292972947044957</c:v>
                </c:pt>
                <c:pt idx="156">
                  <c:v>-0.91473447903337957</c:v>
                </c:pt>
                <c:pt idx="157">
                  <c:v>-0.95151357468169528</c:v>
                </c:pt>
                <c:pt idx="158">
                  <c:v>-0.97620811033127863</c:v>
                </c:pt>
                <c:pt idx="159">
                  <c:v>-0.96543708946284323</c:v>
                </c:pt>
                <c:pt idx="160">
                  <c:v>-1.0079957572844658</c:v>
                </c:pt>
                <c:pt idx="161">
                  <c:v>-1.0474019311933755</c:v>
                </c:pt>
                <c:pt idx="162">
                  <c:v>-1.0487154703236725</c:v>
                </c:pt>
                <c:pt idx="163">
                  <c:v>-1.0975791259707204</c:v>
                </c:pt>
                <c:pt idx="164">
                  <c:v>-1.1404005016184022</c:v>
                </c:pt>
                <c:pt idx="165">
                  <c:v>-1.1989843468296479</c:v>
                </c:pt>
                <c:pt idx="166">
                  <c:v>-1.2444328007379239</c:v>
                </c:pt>
                <c:pt idx="167">
                  <c:v>-1.2575681920408937</c:v>
                </c:pt>
                <c:pt idx="168">
                  <c:v>-1.2938218720370904</c:v>
                </c:pt>
                <c:pt idx="169">
                  <c:v>-1.2533648668239432</c:v>
                </c:pt>
                <c:pt idx="170">
                  <c:v>-1.2047639190029547</c:v>
                </c:pt>
                <c:pt idx="171">
                  <c:v>-1.1908404042218066</c:v>
                </c:pt>
                <c:pt idx="172">
                  <c:v>-1.2278822076961817</c:v>
                </c:pt>
                <c:pt idx="173">
                  <c:v>-1.2507377885633493</c:v>
                </c:pt>
                <c:pt idx="174">
                  <c:v>-1.2410175989991516</c:v>
                </c:pt>
                <c:pt idx="175">
                  <c:v>-1.3103724650788326</c:v>
                </c:pt>
                <c:pt idx="176">
                  <c:v>-1.3542446720307519</c:v>
                </c:pt>
                <c:pt idx="177">
                  <c:v>-1.3702698494203753</c:v>
                </c:pt>
                <c:pt idx="178">
                  <c:v>-1.3826171172451671</c:v>
                </c:pt>
                <c:pt idx="179">
                  <c:v>-1.3403211572496041</c:v>
                </c:pt>
                <c:pt idx="180">
                  <c:v>-1.3161520372521394</c:v>
                </c:pt>
                <c:pt idx="181">
                  <c:v>-1.2825254355165365</c:v>
                </c:pt>
                <c:pt idx="182">
                  <c:v>-1.2788475259517049</c:v>
                </c:pt>
                <c:pt idx="183">
                  <c:v>-1.2481107103027553</c:v>
                </c:pt>
                <c:pt idx="184">
                  <c:v>-1.2178993103059246</c:v>
                </c:pt>
                <c:pt idx="185">
                  <c:v>-1.2163230633495681</c:v>
                </c:pt>
                <c:pt idx="186">
                  <c:v>-1.1966199763951133</c:v>
                </c:pt>
                <c:pt idx="187">
                  <c:v>-1.2089672442199051</c:v>
                </c:pt>
                <c:pt idx="188">
                  <c:v>-1.1750779346582427</c:v>
                </c:pt>
                <c:pt idx="189">
                  <c:v>-1.1671966998764609</c:v>
                </c:pt>
                <c:pt idx="190">
                  <c:v>-1.1467054894438278</c:v>
                </c:pt>
                <c:pt idx="191">
                  <c:v>-1.1819083381357871</c:v>
                </c:pt>
                <c:pt idx="192">
                  <c:v>-1.1953064372648163</c:v>
                </c:pt>
                <c:pt idx="193">
                  <c:v>-1.181120214657609</c:v>
                </c:pt>
                <c:pt idx="194">
                  <c:v>-1.1627306668334512</c:v>
                </c:pt>
                <c:pt idx="195">
                  <c:v>-1.1932047746563412</c:v>
                </c:pt>
                <c:pt idx="196">
                  <c:v>-1.1942556059605789</c:v>
                </c:pt>
                <c:pt idx="197">
                  <c:v>-1.1821710459618464</c:v>
                </c:pt>
                <c:pt idx="198">
                  <c:v>-1.1971453920472321</c:v>
                </c:pt>
                <c:pt idx="199">
                  <c:v>-1.1351463450972143</c:v>
                </c:pt>
                <c:pt idx="200">
                  <c:v>-1.1406632094444618</c:v>
                </c:pt>
                <c:pt idx="201">
                  <c:v>-1.1411886250965804</c:v>
                </c:pt>
                <c:pt idx="202">
                  <c:v>-1.1535358929213722</c:v>
                </c:pt>
                <c:pt idx="203">
                  <c:v>-1.1062484842306806</c:v>
                </c:pt>
                <c:pt idx="204">
                  <c:v>-1.1062484842306806</c:v>
                </c:pt>
                <c:pt idx="205">
                  <c:v>-1.0944266320580076</c:v>
                </c:pt>
                <c:pt idx="206">
                  <c:v>-1.1301548964020858</c:v>
                </c:pt>
                <c:pt idx="207">
                  <c:v>-1.1296294807499669</c:v>
                </c:pt>
                <c:pt idx="208">
                  <c:v>-1.1382988390099271</c:v>
                </c:pt>
                <c:pt idx="209">
                  <c:v>-1.1890014494393908</c:v>
                </c:pt>
                <c:pt idx="210">
                  <c:v>-1.1569510946601445</c:v>
                </c:pt>
                <c:pt idx="211">
                  <c:v>-1.154061308573491</c:v>
                </c:pt>
                <c:pt idx="212">
                  <c:v>-1.1590527572686196</c:v>
                </c:pt>
                <c:pt idx="213">
                  <c:v>-1.1516969381389563</c:v>
                </c:pt>
                <c:pt idx="214">
                  <c:v>-1.1966199763951133</c:v>
                </c:pt>
                <c:pt idx="215">
                  <c:v>-1.3342788772502379</c:v>
                </c:pt>
                <c:pt idx="216">
                  <c:v>-1.2733306616044575</c:v>
                </c:pt>
                <c:pt idx="217">
                  <c:v>-1.2460090476942802</c:v>
                </c:pt>
                <c:pt idx="218">
                  <c:v>-1.2341871955216073</c:v>
                </c:pt>
                <c:pt idx="219">
                  <c:v>-1.197670807699351</c:v>
                </c:pt>
                <c:pt idx="220">
                  <c:v>-1.2323482407391915</c:v>
                </c:pt>
                <c:pt idx="221">
                  <c:v>-1.2885677155159025</c:v>
                </c:pt>
                <c:pt idx="222">
                  <c:v>-1.2869914685595463</c:v>
                </c:pt>
                <c:pt idx="223">
                  <c:v>-1.2008233016120637</c:v>
                </c:pt>
                <c:pt idx="224">
                  <c:v>-1.1288413572717888</c:v>
                </c:pt>
                <c:pt idx="225">
                  <c:v>-1.1180703364033535</c:v>
                </c:pt>
                <c:pt idx="226">
                  <c:v>-1.160103588572857</c:v>
                </c:pt>
                <c:pt idx="227">
                  <c:v>-1.160103588572857</c:v>
                </c:pt>
                <c:pt idx="228">
                  <c:v>-1.1653577450940451</c:v>
                </c:pt>
                <c:pt idx="229">
                  <c:v>-1.1819083381357871</c:v>
                </c:pt>
                <c:pt idx="230">
                  <c:v>-1.1966199763951133</c:v>
                </c:pt>
                <c:pt idx="231">
                  <c:v>-1.1892641572654503</c:v>
                </c:pt>
                <c:pt idx="232">
                  <c:v>-1.1695610703109955</c:v>
                </c:pt>
                <c:pt idx="233">
                  <c:v>-1.1404005016184022</c:v>
                </c:pt>
                <c:pt idx="234">
                  <c:v>-1.119121167707591</c:v>
                </c:pt>
                <c:pt idx="235">
                  <c:v>-1.0276988442389206</c:v>
                </c:pt>
                <c:pt idx="236">
                  <c:v>-1.0560712894533355</c:v>
                </c:pt>
                <c:pt idx="237">
                  <c:v>-1.0405715277158312</c:v>
                </c:pt>
                <c:pt idx="238">
                  <c:v>-0.98671642337365451</c:v>
                </c:pt>
                <c:pt idx="239">
                  <c:v>-0.98934350163424856</c:v>
                </c:pt>
                <c:pt idx="240">
                  <c:v>-0.96438625815860568</c:v>
                </c:pt>
                <c:pt idx="241">
                  <c:v>-0.97042853815797192</c:v>
                </c:pt>
                <c:pt idx="242">
                  <c:v>-0.92576820772787427</c:v>
                </c:pt>
                <c:pt idx="243">
                  <c:v>-0.90737865990371636</c:v>
                </c:pt>
                <c:pt idx="244">
                  <c:v>-0.93378079642268597</c:v>
                </c:pt>
                <c:pt idx="245">
                  <c:v>-0.88294683208019242</c:v>
                </c:pt>
                <c:pt idx="246">
                  <c:v>-0.85628198773516362</c:v>
                </c:pt>
                <c:pt idx="247">
                  <c:v>-0.81989695382593686</c:v>
                </c:pt>
                <c:pt idx="248">
                  <c:v>-0.73294066340027619</c:v>
                </c:pt>
                <c:pt idx="249">
                  <c:v>-0.59909102602301301</c:v>
                </c:pt>
                <c:pt idx="250">
                  <c:v>-0.6307473190631705</c:v>
                </c:pt>
                <c:pt idx="251">
                  <c:v>-0.55456204950594512</c:v>
                </c:pt>
                <c:pt idx="252">
                  <c:v>-0.73911429731267209</c:v>
                </c:pt>
                <c:pt idx="253">
                  <c:v>-0.69511073644772292</c:v>
                </c:pt>
                <c:pt idx="254">
                  <c:v>-0.59134114515426084</c:v>
                </c:pt>
                <c:pt idx="255">
                  <c:v>-0.64598437297461553</c:v>
                </c:pt>
                <c:pt idx="256">
                  <c:v>-0.66371715123362496</c:v>
                </c:pt>
                <c:pt idx="257">
                  <c:v>-0.61524755732566605</c:v>
                </c:pt>
                <c:pt idx="258">
                  <c:v>-0.49269435646895704</c:v>
                </c:pt>
                <c:pt idx="259">
                  <c:v>-0.38931882691458392</c:v>
                </c:pt>
                <c:pt idx="260">
                  <c:v>-0.39168319734911844</c:v>
                </c:pt>
                <c:pt idx="261">
                  <c:v>-0.24627441562524169</c:v>
                </c:pt>
                <c:pt idx="262">
                  <c:v>-9.1670859989286022E-2</c:v>
                </c:pt>
                <c:pt idx="263">
                  <c:v>-6.4611953905168162E-2</c:v>
                </c:pt>
                <c:pt idx="264">
                  <c:v>-8.1950670425088482E-2</c:v>
                </c:pt>
                <c:pt idx="265">
                  <c:v>-0.14211076259269051</c:v>
                </c:pt>
                <c:pt idx="266">
                  <c:v>-3.9654710429525369E-2</c:v>
                </c:pt>
                <c:pt idx="267">
                  <c:v>-7.3544019991187634E-2</c:v>
                </c:pt>
                <c:pt idx="268">
                  <c:v>-0.13948368433209654</c:v>
                </c:pt>
                <c:pt idx="269">
                  <c:v>-0.24509223040797459</c:v>
                </c:pt>
                <c:pt idx="270">
                  <c:v>-0.24968961736401404</c:v>
                </c:pt>
                <c:pt idx="271">
                  <c:v>-0.33914163213723891</c:v>
                </c:pt>
                <c:pt idx="272">
                  <c:v>-0.45473307560337395</c:v>
                </c:pt>
                <c:pt idx="273">
                  <c:v>-0.48888509299109567</c:v>
                </c:pt>
                <c:pt idx="274">
                  <c:v>-0.41388200865113767</c:v>
                </c:pt>
                <c:pt idx="275">
                  <c:v>-0.38432737821945545</c:v>
                </c:pt>
                <c:pt idx="276">
                  <c:v>-0.30052358170650728</c:v>
                </c:pt>
                <c:pt idx="277">
                  <c:v>-0.31129460257494268</c:v>
                </c:pt>
                <c:pt idx="278">
                  <c:v>-0.33546372257240736</c:v>
                </c:pt>
                <c:pt idx="279">
                  <c:v>-0.30998106344464565</c:v>
                </c:pt>
                <c:pt idx="280">
                  <c:v>-0.37276823387284169</c:v>
                </c:pt>
                <c:pt idx="281">
                  <c:v>-0.39588652256606888</c:v>
                </c:pt>
                <c:pt idx="282">
                  <c:v>-0.39693735387030643</c:v>
                </c:pt>
                <c:pt idx="283">
                  <c:v>-0.37460718865525761</c:v>
                </c:pt>
                <c:pt idx="284">
                  <c:v>-0.4100727451732763</c:v>
                </c:pt>
                <c:pt idx="285">
                  <c:v>-0.37802239039402963</c:v>
                </c:pt>
                <c:pt idx="286">
                  <c:v>-0.29474400953320073</c:v>
                </c:pt>
                <c:pt idx="287">
                  <c:v>-0.12766183215942364</c:v>
                </c:pt>
                <c:pt idx="288">
                  <c:v>-0.15498344606960096</c:v>
                </c:pt>
                <c:pt idx="289">
                  <c:v>-8.1425254772969566E-2</c:v>
                </c:pt>
                <c:pt idx="290">
                  <c:v>-4.4646159124653868E-2</c:v>
                </c:pt>
                <c:pt idx="291">
                  <c:v>-0.11242477824797868</c:v>
                </c:pt>
                <c:pt idx="292">
                  <c:v>-2.3892240865961499E-2</c:v>
                </c:pt>
                <c:pt idx="293">
                  <c:v>4.9928658256729347E-2</c:v>
                </c:pt>
                <c:pt idx="294">
                  <c:v>-5.0163023471901283E-2</c:v>
                </c:pt>
                <c:pt idx="295">
                  <c:v>-0.11295019390009731</c:v>
                </c:pt>
                <c:pt idx="296">
                  <c:v>-0.11268748607403785</c:v>
                </c:pt>
                <c:pt idx="297">
                  <c:v>-0.19990648432575805</c:v>
                </c:pt>
                <c:pt idx="298">
                  <c:v>-6.4086538253049247E-2</c:v>
                </c:pt>
                <c:pt idx="299">
                  <c:v>-6.3298414774871178E-2</c:v>
                </c:pt>
                <c:pt idx="300">
                  <c:v>1.5513933042948175E-2</c:v>
                </c:pt>
                <c:pt idx="301">
                  <c:v>2.8649324345918065E-2</c:v>
                </c:pt>
                <c:pt idx="302">
                  <c:v>-4.3858035646475793E-2</c:v>
                </c:pt>
                <c:pt idx="303">
                  <c:v>2.641249566037741E-3</c:v>
                </c:pt>
                <c:pt idx="304">
                  <c:v>-6.6976324339702686E-2</c:v>
                </c:pt>
                <c:pt idx="305">
                  <c:v>-0.1297634947678987</c:v>
                </c:pt>
                <c:pt idx="306">
                  <c:v>-0.23957536606072719</c:v>
                </c:pt>
                <c:pt idx="307">
                  <c:v>-0.34176871039783285</c:v>
                </c:pt>
                <c:pt idx="308">
                  <c:v>-0.35674305648321863</c:v>
                </c:pt>
                <c:pt idx="309">
                  <c:v>-0.33257393648575395</c:v>
                </c:pt>
                <c:pt idx="310">
                  <c:v>-0.2529734651897565</c:v>
                </c:pt>
                <c:pt idx="311">
                  <c:v>-0.34702286691902084</c:v>
                </c:pt>
                <c:pt idx="312">
                  <c:v>-0.24719389301644965</c:v>
                </c:pt>
                <c:pt idx="313">
                  <c:v>-0.30104899735862622</c:v>
                </c:pt>
                <c:pt idx="314">
                  <c:v>-0.26032928431941954</c:v>
                </c:pt>
                <c:pt idx="315">
                  <c:v>-0.20516064084694599</c:v>
                </c:pt>
                <c:pt idx="316">
                  <c:v>-0.24193973649526168</c:v>
                </c:pt>
                <c:pt idx="317">
                  <c:v>-0.26558344084060748</c:v>
                </c:pt>
                <c:pt idx="318">
                  <c:v>-0.28108320257811192</c:v>
                </c:pt>
                <c:pt idx="319">
                  <c:v>-0.22092311041050985</c:v>
                </c:pt>
                <c:pt idx="320">
                  <c:v>-0.17994068954524375</c:v>
                </c:pt>
                <c:pt idx="321">
                  <c:v>-6.0671336514277197E-2</c:v>
                </c:pt>
                <c:pt idx="322">
                  <c:v>-3.1383226072691306E-3</c:v>
                </c:pt>
                <c:pt idx="323">
                  <c:v>-1.3383927823585585E-2</c:v>
                </c:pt>
                <c:pt idx="324">
                  <c:v>0.12821559042242978</c:v>
                </c:pt>
                <c:pt idx="325">
                  <c:v>0.21490917302203105</c:v>
                </c:pt>
                <c:pt idx="326">
                  <c:v>-2.3892240865961499E-2</c:v>
                </c:pt>
                <c:pt idx="327">
                  <c:v>-3.7027632168931388E-2</c:v>
                </c:pt>
                <c:pt idx="328">
                  <c:v>-0.12372121476853268</c:v>
                </c:pt>
                <c:pt idx="329">
                  <c:v>-8.3264209555385466E-2</c:v>
                </c:pt>
                <c:pt idx="330">
                  <c:v>-7.9060884338435042E-2</c:v>
                </c:pt>
                <c:pt idx="331">
                  <c:v>-0.1802033973713032</c:v>
                </c:pt>
                <c:pt idx="332">
                  <c:v>-0.16864425302468977</c:v>
                </c:pt>
                <c:pt idx="333">
                  <c:v>-0.21987227910627233</c:v>
                </c:pt>
                <c:pt idx="334">
                  <c:v>-0.14999199737447244</c:v>
                </c:pt>
                <c:pt idx="335">
                  <c:v>-9.7187724336533429E-2</c:v>
                </c:pt>
                <c:pt idx="336">
                  <c:v>-0.20463522519482708</c:v>
                </c:pt>
                <c:pt idx="337">
                  <c:v>-1.6011006084179564E-2</c:v>
                </c:pt>
                <c:pt idx="338">
                  <c:v>2.9962863476215056E-2</c:v>
                </c:pt>
                <c:pt idx="339">
                  <c:v>0.15002033998535999</c:v>
                </c:pt>
                <c:pt idx="340">
                  <c:v>0.15474908085442901</c:v>
                </c:pt>
                <c:pt idx="341">
                  <c:v>0.13635953303027118</c:v>
                </c:pt>
                <c:pt idx="342">
                  <c:v>0.17340133650464631</c:v>
                </c:pt>
                <c:pt idx="343">
                  <c:v>0.14424076781205311</c:v>
                </c:pt>
                <c:pt idx="344">
                  <c:v>0.10746167216373741</c:v>
                </c:pt>
                <c:pt idx="345">
                  <c:v>0.11954623216246978</c:v>
                </c:pt>
                <c:pt idx="346">
                  <c:v>-2.5468487822317944E-2</c:v>
                </c:pt>
                <c:pt idx="347">
                  <c:v>0.1205970634667073</c:v>
                </c:pt>
                <c:pt idx="348">
                  <c:v>4.4411793909481932E-2</c:v>
                </c:pt>
                <c:pt idx="349">
                  <c:v>0.16525739389680494</c:v>
                </c:pt>
                <c:pt idx="350">
                  <c:v>0.18890109824215073</c:v>
                </c:pt>
                <c:pt idx="351">
                  <c:v>0.23934100084555524</c:v>
                </c:pt>
                <c:pt idx="352">
                  <c:v>0.34337329996507654</c:v>
                </c:pt>
                <c:pt idx="353">
                  <c:v>0.28032342171082109</c:v>
                </c:pt>
                <c:pt idx="354">
                  <c:v>0.51728588081639804</c:v>
                </c:pt>
                <c:pt idx="355">
                  <c:v>0.46868493299540942</c:v>
                </c:pt>
                <c:pt idx="356">
                  <c:v>0.65021604080245343</c:v>
                </c:pt>
                <c:pt idx="357">
                  <c:v>0.6223690112401572</c:v>
                </c:pt>
                <c:pt idx="358">
                  <c:v>0.70906259383975845</c:v>
                </c:pt>
                <c:pt idx="359">
                  <c:v>0.54881081994352576</c:v>
                </c:pt>
                <c:pt idx="360">
                  <c:v>0.43269396082527178</c:v>
                </c:pt>
                <c:pt idx="361">
                  <c:v>0.54145500081386277</c:v>
                </c:pt>
                <c:pt idx="362">
                  <c:v>0.54066687733568441</c:v>
                </c:pt>
                <c:pt idx="363">
                  <c:v>0.54250583211810022</c:v>
                </c:pt>
                <c:pt idx="364">
                  <c:v>0.46395619212634037</c:v>
                </c:pt>
                <c:pt idx="365">
                  <c:v>0.67674953123445258</c:v>
                </c:pt>
                <c:pt idx="366">
                  <c:v>0.51623504951216048</c:v>
                </c:pt>
                <c:pt idx="367">
                  <c:v>0.45633766517061758</c:v>
                </c:pt>
                <c:pt idx="368">
                  <c:v>0.38566925996063967</c:v>
                </c:pt>
                <c:pt idx="369">
                  <c:v>0.29845026170891975</c:v>
                </c:pt>
                <c:pt idx="370">
                  <c:v>0.23356142867224836</c:v>
                </c:pt>
                <c:pt idx="371">
                  <c:v>0.19468067041545761</c:v>
                </c:pt>
                <c:pt idx="372">
                  <c:v>0.25589159388729721</c:v>
                </c:pt>
                <c:pt idx="373">
                  <c:v>0.23356142867224836</c:v>
                </c:pt>
                <c:pt idx="374">
                  <c:v>0.19389254693727923</c:v>
                </c:pt>
                <c:pt idx="375">
                  <c:v>0.27296760258115804</c:v>
                </c:pt>
                <c:pt idx="376">
                  <c:v>0.11902081651035086</c:v>
                </c:pt>
                <c:pt idx="377">
                  <c:v>9.9580437381955475E-2</c:v>
                </c:pt>
                <c:pt idx="378">
                  <c:v>0.10483459390314344</c:v>
                </c:pt>
                <c:pt idx="379">
                  <c:v>0.10299563912072753</c:v>
                </c:pt>
                <c:pt idx="380">
                  <c:v>3.2589941736809035E-2</c:v>
                </c:pt>
                <c:pt idx="381">
                  <c:v>-1.2993678248532261E-3</c:v>
                </c:pt>
                <c:pt idx="382">
                  <c:v>3.3903480867106026E-2</c:v>
                </c:pt>
                <c:pt idx="383">
                  <c:v>-2.5468487822317944E-2</c:v>
                </c:pt>
                <c:pt idx="384">
                  <c:v>-9.9687260848135336E-3</c:v>
                </c:pt>
                <c:pt idx="385">
                  <c:v>-5.0163023471901283E-2</c:v>
                </c:pt>
                <c:pt idx="386">
                  <c:v>-2.1265162605367521E-2</c:v>
                </c:pt>
                <c:pt idx="387">
                  <c:v>0.10483459390314344</c:v>
                </c:pt>
                <c:pt idx="388">
                  <c:v>0.16946071911375535</c:v>
                </c:pt>
                <c:pt idx="389">
                  <c:v>0.25983221127818817</c:v>
                </c:pt>
                <c:pt idx="390">
                  <c:v>0.22042603736927849</c:v>
                </c:pt>
                <c:pt idx="391">
                  <c:v>0.22173957649957546</c:v>
                </c:pt>
                <c:pt idx="392">
                  <c:v>0.28689111736230599</c:v>
                </c:pt>
                <c:pt idx="393">
                  <c:v>0.24144266345403032</c:v>
                </c:pt>
                <c:pt idx="394">
                  <c:v>0.29923838518709783</c:v>
                </c:pt>
                <c:pt idx="395">
                  <c:v>0.37542365474432321</c:v>
                </c:pt>
                <c:pt idx="396">
                  <c:v>0.41719419908776739</c:v>
                </c:pt>
                <c:pt idx="397">
                  <c:v>0.42612626517378688</c:v>
                </c:pt>
                <c:pt idx="398">
                  <c:v>0.4626426529960434</c:v>
                </c:pt>
                <c:pt idx="399">
                  <c:v>0.38409301300428322</c:v>
                </c:pt>
                <c:pt idx="400">
                  <c:v>0.35046641126868039</c:v>
                </c:pt>
                <c:pt idx="401">
                  <c:v>0.39433861822059996</c:v>
                </c:pt>
                <c:pt idx="402">
                  <c:v>0.43899894865069761</c:v>
                </c:pt>
                <c:pt idx="403">
                  <c:v>0.44372768951976665</c:v>
                </c:pt>
                <c:pt idx="404">
                  <c:v>0.44504122865006362</c:v>
                </c:pt>
                <c:pt idx="405">
                  <c:v>0.43663457821616275</c:v>
                </c:pt>
                <c:pt idx="406">
                  <c:v>0.38960987735153063</c:v>
                </c:pt>
                <c:pt idx="407">
                  <c:v>0.41640607560958931</c:v>
                </c:pt>
                <c:pt idx="408">
                  <c:v>0.45817661995303349</c:v>
                </c:pt>
                <c:pt idx="409">
                  <c:v>0.46343077647422148</c:v>
                </c:pt>
                <c:pt idx="410">
                  <c:v>0.39565215735089693</c:v>
                </c:pt>
                <c:pt idx="411">
                  <c:v>0.43427020778162823</c:v>
                </c:pt>
                <c:pt idx="412">
                  <c:v>0.3699067903970758</c:v>
                </c:pt>
                <c:pt idx="413">
                  <c:v>0.39749111213331256</c:v>
                </c:pt>
                <c:pt idx="414">
                  <c:v>0.48313386342867631</c:v>
                </c:pt>
                <c:pt idx="415">
                  <c:v>0.61080986689354366</c:v>
                </c:pt>
                <c:pt idx="416">
                  <c:v>0.56982744602827762</c:v>
                </c:pt>
                <c:pt idx="417">
                  <c:v>0.56903932255009948</c:v>
                </c:pt>
                <c:pt idx="418">
                  <c:v>0.47787970690748832</c:v>
                </c:pt>
                <c:pt idx="419">
                  <c:v>0.44898184604095459</c:v>
                </c:pt>
                <c:pt idx="420">
                  <c:v>0.55984454863802058</c:v>
                </c:pt>
                <c:pt idx="421">
                  <c:v>0.52516711559817997</c:v>
                </c:pt>
                <c:pt idx="422">
                  <c:v>0.42349918691319288</c:v>
                </c:pt>
                <c:pt idx="423">
                  <c:v>0.39512674169877804</c:v>
                </c:pt>
                <c:pt idx="424">
                  <c:v>0.44924455386701406</c:v>
                </c:pt>
                <c:pt idx="425">
                  <c:v>0.38330488952610514</c:v>
                </c:pt>
                <c:pt idx="426">
                  <c:v>0.3580849382244029</c:v>
                </c:pt>
                <c:pt idx="427">
                  <c:v>0.40484693126297588</c:v>
                </c:pt>
                <c:pt idx="428">
                  <c:v>0.38067781126551115</c:v>
                </c:pt>
                <c:pt idx="429">
                  <c:v>0.57166640081069353</c:v>
                </c:pt>
                <c:pt idx="430">
                  <c:v>0.66177518514906686</c:v>
                </c:pt>
                <c:pt idx="431">
                  <c:v>0.62893670689164205</c:v>
                </c:pt>
                <c:pt idx="432">
                  <c:v>0.65704644427999781</c:v>
                </c:pt>
                <c:pt idx="433">
                  <c:v>0.67832577819080875</c:v>
                </c:pt>
                <c:pt idx="434">
                  <c:v>0.72482506340332231</c:v>
                </c:pt>
                <c:pt idx="435">
                  <c:v>0.67963931732110572</c:v>
                </c:pt>
                <c:pt idx="436">
                  <c:v>0.75897708079104398</c:v>
                </c:pt>
                <c:pt idx="437">
                  <c:v>0.79680700774359758</c:v>
                </c:pt>
                <c:pt idx="438">
                  <c:v>0.59268302689544528</c:v>
                </c:pt>
                <c:pt idx="439">
                  <c:v>0.50966735386067552</c:v>
                </c:pt>
                <c:pt idx="440">
                  <c:v>0.54066687733568441</c:v>
                </c:pt>
                <c:pt idx="441">
                  <c:v>0.59242031906938586</c:v>
                </c:pt>
                <c:pt idx="442">
                  <c:v>0.62105547210986012</c:v>
                </c:pt>
                <c:pt idx="443">
                  <c:v>0.73191817470692611</c:v>
                </c:pt>
                <c:pt idx="444">
                  <c:v>0.75766354166074701</c:v>
                </c:pt>
                <c:pt idx="445">
                  <c:v>0.65678373645393828</c:v>
                </c:pt>
                <c:pt idx="446">
                  <c:v>0.746367105140193</c:v>
                </c:pt>
                <c:pt idx="447">
                  <c:v>0.89033099382074288</c:v>
                </c:pt>
                <c:pt idx="448">
                  <c:v>0.91949156251333586</c:v>
                </c:pt>
                <c:pt idx="449">
                  <c:v>0.84304358513005129</c:v>
                </c:pt>
                <c:pt idx="450">
                  <c:v>0.92185593294787072</c:v>
                </c:pt>
                <c:pt idx="451">
                  <c:v>0.99541412424450204</c:v>
                </c:pt>
                <c:pt idx="452">
                  <c:v>0.93315236946842461</c:v>
                </c:pt>
                <c:pt idx="453">
                  <c:v>0.94077089642414746</c:v>
                </c:pt>
                <c:pt idx="454">
                  <c:v>0.84304358513005129</c:v>
                </c:pt>
                <c:pt idx="455">
                  <c:v>0.82281508252347757</c:v>
                </c:pt>
                <c:pt idx="456">
                  <c:v>0.67885119384292769</c:v>
                </c:pt>
                <c:pt idx="457">
                  <c:v>0.79969679383025072</c:v>
                </c:pt>
                <c:pt idx="458">
                  <c:v>0.79654429991753783</c:v>
                </c:pt>
                <c:pt idx="459">
                  <c:v>0.75661271035650923</c:v>
                </c:pt>
                <c:pt idx="460">
                  <c:v>0.69855428079738247</c:v>
                </c:pt>
                <c:pt idx="461">
                  <c:v>0.70039323557979838</c:v>
                </c:pt>
                <c:pt idx="462">
                  <c:v>0.57534431037552503</c:v>
                </c:pt>
                <c:pt idx="463">
                  <c:v>0.52569253125029891</c:v>
                </c:pt>
                <c:pt idx="464">
                  <c:v>0.54881081994352576</c:v>
                </c:pt>
                <c:pt idx="465">
                  <c:v>0.54329395559627836</c:v>
                </c:pt>
                <c:pt idx="466">
                  <c:v>0.56115808776831755</c:v>
                </c:pt>
                <c:pt idx="467">
                  <c:v>0.62105547210986012</c:v>
                </c:pt>
                <c:pt idx="468">
                  <c:v>0.57455618689734667</c:v>
                </c:pt>
                <c:pt idx="469">
                  <c:v>0.56457328950708963</c:v>
                </c:pt>
                <c:pt idx="470">
                  <c:v>0.7321808825329853</c:v>
                </c:pt>
                <c:pt idx="471">
                  <c:v>0.75162126166138099</c:v>
                </c:pt>
                <c:pt idx="472">
                  <c:v>0.75687541818256898</c:v>
                </c:pt>
                <c:pt idx="473">
                  <c:v>0.69750344949314502</c:v>
                </c:pt>
                <c:pt idx="474">
                  <c:v>0.76948539383341996</c:v>
                </c:pt>
                <c:pt idx="475">
                  <c:v>0.74794335209654916</c:v>
                </c:pt>
                <c:pt idx="476">
                  <c:v>0.78997660426605287</c:v>
                </c:pt>
                <c:pt idx="477">
                  <c:v>0.72902838862027275</c:v>
                </c:pt>
                <c:pt idx="478">
                  <c:v>0.76685831557282591</c:v>
                </c:pt>
                <c:pt idx="479">
                  <c:v>0.80678990513385451</c:v>
                </c:pt>
                <c:pt idx="480">
                  <c:v>0.79628159209147864</c:v>
                </c:pt>
                <c:pt idx="481">
                  <c:v>0.81834904948046772</c:v>
                </c:pt>
                <c:pt idx="482">
                  <c:v>0.84934857295547705</c:v>
                </c:pt>
                <c:pt idx="483">
                  <c:v>0.83778942860886341</c:v>
                </c:pt>
                <c:pt idx="484">
                  <c:v>0.68962221471136309</c:v>
                </c:pt>
                <c:pt idx="485">
                  <c:v>0.62289442689227603</c:v>
                </c:pt>
                <c:pt idx="486">
                  <c:v>0.68857138340712554</c:v>
                </c:pt>
                <c:pt idx="487">
                  <c:v>0.78892577296181565</c:v>
                </c:pt>
                <c:pt idx="488">
                  <c:v>0.82465403730589348</c:v>
                </c:pt>
                <c:pt idx="489">
                  <c:v>1.0111765938080659</c:v>
                </c:pt>
                <c:pt idx="490">
                  <c:v>0.94917754685804823</c:v>
                </c:pt>
                <c:pt idx="491">
                  <c:v>0.8708906146923473</c:v>
                </c:pt>
                <c:pt idx="492">
                  <c:v>0.82938277817496253</c:v>
                </c:pt>
                <c:pt idx="493">
                  <c:v>0.8099423990465674</c:v>
                </c:pt>
                <c:pt idx="494">
                  <c:v>0.80731532078597346</c:v>
                </c:pt>
                <c:pt idx="495">
                  <c:v>0.76370582166011303</c:v>
                </c:pt>
                <c:pt idx="496">
                  <c:v>0.69435095558043214</c:v>
                </c:pt>
                <c:pt idx="497">
                  <c:v>0.61606402341473165</c:v>
                </c:pt>
                <c:pt idx="498">
                  <c:v>0.50520132081766567</c:v>
                </c:pt>
                <c:pt idx="499">
                  <c:v>0.5514378982041197</c:v>
                </c:pt>
                <c:pt idx="500">
                  <c:v>0.70065594340585757</c:v>
                </c:pt>
                <c:pt idx="501">
                  <c:v>0.67438516079991784</c:v>
                </c:pt>
                <c:pt idx="502">
                  <c:v>0.7300792199245103</c:v>
                </c:pt>
                <c:pt idx="503">
                  <c:v>0.60135238515540534</c:v>
                </c:pt>
                <c:pt idx="504">
                  <c:v>0.54723457298716927</c:v>
                </c:pt>
                <c:pt idx="505">
                  <c:v>0.36964408257101633</c:v>
                </c:pt>
                <c:pt idx="506">
                  <c:v>0.41325358169687643</c:v>
                </c:pt>
                <c:pt idx="507">
                  <c:v>0.38067781126551115</c:v>
                </c:pt>
                <c:pt idx="508">
                  <c:v>0.37384740778796677</c:v>
                </c:pt>
                <c:pt idx="509">
                  <c:v>0.41272816604475782</c:v>
                </c:pt>
                <c:pt idx="510">
                  <c:v>0.45581224951849897</c:v>
                </c:pt>
                <c:pt idx="511">
                  <c:v>0.3817286425697487</c:v>
                </c:pt>
                <c:pt idx="512">
                  <c:v>0.43532103908586578</c:v>
                </c:pt>
                <c:pt idx="513">
                  <c:v>0.45160892430154859</c:v>
                </c:pt>
                <c:pt idx="514">
                  <c:v>0.38593196778669908</c:v>
                </c:pt>
                <c:pt idx="515">
                  <c:v>0.47893053821172588</c:v>
                </c:pt>
                <c:pt idx="516">
                  <c:v>0.49994716429647768</c:v>
                </c:pt>
                <c:pt idx="517">
                  <c:v>0.53094668777148679</c:v>
                </c:pt>
                <c:pt idx="518">
                  <c:v>0.55091248255200087</c:v>
                </c:pt>
                <c:pt idx="519">
                  <c:v>0.52884502516301146</c:v>
                </c:pt>
                <c:pt idx="520">
                  <c:v>0.63340273993465201</c:v>
                </c:pt>
                <c:pt idx="521">
                  <c:v>0.57823409646217838</c:v>
                </c:pt>
                <c:pt idx="522">
                  <c:v>0.46054099038756802</c:v>
                </c:pt>
                <c:pt idx="523">
                  <c:v>0.52359086864182347</c:v>
                </c:pt>
                <c:pt idx="524">
                  <c:v>0.50415048951342811</c:v>
                </c:pt>
                <c:pt idx="525">
                  <c:v>0.45160892430154859</c:v>
                </c:pt>
                <c:pt idx="526">
                  <c:v>0.20623981476207107</c:v>
                </c:pt>
                <c:pt idx="527">
                  <c:v>0.19047734519850718</c:v>
                </c:pt>
                <c:pt idx="528">
                  <c:v>0.19310442345910117</c:v>
                </c:pt>
                <c:pt idx="529">
                  <c:v>0.2009856582408831</c:v>
                </c:pt>
                <c:pt idx="530">
                  <c:v>0.23461225997648591</c:v>
                </c:pt>
                <c:pt idx="531">
                  <c:v>0.38330488952610514</c:v>
                </c:pt>
                <c:pt idx="532">
                  <c:v>0.43059229821679673</c:v>
                </c:pt>
                <c:pt idx="533">
                  <c:v>0.33759372779176999</c:v>
                </c:pt>
                <c:pt idx="534">
                  <c:v>0.33181415561846311</c:v>
                </c:pt>
                <c:pt idx="535">
                  <c:v>0.40327068430661944</c:v>
                </c:pt>
                <c:pt idx="536">
                  <c:v>0.35545785996380891</c:v>
                </c:pt>
                <c:pt idx="537">
                  <c:v>0.2314597660637733</c:v>
                </c:pt>
                <c:pt idx="538">
                  <c:v>0.35703410692016535</c:v>
                </c:pt>
                <c:pt idx="539">
                  <c:v>0.52148920603334847</c:v>
                </c:pt>
                <c:pt idx="540">
                  <c:v>0.55931913298590163</c:v>
                </c:pt>
                <c:pt idx="541">
                  <c:v>0.5330483503799619</c:v>
                </c:pt>
                <c:pt idx="542">
                  <c:v>0.35755952257228424</c:v>
                </c:pt>
                <c:pt idx="543">
                  <c:v>0.30344171040404827</c:v>
                </c:pt>
                <c:pt idx="544">
                  <c:v>0.38908446169941202</c:v>
                </c:pt>
                <c:pt idx="545">
                  <c:v>0.37857614865703609</c:v>
                </c:pt>
                <c:pt idx="546">
                  <c:v>0.37332199213584816</c:v>
                </c:pt>
                <c:pt idx="547">
                  <c:v>0.41535524430535176</c:v>
                </c:pt>
                <c:pt idx="548">
                  <c:v>0.4636934843002809</c:v>
                </c:pt>
                <c:pt idx="549">
                  <c:v>0.49574383907952729</c:v>
                </c:pt>
                <c:pt idx="550">
                  <c:v>0.60292863211176173</c:v>
                </c:pt>
                <c:pt idx="551">
                  <c:v>0.58874240950455436</c:v>
                </c:pt>
                <c:pt idx="552">
                  <c:v>0.54513291037869427</c:v>
                </c:pt>
                <c:pt idx="553">
                  <c:v>0.5551158077689512</c:v>
                </c:pt>
                <c:pt idx="554">
                  <c:v>0.60923361993718728</c:v>
                </c:pt>
                <c:pt idx="555">
                  <c:v>0.63025024602193913</c:v>
                </c:pt>
                <c:pt idx="556">
                  <c:v>0.65284311906304737</c:v>
                </c:pt>
                <c:pt idx="557">
                  <c:v>0.69750344949314502</c:v>
                </c:pt>
                <c:pt idx="558">
                  <c:v>0.69224929297195703</c:v>
                </c:pt>
                <c:pt idx="559">
                  <c:v>0.68069014862534361</c:v>
                </c:pt>
                <c:pt idx="560">
                  <c:v>0.86931436773599113</c:v>
                </c:pt>
                <c:pt idx="561">
                  <c:v>0.91660177642668272</c:v>
                </c:pt>
                <c:pt idx="562">
                  <c:v>0.93183883033812764</c:v>
                </c:pt>
                <c:pt idx="563">
                  <c:v>0.97965165468093818</c:v>
                </c:pt>
                <c:pt idx="564">
                  <c:v>0.97492291381186913</c:v>
                </c:pt>
                <c:pt idx="565">
                  <c:v>1.0800060442356283</c:v>
                </c:pt>
                <c:pt idx="566">
                  <c:v>1.1892924998763375</c:v>
                </c:pt>
                <c:pt idx="567">
                  <c:v>1.2833419016056018</c:v>
                </c:pt>
                <c:pt idx="568">
                  <c:v>1.385797953768767</c:v>
                </c:pt>
                <c:pt idx="569">
                  <c:v>1.6479803641760464</c:v>
                </c:pt>
                <c:pt idx="570">
                  <c:v>1.5423718181001684</c:v>
                </c:pt>
                <c:pt idx="571">
                  <c:v>1.6632174180874915</c:v>
                </c:pt>
                <c:pt idx="572">
                  <c:v>1.5991167085289981</c:v>
                </c:pt>
                <c:pt idx="573">
                  <c:v>1.5350159989705054</c:v>
                </c:pt>
                <c:pt idx="574">
                  <c:v>1.3836962911602919</c:v>
                </c:pt>
                <c:pt idx="575">
                  <c:v>1.4472715850666664</c:v>
                </c:pt>
                <c:pt idx="576">
                  <c:v>1.4477970007187853</c:v>
                </c:pt>
                <c:pt idx="577">
                  <c:v>1.5124231259293968</c:v>
                </c:pt>
                <c:pt idx="578">
                  <c:v>1.5959642146162853</c:v>
                </c:pt>
                <c:pt idx="579">
                  <c:v>1.5838796546175531</c:v>
                </c:pt>
                <c:pt idx="580">
                  <c:v>1.7651480545985376</c:v>
                </c:pt>
                <c:pt idx="581">
                  <c:v>1.8035033972032095</c:v>
                </c:pt>
                <c:pt idx="582">
                  <c:v>1.8129608789413483</c:v>
                </c:pt>
                <c:pt idx="583">
                  <c:v>2.080922861521934</c:v>
                </c:pt>
                <c:pt idx="584">
                  <c:v>2.1061428128236361</c:v>
                </c:pt>
                <c:pt idx="585">
                  <c:v>2.7129978910208448</c:v>
                </c:pt>
                <c:pt idx="586">
                  <c:v>3.0082814875116082</c:v>
                </c:pt>
                <c:pt idx="587">
                  <c:v>2.7266586979759335</c:v>
                </c:pt>
                <c:pt idx="588">
                  <c:v>2.8884867188285224</c:v>
                </c:pt>
                <c:pt idx="589">
                  <c:v>2.7424211675394976</c:v>
                </c:pt>
                <c:pt idx="590">
                  <c:v>2.7513532336255175</c:v>
                </c:pt>
                <c:pt idx="591">
                  <c:v>2.6851508614585491</c:v>
                </c:pt>
                <c:pt idx="592">
                  <c:v>2.3919689275762606</c:v>
                </c:pt>
                <c:pt idx="593">
                  <c:v>2.6210501519000555</c:v>
                </c:pt>
                <c:pt idx="594">
                  <c:v>2.322088645844461</c:v>
                </c:pt>
                <c:pt idx="595">
                  <c:v>2.180751835424505</c:v>
                </c:pt>
                <c:pt idx="596">
                  <c:v>2.2012430458571379</c:v>
                </c:pt>
                <c:pt idx="597">
                  <c:v>2.334698621495312</c:v>
                </c:pt>
                <c:pt idx="598">
                  <c:v>2.4366292580063584</c:v>
                </c:pt>
                <c:pt idx="599">
                  <c:v>2.6415413623326884</c:v>
                </c:pt>
                <c:pt idx="600">
                  <c:v>2.793386485795021</c:v>
                </c:pt>
                <c:pt idx="601">
                  <c:v>2.6893541866754993</c:v>
                </c:pt>
                <c:pt idx="602">
                  <c:v>2.6578292475483716</c:v>
                </c:pt>
                <c:pt idx="603">
                  <c:v>2.4508154806135658</c:v>
                </c:pt>
                <c:pt idx="604">
                  <c:v>2.6226263988564122</c:v>
                </c:pt>
                <c:pt idx="605">
                  <c:v>2.3956468371410926</c:v>
                </c:pt>
                <c:pt idx="606">
                  <c:v>2.3614948197533709</c:v>
                </c:pt>
                <c:pt idx="607">
                  <c:v>2.1933618110753561</c:v>
                </c:pt>
                <c:pt idx="608">
                  <c:v>2.1733960162948422</c:v>
                </c:pt>
                <c:pt idx="609">
                  <c:v>2.0194492302240348</c:v>
                </c:pt>
                <c:pt idx="610">
                  <c:v>2.2280392441151968</c:v>
                </c:pt>
                <c:pt idx="611">
                  <c:v>2.1844297449893362</c:v>
                </c:pt>
                <c:pt idx="612">
                  <c:v>2.3247157241050549</c:v>
                </c:pt>
                <c:pt idx="613">
                  <c:v>2.3068515919330159</c:v>
                </c:pt>
                <c:pt idx="614">
                  <c:v>2.3541390006237077</c:v>
                </c:pt>
                <c:pt idx="615">
                  <c:v>2.4702558597419615</c:v>
                </c:pt>
                <c:pt idx="616">
                  <c:v>2.4634254562644169</c:v>
                </c:pt>
                <c:pt idx="617">
                  <c:v>2.2495812858520674</c:v>
                </c:pt>
                <c:pt idx="618">
                  <c:v>2.1912601484668812</c:v>
                </c:pt>
                <c:pt idx="619">
                  <c:v>2.2579879362859678</c:v>
                </c:pt>
                <c:pt idx="620">
                  <c:v>2.0141950737028469</c:v>
                </c:pt>
                <c:pt idx="621">
                  <c:v>2.2117513588995141</c:v>
                </c:pt>
                <c:pt idx="622">
                  <c:v>2.2805808093270765</c:v>
                </c:pt>
                <c:pt idx="623">
                  <c:v>2.2275138284630778</c:v>
                </c:pt>
                <c:pt idx="624">
                  <c:v>2.1429219084719517</c:v>
                </c:pt>
                <c:pt idx="625">
                  <c:v>1.9542976893613042</c:v>
                </c:pt>
                <c:pt idx="626">
                  <c:v>1.9427385450146903</c:v>
                </c:pt>
                <c:pt idx="627">
                  <c:v>2.1660401971651786</c:v>
                </c:pt>
                <c:pt idx="628">
                  <c:v>2.2674454180241064</c:v>
                </c:pt>
                <c:pt idx="629">
                  <c:v>2.3641218980139649</c:v>
                </c:pt>
                <c:pt idx="630">
                  <c:v>1.5208297763632976</c:v>
                </c:pt>
                <c:pt idx="631">
                  <c:v>1.114683477275469</c:v>
                </c:pt>
                <c:pt idx="632">
                  <c:v>1.1992753972665946</c:v>
                </c:pt>
                <c:pt idx="633">
                  <c:v>1.1793096024860805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9-453A-A553-71B4D5D3C870}"/>
            </c:ext>
          </c:extLst>
        </c:ser>
        <c:ser>
          <c:idx val="2"/>
          <c:order val="2"/>
          <c:tx>
            <c:strRef>
              <c:f>Данные!$W$1</c:f>
              <c:strCache>
                <c:ptCount val="1"/>
                <c:pt idx="0">
                  <c:v>Z_Аэрофлот – цена»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Данные!$W$2:$W$635</c:f>
              <c:numCache>
                <c:formatCode>0.0000</c:formatCode>
                <c:ptCount val="634"/>
                <c:pt idx="0">
                  <c:v>-0.64614138166800361</c:v>
                </c:pt>
                <c:pt idx="1">
                  <c:v>-0.70894183865894567</c:v>
                </c:pt>
                <c:pt idx="2">
                  <c:v>-0.60035459430010552</c:v>
                </c:pt>
                <c:pt idx="3">
                  <c:v>-0.69968440077581884</c:v>
                </c:pt>
                <c:pt idx="4">
                  <c:v>-0.75297721885976565</c:v>
                </c:pt>
                <c:pt idx="5">
                  <c:v>-0.63738434583261316</c:v>
                </c:pt>
                <c:pt idx="6">
                  <c:v>-0.62487429463919841</c:v>
                </c:pt>
                <c:pt idx="7">
                  <c:v>-0.63613334071327177</c:v>
                </c:pt>
                <c:pt idx="8">
                  <c:v>-0.62362328951985702</c:v>
                </c:pt>
                <c:pt idx="9">
                  <c:v>-0.50477780318241661</c:v>
                </c:pt>
                <c:pt idx="10">
                  <c:v>-0.41245362537501551</c:v>
                </c:pt>
                <c:pt idx="11">
                  <c:v>-0.29085592777502406</c:v>
                </c:pt>
                <c:pt idx="12">
                  <c:v>-0.32037964859148277</c:v>
                </c:pt>
                <c:pt idx="13">
                  <c:v>-0.38718332196431771</c:v>
                </c:pt>
                <c:pt idx="14">
                  <c:v>-0.43747372776184507</c:v>
                </c:pt>
                <c:pt idx="15">
                  <c:v>-0.4579902117190453</c:v>
                </c:pt>
                <c:pt idx="16">
                  <c:v>-0.65314701033631595</c:v>
                </c:pt>
                <c:pt idx="17">
                  <c:v>-0.54480996700134376</c:v>
                </c:pt>
                <c:pt idx="18">
                  <c:v>-0.60110519737171031</c:v>
                </c:pt>
                <c:pt idx="19">
                  <c:v>-0.60811082604002265</c:v>
                </c:pt>
                <c:pt idx="20">
                  <c:v>-0.50727981342109951</c:v>
                </c:pt>
                <c:pt idx="21">
                  <c:v>-0.53330071990340233</c:v>
                </c:pt>
                <c:pt idx="22">
                  <c:v>-0.45223558817007459</c:v>
                </c:pt>
                <c:pt idx="23">
                  <c:v>-0.52004006563838268</c:v>
                </c:pt>
                <c:pt idx="24">
                  <c:v>-0.6201204751857009</c:v>
                </c:pt>
                <c:pt idx="25">
                  <c:v>-0.48175930898653341</c:v>
                </c:pt>
                <c:pt idx="26">
                  <c:v>-0.45248578919394283</c:v>
                </c:pt>
                <c:pt idx="27">
                  <c:v>-0.46849865472151375</c:v>
                </c:pt>
                <c:pt idx="28">
                  <c:v>-0.49527016427542137</c:v>
                </c:pt>
                <c:pt idx="29">
                  <c:v>-0.45048418100299648</c:v>
                </c:pt>
                <c:pt idx="30">
                  <c:v>-0.49977378270505068</c:v>
                </c:pt>
                <c:pt idx="31">
                  <c:v>-0.50052438577665559</c:v>
                </c:pt>
                <c:pt idx="32">
                  <c:v>-0.47775609260464064</c:v>
                </c:pt>
                <c:pt idx="33">
                  <c:v>-0.43722352673797682</c:v>
                </c:pt>
                <c:pt idx="34">
                  <c:v>-0.42171106325814256</c:v>
                </c:pt>
                <c:pt idx="35">
                  <c:v>-0.31237321582769745</c:v>
                </c:pt>
                <c:pt idx="36">
                  <c:v>-0.36416482776843445</c:v>
                </c:pt>
                <c:pt idx="37">
                  <c:v>-0.3378937202622635</c:v>
                </c:pt>
                <c:pt idx="38">
                  <c:v>-0.36216321957748815</c:v>
                </c:pt>
                <c:pt idx="39">
                  <c:v>-0.26258321207790641</c:v>
                </c:pt>
                <c:pt idx="40">
                  <c:v>-0.15449636976680295</c:v>
                </c:pt>
                <c:pt idx="41">
                  <c:v>-9.1946113799729071E-2</c:v>
                </c:pt>
                <c:pt idx="42">
                  <c:v>-9.2946917895202055E-2</c:v>
                </c:pt>
                <c:pt idx="43">
                  <c:v>-0.13197827761865621</c:v>
                </c:pt>
                <c:pt idx="44">
                  <c:v>-3.439987831002117E-2</c:v>
                </c:pt>
                <c:pt idx="45">
                  <c:v>2.5648367418369893E-2</c:v>
                </c:pt>
                <c:pt idx="46">
                  <c:v>4.7916258542648207E-2</c:v>
                </c:pt>
                <c:pt idx="47">
                  <c:v>5.6322855089063241E-3</c:v>
                </c:pt>
                <c:pt idx="48">
                  <c:v>6.883290628247731E-3</c:v>
                </c:pt>
                <c:pt idx="49">
                  <c:v>-8.1287708038498569E-3</c:v>
                </c:pt>
                <c:pt idx="50">
                  <c:v>-1.2131987185742855E-2</c:v>
                </c:pt>
                <c:pt idx="51">
                  <c:v>3.290419711055062E-2</c:v>
                </c:pt>
                <c:pt idx="52">
                  <c:v>-2.4391837355289207E-2</c:v>
                </c:pt>
                <c:pt idx="53">
                  <c:v>-9.6950134277095049E-2</c:v>
                </c:pt>
                <c:pt idx="54">
                  <c:v>-6.1921990935533536E-2</c:v>
                </c:pt>
                <c:pt idx="55">
                  <c:v>-0.16700642096021773</c:v>
                </c:pt>
                <c:pt idx="56">
                  <c:v>-0.19452853358573008</c:v>
                </c:pt>
                <c:pt idx="57">
                  <c:v>-0.23080768204663302</c:v>
                </c:pt>
                <c:pt idx="58">
                  <c:v>-0.1464899370030173</c:v>
                </c:pt>
                <c:pt idx="59">
                  <c:v>-0.15874978717256402</c:v>
                </c:pt>
                <c:pt idx="60">
                  <c:v>-0.14198631857338817</c:v>
                </c:pt>
                <c:pt idx="61">
                  <c:v>-0.17951647215363251</c:v>
                </c:pt>
                <c:pt idx="62">
                  <c:v>-0.19803134791988625</c:v>
                </c:pt>
                <c:pt idx="63">
                  <c:v>-0.18652210082194479</c:v>
                </c:pt>
                <c:pt idx="64">
                  <c:v>-0.19953255406309606</c:v>
                </c:pt>
                <c:pt idx="65">
                  <c:v>-0.25857999569601381</c:v>
                </c:pt>
                <c:pt idx="66">
                  <c:v>-0.29911256156267779</c:v>
                </c:pt>
                <c:pt idx="67">
                  <c:v>-0.33714311719065859</c:v>
                </c:pt>
                <c:pt idx="68">
                  <c:v>-0.30461698408778026</c:v>
                </c:pt>
                <c:pt idx="69">
                  <c:v>-0.2938583400614434</c:v>
                </c:pt>
                <c:pt idx="70">
                  <c:v>-0.25958079979148713</c:v>
                </c:pt>
                <c:pt idx="71">
                  <c:v>-0.23706270764334039</c:v>
                </c:pt>
                <c:pt idx="72">
                  <c:v>-0.22405225440218912</c:v>
                </c:pt>
                <c:pt idx="73">
                  <c:v>-0.27033944381782365</c:v>
                </c:pt>
                <c:pt idx="74">
                  <c:v>-0.29010532470341915</c:v>
                </c:pt>
                <c:pt idx="75">
                  <c:v>-0.2808478868202921</c:v>
                </c:pt>
                <c:pt idx="76">
                  <c:v>-0.21829763085321824</c:v>
                </c:pt>
                <c:pt idx="77">
                  <c:v>-0.27484306224745314</c:v>
                </c:pt>
                <c:pt idx="78">
                  <c:v>-0.26158240798243343</c:v>
                </c:pt>
                <c:pt idx="79">
                  <c:v>-0.26008120183922362</c:v>
                </c:pt>
                <c:pt idx="80">
                  <c:v>-0.39969337315773246</c:v>
                </c:pt>
                <c:pt idx="81">
                  <c:v>-0.56257423969599285</c:v>
                </c:pt>
                <c:pt idx="82">
                  <c:v>-0.68016872091409175</c:v>
                </c:pt>
                <c:pt idx="83">
                  <c:v>-0.77324350179309764</c:v>
                </c:pt>
                <c:pt idx="84">
                  <c:v>-0.58309072365319303</c:v>
                </c:pt>
                <c:pt idx="85">
                  <c:v>-0.53730393628529505</c:v>
                </c:pt>
                <c:pt idx="86">
                  <c:v>-0.5748340898655393</c:v>
                </c:pt>
                <c:pt idx="87">
                  <c:v>-0.78950656834453681</c:v>
                </c:pt>
                <c:pt idx="88">
                  <c:v>-0.70618962739639446</c:v>
                </c:pt>
                <c:pt idx="89">
                  <c:v>-0.74321937892890211</c:v>
                </c:pt>
                <c:pt idx="90">
                  <c:v>-0.69417997825071642</c:v>
                </c:pt>
                <c:pt idx="91">
                  <c:v>-0.73446234309351188</c:v>
                </c:pt>
                <c:pt idx="92">
                  <c:v>-0.58259032160545654</c:v>
                </c:pt>
                <c:pt idx="93">
                  <c:v>-0.70568922534865786</c:v>
                </c:pt>
                <c:pt idx="94">
                  <c:v>-0.72195229190009713</c:v>
                </c:pt>
                <c:pt idx="95">
                  <c:v>-0.74396998200050701</c:v>
                </c:pt>
                <c:pt idx="96">
                  <c:v>-0.76899008438733663</c:v>
                </c:pt>
                <c:pt idx="97">
                  <c:v>-0.74872380145400474</c:v>
                </c:pt>
                <c:pt idx="98">
                  <c:v>-0.83454275264083011</c:v>
                </c:pt>
                <c:pt idx="99">
                  <c:v>-0.88883637482025013</c:v>
                </c:pt>
                <c:pt idx="100">
                  <c:v>-0.91260547208773823</c:v>
                </c:pt>
                <c:pt idx="101">
                  <c:v>-0.75698043524165848</c:v>
                </c:pt>
                <c:pt idx="102">
                  <c:v>-0.74972460554947795</c:v>
                </c:pt>
                <c:pt idx="103">
                  <c:v>-0.75773103831326338</c:v>
                </c:pt>
                <c:pt idx="104">
                  <c:v>-0.75873184240873659</c:v>
                </c:pt>
                <c:pt idx="105">
                  <c:v>-0.75998284752807799</c:v>
                </c:pt>
                <c:pt idx="106">
                  <c:v>-0.73371174002190698</c:v>
                </c:pt>
                <c:pt idx="107">
                  <c:v>-0.75122581169268765</c:v>
                </c:pt>
                <c:pt idx="108">
                  <c:v>-0.62612529975853981</c:v>
                </c:pt>
                <c:pt idx="109">
                  <c:v>-0.69543098337005782</c:v>
                </c:pt>
                <c:pt idx="110">
                  <c:v>-0.75497882705071218</c:v>
                </c:pt>
                <c:pt idx="111">
                  <c:v>-0.75673023421779029</c:v>
                </c:pt>
                <c:pt idx="112">
                  <c:v>-0.77499490896017575</c:v>
                </c:pt>
                <c:pt idx="113">
                  <c:v>-0.81352586663589321</c:v>
                </c:pt>
                <c:pt idx="114">
                  <c:v>-0.82303350554288857</c:v>
                </c:pt>
                <c:pt idx="115">
                  <c:v>-0.84955481407292777</c:v>
                </c:pt>
                <c:pt idx="116">
                  <c:v>-0.77499490896017575</c:v>
                </c:pt>
                <c:pt idx="117">
                  <c:v>-0.79751300110832235</c:v>
                </c:pt>
                <c:pt idx="118">
                  <c:v>-0.79250898063095654</c:v>
                </c:pt>
                <c:pt idx="119">
                  <c:v>-0.83729496390338143</c:v>
                </c:pt>
                <c:pt idx="120">
                  <c:v>-0.8825813492235427</c:v>
                </c:pt>
                <c:pt idx="121">
                  <c:v>-1.0144372888021345</c:v>
                </c:pt>
                <c:pt idx="122">
                  <c:v>-0.99016778948690987</c:v>
                </c:pt>
                <c:pt idx="123">
                  <c:v>-0.96389668198073875</c:v>
                </c:pt>
                <c:pt idx="124">
                  <c:v>-0.89984521987045529</c:v>
                </c:pt>
                <c:pt idx="125">
                  <c:v>-0.89934481782271858</c:v>
                </c:pt>
                <c:pt idx="126">
                  <c:v>-0.9501356256679826</c:v>
                </c:pt>
                <c:pt idx="127">
                  <c:v>-0.92736733249596781</c:v>
                </c:pt>
                <c:pt idx="128">
                  <c:v>-0.93762557447456785</c:v>
                </c:pt>
                <c:pt idx="129">
                  <c:v>-0.92136250792312868</c:v>
                </c:pt>
                <c:pt idx="130">
                  <c:v>-0.9288685386391774</c:v>
                </c:pt>
                <c:pt idx="131">
                  <c:v>-0.95789185740789984</c:v>
                </c:pt>
                <c:pt idx="132">
                  <c:v>-0.9739047229354707</c:v>
                </c:pt>
                <c:pt idx="133">
                  <c:v>-0.96865050143423648</c:v>
                </c:pt>
                <c:pt idx="134">
                  <c:v>-0.92086210587539197</c:v>
                </c:pt>
                <c:pt idx="135">
                  <c:v>-0.93762557447456785</c:v>
                </c:pt>
                <c:pt idx="136">
                  <c:v>-0.94763361542929958</c:v>
                </c:pt>
                <c:pt idx="137">
                  <c:v>-0.93011954375851902</c:v>
                </c:pt>
                <c:pt idx="138">
                  <c:v>-0.88758536970090873</c:v>
                </c:pt>
                <c:pt idx="139">
                  <c:v>-0.91285567311160654</c:v>
                </c:pt>
                <c:pt idx="140">
                  <c:v>-0.92636652840049449</c:v>
                </c:pt>
                <c:pt idx="141">
                  <c:v>-0.92661672942436291</c:v>
                </c:pt>
                <c:pt idx="142">
                  <c:v>-0.93512356423588483</c:v>
                </c:pt>
                <c:pt idx="143">
                  <c:v>-0.95639065126469003</c:v>
                </c:pt>
                <c:pt idx="144">
                  <c:v>-1.0236947266852614</c:v>
                </c:pt>
                <c:pt idx="145">
                  <c:v>-1.0001758304416417</c:v>
                </c:pt>
                <c:pt idx="146">
                  <c:v>-0.99517180996427568</c:v>
                </c:pt>
                <c:pt idx="147">
                  <c:v>-0.9528878369305338</c:v>
                </c:pt>
                <c:pt idx="148">
                  <c:v>-0.94037778573711905</c:v>
                </c:pt>
                <c:pt idx="149">
                  <c:v>-0.94112838880872396</c:v>
                </c:pt>
                <c:pt idx="150">
                  <c:v>-0.94012758471325086</c:v>
                </c:pt>
                <c:pt idx="151">
                  <c:v>-0.92336411611407498</c:v>
                </c:pt>
                <c:pt idx="152">
                  <c:v>-0.93787577549843604</c:v>
                </c:pt>
                <c:pt idx="153">
                  <c:v>-0.88783557072477692</c:v>
                </c:pt>
                <c:pt idx="154">
                  <c:v>-0.81252506254042012</c:v>
                </c:pt>
                <c:pt idx="155">
                  <c:v>-0.7654872700531804</c:v>
                </c:pt>
                <c:pt idx="156">
                  <c:v>-0.67991851989022356</c:v>
                </c:pt>
                <c:pt idx="157">
                  <c:v>-0.6674084686968087</c:v>
                </c:pt>
                <c:pt idx="158">
                  <c:v>-0.61486625368446668</c:v>
                </c:pt>
                <c:pt idx="159">
                  <c:v>-0.54480996700134376</c:v>
                </c:pt>
                <c:pt idx="160">
                  <c:v>-0.62987831511656445</c:v>
                </c:pt>
                <c:pt idx="161">
                  <c:v>-0.70193620999063344</c:v>
                </c:pt>
                <c:pt idx="162">
                  <c:v>-0.60986223320710065</c:v>
                </c:pt>
                <c:pt idx="163">
                  <c:v>-0.65264660828857923</c:v>
                </c:pt>
                <c:pt idx="164">
                  <c:v>-0.69993460179968714</c:v>
                </c:pt>
                <c:pt idx="165">
                  <c:v>-0.68767475163014058</c:v>
                </c:pt>
                <c:pt idx="166">
                  <c:v>-0.6423883663099792</c:v>
                </c:pt>
                <c:pt idx="167">
                  <c:v>-0.70493862227705306</c:v>
                </c:pt>
                <c:pt idx="168">
                  <c:v>-0.69968440077581884</c:v>
                </c:pt>
                <c:pt idx="169">
                  <c:v>-0.69493058132232111</c:v>
                </c:pt>
                <c:pt idx="170">
                  <c:v>-0.68742455060627228</c:v>
                </c:pt>
                <c:pt idx="171">
                  <c:v>-0.71995068370915061</c:v>
                </c:pt>
                <c:pt idx="172">
                  <c:v>-0.75698043524165848</c:v>
                </c:pt>
                <c:pt idx="173">
                  <c:v>-0.75998284752807799</c:v>
                </c:pt>
                <c:pt idx="174">
                  <c:v>-0.70493862227705306</c:v>
                </c:pt>
                <c:pt idx="175">
                  <c:v>-0.67566510248446243</c:v>
                </c:pt>
                <c:pt idx="176">
                  <c:v>-0.67591530350833073</c:v>
                </c:pt>
                <c:pt idx="177">
                  <c:v>-0.65364741238405233</c:v>
                </c:pt>
                <c:pt idx="178">
                  <c:v>-0.59485017177500288</c:v>
                </c:pt>
                <c:pt idx="179">
                  <c:v>-0.56107303355278315</c:v>
                </c:pt>
                <c:pt idx="180">
                  <c:v>-0.56482604891080757</c:v>
                </c:pt>
                <c:pt idx="181">
                  <c:v>-0.58659353798734915</c:v>
                </c:pt>
                <c:pt idx="182">
                  <c:v>-0.63463213457006196</c:v>
                </c:pt>
                <c:pt idx="183">
                  <c:v>-0.58709394003508586</c:v>
                </c:pt>
                <c:pt idx="184">
                  <c:v>-0.61336504754125687</c:v>
                </c:pt>
                <c:pt idx="185">
                  <c:v>-0.66465625743425749</c:v>
                </c:pt>
                <c:pt idx="186">
                  <c:v>-0.66240444821944278</c:v>
                </c:pt>
                <c:pt idx="187">
                  <c:v>-0.79200857858321982</c:v>
                </c:pt>
                <c:pt idx="188">
                  <c:v>-0.77574551203178066</c:v>
                </c:pt>
                <c:pt idx="189">
                  <c:v>-0.73145993080709226</c:v>
                </c:pt>
                <c:pt idx="190">
                  <c:v>-0.63813494890421818</c:v>
                </c:pt>
                <c:pt idx="191">
                  <c:v>-0.6463915826918718</c:v>
                </c:pt>
                <c:pt idx="192">
                  <c:v>-0.63238032535524724</c:v>
                </c:pt>
                <c:pt idx="193">
                  <c:v>-0.63613334071327177</c:v>
                </c:pt>
                <c:pt idx="194">
                  <c:v>-0.62712610385401313</c:v>
                </c:pt>
                <c:pt idx="195">
                  <c:v>-0.58684373901121745</c:v>
                </c:pt>
                <c:pt idx="196">
                  <c:v>-0.57783650215195881</c:v>
                </c:pt>
                <c:pt idx="197">
                  <c:v>-0.58484213082027114</c:v>
                </c:pt>
                <c:pt idx="198">
                  <c:v>-0.51528624618488494</c:v>
                </c:pt>
                <c:pt idx="199">
                  <c:v>-0.55506820897994402</c:v>
                </c:pt>
                <c:pt idx="200">
                  <c:v>-0.50177539089599699</c:v>
                </c:pt>
                <c:pt idx="201">
                  <c:v>-0.29210693289436546</c:v>
                </c:pt>
                <c:pt idx="202">
                  <c:v>-9.3197118919070468E-2</c:v>
                </c:pt>
                <c:pt idx="203">
                  <c:v>-3.1147264999733089E-2</c:v>
                </c:pt>
                <c:pt idx="204">
                  <c:v>5.0668469805199443E-2</c:v>
                </c:pt>
                <c:pt idx="205">
                  <c:v>8.0692592669394977E-2</c:v>
                </c:pt>
                <c:pt idx="206">
                  <c:v>5.8925103592853155E-2</c:v>
                </c:pt>
                <c:pt idx="207">
                  <c:v>9.4453648982151153E-2</c:v>
                </c:pt>
                <c:pt idx="208">
                  <c:v>-4.4407919264752779E-2</c:v>
                </c:pt>
                <c:pt idx="209">
                  <c:v>6.3178520998614221E-2</c:v>
                </c:pt>
                <c:pt idx="210">
                  <c:v>-2.4391837355289207E-2</c:v>
                </c:pt>
                <c:pt idx="211">
                  <c:v>-4.8761574935621294E-3</c:v>
                </c:pt>
                <c:pt idx="212">
                  <c:v>-6.4924403221953197E-2</c:v>
                </c:pt>
                <c:pt idx="213">
                  <c:v>-0.24682054757420394</c:v>
                </c:pt>
                <c:pt idx="214">
                  <c:v>-0.48526212332068958</c:v>
                </c:pt>
                <c:pt idx="215">
                  <c:v>-0.83028933523506909</c:v>
                </c:pt>
                <c:pt idx="216">
                  <c:v>-0.63363133047458886</c:v>
                </c:pt>
                <c:pt idx="217">
                  <c:v>-0.66615746357746719</c:v>
                </c:pt>
                <c:pt idx="218">
                  <c:v>-0.61186384139804695</c:v>
                </c:pt>
                <c:pt idx="219">
                  <c:v>-0.67741650965154054</c:v>
                </c:pt>
                <c:pt idx="220">
                  <c:v>-0.6686594738161501</c:v>
                </c:pt>
                <c:pt idx="221">
                  <c:v>-0.78124993455688319</c:v>
                </c:pt>
                <c:pt idx="222">
                  <c:v>-0.75372782193137056</c:v>
                </c:pt>
                <c:pt idx="223">
                  <c:v>-0.72520490521038483</c:v>
                </c:pt>
                <c:pt idx="224">
                  <c:v>-0.69618158644166273</c:v>
                </c:pt>
                <c:pt idx="225">
                  <c:v>-0.66515665948199398</c:v>
                </c:pt>
                <c:pt idx="226">
                  <c:v>-0.63363133047458886</c:v>
                </c:pt>
                <c:pt idx="227">
                  <c:v>-0.57258228065072458</c:v>
                </c:pt>
                <c:pt idx="228">
                  <c:v>-0.54380916290587067</c:v>
                </c:pt>
                <c:pt idx="229">
                  <c:v>-0.62037067620956909</c:v>
                </c:pt>
                <c:pt idx="230">
                  <c:v>-0.6223722844005154</c:v>
                </c:pt>
                <c:pt idx="231">
                  <c:v>-0.57983811034290533</c:v>
                </c:pt>
                <c:pt idx="232">
                  <c:v>-0.53480192604661203</c:v>
                </c:pt>
                <c:pt idx="233">
                  <c:v>-0.65239640726471093</c:v>
                </c:pt>
                <c:pt idx="234">
                  <c:v>-0.70543902432478955</c:v>
                </c:pt>
                <c:pt idx="235">
                  <c:v>-0.77424430588857085</c:v>
                </c:pt>
                <c:pt idx="236">
                  <c:v>-0.89484119939308926</c:v>
                </c:pt>
                <c:pt idx="237">
                  <c:v>-0.79751300110832235</c:v>
                </c:pt>
                <c:pt idx="238">
                  <c:v>-0.79050737244001001</c:v>
                </c:pt>
                <c:pt idx="239">
                  <c:v>-0.84430059257169365</c:v>
                </c:pt>
                <c:pt idx="240">
                  <c:v>-0.81752908301778604</c:v>
                </c:pt>
                <c:pt idx="241">
                  <c:v>-0.8563102417173718</c:v>
                </c:pt>
                <c:pt idx="242">
                  <c:v>-0.86756928779144515</c:v>
                </c:pt>
                <c:pt idx="243">
                  <c:v>-0.92261351304247008</c:v>
                </c:pt>
                <c:pt idx="244">
                  <c:v>-0.95639065126469003</c:v>
                </c:pt>
                <c:pt idx="245">
                  <c:v>-1.0094332683247687</c:v>
                </c:pt>
                <c:pt idx="246">
                  <c:v>-1.0006762324893783</c:v>
                </c:pt>
                <c:pt idx="247">
                  <c:v>-1.0802401580794962</c:v>
                </c:pt>
                <c:pt idx="248">
                  <c:v>-1.0577220659313495</c:v>
                </c:pt>
                <c:pt idx="249">
                  <c:v>-0.97990954750830972</c:v>
                </c:pt>
                <c:pt idx="250">
                  <c:v>-0.9751557280548121</c:v>
                </c:pt>
                <c:pt idx="251">
                  <c:v>-0.94012758471325086</c:v>
                </c:pt>
                <c:pt idx="252">
                  <c:v>-0.96815009938649987</c:v>
                </c:pt>
                <c:pt idx="253">
                  <c:v>-1.0584726690029544</c:v>
                </c:pt>
                <c:pt idx="254">
                  <c:v>-1.0804903591033646</c:v>
                </c:pt>
                <c:pt idx="255">
                  <c:v>-1.2003366495362782</c:v>
                </c:pt>
                <c:pt idx="256">
                  <c:v>-1.1735651399823706</c:v>
                </c:pt>
                <c:pt idx="257">
                  <c:v>-1.2070920771807221</c:v>
                </c:pt>
                <c:pt idx="258">
                  <c:v>-1.1628064959560338</c:v>
                </c:pt>
                <c:pt idx="259">
                  <c:v>-1.1115152860630333</c:v>
                </c:pt>
                <c:pt idx="260">
                  <c:v>-1.008932866277032</c:v>
                </c:pt>
                <c:pt idx="261">
                  <c:v>-1.0564710608120083</c:v>
                </c:pt>
                <c:pt idx="262">
                  <c:v>-1.0627260864087156</c:v>
                </c:pt>
                <c:pt idx="263">
                  <c:v>-1.0026778406803247</c:v>
                </c:pt>
                <c:pt idx="264">
                  <c:v>-1.0126858816350566</c:v>
                </c:pt>
                <c:pt idx="265">
                  <c:v>-1.0329521645683886</c:v>
                </c:pt>
                <c:pt idx="266">
                  <c:v>-1.0387067881173593</c:v>
                </c:pt>
                <c:pt idx="267">
                  <c:v>-1.0832425703659159</c:v>
                </c:pt>
                <c:pt idx="268">
                  <c:v>-1.1753165471494487</c:v>
                </c:pt>
                <c:pt idx="269">
                  <c:v>-1.1953326290589121</c:v>
                </c:pt>
                <c:pt idx="270">
                  <c:v>-1.1187711157552138</c:v>
                </c:pt>
                <c:pt idx="271">
                  <c:v>-1.0627260864087156</c:v>
                </c:pt>
                <c:pt idx="272">
                  <c:v>-1.0557204577404034</c:v>
                </c:pt>
                <c:pt idx="273">
                  <c:v>-1.03270196354452</c:v>
                </c:pt>
                <c:pt idx="274">
                  <c:v>-1.0589730710506913</c:v>
                </c:pt>
                <c:pt idx="275">
                  <c:v>-0.99517180996427568</c:v>
                </c:pt>
                <c:pt idx="276">
                  <c:v>-0.9974236191790905</c:v>
                </c:pt>
                <c:pt idx="277">
                  <c:v>-0.98266175877086093</c:v>
                </c:pt>
                <c:pt idx="278">
                  <c:v>-0.98516376900954394</c:v>
                </c:pt>
                <c:pt idx="279">
                  <c:v>-1.0176899021124224</c:v>
                </c:pt>
                <c:pt idx="280">
                  <c:v>-1.018190304160159</c:v>
                </c:pt>
                <c:pt idx="281">
                  <c:v>-1.0652280966473986</c:v>
                </c:pt>
                <c:pt idx="282">
                  <c:v>-1.0337027676399935</c:v>
                </c:pt>
                <c:pt idx="283">
                  <c:v>-1.0864951836762038</c:v>
                </c:pt>
                <c:pt idx="284">
                  <c:v>-1.0609746792416375</c:v>
                </c:pt>
                <c:pt idx="285">
                  <c:v>-1.0239449277091299</c:v>
                </c:pt>
                <c:pt idx="286">
                  <c:v>-1.0344533707115982</c:v>
                </c:pt>
                <c:pt idx="287">
                  <c:v>-1.0289489481864957</c:v>
                </c:pt>
                <c:pt idx="288">
                  <c:v>-0.999675428393905</c:v>
                </c:pt>
                <c:pt idx="289">
                  <c:v>-1.0159384949453445</c:v>
                </c:pt>
                <c:pt idx="290">
                  <c:v>-1.0377059840218861</c:v>
                </c:pt>
                <c:pt idx="291">
                  <c:v>-1.0367051799264129</c:v>
                </c:pt>
                <c:pt idx="292">
                  <c:v>-1.1415394089272286</c:v>
                </c:pt>
                <c:pt idx="293">
                  <c:v>-1.1240253372564482</c:v>
                </c:pt>
                <c:pt idx="294">
                  <c:v>-1.099505636917355</c:v>
                </c:pt>
                <c:pt idx="295">
                  <c:v>-1.1295297597815506</c:v>
                </c:pt>
                <c:pt idx="296">
                  <c:v>-1.0427100044992521</c:v>
                </c:pt>
                <c:pt idx="297">
                  <c:v>-0.92986934273465061</c:v>
                </c:pt>
                <c:pt idx="298">
                  <c:v>-0.79000697039227352</c:v>
                </c:pt>
                <c:pt idx="299">
                  <c:v>-0.80601983591984439</c:v>
                </c:pt>
                <c:pt idx="300">
                  <c:v>-0.78750496015359051</c:v>
                </c:pt>
                <c:pt idx="301">
                  <c:v>-0.7139458591363117</c:v>
                </c:pt>
                <c:pt idx="302">
                  <c:v>-0.67766671067540873</c:v>
                </c:pt>
                <c:pt idx="303">
                  <c:v>-0.56582685300628066</c:v>
                </c:pt>
                <c:pt idx="304">
                  <c:v>-0.62687590283014472</c:v>
                </c:pt>
                <c:pt idx="305">
                  <c:v>-0.57908750727130043</c:v>
                </c:pt>
                <c:pt idx="306">
                  <c:v>-0.5498139874787098</c:v>
                </c:pt>
                <c:pt idx="307">
                  <c:v>-0.59960399122850061</c:v>
                </c:pt>
                <c:pt idx="308">
                  <c:v>-0.59384936767952978</c:v>
                </c:pt>
                <c:pt idx="309">
                  <c:v>-0.60986223320710065</c:v>
                </c:pt>
                <c:pt idx="310">
                  <c:v>-0.66115344310010138</c:v>
                </c:pt>
                <c:pt idx="311">
                  <c:v>-0.71294505504083849</c:v>
                </c:pt>
                <c:pt idx="312">
                  <c:v>-0.71169404992149699</c:v>
                </c:pt>
                <c:pt idx="313">
                  <c:v>-0.74997480657334614</c:v>
                </c:pt>
                <c:pt idx="314">
                  <c:v>-0.57983811034290533</c:v>
                </c:pt>
                <c:pt idx="315">
                  <c:v>-0.65214620624084274</c:v>
                </c:pt>
                <c:pt idx="316">
                  <c:v>-0.67741650965154054</c:v>
                </c:pt>
                <c:pt idx="317">
                  <c:v>-0.62862730999722283</c:v>
                </c:pt>
                <c:pt idx="318">
                  <c:v>-0.37492347179477137</c:v>
                </c:pt>
                <c:pt idx="319">
                  <c:v>-0.39293794551328859</c:v>
                </c:pt>
                <c:pt idx="320">
                  <c:v>-0.24932255781288676</c:v>
                </c:pt>
                <c:pt idx="321">
                  <c:v>-0.18176828136844725</c:v>
                </c:pt>
                <c:pt idx="322">
                  <c:v>-0.14824134417009555</c:v>
                </c:pt>
                <c:pt idx="323">
                  <c:v>-3.6901888548703986E-2</c:v>
                </c:pt>
                <c:pt idx="324">
                  <c:v>-6.1921990935533536E-2</c:v>
                </c:pt>
                <c:pt idx="325">
                  <c:v>-5.6667769434299485E-2</c:v>
                </c:pt>
                <c:pt idx="326">
                  <c:v>-7.4932444176684807E-2</c:v>
                </c:pt>
                <c:pt idx="327">
                  <c:v>-4.9411939742118757E-2</c:v>
                </c:pt>
                <c:pt idx="328">
                  <c:v>8.7846605540876661E-4</c:v>
                </c:pt>
                <c:pt idx="329">
                  <c:v>-4.1905909026069964E-2</c:v>
                </c:pt>
                <c:pt idx="330">
                  <c:v>1.3138316224955119E-2</c:v>
                </c:pt>
                <c:pt idx="331">
                  <c:v>0.19328305341012797</c:v>
                </c:pt>
                <c:pt idx="332">
                  <c:v>8.6197015194497448E-2</c:v>
                </c:pt>
                <c:pt idx="333">
                  <c:v>0.10571269505622453</c:v>
                </c:pt>
                <c:pt idx="334">
                  <c:v>7.3686964001082669E-2</c:v>
                </c:pt>
                <c:pt idx="335">
                  <c:v>0.13848902918297129</c:v>
                </c:pt>
                <c:pt idx="336">
                  <c:v>0.21329913531959152</c:v>
                </c:pt>
                <c:pt idx="337">
                  <c:v>0.16776254897556192</c:v>
                </c:pt>
                <c:pt idx="338">
                  <c:v>0.16025651825951276</c:v>
                </c:pt>
                <c:pt idx="339">
                  <c:v>0.13073279744305408</c:v>
                </c:pt>
                <c:pt idx="340">
                  <c:v>0.16325893054593243</c:v>
                </c:pt>
                <c:pt idx="341">
                  <c:v>0.13298460665786882</c:v>
                </c:pt>
                <c:pt idx="342">
                  <c:v>6.943354659532161E-2</c:v>
                </c:pt>
                <c:pt idx="343">
                  <c:v>0.33839964725373928</c:v>
                </c:pt>
                <c:pt idx="344">
                  <c:v>0.53730946122903434</c:v>
                </c:pt>
                <c:pt idx="345">
                  <c:v>0.58359665064466881</c:v>
                </c:pt>
                <c:pt idx="346">
                  <c:v>0.59360469159940077</c:v>
                </c:pt>
                <c:pt idx="347">
                  <c:v>0.84505672058703774</c:v>
                </c:pt>
                <c:pt idx="348">
                  <c:v>0.91211059498374103</c:v>
                </c:pt>
                <c:pt idx="349">
                  <c:v>0.95814758337550721</c:v>
                </c:pt>
                <c:pt idx="350">
                  <c:v>0.88884189976398942</c:v>
                </c:pt>
                <c:pt idx="351">
                  <c:v>1.1563067942791974</c:v>
                </c:pt>
                <c:pt idx="352">
                  <c:v>1.2188570502462712</c:v>
                </c:pt>
                <c:pt idx="353">
                  <c:v>1.2603904202084082</c:v>
                </c:pt>
                <c:pt idx="354">
                  <c:v>1.2291152922248711</c:v>
                </c:pt>
                <c:pt idx="355">
                  <c:v>1.2368715239647883</c:v>
                </c:pt>
                <c:pt idx="356">
                  <c:v>1.2391233331796032</c:v>
                </c:pt>
                <c:pt idx="357">
                  <c:v>1.3867419372618977</c:v>
                </c:pt>
                <c:pt idx="358">
                  <c:v>1.6814787433787497</c:v>
                </c:pt>
                <c:pt idx="359">
                  <c:v>1.7345213604388285</c:v>
                </c:pt>
                <c:pt idx="360">
                  <c:v>1.8220917187927319</c:v>
                </c:pt>
                <c:pt idx="361">
                  <c:v>1.8108326727186583</c:v>
                </c:pt>
                <c:pt idx="362">
                  <c:v>1.6472012031087933</c:v>
                </c:pt>
                <c:pt idx="363">
                  <c:v>1.9121640873853183</c:v>
                </c:pt>
                <c:pt idx="364">
                  <c:v>2.0022364559779042</c:v>
                </c:pt>
                <c:pt idx="365">
                  <c:v>2.2023972750725407</c:v>
                </c:pt>
                <c:pt idx="366">
                  <c:v>2.4525982989408361</c:v>
                </c:pt>
                <c:pt idx="367">
                  <c:v>2.4776184013276659</c:v>
                </c:pt>
                <c:pt idx="368">
                  <c:v>2.3174897460519568</c:v>
                </c:pt>
                <c:pt idx="369">
                  <c:v>2.1648671214922963</c:v>
                </c:pt>
                <c:pt idx="370">
                  <c:v>2.211154310907931</c:v>
                </c:pt>
                <c:pt idx="371">
                  <c:v>1.7195092990067302</c:v>
                </c:pt>
                <c:pt idx="372">
                  <c:v>2.0285075634840757</c:v>
                </c:pt>
                <c:pt idx="373">
                  <c:v>2.179879182924394</c:v>
                </c:pt>
                <c:pt idx="374">
                  <c:v>2.189887223879126</c:v>
                </c:pt>
                <c:pt idx="375">
                  <c:v>2.2874656231877615</c:v>
                </c:pt>
                <c:pt idx="376">
                  <c:v>2.0335115839614413</c:v>
                </c:pt>
                <c:pt idx="377">
                  <c:v>2.1736241573276867</c:v>
                </c:pt>
                <c:pt idx="378">
                  <c:v>2.3837930173770552</c:v>
                </c:pt>
                <c:pt idx="379">
                  <c:v>2.6802812306609853</c:v>
                </c:pt>
                <c:pt idx="380">
                  <c:v>2.5939618774264233</c:v>
                </c:pt>
                <c:pt idx="381">
                  <c:v>2.7178113842412293</c:v>
                </c:pt>
                <c:pt idx="382">
                  <c:v>2.742831486628059</c:v>
                </c:pt>
                <c:pt idx="383">
                  <c:v>2.6352450463646924</c:v>
                </c:pt>
                <c:pt idx="384">
                  <c:v>2.8116367681918404</c:v>
                </c:pt>
                <c:pt idx="385">
                  <c:v>2.3562709047515429</c:v>
                </c:pt>
                <c:pt idx="386">
                  <c:v>2.774106614611596</c:v>
                </c:pt>
                <c:pt idx="387">
                  <c:v>2.8729360190395732</c:v>
                </c:pt>
                <c:pt idx="388">
                  <c:v>3.315791831286456</c:v>
                </c:pt>
                <c:pt idx="389">
                  <c:v>3.3107878108090905</c:v>
                </c:pt>
                <c:pt idx="390">
                  <c:v>3.203201370545723</c:v>
                </c:pt>
                <c:pt idx="391">
                  <c:v>3.0743478432535505</c:v>
                </c:pt>
                <c:pt idx="392">
                  <c:v>3.1268900582658925</c:v>
                </c:pt>
                <c:pt idx="393">
                  <c:v>3.0630887971794776</c:v>
                </c:pt>
                <c:pt idx="394">
                  <c:v>3.3070347954510657</c:v>
                </c:pt>
                <c:pt idx="395">
                  <c:v>3.0906109098049899</c:v>
                </c:pt>
                <c:pt idx="396">
                  <c:v>2.7403294763893764</c:v>
                </c:pt>
                <c:pt idx="397">
                  <c:v>2.8866970753523291</c:v>
                </c:pt>
                <c:pt idx="398">
                  <c:v>2.8529199371301091</c:v>
                </c:pt>
                <c:pt idx="399">
                  <c:v>2.5889578569490572</c:v>
                </c:pt>
                <c:pt idx="400">
                  <c:v>2.5889578569490572</c:v>
                </c:pt>
                <c:pt idx="401">
                  <c:v>2.5151485549079102</c:v>
                </c:pt>
                <c:pt idx="402">
                  <c:v>2.5051405139531782</c:v>
                </c:pt>
                <c:pt idx="403">
                  <c:v>2.5526787084881546</c:v>
                </c:pt>
                <c:pt idx="404">
                  <c:v>2.5601847392042036</c:v>
                </c:pt>
                <c:pt idx="405">
                  <c:v>2.0497746505128807</c:v>
                </c:pt>
                <c:pt idx="406">
                  <c:v>2.0747947528997104</c:v>
                </c:pt>
                <c:pt idx="407">
                  <c:v>2.1035678706445644</c:v>
                </c:pt>
                <c:pt idx="408">
                  <c:v>1.9859733894264651</c:v>
                </c:pt>
                <c:pt idx="409">
                  <c:v>1.6932381915005597</c:v>
                </c:pt>
                <c:pt idx="410">
                  <c:v>1.598161802430607</c:v>
                </c:pt>
                <c:pt idx="411">
                  <c:v>1.5793967256404848</c:v>
                </c:pt>
                <c:pt idx="412">
                  <c:v>1.4593002341837034</c:v>
                </c:pt>
                <c:pt idx="413">
                  <c:v>1.4505431983483126</c:v>
                </c:pt>
                <c:pt idx="414">
                  <c:v>1.6719711044717547</c:v>
                </c:pt>
                <c:pt idx="415">
                  <c:v>1.6294369304141441</c:v>
                </c:pt>
                <c:pt idx="416">
                  <c:v>1.4567982239450199</c:v>
                </c:pt>
                <c:pt idx="417">
                  <c:v>1.344207763204287</c:v>
                </c:pt>
                <c:pt idx="418">
                  <c:v>1.3266936915335066</c:v>
                </c:pt>
                <c:pt idx="419">
                  <c:v>1.4718102853771182</c:v>
                </c:pt>
                <c:pt idx="420">
                  <c:v>1.4217700806034592</c:v>
                </c:pt>
                <c:pt idx="421">
                  <c:v>1.4918263672865815</c:v>
                </c:pt>
                <c:pt idx="422">
                  <c:v>1.7895655856898534</c:v>
                </c:pt>
                <c:pt idx="423">
                  <c:v>1.925925143698074</c:v>
                </c:pt>
                <c:pt idx="424">
                  <c:v>2.0022364559779042</c:v>
                </c:pt>
                <c:pt idx="425">
                  <c:v>1.9484432358462207</c:v>
                </c:pt>
                <c:pt idx="426">
                  <c:v>1.8796379542824395</c:v>
                </c:pt>
                <c:pt idx="427">
                  <c:v>1.9221721283400501</c:v>
                </c:pt>
                <c:pt idx="428">
                  <c:v>1.6106718536240219</c:v>
                </c:pt>
                <c:pt idx="429">
                  <c:v>1.7245133194840965</c:v>
                </c:pt>
                <c:pt idx="430">
                  <c:v>1.6106718536240219</c:v>
                </c:pt>
                <c:pt idx="431">
                  <c:v>1.5306075259861676</c:v>
                </c:pt>
                <c:pt idx="432">
                  <c:v>1.4267741010808248</c:v>
                </c:pt>
                <c:pt idx="433">
                  <c:v>1.4080090242907026</c:v>
                </c:pt>
                <c:pt idx="434">
                  <c:v>1.2941675584306278</c:v>
                </c:pt>
                <c:pt idx="435">
                  <c:v>1.4805673212125083</c:v>
                </c:pt>
                <c:pt idx="436">
                  <c:v>1.598161802430607</c:v>
                </c:pt>
                <c:pt idx="437">
                  <c:v>1.5018344082413133</c:v>
                </c:pt>
                <c:pt idx="438">
                  <c:v>1.5030854133606553</c:v>
                </c:pt>
                <c:pt idx="439">
                  <c:v>1.4843203365705331</c:v>
                </c:pt>
                <c:pt idx="440">
                  <c:v>1.2278642871055301</c:v>
                </c:pt>
                <c:pt idx="441">
                  <c:v>1.0702376420685036</c:v>
                </c:pt>
                <c:pt idx="442">
                  <c:v>1.0252014577722106</c:v>
                </c:pt>
                <c:pt idx="443">
                  <c:v>1.0439665345623328</c:v>
                </c:pt>
                <c:pt idx="444">
                  <c:v>0.94138411477633133</c:v>
                </c:pt>
                <c:pt idx="445">
                  <c:v>0.61362077350886435</c:v>
                </c:pt>
                <c:pt idx="446">
                  <c:v>0.71370118305618258</c:v>
                </c:pt>
                <c:pt idx="447">
                  <c:v>0.5998597171961082</c:v>
                </c:pt>
                <c:pt idx="448">
                  <c:v>0.87633184857057467</c:v>
                </c:pt>
                <c:pt idx="449">
                  <c:v>0.70244213698210922</c:v>
                </c:pt>
                <c:pt idx="450">
                  <c:v>0.63238585029898653</c:v>
                </c:pt>
                <c:pt idx="451">
                  <c:v>0.76374138782984169</c:v>
                </c:pt>
                <c:pt idx="452">
                  <c:v>0.65240193220845011</c:v>
                </c:pt>
                <c:pt idx="453">
                  <c:v>0.60486373767347412</c:v>
                </c:pt>
                <c:pt idx="454">
                  <c:v>0.53856046634837573</c:v>
                </c:pt>
                <c:pt idx="455">
                  <c:v>0.37592980083398359</c:v>
                </c:pt>
                <c:pt idx="456">
                  <c:v>0.27835140152534821</c:v>
                </c:pt>
                <c:pt idx="457">
                  <c:v>0.53305604382327321</c:v>
                </c:pt>
                <c:pt idx="458">
                  <c:v>0.366922563974725</c:v>
                </c:pt>
                <c:pt idx="459">
                  <c:v>0.51854438443891215</c:v>
                </c:pt>
                <c:pt idx="460">
                  <c:v>0.83229646836975446</c:v>
                </c:pt>
                <c:pt idx="461">
                  <c:v>0.84880973594506226</c:v>
                </c:pt>
                <c:pt idx="462">
                  <c:v>0.58109464040598602</c:v>
                </c:pt>
                <c:pt idx="463">
                  <c:v>0.54106247658705853</c:v>
                </c:pt>
                <c:pt idx="464">
                  <c:v>0.54356448682574166</c:v>
                </c:pt>
                <c:pt idx="465">
                  <c:v>0.51804398239117566</c:v>
                </c:pt>
                <c:pt idx="466">
                  <c:v>0.51604237420022891</c:v>
                </c:pt>
                <c:pt idx="467">
                  <c:v>0.6051139386973422</c:v>
                </c:pt>
                <c:pt idx="468">
                  <c:v>0.66366097828252346</c:v>
                </c:pt>
                <c:pt idx="469">
                  <c:v>0.63113484517964513</c:v>
                </c:pt>
                <c:pt idx="470">
                  <c:v>0.61912519603396687</c:v>
                </c:pt>
                <c:pt idx="471">
                  <c:v>0.53605845610969283</c:v>
                </c:pt>
                <c:pt idx="472">
                  <c:v>0.5290528274413806</c:v>
                </c:pt>
                <c:pt idx="473">
                  <c:v>0.49152267386113624</c:v>
                </c:pt>
                <c:pt idx="474">
                  <c:v>0.40745512984138899</c:v>
                </c:pt>
                <c:pt idx="475">
                  <c:v>0.4805138288109313</c:v>
                </c:pt>
                <c:pt idx="476">
                  <c:v>0.49052186976566292</c:v>
                </c:pt>
                <c:pt idx="477">
                  <c:v>0.42997322198953536</c:v>
                </c:pt>
                <c:pt idx="478">
                  <c:v>0.39594588274344716</c:v>
                </c:pt>
                <c:pt idx="479">
                  <c:v>0.47701101447677513</c:v>
                </c:pt>
                <c:pt idx="480">
                  <c:v>0.44398447932615998</c:v>
                </c:pt>
                <c:pt idx="481">
                  <c:v>0.42847201584632555</c:v>
                </c:pt>
                <c:pt idx="482">
                  <c:v>0.41646236670064762</c:v>
                </c:pt>
                <c:pt idx="483">
                  <c:v>0.40595392369817912</c:v>
                </c:pt>
                <c:pt idx="484">
                  <c:v>0.31087753462822693</c:v>
                </c:pt>
                <c:pt idx="485">
                  <c:v>0.28735863838460685</c:v>
                </c:pt>
                <c:pt idx="486">
                  <c:v>0.26333934009325061</c:v>
                </c:pt>
                <c:pt idx="487">
                  <c:v>0.3333956267763733</c:v>
                </c:pt>
                <c:pt idx="488">
                  <c:v>0.38493703769324222</c:v>
                </c:pt>
                <c:pt idx="489">
                  <c:v>0.42997322198953536</c:v>
                </c:pt>
                <c:pt idx="490">
                  <c:v>0.48952106567018994</c:v>
                </c:pt>
                <c:pt idx="491">
                  <c:v>0.53255564177553671</c:v>
                </c:pt>
                <c:pt idx="492">
                  <c:v>0.73872128544301208</c:v>
                </c:pt>
                <c:pt idx="493">
                  <c:v>0.71570279124712888</c:v>
                </c:pt>
                <c:pt idx="494">
                  <c:v>0.68918148271708946</c:v>
                </c:pt>
                <c:pt idx="495">
                  <c:v>0.67817263766688451</c:v>
                </c:pt>
                <c:pt idx="496">
                  <c:v>0.65415333937552833</c:v>
                </c:pt>
                <c:pt idx="497">
                  <c:v>0.70869716257881654</c:v>
                </c:pt>
                <c:pt idx="498">
                  <c:v>0.74872932639774403</c:v>
                </c:pt>
                <c:pt idx="499">
                  <c:v>0.70269233800597763</c:v>
                </c:pt>
                <c:pt idx="500">
                  <c:v>0.73221605882243634</c:v>
                </c:pt>
                <c:pt idx="501">
                  <c:v>0.6006103202677131</c:v>
                </c:pt>
                <c:pt idx="502">
                  <c:v>0.65015012299363528</c:v>
                </c:pt>
                <c:pt idx="503">
                  <c:v>0.5545733318759466</c:v>
                </c:pt>
                <c:pt idx="504">
                  <c:v>0.57358860968993719</c:v>
                </c:pt>
                <c:pt idx="505">
                  <c:v>0.47100618990393583</c:v>
                </c:pt>
                <c:pt idx="506">
                  <c:v>0.4930238800043461</c:v>
                </c:pt>
                <c:pt idx="507">
                  <c:v>0.60861675303149831</c:v>
                </c:pt>
                <c:pt idx="508">
                  <c:v>0.55857654825783931</c:v>
                </c:pt>
                <c:pt idx="509">
                  <c:v>0.62012600012944019</c:v>
                </c:pt>
                <c:pt idx="510">
                  <c:v>0.64264409227758656</c:v>
                </c:pt>
                <c:pt idx="511">
                  <c:v>0.6236288144635963</c:v>
                </c:pt>
                <c:pt idx="512">
                  <c:v>0.6051139386973422</c:v>
                </c:pt>
                <c:pt idx="513">
                  <c:v>0.55957735235331263</c:v>
                </c:pt>
                <c:pt idx="514">
                  <c:v>0.54356448682574166</c:v>
                </c:pt>
                <c:pt idx="515">
                  <c:v>0.61312037146112786</c:v>
                </c:pt>
                <c:pt idx="516">
                  <c:v>0.58109464040598602</c:v>
                </c:pt>
                <c:pt idx="517">
                  <c:v>0.58309624859693232</c:v>
                </c:pt>
                <c:pt idx="518">
                  <c:v>0.57208740354672738</c:v>
                </c:pt>
                <c:pt idx="519">
                  <c:v>0.61462157760433767</c:v>
                </c:pt>
                <c:pt idx="520">
                  <c:v>0.75723616120926585</c:v>
                </c:pt>
                <c:pt idx="521">
                  <c:v>0.85931817894753038</c:v>
                </c:pt>
                <c:pt idx="522">
                  <c:v>0.67366901923725542</c:v>
                </c:pt>
                <c:pt idx="523">
                  <c:v>0.97941467040431252</c:v>
                </c:pt>
                <c:pt idx="524">
                  <c:v>0.97391024787920999</c:v>
                </c:pt>
                <c:pt idx="525">
                  <c:v>0.88533908542983331</c:v>
                </c:pt>
                <c:pt idx="526">
                  <c:v>0.31187833872369991</c:v>
                </c:pt>
                <c:pt idx="527">
                  <c:v>0.11522033396321965</c:v>
                </c:pt>
                <c:pt idx="528">
                  <c:v>-0.16300320457832507</c:v>
                </c:pt>
                <c:pt idx="529">
                  <c:v>-0.40419699158736194</c:v>
                </c:pt>
                <c:pt idx="530">
                  <c:v>-0.34264753971576106</c:v>
                </c:pt>
                <c:pt idx="531">
                  <c:v>-0.26558562436432609</c:v>
                </c:pt>
                <c:pt idx="532">
                  <c:v>-4.1905909026069964E-2</c:v>
                </c:pt>
                <c:pt idx="533">
                  <c:v>-0.15699838000548577</c:v>
                </c:pt>
                <c:pt idx="534">
                  <c:v>-0.17151003938984685</c:v>
                </c:pt>
                <c:pt idx="535">
                  <c:v>-0.1179670202820316</c:v>
                </c:pt>
                <c:pt idx="536">
                  <c:v>-0.19002491515610095</c:v>
                </c:pt>
                <c:pt idx="537">
                  <c:v>-0.23856391378655023</c:v>
                </c:pt>
                <c:pt idx="538">
                  <c:v>-0.18702250286968128</c:v>
                </c:pt>
                <c:pt idx="539">
                  <c:v>-6.0420784792323705E-2</c:v>
                </c:pt>
                <c:pt idx="540">
                  <c:v>0.2333152172290551</c:v>
                </c:pt>
                <c:pt idx="541">
                  <c:v>0.18077300221671319</c:v>
                </c:pt>
                <c:pt idx="542">
                  <c:v>3.0652387895735874E-2</c:v>
                </c:pt>
                <c:pt idx="543">
                  <c:v>-2.7394249641708869E-2</c:v>
                </c:pt>
                <c:pt idx="544">
                  <c:v>1.2637914177218627E-2</c:v>
                </c:pt>
                <c:pt idx="545">
                  <c:v>2.7149573561579723E-2</c:v>
                </c:pt>
                <c:pt idx="546">
                  <c:v>6.8182541475980199E-2</c:v>
                </c:pt>
                <c:pt idx="547">
                  <c:v>0.1972862697920206</c:v>
                </c:pt>
                <c:pt idx="548">
                  <c:v>6.8182541475980199E-2</c:v>
                </c:pt>
                <c:pt idx="549">
                  <c:v>2.5147965370633404E-2</c:v>
                </c:pt>
                <c:pt idx="550">
                  <c:v>0.1407408383977857</c:v>
                </c:pt>
                <c:pt idx="551">
                  <c:v>6.6180933285033883E-2</c:v>
                </c:pt>
                <c:pt idx="552">
                  <c:v>4.4163243184623634E-2</c:v>
                </c:pt>
                <c:pt idx="553">
                  <c:v>3.3154398134418686E-2</c:v>
                </c:pt>
                <c:pt idx="554">
                  <c:v>3.1152789943472366E-2</c:v>
                </c:pt>
                <c:pt idx="555">
                  <c:v>3.2653996086682194E-2</c:v>
                </c:pt>
                <c:pt idx="556">
                  <c:v>-0.15749878205322224</c:v>
                </c:pt>
                <c:pt idx="557">
                  <c:v>-0.28710291241699948</c:v>
                </c:pt>
                <c:pt idx="558">
                  <c:v>-0.50577860727788981</c:v>
                </c:pt>
                <c:pt idx="559">
                  <c:v>-0.55732001819475863</c:v>
                </c:pt>
                <c:pt idx="560">
                  <c:v>-0.51678745232809475</c:v>
                </c:pt>
                <c:pt idx="561">
                  <c:v>-0.57983811034290533</c:v>
                </c:pt>
                <c:pt idx="562">
                  <c:v>-0.52079066870998758</c:v>
                </c:pt>
                <c:pt idx="563">
                  <c:v>-0.32963708647460982</c:v>
                </c:pt>
                <c:pt idx="564">
                  <c:v>-0.28760331446473597</c:v>
                </c:pt>
                <c:pt idx="565">
                  <c:v>-0.21204260525651084</c:v>
                </c:pt>
                <c:pt idx="566">
                  <c:v>-0.15849958614869558</c:v>
                </c:pt>
                <c:pt idx="567">
                  <c:v>-0.2180474298293498</c:v>
                </c:pt>
                <c:pt idx="568">
                  <c:v>-0.22705466668860844</c:v>
                </c:pt>
                <c:pt idx="569">
                  <c:v>-0.28360009808284337</c:v>
                </c:pt>
                <c:pt idx="570">
                  <c:v>-0.22605386259313545</c:v>
                </c:pt>
                <c:pt idx="571">
                  <c:v>-0.1725108434853202</c:v>
                </c:pt>
                <c:pt idx="572">
                  <c:v>-0.20453657454046204</c:v>
                </c:pt>
                <c:pt idx="573">
                  <c:v>-0.2160458216384035</c:v>
                </c:pt>
                <c:pt idx="574">
                  <c:v>-0.2650852223165896</c:v>
                </c:pt>
                <c:pt idx="575">
                  <c:v>-0.24156632607296988</c:v>
                </c:pt>
                <c:pt idx="576">
                  <c:v>-0.2800972837486872</c:v>
                </c:pt>
                <c:pt idx="577">
                  <c:v>-0.28360009808284337</c:v>
                </c:pt>
                <c:pt idx="578">
                  <c:v>-0.27058964484169207</c:v>
                </c:pt>
                <c:pt idx="579">
                  <c:v>-0.2800972837486872</c:v>
                </c:pt>
                <c:pt idx="580">
                  <c:v>-0.26558562436432609</c:v>
                </c:pt>
                <c:pt idx="581">
                  <c:v>-0.2670868305075359</c:v>
                </c:pt>
                <c:pt idx="582">
                  <c:v>-0.31212301480382904</c:v>
                </c:pt>
                <c:pt idx="583">
                  <c:v>-0.32463306599724384</c:v>
                </c:pt>
                <c:pt idx="584">
                  <c:v>-0.35515759090917587</c:v>
                </c:pt>
                <c:pt idx="585">
                  <c:v>-0.35015357043180989</c:v>
                </c:pt>
                <c:pt idx="586">
                  <c:v>-0.37967729124826888</c:v>
                </c:pt>
                <c:pt idx="587">
                  <c:v>-0.39869256906225914</c:v>
                </c:pt>
                <c:pt idx="588">
                  <c:v>-0.37117045643674679</c:v>
                </c:pt>
                <c:pt idx="589">
                  <c:v>-0.32913668442687333</c:v>
                </c:pt>
                <c:pt idx="590">
                  <c:v>-0.24056552197749653</c:v>
                </c:pt>
                <c:pt idx="591">
                  <c:v>-0.26358401617337979</c:v>
                </c:pt>
                <c:pt idx="592">
                  <c:v>-0.22605386259313545</c:v>
                </c:pt>
                <c:pt idx="593">
                  <c:v>-0.1725108434853202</c:v>
                </c:pt>
                <c:pt idx="594">
                  <c:v>-0.22705466668860844</c:v>
                </c:pt>
                <c:pt idx="595">
                  <c:v>-0.26258321207790641</c:v>
                </c:pt>
                <c:pt idx="596">
                  <c:v>-0.29761135541946793</c:v>
                </c:pt>
                <c:pt idx="597">
                  <c:v>-0.29360813903757532</c:v>
                </c:pt>
                <c:pt idx="598">
                  <c:v>-0.34264753971576106</c:v>
                </c:pt>
                <c:pt idx="599">
                  <c:v>-0.3386443233338684</c:v>
                </c:pt>
                <c:pt idx="600">
                  <c:v>-0.33313990080876593</c:v>
                </c:pt>
                <c:pt idx="601">
                  <c:v>-0.34064593152481476</c:v>
                </c:pt>
                <c:pt idx="602">
                  <c:v>-0.34214713766802457</c:v>
                </c:pt>
                <c:pt idx="603">
                  <c:v>-0.33364030285650242</c:v>
                </c:pt>
                <c:pt idx="604">
                  <c:v>-0.29611014927625812</c:v>
                </c:pt>
                <c:pt idx="605">
                  <c:v>-0.27709487146226752</c:v>
                </c:pt>
                <c:pt idx="606">
                  <c:v>-0.33764351923839508</c:v>
                </c:pt>
                <c:pt idx="607">
                  <c:v>-0.34214713766802457</c:v>
                </c:pt>
                <c:pt idx="608">
                  <c:v>-0.28460090217831668</c:v>
                </c:pt>
                <c:pt idx="609">
                  <c:v>-0.26208281003016992</c:v>
                </c:pt>
                <c:pt idx="610">
                  <c:v>-0.23756310969107688</c:v>
                </c:pt>
                <c:pt idx="611">
                  <c:v>-0.27008924279395524</c:v>
                </c:pt>
                <c:pt idx="612">
                  <c:v>-0.31462502504251189</c:v>
                </c:pt>
                <c:pt idx="613">
                  <c:v>-0.30011336565815078</c:v>
                </c:pt>
                <c:pt idx="614">
                  <c:v>-0.30161457180136059</c:v>
                </c:pt>
                <c:pt idx="615">
                  <c:v>-0.36266362162522464</c:v>
                </c:pt>
                <c:pt idx="616">
                  <c:v>-0.36116241548201483</c:v>
                </c:pt>
                <c:pt idx="617">
                  <c:v>-0.48776413355937259</c:v>
                </c:pt>
                <c:pt idx="618">
                  <c:v>-0.4557384025042307</c:v>
                </c:pt>
                <c:pt idx="619">
                  <c:v>-0.50727981342109951</c:v>
                </c:pt>
                <c:pt idx="620">
                  <c:v>-0.51128302980299234</c:v>
                </c:pt>
                <c:pt idx="621">
                  <c:v>-0.53830474038076814</c:v>
                </c:pt>
                <c:pt idx="622">
                  <c:v>-0.53330071990340233</c:v>
                </c:pt>
                <c:pt idx="623">
                  <c:v>-0.43822433083344997</c:v>
                </c:pt>
                <c:pt idx="624">
                  <c:v>-0.51578664823262166</c:v>
                </c:pt>
                <c:pt idx="625">
                  <c:v>-0.5983529861091591</c:v>
                </c:pt>
                <c:pt idx="626">
                  <c:v>-0.62387349054372532</c:v>
                </c:pt>
                <c:pt idx="627">
                  <c:v>-0.60786062501615434</c:v>
                </c:pt>
                <c:pt idx="628">
                  <c:v>-0.55481800795607572</c:v>
                </c:pt>
                <c:pt idx="629">
                  <c:v>-0.61987027416183249</c:v>
                </c:pt>
                <c:pt idx="630">
                  <c:v>-1.0942514154161207</c:v>
                </c:pt>
                <c:pt idx="631">
                  <c:v>-1.3854854071988167</c:v>
                </c:pt>
                <c:pt idx="632">
                  <c:v>-1.0427100044992521</c:v>
                </c:pt>
                <c:pt idx="633">
                  <c:v>-0.99016778948690987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9-453A-A553-71B4D5D3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729327"/>
        <c:axId val="1214726415"/>
      </c:lineChart>
      <c:catAx>
        <c:axId val="121472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726415"/>
        <c:crosses val="autoZero"/>
        <c:auto val="1"/>
        <c:lblAlgn val="ctr"/>
        <c:lblOffset val="100"/>
        <c:noMultiLvlLbl val="0"/>
      </c:catAx>
      <c:valAx>
        <c:axId val="12147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72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MinMax-</a:t>
            </a:r>
            <a:r>
              <a:rPr lang="ru-RU"/>
              <a:t>преобразование</a:t>
            </a:r>
            <a:r>
              <a:rPr lang="ru-RU" baseline="0"/>
              <a:t> - цены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Данные!$T$1</c:f>
              <c:strCache>
                <c:ptCount val="1"/>
                <c:pt idx="0">
                  <c:v>MinMax_БСП ао цена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Данные!$T$2:$T$635</c:f>
              <c:numCache>
                <c:formatCode>0.0000</c:formatCode>
                <c:ptCount val="634"/>
                <c:pt idx="0">
                  <c:v>0.46664501461513486</c:v>
                </c:pt>
                <c:pt idx="1">
                  <c:v>0.46735953231568694</c:v>
                </c:pt>
                <c:pt idx="2">
                  <c:v>0.51107502435855801</c:v>
                </c:pt>
                <c:pt idx="3">
                  <c:v>0.49282234491718097</c:v>
                </c:pt>
                <c:pt idx="4">
                  <c:v>0.45631698603442677</c:v>
                </c:pt>
                <c:pt idx="5">
                  <c:v>0.49139330951607674</c:v>
                </c:pt>
                <c:pt idx="6">
                  <c:v>0.51113998051315368</c:v>
                </c:pt>
                <c:pt idx="7">
                  <c:v>0.52939265995453078</c:v>
                </c:pt>
                <c:pt idx="8">
                  <c:v>0.52575511529717445</c:v>
                </c:pt>
                <c:pt idx="9">
                  <c:v>0.51646638518999677</c:v>
                </c:pt>
                <c:pt idx="10">
                  <c:v>0.51737577135433588</c:v>
                </c:pt>
                <c:pt idx="11">
                  <c:v>0.52120818447547912</c:v>
                </c:pt>
                <c:pt idx="12">
                  <c:v>0.5893471906463138</c:v>
                </c:pt>
                <c:pt idx="13">
                  <c:v>0.61929197791490753</c:v>
                </c:pt>
                <c:pt idx="14">
                  <c:v>0.59077622604741808</c:v>
                </c:pt>
                <c:pt idx="15">
                  <c:v>0.57570639818122782</c:v>
                </c:pt>
                <c:pt idx="16">
                  <c:v>0.45755115297174409</c:v>
                </c:pt>
                <c:pt idx="17">
                  <c:v>0.48359857096459896</c:v>
                </c:pt>
                <c:pt idx="18">
                  <c:v>0.39207534913933095</c:v>
                </c:pt>
                <c:pt idx="19">
                  <c:v>0.4413770704774278</c:v>
                </c:pt>
                <c:pt idx="20">
                  <c:v>0.44131211432283213</c:v>
                </c:pt>
                <c:pt idx="21">
                  <c:v>0.4205911010068204</c:v>
                </c:pt>
                <c:pt idx="22">
                  <c:v>0.43130886651510236</c:v>
                </c:pt>
                <c:pt idx="23">
                  <c:v>0.42020136407924652</c:v>
                </c:pt>
                <c:pt idx="24">
                  <c:v>0.35667424488470284</c:v>
                </c:pt>
                <c:pt idx="25">
                  <c:v>0.42338421565443335</c:v>
                </c:pt>
                <c:pt idx="26">
                  <c:v>0.43117895420591112</c:v>
                </c:pt>
                <c:pt idx="27">
                  <c:v>0.43864891198441058</c:v>
                </c:pt>
                <c:pt idx="28">
                  <c:v>0.48223449171809041</c:v>
                </c:pt>
                <c:pt idx="29">
                  <c:v>0.51594673595323171</c:v>
                </c:pt>
                <c:pt idx="30">
                  <c:v>0.54368301396557328</c:v>
                </c:pt>
                <c:pt idx="31">
                  <c:v>0.4999025657681066</c:v>
                </c:pt>
                <c:pt idx="32">
                  <c:v>0.49931796037674575</c:v>
                </c:pt>
                <c:pt idx="33">
                  <c:v>0.5173108151997402</c:v>
                </c:pt>
                <c:pt idx="34">
                  <c:v>0.53212081844754799</c:v>
                </c:pt>
                <c:pt idx="35">
                  <c:v>0.58967197141929206</c:v>
                </c:pt>
                <c:pt idx="36">
                  <c:v>0.66781422539785651</c:v>
                </c:pt>
                <c:pt idx="37">
                  <c:v>0.70951607664826255</c:v>
                </c:pt>
                <c:pt idx="38">
                  <c:v>0.67015264696329979</c:v>
                </c:pt>
                <c:pt idx="39">
                  <c:v>0.70672296200064955</c:v>
                </c:pt>
                <c:pt idx="40">
                  <c:v>0.74667099707697315</c:v>
                </c:pt>
                <c:pt idx="41">
                  <c:v>0.80025982461838263</c:v>
                </c:pt>
                <c:pt idx="42">
                  <c:v>0.79889574537187402</c:v>
                </c:pt>
                <c:pt idx="43">
                  <c:v>0.87333549853848647</c:v>
                </c:pt>
                <c:pt idx="44">
                  <c:v>0.81539460863916868</c:v>
                </c:pt>
                <c:pt idx="45">
                  <c:v>0.83397206885352382</c:v>
                </c:pt>
                <c:pt idx="46">
                  <c:v>0.84676843130886648</c:v>
                </c:pt>
                <c:pt idx="47">
                  <c:v>0.83780448197466706</c:v>
                </c:pt>
                <c:pt idx="48">
                  <c:v>0.92530042221500486</c:v>
                </c:pt>
                <c:pt idx="49">
                  <c:v>0.95647937642091596</c:v>
                </c:pt>
                <c:pt idx="50">
                  <c:v>0.94803507632348161</c:v>
                </c:pt>
                <c:pt idx="51">
                  <c:v>0.98564468983436171</c:v>
                </c:pt>
                <c:pt idx="52">
                  <c:v>1</c:v>
                </c:pt>
                <c:pt idx="53">
                  <c:v>0.98051315362130564</c:v>
                </c:pt>
                <c:pt idx="54">
                  <c:v>0.98590451445274452</c:v>
                </c:pt>
                <c:pt idx="55">
                  <c:v>0.97869438129262742</c:v>
                </c:pt>
                <c:pt idx="56">
                  <c:v>0.94784020785969469</c:v>
                </c:pt>
                <c:pt idx="57">
                  <c:v>0.90061708346865854</c:v>
                </c:pt>
                <c:pt idx="58">
                  <c:v>0.93484897694056512</c:v>
                </c:pt>
                <c:pt idx="59">
                  <c:v>0.89607015264696332</c:v>
                </c:pt>
                <c:pt idx="60">
                  <c:v>0.80837934394283861</c:v>
                </c:pt>
                <c:pt idx="61">
                  <c:v>0.83696005196492373</c:v>
                </c:pt>
                <c:pt idx="62">
                  <c:v>0.79668723611562198</c:v>
                </c:pt>
                <c:pt idx="63">
                  <c:v>0.85560246833387466</c:v>
                </c:pt>
                <c:pt idx="64">
                  <c:v>0.80201364079246518</c:v>
                </c:pt>
                <c:pt idx="65">
                  <c:v>0.78564468983436186</c:v>
                </c:pt>
                <c:pt idx="66">
                  <c:v>0.76654758038324144</c:v>
                </c:pt>
                <c:pt idx="67">
                  <c:v>0.75316661253653794</c:v>
                </c:pt>
                <c:pt idx="68">
                  <c:v>0.74848976940565126</c:v>
                </c:pt>
                <c:pt idx="69">
                  <c:v>0.7366027931146476</c:v>
                </c:pt>
                <c:pt idx="70">
                  <c:v>0.6946411172458592</c:v>
                </c:pt>
                <c:pt idx="71">
                  <c:v>0.69321208184475491</c:v>
                </c:pt>
                <c:pt idx="72">
                  <c:v>0.81097759012666459</c:v>
                </c:pt>
                <c:pt idx="73">
                  <c:v>0.78350113673270538</c:v>
                </c:pt>
                <c:pt idx="74">
                  <c:v>0.77908411822020152</c:v>
                </c:pt>
                <c:pt idx="75">
                  <c:v>0.75414095485547261</c:v>
                </c:pt>
                <c:pt idx="76">
                  <c:v>0.77005521273140631</c:v>
                </c:pt>
                <c:pt idx="77">
                  <c:v>0.75927249106852879</c:v>
                </c:pt>
                <c:pt idx="78">
                  <c:v>0.76420915881779794</c:v>
                </c:pt>
                <c:pt idx="79">
                  <c:v>0.73972068853523887</c:v>
                </c:pt>
                <c:pt idx="80">
                  <c:v>0.7177005521273141</c:v>
                </c:pt>
                <c:pt idx="81">
                  <c:v>0.62195518025332908</c:v>
                </c:pt>
                <c:pt idx="82">
                  <c:v>0.54790516401429046</c:v>
                </c:pt>
                <c:pt idx="83">
                  <c:v>0.58765833062682693</c:v>
                </c:pt>
                <c:pt idx="84">
                  <c:v>0.60051964923676526</c:v>
                </c:pt>
                <c:pt idx="85">
                  <c:v>0.59038648911984415</c:v>
                </c:pt>
                <c:pt idx="86">
                  <c:v>0.53504384540435213</c:v>
                </c:pt>
                <c:pt idx="87">
                  <c:v>0.38291653134134462</c:v>
                </c:pt>
                <c:pt idx="88">
                  <c:v>0.38941214680090941</c:v>
                </c:pt>
                <c:pt idx="89">
                  <c:v>0.29262747645339399</c:v>
                </c:pt>
                <c:pt idx="90">
                  <c:v>0.43734978889249759</c:v>
                </c:pt>
                <c:pt idx="91">
                  <c:v>0.43085417343293281</c:v>
                </c:pt>
                <c:pt idx="92">
                  <c:v>0.49535563494641122</c:v>
                </c:pt>
                <c:pt idx="93">
                  <c:v>0.49626502111075033</c:v>
                </c:pt>
                <c:pt idx="94">
                  <c:v>0.46670997076973053</c:v>
                </c:pt>
                <c:pt idx="95">
                  <c:v>0.42189022409873339</c:v>
                </c:pt>
                <c:pt idx="96">
                  <c:v>0.3535563494641118</c:v>
                </c:pt>
                <c:pt idx="97">
                  <c:v>0.39850600844430017</c:v>
                </c:pt>
                <c:pt idx="98">
                  <c:v>0.31146476128613187</c:v>
                </c:pt>
                <c:pt idx="99">
                  <c:v>0.30717765508281913</c:v>
                </c:pt>
                <c:pt idx="100">
                  <c:v>0.33264046768431316</c:v>
                </c:pt>
                <c:pt idx="101">
                  <c:v>0.31471256901591432</c:v>
                </c:pt>
                <c:pt idx="102">
                  <c:v>0.32439103605066583</c:v>
                </c:pt>
                <c:pt idx="103">
                  <c:v>0.34426761935693412</c:v>
                </c:pt>
                <c:pt idx="104">
                  <c:v>0.41377070477427741</c:v>
                </c:pt>
                <c:pt idx="105">
                  <c:v>0.43325755115297182</c:v>
                </c:pt>
                <c:pt idx="106">
                  <c:v>0.44072750893147133</c:v>
                </c:pt>
                <c:pt idx="107">
                  <c:v>0.41019811627151681</c:v>
                </c:pt>
                <c:pt idx="108">
                  <c:v>0.40889899317960382</c:v>
                </c:pt>
                <c:pt idx="109">
                  <c:v>0.41812276713218582</c:v>
                </c:pt>
                <c:pt idx="110">
                  <c:v>0.4061708346865866</c:v>
                </c:pt>
                <c:pt idx="111">
                  <c:v>0.40415719389412147</c:v>
                </c:pt>
                <c:pt idx="112">
                  <c:v>0.36018187723286788</c:v>
                </c:pt>
                <c:pt idx="113">
                  <c:v>0.34946411172458591</c:v>
                </c:pt>
                <c:pt idx="114">
                  <c:v>0.35615459564793767</c:v>
                </c:pt>
                <c:pt idx="115">
                  <c:v>0.31633647288080552</c:v>
                </c:pt>
                <c:pt idx="116">
                  <c:v>0.3058785319909062</c:v>
                </c:pt>
                <c:pt idx="117">
                  <c:v>0.30431958428061068</c:v>
                </c:pt>
                <c:pt idx="118">
                  <c:v>0.29912309191295877</c:v>
                </c:pt>
                <c:pt idx="119">
                  <c:v>0.28424813251055542</c:v>
                </c:pt>
                <c:pt idx="120">
                  <c:v>0.27762260474179934</c:v>
                </c:pt>
                <c:pt idx="121">
                  <c:v>0.21390061708346864</c:v>
                </c:pt>
                <c:pt idx="122">
                  <c:v>0.19434881455017863</c:v>
                </c:pt>
                <c:pt idx="123">
                  <c:v>0.19454368301396557</c:v>
                </c:pt>
                <c:pt idx="124">
                  <c:v>0.21403052939265998</c:v>
                </c:pt>
                <c:pt idx="125">
                  <c:v>0.21377070477427737</c:v>
                </c:pt>
                <c:pt idx="126">
                  <c:v>0.21403052939265998</c:v>
                </c:pt>
                <c:pt idx="127">
                  <c:v>0.20318285157518676</c:v>
                </c:pt>
                <c:pt idx="128">
                  <c:v>0.2302046118869763</c:v>
                </c:pt>
                <c:pt idx="129">
                  <c:v>0.23117895420591106</c:v>
                </c:pt>
                <c:pt idx="130">
                  <c:v>0.22981487495940239</c:v>
                </c:pt>
                <c:pt idx="131">
                  <c:v>0.21493991555699907</c:v>
                </c:pt>
                <c:pt idx="132">
                  <c:v>0.20584605391360833</c:v>
                </c:pt>
                <c:pt idx="133">
                  <c:v>0.21403052939265998</c:v>
                </c:pt>
                <c:pt idx="134">
                  <c:v>0.23358233192594996</c:v>
                </c:pt>
                <c:pt idx="135">
                  <c:v>0.26086391685612209</c:v>
                </c:pt>
                <c:pt idx="136">
                  <c:v>0.2571614160441702</c:v>
                </c:pt>
                <c:pt idx="137">
                  <c:v>0.25371873985060089</c:v>
                </c:pt>
                <c:pt idx="138">
                  <c:v>0.27450470932120824</c:v>
                </c:pt>
                <c:pt idx="139">
                  <c:v>0.26930821695355645</c:v>
                </c:pt>
                <c:pt idx="140">
                  <c:v>0.25670672296200064</c:v>
                </c:pt>
                <c:pt idx="141">
                  <c:v>0.28814550178629428</c:v>
                </c:pt>
                <c:pt idx="142">
                  <c:v>0.25949983760961354</c:v>
                </c:pt>
                <c:pt idx="143">
                  <c:v>0.25560246833387462</c:v>
                </c:pt>
                <c:pt idx="144">
                  <c:v>0.23864891198441052</c:v>
                </c:pt>
                <c:pt idx="145">
                  <c:v>0.21305618707372523</c:v>
                </c:pt>
                <c:pt idx="146">
                  <c:v>0.20331276388437808</c:v>
                </c:pt>
                <c:pt idx="147">
                  <c:v>0.18811302370899644</c:v>
                </c:pt>
                <c:pt idx="148">
                  <c:v>0.20363754465735628</c:v>
                </c:pt>
                <c:pt idx="149">
                  <c:v>0.18726859369925303</c:v>
                </c:pt>
                <c:pt idx="150">
                  <c:v>0.17830464436505361</c:v>
                </c:pt>
                <c:pt idx="151">
                  <c:v>0.18259175056836635</c:v>
                </c:pt>
                <c:pt idx="152">
                  <c:v>0.1718090289054888</c:v>
                </c:pt>
                <c:pt idx="153">
                  <c:v>0.16732705423838912</c:v>
                </c:pt>
                <c:pt idx="154">
                  <c:v>0.1701851250405976</c:v>
                </c:pt>
                <c:pt idx="155">
                  <c:v>0.1671971419291978</c:v>
                </c:pt>
                <c:pt idx="156">
                  <c:v>0.20038973692757389</c:v>
                </c:pt>
                <c:pt idx="157">
                  <c:v>0.18083793439428386</c:v>
                </c:pt>
                <c:pt idx="158">
                  <c:v>0.16791165962974991</c:v>
                </c:pt>
                <c:pt idx="159">
                  <c:v>0.16752192270217606</c:v>
                </c:pt>
                <c:pt idx="160">
                  <c:v>0.1649236765183501</c:v>
                </c:pt>
                <c:pt idx="161">
                  <c:v>0.14576161091263398</c:v>
                </c:pt>
                <c:pt idx="162">
                  <c:v>0.13835660928873011</c:v>
                </c:pt>
                <c:pt idx="163">
                  <c:v>0.12036375446573562</c:v>
                </c:pt>
                <c:pt idx="164">
                  <c:v>9.5355634946411152E-2</c:v>
                </c:pt>
                <c:pt idx="165">
                  <c:v>8.1195193244559899E-2</c:v>
                </c:pt>
                <c:pt idx="166">
                  <c:v>7.6648262422864571E-2</c:v>
                </c:pt>
                <c:pt idx="167">
                  <c:v>4.046768431308867E-2</c:v>
                </c:pt>
                <c:pt idx="168">
                  <c:v>6.567067229620005E-2</c:v>
                </c:pt>
                <c:pt idx="169">
                  <c:v>8.6131860993829176E-2</c:v>
                </c:pt>
                <c:pt idx="170">
                  <c:v>9.8538486521597912E-2</c:v>
                </c:pt>
                <c:pt idx="171">
                  <c:v>0.10912633972068855</c:v>
                </c:pt>
                <c:pt idx="172">
                  <c:v>9.7564144202663211E-2</c:v>
                </c:pt>
                <c:pt idx="173">
                  <c:v>8.6001948684637869E-2</c:v>
                </c:pt>
                <c:pt idx="174">
                  <c:v>9.9707697304319581E-2</c:v>
                </c:pt>
                <c:pt idx="175">
                  <c:v>0.12244235141279636</c:v>
                </c:pt>
                <c:pt idx="176">
                  <c:v>0.10198116271516726</c:v>
                </c:pt>
                <c:pt idx="177">
                  <c:v>0.11432283208834036</c:v>
                </c:pt>
                <c:pt idx="178">
                  <c:v>0.10360506658005847</c:v>
                </c:pt>
                <c:pt idx="179">
                  <c:v>0.12335173757713543</c:v>
                </c:pt>
                <c:pt idx="180">
                  <c:v>0.13367976615784347</c:v>
                </c:pt>
                <c:pt idx="181">
                  <c:v>0.14446248782072102</c:v>
                </c:pt>
                <c:pt idx="182">
                  <c:v>0.14582656706722963</c:v>
                </c:pt>
                <c:pt idx="183">
                  <c:v>0.13608314387788242</c:v>
                </c:pt>
                <c:pt idx="184">
                  <c:v>0.1238713868139006</c:v>
                </c:pt>
                <c:pt idx="185">
                  <c:v>0.12120818447547906</c:v>
                </c:pt>
                <c:pt idx="186">
                  <c:v>0.11575186748944462</c:v>
                </c:pt>
                <c:pt idx="187">
                  <c:v>0.10737252354660604</c:v>
                </c:pt>
                <c:pt idx="188">
                  <c:v>0.10354011042546282</c:v>
                </c:pt>
                <c:pt idx="189">
                  <c:v>0.10276063657031502</c:v>
                </c:pt>
                <c:pt idx="190">
                  <c:v>0.12633972068853525</c:v>
                </c:pt>
                <c:pt idx="191">
                  <c:v>0.12958752841831764</c:v>
                </c:pt>
                <c:pt idx="192">
                  <c:v>0.13088665151023063</c:v>
                </c:pt>
                <c:pt idx="193">
                  <c:v>0.14413770704774279</c:v>
                </c:pt>
                <c:pt idx="194">
                  <c:v>0.14199415394608639</c:v>
                </c:pt>
                <c:pt idx="195">
                  <c:v>0.1562195518025333</c:v>
                </c:pt>
                <c:pt idx="196">
                  <c:v>0.15134784020785971</c:v>
                </c:pt>
                <c:pt idx="197">
                  <c:v>0.14348814550178629</c:v>
                </c:pt>
                <c:pt idx="198">
                  <c:v>0.14050016239038648</c:v>
                </c:pt>
                <c:pt idx="199">
                  <c:v>0.1382916531341345</c:v>
                </c:pt>
                <c:pt idx="200">
                  <c:v>0.13900617083468661</c:v>
                </c:pt>
                <c:pt idx="201">
                  <c:v>0.11204936667749268</c:v>
                </c:pt>
                <c:pt idx="202">
                  <c:v>0.11815524520948362</c:v>
                </c:pt>
                <c:pt idx="203">
                  <c:v>0.1147775251705099</c:v>
                </c:pt>
                <c:pt idx="204">
                  <c:v>0.11399805131536214</c:v>
                </c:pt>
                <c:pt idx="205">
                  <c:v>0.11659629749918805</c:v>
                </c:pt>
                <c:pt idx="206">
                  <c:v>0.11133484897694056</c:v>
                </c:pt>
                <c:pt idx="207">
                  <c:v>0.12309191295875285</c:v>
                </c:pt>
                <c:pt idx="208">
                  <c:v>0.10802208509256252</c:v>
                </c:pt>
                <c:pt idx="209">
                  <c:v>9.8863267294576188E-2</c:v>
                </c:pt>
                <c:pt idx="210">
                  <c:v>9.4835985709645979E-2</c:v>
                </c:pt>
                <c:pt idx="211">
                  <c:v>9.4446248782072126E-2</c:v>
                </c:pt>
                <c:pt idx="212">
                  <c:v>9.0418967197141931E-2</c:v>
                </c:pt>
                <c:pt idx="213">
                  <c:v>7.6388437804481985E-2</c:v>
                </c:pt>
                <c:pt idx="214">
                  <c:v>4.3780448197466702E-2</c:v>
                </c:pt>
                <c:pt idx="215">
                  <c:v>2.4228645664176686E-2</c:v>
                </c:pt>
                <c:pt idx="216">
                  <c:v>3.689509581032803E-2</c:v>
                </c:pt>
                <c:pt idx="217">
                  <c:v>6.2487820721013325E-2</c:v>
                </c:pt>
                <c:pt idx="218">
                  <c:v>7.2426112374147464E-2</c:v>
                </c:pt>
                <c:pt idx="219">
                  <c:v>6.1123741474504716E-2</c:v>
                </c:pt>
                <c:pt idx="220">
                  <c:v>5.4498213705748602E-2</c:v>
                </c:pt>
                <c:pt idx="221">
                  <c:v>3.8648911984410519E-2</c:v>
                </c:pt>
                <c:pt idx="222">
                  <c:v>4.6443650535888267E-2</c:v>
                </c:pt>
                <c:pt idx="223">
                  <c:v>4.6443650535888267E-2</c:v>
                </c:pt>
                <c:pt idx="224">
                  <c:v>5.2289704449496599E-2</c:v>
                </c:pt>
                <c:pt idx="225">
                  <c:v>7.1776550828190983E-2</c:v>
                </c:pt>
                <c:pt idx="226">
                  <c:v>6.7814225397856462E-2</c:v>
                </c:pt>
                <c:pt idx="227">
                  <c:v>9.5810328028580694E-2</c:v>
                </c:pt>
                <c:pt idx="228">
                  <c:v>0.10029230269568043</c:v>
                </c:pt>
                <c:pt idx="229">
                  <c:v>0.10431958428061058</c:v>
                </c:pt>
                <c:pt idx="230">
                  <c:v>9.0678791815524504E-2</c:v>
                </c:pt>
                <c:pt idx="231">
                  <c:v>9.9382916531341361E-2</c:v>
                </c:pt>
                <c:pt idx="232">
                  <c:v>9.0289054887950651E-2</c:v>
                </c:pt>
                <c:pt idx="233">
                  <c:v>6.2227996102630738E-2</c:v>
                </c:pt>
                <c:pt idx="234">
                  <c:v>6.4696329977265335E-2</c:v>
                </c:pt>
                <c:pt idx="235">
                  <c:v>7.1126989282234487E-2</c:v>
                </c:pt>
                <c:pt idx="236">
                  <c:v>5.9110100682039611E-2</c:v>
                </c:pt>
                <c:pt idx="237">
                  <c:v>6.4501461513478381E-2</c:v>
                </c:pt>
                <c:pt idx="238">
                  <c:v>7.067229620006496E-2</c:v>
                </c:pt>
                <c:pt idx="239">
                  <c:v>6.1968171484248158E-2</c:v>
                </c:pt>
                <c:pt idx="240">
                  <c:v>6.4696329977265335E-2</c:v>
                </c:pt>
                <c:pt idx="241">
                  <c:v>5.5277687560896412E-2</c:v>
                </c:pt>
                <c:pt idx="242">
                  <c:v>4.59240012991231E-2</c:v>
                </c:pt>
                <c:pt idx="243">
                  <c:v>5.8785319909061391E-2</c:v>
                </c:pt>
                <c:pt idx="244">
                  <c:v>4.222150048717116E-2</c:v>
                </c:pt>
                <c:pt idx="245">
                  <c:v>4.1571938941214671E-2</c:v>
                </c:pt>
                <c:pt idx="246">
                  <c:v>4.5469308216953559E-2</c:v>
                </c:pt>
                <c:pt idx="247">
                  <c:v>4.5794088989931807E-2</c:v>
                </c:pt>
                <c:pt idx="248">
                  <c:v>5.6187073725235487E-2</c:v>
                </c:pt>
                <c:pt idx="249">
                  <c:v>5.6836635271191926E-2</c:v>
                </c:pt>
                <c:pt idx="250">
                  <c:v>6.4631373822669702E-2</c:v>
                </c:pt>
                <c:pt idx="251">
                  <c:v>6.9827866190321511E-2</c:v>
                </c:pt>
                <c:pt idx="252">
                  <c:v>5.8460539136083123E-2</c:v>
                </c:pt>
                <c:pt idx="253">
                  <c:v>5.6187073725235487E-2</c:v>
                </c:pt>
                <c:pt idx="254">
                  <c:v>2.630724261123742E-2</c:v>
                </c:pt>
                <c:pt idx="255">
                  <c:v>1.1042546281260146E-2</c:v>
                </c:pt>
                <c:pt idx="256">
                  <c:v>0</c:v>
                </c:pt>
                <c:pt idx="257">
                  <c:v>2.5982461838259083E-3</c:v>
                </c:pt>
                <c:pt idx="258">
                  <c:v>1.3640792465086054E-2</c:v>
                </c:pt>
                <c:pt idx="259">
                  <c:v>5.19649236765184E-3</c:v>
                </c:pt>
                <c:pt idx="260">
                  <c:v>1.4290354011042544E-2</c:v>
                </c:pt>
                <c:pt idx="261">
                  <c:v>1.3316011692107832E-2</c:v>
                </c:pt>
                <c:pt idx="262">
                  <c:v>7.4699577784995037E-3</c:v>
                </c:pt>
                <c:pt idx="263">
                  <c:v>3.0529392659954527E-2</c:v>
                </c:pt>
                <c:pt idx="264">
                  <c:v>5.4238389087366015E-2</c:v>
                </c:pt>
                <c:pt idx="265">
                  <c:v>5.9759662227996099E-2</c:v>
                </c:pt>
                <c:pt idx="266">
                  <c:v>7.0152646963299786E-2</c:v>
                </c:pt>
                <c:pt idx="267">
                  <c:v>5.7810977590126683E-2</c:v>
                </c:pt>
                <c:pt idx="268">
                  <c:v>4.6118869762910027E-2</c:v>
                </c:pt>
                <c:pt idx="269">
                  <c:v>5.0341019811627155E-2</c:v>
                </c:pt>
                <c:pt idx="270">
                  <c:v>5.2939265995453087E-2</c:v>
                </c:pt>
                <c:pt idx="271">
                  <c:v>5.6511854498213707E-2</c:v>
                </c:pt>
                <c:pt idx="272">
                  <c:v>7.3725235466060399E-2</c:v>
                </c:pt>
                <c:pt idx="273">
                  <c:v>7.5024358557973375E-2</c:v>
                </c:pt>
                <c:pt idx="274">
                  <c:v>8.3793439428385866E-2</c:v>
                </c:pt>
                <c:pt idx="275">
                  <c:v>9.4511204936667759E-2</c:v>
                </c:pt>
                <c:pt idx="276">
                  <c:v>9.3212081844754782E-2</c:v>
                </c:pt>
                <c:pt idx="277">
                  <c:v>0.10815199740175384</c:v>
                </c:pt>
                <c:pt idx="278">
                  <c:v>0.10263072426112375</c:v>
                </c:pt>
                <c:pt idx="279">
                  <c:v>9.3536862617733058E-2</c:v>
                </c:pt>
                <c:pt idx="280">
                  <c:v>9.2887301071776562E-2</c:v>
                </c:pt>
                <c:pt idx="281">
                  <c:v>9.3861643390711277E-2</c:v>
                </c:pt>
                <c:pt idx="282">
                  <c:v>9.7759012666450151E-2</c:v>
                </c:pt>
                <c:pt idx="283">
                  <c:v>9.1588177979863586E-2</c:v>
                </c:pt>
                <c:pt idx="284">
                  <c:v>8.7690808704124698E-2</c:v>
                </c:pt>
                <c:pt idx="285">
                  <c:v>0.11010068203962325</c:v>
                </c:pt>
                <c:pt idx="286">
                  <c:v>0.10360506658005847</c:v>
                </c:pt>
                <c:pt idx="287">
                  <c:v>9.710945112049367E-2</c:v>
                </c:pt>
                <c:pt idx="288">
                  <c:v>0.10425462812601495</c:v>
                </c:pt>
                <c:pt idx="289">
                  <c:v>9.3212081844754782E-2</c:v>
                </c:pt>
                <c:pt idx="290">
                  <c:v>8.2494316336472875E-2</c:v>
                </c:pt>
                <c:pt idx="291">
                  <c:v>8.6716466385189983E-2</c:v>
                </c:pt>
                <c:pt idx="292">
                  <c:v>8.8989931796037675E-2</c:v>
                </c:pt>
                <c:pt idx="293">
                  <c:v>8.4443000974342305E-2</c:v>
                </c:pt>
                <c:pt idx="294">
                  <c:v>8.4118220201364086E-2</c:v>
                </c:pt>
                <c:pt idx="295">
                  <c:v>8.0220850925625198E-2</c:v>
                </c:pt>
                <c:pt idx="296">
                  <c:v>7.9571289379668703E-2</c:v>
                </c:pt>
                <c:pt idx="297">
                  <c:v>8.4767781747320567E-2</c:v>
                </c:pt>
                <c:pt idx="298">
                  <c:v>8.6391685612211763E-2</c:v>
                </c:pt>
                <c:pt idx="299">
                  <c:v>0.10230594348814549</c:v>
                </c:pt>
                <c:pt idx="300">
                  <c:v>8.996427411497239E-2</c:v>
                </c:pt>
                <c:pt idx="301">
                  <c:v>8.7366027931146478E-2</c:v>
                </c:pt>
                <c:pt idx="302">
                  <c:v>8.996427411497239E-2</c:v>
                </c:pt>
                <c:pt idx="303">
                  <c:v>0.10263072426112375</c:v>
                </c:pt>
                <c:pt idx="304">
                  <c:v>9.8083793439428385E-2</c:v>
                </c:pt>
                <c:pt idx="305">
                  <c:v>0.11594673595323156</c:v>
                </c:pt>
                <c:pt idx="306">
                  <c:v>0.13023708996427413</c:v>
                </c:pt>
                <c:pt idx="307">
                  <c:v>0.13121143228320883</c:v>
                </c:pt>
                <c:pt idx="308">
                  <c:v>0.13023708996427413</c:v>
                </c:pt>
                <c:pt idx="309">
                  <c:v>0.12666450146151345</c:v>
                </c:pt>
                <c:pt idx="310">
                  <c:v>0.12731406300746995</c:v>
                </c:pt>
                <c:pt idx="311">
                  <c:v>0.11789542059110103</c:v>
                </c:pt>
                <c:pt idx="312">
                  <c:v>0.11010068203962325</c:v>
                </c:pt>
                <c:pt idx="313">
                  <c:v>0.11984410522897045</c:v>
                </c:pt>
                <c:pt idx="314">
                  <c:v>0.12114322832088342</c:v>
                </c:pt>
                <c:pt idx="315">
                  <c:v>0.12114322832088342</c:v>
                </c:pt>
                <c:pt idx="316">
                  <c:v>0.12406625527768755</c:v>
                </c:pt>
                <c:pt idx="317">
                  <c:v>0.11984410522897045</c:v>
                </c:pt>
                <c:pt idx="318">
                  <c:v>0.11789542059110103</c:v>
                </c:pt>
                <c:pt idx="319">
                  <c:v>0.11886976291003575</c:v>
                </c:pt>
                <c:pt idx="320">
                  <c:v>0.13121143228320883</c:v>
                </c:pt>
                <c:pt idx="321">
                  <c:v>0.12991230919129587</c:v>
                </c:pt>
                <c:pt idx="322">
                  <c:v>0.14842481325105553</c:v>
                </c:pt>
                <c:pt idx="323">
                  <c:v>0.18804806755440079</c:v>
                </c:pt>
                <c:pt idx="324">
                  <c:v>0.20103929847353039</c:v>
                </c:pt>
                <c:pt idx="325">
                  <c:v>0.1857746021435531</c:v>
                </c:pt>
                <c:pt idx="326">
                  <c:v>0.1841506982786619</c:v>
                </c:pt>
                <c:pt idx="327">
                  <c:v>0.18285157518674897</c:v>
                </c:pt>
                <c:pt idx="328">
                  <c:v>0.18739850600844429</c:v>
                </c:pt>
                <c:pt idx="329">
                  <c:v>0.18772328678142255</c:v>
                </c:pt>
                <c:pt idx="330">
                  <c:v>0.21208184475479058</c:v>
                </c:pt>
                <c:pt idx="331">
                  <c:v>0.21143228320883403</c:v>
                </c:pt>
                <c:pt idx="332">
                  <c:v>0.20526144852224748</c:v>
                </c:pt>
                <c:pt idx="333">
                  <c:v>0.1848002598246184</c:v>
                </c:pt>
                <c:pt idx="334">
                  <c:v>0.1841506982786619</c:v>
                </c:pt>
                <c:pt idx="335">
                  <c:v>0.18025332900292301</c:v>
                </c:pt>
                <c:pt idx="336">
                  <c:v>0.1718090289054888</c:v>
                </c:pt>
                <c:pt idx="337">
                  <c:v>0.19389412146800911</c:v>
                </c:pt>
                <c:pt idx="338">
                  <c:v>0.20623579084118218</c:v>
                </c:pt>
                <c:pt idx="339">
                  <c:v>0.22279961026307243</c:v>
                </c:pt>
                <c:pt idx="340">
                  <c:v>0.23156869113348494</c:v>
                </c:pt>
                <c:pt idx="341">
                  <c:v>0.22604741799285483</c:v>
                </c:pt>
                <c:pt idx="342">
                  <c:v>0.21338096784670346</c:v>
                </c:pt>
                <c:pt idx="343">
                  <c:v>0.21013316011692107</c:v>
                </c:pt>
                <c:pt idx="344">
                  <c:v>0.20753491393309517</c:v>
                </c:pt>
                <c:pt idx="345">
                  <c:v>0.22604741799285483</c:v>
                </c:pt>
                <c:pt idx="346">
                  <c:v>0.21338096784670346</c:v>
                </c:pt>
                <c:pt idx="347">
                  <c:v>0.22799610263072423</c:v>
                </c:pt>
                <c:pt idx="348">
                  <c:v>0.22572263721987659</c:v>
                </c:pt>
                <c:pt idx="349">
                  <c:v>0.22344917180902896</c:v>
                </c:pt>
                <c:pt idx="350">
                  <c:v>0.21792789866839882</c:v>
                </c:pt>
                <c:pt idx="351">
                  <c:v>0.21565443325755118</c:v>
                </c:pt>
                <c:pt idx="352">
                  <c:v>0.21792789866839882</c:v>
                </c:pt>
                <c:pt idx="353">
                  <c:v>0.21273140630074702</c:v>
                </c:pt>
                <c:pt idx="354">
                  <c:v>0.20688535238713868</c:v>
                </c:pt>
                <c:pt idx="355">
                  <c:v>0.20266320233842158</c:v>
                </c:pt>
                <c:pt idx="356">
                  <c:v>0.2091588177979864</c:v>
                </c:pt>
                <c:pt idx="357">
                  <c:v>0.20721013316011694</c:v>
                </c:pt>
                <c:pt idx="358">
                  <c:v>0.24520948359857098</c:v>
                </c:pt>
                <c:pt idx="359">
                  <c:v>0.27898668398830795</c:v>
                </c:pt>
                <c:pt idx="360">
                  <c:v>0.26599545306917832</c:v>
                </c:pt>
                <c:pt idx="361">
                  <c:v>0.27768756089639496</c:v>
                </c:pt>
                <c:pt idx="362">
                  <c:v>0.29165313413445931</c:v>
                </c:pt>
                <c:pt idx="363">
                  <c:v>0.32900292302695688</c:v>
                </c:pt>
                <c:pt idx="364">
                  <c:v>0.30074699577784997</c:v>
                </c:pt>
                <c:pt idx="365">
                  <c:v>0.3299772653458915</c:v>
                </c:pt>
                <c:pt idx="366">
                  <c:v>0.32867814225397862</c:v>
                </c:pt>
                <c:pt idx="367">
                  <c:v>0.31081519974017546</c:v>
                </c:pt>
                <c:pt idx="368">
                  <c:v>0.30464436505358888</c:v>
                </c:pt>
                <c:pt idx="369">
                  <c:v>0.28385839558298154</c:v>
                </c:pt>
                <c:pt idx="370">
                  <c:v>0.25722637219876582</c:v>
                </c:pt>
                <c:pt idx="371">
                  <c:v>0.22962000649561545</c:v>
                </c:pt>
                <c:pt idx="372">
                  <c:v>0.23871386813900619</c:v>
                </c:pt>
                <c:pt idx="373">
                  <c:v>0.27833712244235148</c:v>
                </c:pt>
                <c:pt idx="374">
                  <c:v>0.2390386489119844</c:v>
                </c:pt>
                <c:pt idx="375">
                  <c:v>0.24455992205261454</c:v>
                </c:pt>
                <c:pt idx="376">
                  <c:v>0.22604741799285483</c:v>
                </c:pt>
                <c:pt idx="377">
                  <c:v>0.235790841182202</c:v>
                </c:pt>
                <c:pt idx="378">
                  <c:v>0.25527768756089642</c:v>
                </c:pt>
                <c:pt idx="379">
                  <c:v>0.24650860669048397</c:v>
                </c:pt>
                <c:pt idx="380">
                  <c:v>0.25885027606365701</c:v>
                </c:pt>
                <c:pt idx="381">
                  <c:v>0.24163689509581038</c:v>
                </c:pt>
                <c:pt idx="382">
                  <c:v>0.24618382591750573</c:v>
                </c:pt>
                <c:pt idx="383">
                  <c:v>0.23708996427411499</c:v>
                </c:pt>
                <c:pt idx="384">
                  <c:v>0.22702176031178958</c:v>
                </c:pt>
                <c:pt idx="385">
                  <c:v>0.22052614485222477</c:v>
                </c:pt>
                <c:pt idx="386">
                  <c:v>0.21662877557648585</c:v>
                </c:pt>
                <c:pt idx="387">
                  <c:v>0.21662877557648585</c:v>
                </c:pt>
                <c:pt idx="388">
                  <c:v>0.23286781422539785</c:v>
                </c:pt>
                <c:pt idx="389">
                  <c:v>0.24293601818772334</c:v>
                </c:pt>
                <c:pt idx="390">
                  <c:v>0.22734654108476779</c:v>
                </c:pt>
                <c:pt idx="391">
                  <c:v>0.20721013316011694</c:v>
                </c:pt>
                <c:pt idx="392">
                  <c:v>0.2224748294900942</c:v>
                </c:pt>
                <c:pt idx="393">
                  <c:v>0.20850925625202985</c:v>
                </c:pt>
                <c:pt idx="394">
                  <c:v>0.20785969470607341</c:v>
                </c:pt>
                <c:pt idx="395">
                  <c:v>0.20526144852224748</c:v>
                </c:pt>
                <c:pt idx="396">
                  <c:v>0.22507307567392015</c:v>
                </c:pt>
                <c:pt idx="397">
                  <c:v>0.20623579084118218</c:v>
                </c:pt>
                <c:pt idx="398">
                  <c:v>0.20591101006820398</c:v>
                </c:pt>
                <c:pt idx="399">
                  <c:v>0.20526144852224748</c:v>
                </c:pt>
                <c:pt idx="400">
                  <c:v>0.20526144852224748</c:v>
                </c:pt>
                <c:pt idx="401">
                  <c:v>0.19941539460863919</c:v>
                </c:pt>
                <c:pt idx="402">
                  <c:v>0.19941539460863919</c:v>
                </c:pt>
                <c:pt idx="403">
                  <c:v>0.196492367651835</c:v>
                </c:pt>
                <c:pt idx="404">
                  <c:v>0.19129587528418318</c:v>
                </c:pt>
                <c:pt idx="405">
                  <c:v>0.19681714842481327</c:v>
                </c:pt>
                <c:pt idx="406">
                  <c:v>0.20201364079246509</c:v>
                </c:pt>
                <c:pt idx="407">
                  <c:v>0.18869762910035728</c:v>
                </c:pt>
                <c:pt idx="408">
                  <c:v>0.18220201364079247</c:v>
                </c:pt>
                <c:pt idx="409">
                  <c:v>0.21110750243585583</c:v>
                </c:pt>
                <c:pt idx="410">
                  <c:v>0.20233842156544335</c:v>
                </c:pt>
                <c:pt idx="411">
                  <c:v>0.20428710620331278</c:v>
                </c:pt>
                <c:pt idx="412">
                  <c:v>0.19844105228970446</c:v>
                </c:pt>
                <c:pt idx="413">
                  <c:v>0.19681714842481327</c:v>
                </c:pt>
                <c:pt idx="414">
                  <c:v>0.20103929847353039</c:v>
                </c:pt>
                <c:pt idx="415">
                  <c:v>0.22279961026307243</c:v>
                </c:pt>
                <c:pt idx="416">
                  <c:v>0.23319259499837616</c:v>
                </c:pt>
                <c:pt idx="417">
                  <c:v>0.23286781422539785</c:v>
                </c:pt>
                <c:pt idx="418">
                  <c:v>0.22442351412796363</c:v>
                </c:pt>
                <c:pt idx="419">
                  <c:v>0.21630399480350762</c:v>
                </c:pt>
                <c:pt idx="420">
                  <c:v>0.21630399480350762</c:v>
                </c:pt>
                <c:pt idx="421">
                  <c:v>0.23351737577135437</c:v>
                </c:pt>
                <c:pt idx="422">
                  <c:v>0.22572263721987659</c:v>
                </c:pt>
                <c:pt idx="423">
                  <c:v>0.2240987333549854</c:v>
                </c:pt>
                <c:pt idx="424">
                  <c:v>0.22150048717115944</c:v>
                </c:pt>
                <c:pt idx="425">
                  <c:v>0.21403052939265998</c:v>
                </c:pt>
                <c:pt idx="426">
                  <c:v>0.19779149074374797</c:v>
                </c:pt>
                <c:pt idx="427">
                  <c:v>0.19421890224098737</c:v>
                </c:pt>
                <c:pt idx="428">
                  <c:v>0.16271516726209809</c:v>
                </c:pt>
                <c:pt idx="429">
                  <c:v>0.17992854822994481</c:v>
                </c:pt>
                <c:pt idx="430">
                  <c:v>0.17440727508931472</c:v>
                </c:pt>
                <c:pt idx="431">
                  <c:v>0.17505683663527119</c:v>
                </c:pt>
                <c:pt idx="432">
                  <c:v>0.17570639818122769</c:v>
                </c:pt>
                <c:pt idx="433">
                  <c:v>0.19259499837609617</c:v>
                </c:pt>
                <c:pt idx="434">
                  <c:v>0.17960376745696657</c:v>
                </c:pt>
                <c:pt idx="435">
                  <c:v>0.17310815199740179</c:v>
                </c:pt>
                <c:pt idx="436">
                  <c:v>0.17310815199740179</c:v>
                </c:pt>
                <c:pt idx="437">
                  <c:v>0.1685612211757064</c:v>
                </c:pt>
                <c:pt idx="438">
                  <c:v>0.16791165962974991</c:v>
                </c:pt>
                <c:pt idx="439">
                  <c:v>0.1692107827216629</c:v>
                </c:pt>
                <c:pt idx="440">
                  <c:v>0.1692107827216629</c:v>
                </c:pt>
                <c:pt idx="441">
                  <c:v>0.1692107827216629</c:v>
                </c:pt>
                <c:pt idx="442">
                  <c:v>0.15881779798635923</c:v>
                </c:pt>
                <c:pt idx="443">
                  <c:v>0.16206560571614162</c:v>
                </c:pt>
                <c:pt idx="444">
                  <c:v>0.18187723286781421</c:v>
                </c:pt>
                <c:pt idx="445">
                  <c:v>0.16044170185125042</c:v>
                </c:pt>
                <c:pt idx="446">
                  <c:v>0.14907437479701202</c:v>
                </c:pt>
                <c:pt idx="447">
                  <c:v>0.14192919779149074</c:v>
                </c:pt>
                <c:pt idx="448">
                  <c:v>0.14290354011042544</c:v>
                </c:pt>
                <c:pt idx="449">
                  <c:v>0.14907437479701202</c:v>
                </c:pt>
                <c:pt idx="450">
                  <c:v>0.17148424813251059</c:v>
                </c:pt>
                <c:pt idx="451">
                  <c:v>0.16693731731081521</c:v>
                </c:pt>
                <c:pt idx="452">
                  <c:v>0.1698603442676194</c:v>
                </c:pt>
                <c:pt idx="453">
                  <c:v>0.1711594673595323</c:v>
                </c:pt>
                <c:pt idx="454">
                  <c:v>0.1718090289054888</c:v>
                </c:pt>
                <c:pt idx="455">
                  <c:v>0.15492042871062034</c:v>
                </c:pt>
                <c:pt idx="456">
                  <c:v>0.16401429035401102</c:v>
                </c:pt>
                <c:pt idx="457">
                  <c:v>0.1698603442676194</c:v>
                </c:pt>
                <c:pt idx="458">
                  <c:v>0.1681714842481325</c:v>
                </c:pt>
                <c:pt idx="459">
                  <c:v>0.1568691133484898</c:v>
                </c:pt>
                <c:pt idx="460">
                  <c:v>0.15232218252679441</c:v>
                </c:pt>
                <c:pt idx="461">
                  <c:v>0.16401429035401102</c:v>
                </c:pt>
                <c:pt idx="462">
                  <c:v>0.16401429035401102</c:v>
                </c:pt>
                <c:pt idx="463">
                  <c:v>0.1489444624878207</c:v>
                </c:pt>
                <c:pt idx="464">
                  <c:v>0.1382916531341345</c:v>
                </c:pt>
                <c:pt idx="465">
                  <c:v>0.1314063007469958</c:v>
                </c:pt>
                <c:pt idx="466">
                  <c:v>0.13933095160766484</c:v>
                </c:pt>
                <c:pt idx="467">
                  <c:v>0.13608314387788242</c:v>
                </c:pt>
                <c:pt idx="468">
                  <c:v>0.13530367002273466</c:v>
                </c:pt>
                <c:pt idx="469">
                  <c:v>0.1532315686911335</c:v>
                </c:pt>
                <c:pt idx="470">
                  <c:v>0.16050665800584604</c:v>
                </c:pt>
                <c:pt idx="471">
                  <c:v>0.16206560571614162</c:v>
                </c:pt>
                <c:pt idx="472">
                  <c:v>0.16531341344592401</c:v>
                </c:pt>
                <c:pt idx="473">
                  <c:v>0.17219876583306271</c:v>
                </c:pt>
                <c:pt idx="474">
                  <c:v>0.1698603442676194</c:v>
                </c:pt>
                <c:pt idx="475">
                  <c:v>0.17505683663527119</c:v>
                </c:pt>
                <c:pt idx="476">
                  <c:v>0.1784345566742449</c:v>
                </c:pt>
                <c:pt idx="477">
                  <c:v>0.19415394608639169</c:v>
                </c:pt>
                <c:pt idx="478">
                  <c:v>0.1971419291977915</c:v>
                </c:pt>
                <c:pt idx="479">
                  <c:v>0.20376745696654761</c:v>
                </c:pt>
                <c:pt idx="480">
                  <c:v>0.20558622929522574</c:v>
                </c:pt>
                <c:pt idx="481">
                  <c:v>0.21221175706398185</c:v>
                </c:pt>
                <c:pt idx="482">
                  <c:v>0.22065605716141606</c:v>
                </c:pt>
                <c:pt idx="483">
                  <c:v>0.22637219876583303</c:v>
                </c:pt>
                <c:pt idx="484">
                  <c:v>0.21987658330626825</c:v>
                </c:pt>
                <c:pt idx="485">
                  <c:v>0.21662877557648585</c:v>
                </c:pt>
                <c:pt idx="486">
                  <c:v>0.20740500162390385</c:v>
                </c:pt>
                <c:pt idx="487">
                  <c:v>0.20103929847353039</c:v>
                </c:pt>
                <c:pt idx="488">
                  <c:v>0.17590126664501465</c:v>
                </c:pt>
                <c:pt idx="489">
                  <c:v>0.17505683663527119</c:v>
                </c:pt>
                <c:pt idx="490">
                  <c:v>0.17681065280935371</c:v>
                </c:pt>
                <c:pt idx="491">
                  <c:v>0.17603117895420592</c:v>
                </c:pt>
                <c:pt idx="492">
                  <c:v>0.1749269243260799</c:v>
                </c:pt>
                <c:pt idx="493">
                  <c:v>0.1685612211757064</c:v>
                </c:pt>
                <c:pt idx="494">
                  <c:v>0.16914582656706725</c:v>
                </c:pt>
                <c:pt idx="495">
                  <c:v>0.16934069503085417</c:v>
                </c:pt>
                <c:pt idx="496">
                  <c:v>0.1685612211757064</c:v>
                </c:pt>
                <c:pt idx="497">
                  <c:v>0.17278337122442353</c:v>
                </c:pt>
                <c:pt idx="498">
                  <c:v>0.16810652809353688</c:v>
                </c:pt>
                <c:pt idx="499">
                  <c:v>0.16407924650860672</c:v>
                </c:pt>
                <c:pt idx="500">
                  <c:v>0.16862617733030205</c:v>
                </c:pt>
                <c:pt idx="501">
                  <c:v>0.17596622279961027</c:v>
                </c:pt>
                <c:pt idx="502">
                  <c:v>0.17408249431633649</c:v>
                </c:pt>
                <c:pt idx="503">
                  <c:v>0.17505683663527119</c:v>
                </c:pt>
                <c:pt idx="504">
                  <c:v>0.17655082819097109</c:v>
                </c:pt>
                <c:pt idx="505">
                  <c:v>0.1708346865865541</c:v>
                </c:pt>
                <c:pt idx="506">
                  <c:v>0.16570315037349792</c:v>
                </c:pt>
                <c:pt idx="507">
                  <c:v>0.17583631049041895</c:v>
                </c:pt>
                <c:pt idx="508">
                  <c:v>0.17440727508931472</c:v>
                </c:pt>
                <c:pt idx="509">
                  <c:v>0.17265345891523223</c:v>
                </c:pt>
                <c:pt idx="510">
                  <c:v>0.17570639818122769</c:v>
                </c:pt>
                <c:pt idx="511">
                  <c:v>0.17232867814225397</c:v>
                </c:pt>
                <c:pt idx="512">
                  <c:v>0.17025008119519325</c:v>
                </c:pt>
                <c:pt idx="513">
                  <c:v>0.17453718739850602</c:v>
                </c:pt>
                <c:pt idx="514">
                  <c:v>0.17102955505034104</c:v>
                </c:pt>
                <c:pt idx="515">
                  <c:v>0.17434231893471908</c:v>
                </c:pt>
                <c:pt idx="516">
                  <c:v>0.17304319584280609</c:v>
                </c:pt>
                <c:pt idx="517">
                  <c:v>0.19129587528418318</c:v>
                </c:pt>
                <c:pt idx="518">
                  <c:v>0.2094835985709646</c:v>
                </c:pt>
                <c:pt idx="519">
                  <c:v>0.20305293926599549</c:v>
                </c:pt>
                <c:pt idx="520">
                  <c:v>0.20682039623254306</c:v>
                </c:pt>
                <c:pt idx="521">
                  <c:v>0.20870412471581681</c:v>
                </c:pt>
                <c:pt idx="522">
                  <c:v>0.20772978239688211</c:v>
                </c:pt>
                <c:pt idx="523">
                  <c:v>0.20824943163364731</c:v>
                </c:pt>
                <c:pt idx="524">
                  <c:v>0.22279961026307243</c:v>
                </c:pt>
                <c:pt idx="525">
                  <c:v>0.21812276713218579</c:v>
                </c:pt>
                <c:pt idx="526">
                  <c:v>0.17908411822020134</c:v>
                </c:pt>
                <c:pt idx="527">
                  <c:v>0.17856446898343617</c:v>
                </c:pt>
                <c:pt idx="528">
                  <c:v>0.13868139006170835</c:v>
                </c:pt>
                <c:pt idx="529">
                  <c:v>0.10860669048392338</c:v>
                </c:pt>
                <c:pt idx="530">
                  <c:v>0.12569015914257875</c:v>
                </c:pt>
                <c:pt idx="531">
                  <c:v>0.12633972068853525</c:v>
                </c:pt>
                <c:pt idx="532">
                  <c:v>0.13517375771354337</c:v>
                </c:pt>
                <c:pt idx="533">
                  <c:v>0.11789542059110103</c:v>
                </c:pt>
                <c:pt idx="534">
                  <c:v>0.10951607664826241</c:v>
                </c:pt>
                <c:pt idx="535">
                  <c:v>0.11302370899642743</c:v>
                </c:pt>
                <c:pt idx="536">
                  <c:v>0.10496914582656708</c:v>
                </c:pt>
                <c:pt idx="537">
                  <c:v>0.10152646963299773</c:v>
                </c:pt>
                <c:pt idx="538">
                  <c:v>0.10334524196167588</c:v>
                </c:pt>
                <c:pt idx="539">
                  <c:v>0.10652809353686264</c:v>
                </c:pt>
                <c:pt idx="540">
                  <c:v>0.11075024358557975</c:v>
                </c:pt>
                <c:pt idx="541">
                  <c:v>0.11789542059110103</c:v>
                </c:pt>
                <c:pt idx="542">
                  <c:v>0.11692107827216627</c:v>
                </c:pt>
                <c:pt idx="543">
                  <c:v>0.11204936667749268</c:v>
                </c:pt>
                <c:pt idx="544">
                  <c:v>0.11062033127638843</c:v>
                </c:pt>
                <c:pt idx="545">
                  <c:v>0.11049041896719716</c:v>
                </c:pt>
                <c:pt idx="546">
                  <c:v>0.11945436830139655</c:v>
                </c:pt>
                <c:pt idx="547">
                  <c:v>0.12023384215654435</c:v>
                </c:pt>
                <c:pt idx="548">
                  <c:v>0.11867489444624879</c:v>
                </c:pt>
                <c:pt idx="549">
                  <c:v>0.12354660604092238</c:v>
                </c:pt>
                <c:pt idx="550">
                  <c:v>0.12958752841831764</c:v>
                </c:pt>
                <c:pt idx="551">
                  <c:v>0.1293926599545307</c:v>
                </c:pt>
                <c:pt idx="552">
                  <c:v>0.13231568691133486</c:v>
                </c:pt>
                <c:pt idx="553">
                  <c:v>0.11951932445599223</c:v>
                </c:pt>
                <c:pt idx="554">
                  <c:v>0.12192270217603118</c:v>
                </c:pt>
                <c:pt idx="555">
                  <c:v>0.12569015914257875</c:v>
                </c:pt>
                <c:pt idx="556">
                  <c:v>0.1236765183501137</c:v>
                </c:pt>
                <c:pt idx="557">
                  <c:v>0.11828515751867488</c:v>
                </c:pt>
                <c:pt idx="558">
                  <c:v>0.11432283208834036</c:v>
                </c:pt>
                <c:pt idx="559">
                  <c:v>0.11659629749918805</c:v>
                </c:pt>
                <c:pt idx="560">
                  <c:v>0.13647288080545633</c:v>
                </c:pt>
                <c:pt idx="561">
                  <c:v>0.12607989607015266</c:v>
                </c:pt>
                <c:pt idx="562">
                  <c:v>0.13329002923026959</c:v>
                </c:pt>
                <c:pt idx="563">
                  <c:v>0.16141604417018512</c:v>
                </c:pt>
                <c:pt idx="564">
                  <c:v>0.17609613510880154</c:v>
                </c:pt>
                <c:pt idx="565">
                  <c:v>0.21403052939265998</c:v>
                </c:pt>
                <c:pt idx="566">
                  <c:v>0.2183825917505684</c:v>
                </c:pt>
                <c:pt idx="567">
                  <c:v>0.19480350763234816</c:v>
                </c:pt>
                <c:pt idx="568">
                  <c:v>0.18739850600844429</c:v>
                </c:pt>
                <c:pt idx="569">
                  <c:v>0.18187723286781421</c:v>
                </c:pt>
                <c:pt idx="570">
                  <c:v>0.18018837284832739</c:v>
                </c:pt>
                <c:pt idx="571">
                  <c:v>0.18668398830789218</c:v>
                </c:pt>
                <c:pt idx="572">
                  <c:v>0.20701526469633</c:v>
                </c:pt>
                <c:pt idx="573">
                  <c:v>0.20824943163364731</c:v>
                </c:pt>
                <c:pt idx="574">
                  <c:v>0.18999675219227022</c:v>
                </c:pt>
                <c:pt idx="575">
                  <c:v>0.1981162715167262</c:v>
                </c:pt>
                <c:pt idx="576">
                  <c:v>0.20168886001948685</c:v>
                </c:pt>
                <c:pt idx="577">
                  <c:v>0.20558622929522574</c:v>
                </c:pt>
                <c:pt idx="578">
                  <c:v>0.20591101006820398</c:v>
                </c:pt>
                <c:pt idx="579">
                  <c:v>0.21331601169210787</c:v>
                </c:pt>
                <c:pt idx="580">
                  <c:v>0.21305618707372523</c:v>
                </c:pt>
                <c:pt idx="581">
                  <c:v>0.22052614485222477</c:v>
                </c:pt>
                <c:pt idx="582">
                  <c:v>0.21851250405975969</c:v>
                </c:pt>
                <c:pt idx="583">
                  <c:v>0.21916206560571613</c:v>
                </c:pt>
                <c:pt idx="584">
                  <c:v>0.2390386489119844</c:v>
                </c:pt>
                <c:pt idx="585">
                  <c:v>0.26658005846053917</c:v>
                </c:pt>
                <c:pt idx="586">
                  <c:v>0.26683988307892176</c:v>
                </c:pt>
                <c:pt idx="587">
                  <c:v>0.28074050016239038</c:v>
                </c:pt>
                <c:pt idx="588">
                  <c:v>0.3017213380967847</c:v>
                </c:pt>
                <c:pt idx="589">
                  <c:v>0.3336797661578435</c:v>
                </c:pt>
                <c:pt idx="590">
                  <c:v>0.32633972068853534</c:v>
                </c:pt>
                <c:pt idx="591">
                  <c:v>0.32478077297823971</c:v>
                </c:pt>
                <c:pt idx="592">
                  <c:v>0.30107177655082829</c:v>
                </c:pt>
                <c:pt idx="593">
                  <c:v>0.29581032802858076</c:v>
                </c:pt>
                <c:pt idx="594">
                  <c:v>0.27398506008444307</c:v>
                </c:pt>
                <c:pt idx="595">
                  <c:v>0.279896070152647</c:v>
                </c:pt>
                <c:pt idx="596">
                  <c:v>0.27521922702176038</c:v>
                </c:pt>
                <c:pt idx="597">
                  <c:v>0.27833712244235148</c:v>
                </c:pt>
                <c:pt idx="598">
                  <c:v>0.2665151023059435</c:v>
                </c:pt>
                <c:pt idx="599">
                  <c:v>0.25911010068203966</c:v>
                </c:pt>
                <c:pt idx="600">
                  <c:v>0.26502111075024359</c:v>
                </c:pt>
                <c:pt idx="601">
                  <c:v>0.30438454043520624</c:v>
                </c:pt>
                <c:pt idx="602">
                  <c:v>0.2984735303670023</c:v>
                </c:pt>
                <c:pt idx="603">
                  <c:v>0.29684962650211111</c:v>
                </c:pt>
                <c:pt idx="604">
                  <c:v>0.3188048067554401</c:v>
                </c:pt>
                <c:pt idx="605">
                  <c:v>0.3296524845729133</c:v>
                </c:pt>
                <c:pt idx="606">
                  <c:v>0.33069178304644364</c:v>
                </c:pt>
                <c:pt idx="607">
                  <c:v>0.34563169860344273</c:v>
                </c:pt>
                <c:pt idx="608">
                  <c:v>0.32380643065930503</c:v>
                </c:pt>
                <c:pt idx="609">
                  <c:v>0.34075998700876914</c:v>
                </c:pt>
                <c:pt idx="610">
                  <c:v>0.37492692432607994</c:v>
                </c:pt>
                <c:pt idx="611">
                  <c:v>0.39831113998051321</c:v>
                </c:pt>
                <c:pt idx="612">
                  <c:v>0.40610587853199093</c:v>
                </c:pt>
                <c:pt idx="613">
                  <c:v>0.43390711269892823</c:v>
                </c:pt>
                <c:pt idx="614">
                  <c:v>0.44943163364728811</c:v>
                </c:pt>
                <c:pt idx="615">
                  <c:v>0.43325755115297182</c:v>
                </c:pt>
                <c:pt idx="616">
                  <c:v>0.42383890873660285</c:v>
                </c:pt>
                <c:pt idx="617">
                  <c:v>0.40272815849301724</c:v>
                </c:pt>
                <c:pt idx="618">
                  <c:v>0.41442026632023388</c:v>
                </c:pt>
                <c:pt idx="619">
                  <c:v>0.37772003897369283</c:v>
                </c:pt>
                <c:pt idx="620">
                  <c:v>0.37966872361156223</c:v>
                </c:pt>
                <c:pt idx="621">
                  <c:v>0.37843455667424497</c:v>
                </c:pt>
                <c:pt idx="622">
                  <c:v>0.37317310815199745</c:v>
                </c:pt>
                <c:pt idx="623">
                  <c:v>0.39623254303345246</c:v>
                </c:pt>
                <c:pt idx="624">
                  <c:v>0.36784670347515436</c:v>
                </c:pt>
                <c:pt idx="625">
                  <c:v>0.37031503734978893</c:v>
                </c:pt>
                <c:pt idx="626">
                  <c:v>0.34790516401429039</c:v>
                </c:pt>
                <c:pt idx="627">
                  <c:v>0.36187073725235475</c:v>
                </c:pt>
                <c:pt idx="628">
                  <c:v>0.38869762910035732</c:v>
                </c:pt>
                <c:pt idx="629">
                  <c:v>0.35024358557973373</c:v>
                </c:pt>
                <c:pt idx="630">
                  <c:v>0.27885677167911666</c:v>
                </c:pt>
                <c:pt idx="631">
                  <c:v>-0.1562195518025333</c:v>
                </c:pt>
                <c:pt idx="632">
                  <c:v>0.26203312763884384</c:v>
                </c:pt>
                <c:pt idx="633">
                  <c:v>0.28535238713868144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8-48D6-A9D3-FC66EB98F8C2}"/>
            </c:ext>
          </c:extLst>
        </c:ser>
        <c:ser>
          <c:idx val="1"/>
          <c:order val="1"/>
          <c:tx>
            <c:strRef>
              <c:f>Данные!$V$1</c:f>
              <c:strCache>
                <c:ptCount val="1"/>
                <c:pt idx="0">
                  <c:v>MinMax_СевСт-ао цена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Данные!$V$2:$V$635</c:f>
              <c:numCache>
                <c:formatCode>0.0000</c:formatCode>
                <c:ptCount val="634"/>
                <c:pt idx="0">
                  <c:v>8.2661242072514032E-2</c:v>
                </c:pt>
                <c:pt idx="1">
                  <c:v>8.4767260978820147E-2</c:v>
                </c:pt>
                <c:pt idx="2">
                  <c:v>8.4737345937537387E-2</c:v>
                </c:pt>
                <c:pt idx="3">
                  <c:v>6.9761876271389231E-2</c:v>
                </c:pt>
                <c:pt idx="4">
                  <c:v>6.4137848510230938E-2</c:v>
                </c:pt>
                <c:pt idx="5">
                  <c:v>8.166806270192653E-2</c:v>
                </c:pt>
                <c:pt idx="6">
                  <c:v>7.9125284192892179E-2</c:v>
                </c:pt>
                <c:pt idx="7">
                  <c:v>0.10452315424195284</c:v>
                </c:pt>
                <c:pt idx="8">
                  <c:v>0.100933349288022</c:v>
                </c:pt>
                <c:pt idx="9">
                  <c:v>9.6613617326791884E-2</c:v>
                </c:pt>
                <c:pt idx="10">
                  <c:v>0.1075445734115113</c:v>
                </c:pt>
                <c:pt idx="11">
                  <c:v>0.12808424075625222</c:v>
                </c:pt>
                <c:pt idx="12">
                  <c:v>0.12994495632403971</c:v>
                </c:pt>
                <c:pt idx="13">
                  <c:v>0.11739260500179488</c:v>
                </c:pt>
                <c:pt idx="14">
                  <c:v>0.10655139404092376</c:v>
                </c:pt>
                <c:pt idx="15">
                  <c:v>0.10823261936101469</c:v>
                </c:pt>
                <c:pt idx="16">
                  <c:v>7.4973076462845512E-2</c:v>
                </c:pt>
                <c:pt idx="17">
                  <c:v>8.8967332774919222E-2</c:v>
                </c:pt>
                <c:pt idx="18">
                  <c:v>7.1760201029077417E-2</c:v>
                </c:pt>
                <c:pt idx="19">
                  <c:v>7.1257628335527082E-2</c:v>
                </c:pt>
                <c:pt idx="20">
                  <c:v>7.1909776235491205E-2</c:v>
                </c:pt>
                <c:pt idx="21">
                  <c:v>6.1367715687447644E-2</c:v>
                </c:pt>
                <c:pt idx="22">
                  <c:v>6.3306210362570295E-2</c:v>
                </c:pt>
                <c:pt idx="23">
                  <c:v>6.8319971281560365E-2</c:v>
                </c:pt>
                <c:pt idx="24">
                  <c:v>5.3966734474093565E-2</c:v>
                </c:pt>
                <c:pt idx="25">
                  <c:v>6.2564317338757919E-2</c:v>
                </c:pt>
                <c:pt idx="26">
                  <c:v>6.9887519444776836E-2</c:v>
                </c:pt>
                <c:pt idx="27">
                  <c:v>8.5018547325595287E-2</c:v>
                </c:pt>
                <c:pt idx="28">
                  <c:v>8.8668182362091646E-2</c:v>
                </c:pt>
                <c:pt idx="29">
                  <c:v>9.7858083044154595E-2</c:v>
                </c:pt>
                <c:pt idx="30">
                  <c:v>8.6346775158549716E-2</c:v>
                </c:pt>
                <c:pt idx="31">
                  <c:v>9.2419528538949358E-2</c:v>
                </c:pt>
                <c:pt idx="32">
                  <c:v>9.6984563838698065E-2</c:v>
                </c:pt>
                <c:pt idx="33">
                  <c:v>0.11000957281321048</c:v>
                </c:pt>
                <c:pt idx="34">
                  <c:v>0.12232858681344978</c:v>
                </c:pt>
                <c:pt idx="35">
                  <c:v>0.12489529735551035</c:v>
                </c:pt>
                <c:pt idx="36">
                  <c:v>0.1496290534880938</c:v>
                </c:pt>
                <c:pt idx="37">
                  <c:v>0.14280842407562522</c:v>
                </c:pt>
                <c:pt idx="38">
                  <c:v>0.14202464999401698</c:v>
                </c:pt>
                <c:pt idx="39">
                  <c:v>0.15510350604283835</c:v>
                </c:pt>
                <c:pt idx="40">
                  <c:v>0.1423776474811535</c:v>
                </c:pt>
                <c:pt idx="41">
                  <c:v>0.12666028479119301</c:v>
                </c:pt>
                <c:pt idx="42">
                  <c:v>0.13293646045231541</c:v>
                </c:pt>
                <c:pt idx="43">
                  <c:v>0.13982290295560607</c:v>
                </c:pt>
                <c:pt idx="44">
                  <c:v>0.14671532846715327</c:v>
                </c:pt>
                <c:pt idx="45">
                  <c:v>0.14672729448366639</c:v>
                </c:pt>
                <c:pt idx="46">
                  <c:v>0.16824219217422517</c:v>
                </c:pt>
                <c:pt idx="47">
                  <c:v>0.1808065095129831</c:v>
                </c:pt>
                <c:pt idx="48">
                  <c:v>0.18046547804235968</c:v>
                </c:pt>
                <c:pt idx="49">
                  <c:v>0.18194926408998441</c:v>
                </c:pt>
                <c:pt idx="50">
                  <c:v>0.18550317099437597</c:v>
                </c:pt>
                <c:pt idx="51">
                  <c:v>0.215190857963384</c:v>
                </c:pt>
                <c:pt idx="52">
                  <c:v>0.21431135574967092</c:v>
                </c:pt>
                <c:pt idx="53">
                  <c:v>0.19694268278090224</c:v>
                </c:pt>
                <c:pt idx="54">
                  <c:v>0.19857604403494078</c:v>
                </c:pt>
                <c:pt idx="55">
                  <c:v>0.1823082445853775</c:v>
                </c:pt>
                <c:pt idx="56">
                  <c:v>0.18507239439990425</c:v>
                </c:pt>
                <c:pt idx="57">
                  <c:v>0.19097762354912048</c:v>
                </c:pt>
                <c:pt idx="58">
                  <c:v>0.20276414981452676</c:v>
                </c:pt>
                <c:pt idx="59">
                  <c:v>0.18744764867775518</c:v>
                </c:pt>
                <c:pt idx="60">
                  <c:v>0.19630250089745122</c:v>
                </c:pt>
                <c:pt idx="61">
                  <c:v>0.20611463443819547</c:v>
                </c:pt>
                <c:pt idx="62">
                  <c:v>0.21221730285987792</c:v>
                </c:pt>
                <c:pt idx="63">
                  <c:v>0.20946511906186427</c:v>
                </c:pt>
                <c:pt idx="64">
                  <c:v>0.18684934785210003</c:v>
                </c:pt>
                <c:pt idx="65">
                  <c:v>0.19283235610865143</c:v>
                </c:pt>
                <c:pt idx="66">
                  <c:v>0.17458418092616967</c:v>
                </c:pt>
                <c:pt idx="67">
                  <c:v>0.16142156276175662</c:v>
                </c:pt>
                <c:pt idx="68">
                  <c:v>0.15507957400981212</c:v>
                </c:pt>
                <c:pt idx="69">
                  <c:v>0.16166088309201865</c:v>
                </c:pt>
                <c:pt idx="70">
                  <c:v>0.17721670455905228</c:v>
                </c:pt>
                <c:pt idx="71">
                  <c:v>0.17751585497187986</c:v>
                </c:pt>
                <c:pt idx="72">
                  <c:v>0.18792628933827926</c:v>
                </c:pt>
                <c:pt idx="73">
                  <c:v>0.17703721431135572</c:v>
                </c:pt>
                <c:pt idx="74">
                  <c:v>0.17141318655019744</c:v>
                </c:pt>
                <c:pt idx="75">
                  <c:v>0.18678951776953451</c:v>
                </c:pt>
                <c:pt idx="76">
                  <c:v>0.18469546487974151</c:v>
                </c:pt>
                <c:pt idx="77">
                  <c:v>0.18098599976067964</c:v>
                </c:pt>
                <c:pt idx="78">
                  <c:v>0.1871484982649276</c:v>
                </c:pt>
                <c:pt idx="79">
                  <c:v>0.19390929759483064</c:v>
                </c:pt>
                <c:pt idx="80">
                  <c:v>0.15442144310159145</c:v>
                </c:pt>
                <c:pt idx="81">
                  <c:v>0.13533564676319251</c:v>
                </c:pt>
                <c:pt idx="82">
                  <c:v>0.12456623190140001</c:v>
                </c:pt>
                <c:pt idx="83">
                  <c:v>0.13443819552470981</c:v>
                </c:pt>
                <c:pt idx="84">
                  <c:v>0.13294244346057196</c:v>
                </c:pt>
                <c:pt idx="85">
                  <c:v>0.128873997846117</c:v>
                </c:pt>
                <c:pt idx="86">
                  <c:v>0.13174584180926169</c:v>
                </c:pt>
                <c:pt idx="87">
                  <c:v>7.9394519564436994E-2</c:v>
                </c:pt>
                <c:pt idx="88">
                  <c:v>7.7958597582864664E-2</c:v>
                </c:pt>
                <c:pt idx="89">
                  <c:v>0.10123249970084958</c:v>
                </c:pt>
                <c:pt idx="90">
                  <c:v>0.10913007059949741</c:v>
                </c:pt>
                <c:pt idx="91">
                  <c:v>0.10661720713174583</c:v>
                </c:pt>
                <c:pt idx="92">
                  <c:v>0.14257508675361971</c:v>
                </c:pt>
                <c:pt idx="93">
                  <c:v>0.14431015914801962</c:v>
                </c:pt>
                <c:pt idx="94">
                  <c:v>0.14778030393681943</c:v>
                </c:pt>
                <c:pt idx="95">
                  <c:v>0.12941246858920666</c:v>
                </c:pt>
                <c:pt idx="96">
                  <c:v>0.11589086992940049</c:v>
                </c:pt>
                <c:pt idx="97">
                  <c:v>0.11283953571855926</c:v>
                </c:pt>
                <c:pt idx="98">
                  <c:v>0.10530094531530453</c:v>
                </c:pt>
                <c:pt idx="99">
                  <c:v>9.662558334330501E-2</c:v>
                </c:pt>
                <c:pt idx="100">
                  <c:v>9.0582745004188087E-2</c:v>
                </c:pt>
                <c:pt idx="101">
                  <c:v>9.2138327150891458E-2</c:v>
                </c:pt>
                <c:pt idx="102">
                  <c:v>0.11624985042479359</c:v>
                </c:pt>
                <c:pt idx="103">
                  <c:v>0.1219935383510829</c:v>
                </c:pt>
                <c:pt idx="104">
                  <c:v>0.13270312313030991</c:v>
                </c:pt>
                <c:pt idx="105">
                  <c:v>0.13054924015795141</c:v>
                </c:pt>
                <c:pt idx="106">
                  <c:v>0.13503649635036494</c:v>
                </c:pt>
                <c:pt idx="107">
                  <c:v>0.13204499222208926</c:v>
                </c:pt>
                <c:pt idx="108">
                  <c:v>0.13695105899246138</c:v>
                </c:pt>
                <c:pt idx="109">
                  <c:v>0.13264329304774439</c:v>
                </c:pt>
                <c:pt idx="110">
                  <c:v>0.14101950460691634</c:v>
                </c:pt>
                <c:pt idx="111">
                  <c:v>0.13318176379083399</c:v>
                </c:pt>
                <c:pt idx="112">
                  <c:v>0.12875433768098599</c:v>
                </c:pt>
                <c:pt idx="113">
                  <c:v>0.12067727653464161</c:v>
                </c:pt>
                <c:pt idx="114">
                  <c:v>0.1094890510948905</c:v>
                </c:pt>
                <c:pt idx="115">
                  <c:v>0.11295919588369031</c:v>
                </c:pt>
                <c:pt idx="116">
                  <c:v>0.10901041043436639</c:v>
                </c:pt>
                <c:pt idx="117">
                  <c:v>0.11744645207610387</c:v>
                </c:pt>
                <c:pt idx="118">
                  <c:v>0.11397630728730405</c:v>
                </c:pt>
                <c:pt idx="119">
                  <c:v>9.6446093095608462E-2</c:v>
                </c:pt>
                <c:pt idx="120">
                  <c:v>9.8420485820270423E-2</c:v>
                </c:pt>
                <c:pt idx="121">
                  <c:v>8.0531291133181734E-2</c:v>
                </c:pt>
                <c:pt idx="122">
                  <c:v>8.9924614095967456E-2</c:v>
                </c:pt>
                <c:pt idx="123">
                  <c:v>9.1360536077539772E-2</c:v>
                </c:pt>
                <c:pt idx="124">
                  <c:v>0.10308723226038052</c:v>
                </c:pt>
                <c:pt idx="125">
                  <c:v>0.11260021538829722</c:v>
                </c:pt>
                <c:pt idx="126">
                  <c:v>0.1042838339116908</c:v>
                </c:pt>
                <c:pt idx="127">
                  <c:v>0.10111283953571855</c:v>
                </c:pt>
                <c:pt idx="128">
                  <c:v>9.9676917554146205E-2</c:v>
                </c:pt>
                <c:pt idx="129">
                  <c:v>9.5189661361732653E-2</c:v>
                </c:pt>
                <c:pt idx="130">
                  <c:v>9.5309321526863708E-2</c:v>
                </c:pt>
                <c:pt idx="131">
                  <c:v>8.6215148976905562E-2</c:v>
                </c:pt>
                <c:pt idx="132">
                  <c:v>9.6146942682780887E-2</c:v>
                </c:pt>
                <c:pt idx="133">
                  <c:v>0.11020701208567667</c:v>
                </c:pt>
                <c:pt idx="134">
                  <c:v>0.10284791193011844</c:v>
                </c:pt>
                <c:pt idx="135">
                  <c:v>0.10871126002153882</c:v>
                </c:pt>
                <c:pt idx="136">
                  <c:v>9.5488811774560228E-2</c:v>
                </c:pt>
                <c:pt idx="137">
                  <c:v>0.11110446332415938</c:v>
                </c:pt>
                <c:pt idx="138">
                  <c:v>0.13342108412109607</c:v>
                </c:pt>
                <c:pt idx="139">
                  <c:v>0.11906186430537273</c:v>
                </c:pt>
                <c:pt idx="140">
                  <c:v>0.11056599258106976</c:v>
                </c:pt>
                <c:pt idx="141">
                  <c:v>0.10996769175541463</c:v>
                </c:pt>
                <c:pt idx="142">
                  <c:v>0.1078138087830561</c:v>
                </c:pt>
                <c:pt idx="143">
                  <c:v>0.10913007059949741</c:v>
                </c:pt>
                <c:pt idx="144">
                  <c:v>0.10398468349886322</c:v>
                </c:pt>
                <c:pt idx="145">
                  <c:v>0.10482230465478042</c:v>
                </c:pt>
                <c:pt idx="146">
                  <c:v>9.3933229627856885E-2</c:v>
                </c:pt>
                <c:pt idx="147">
                  <c:v>8.5198037573291835E-2</c:v>
                </c:pt>
                <c:pt idx="148">
                  <c:v>9.2736627976546609E-2</c:v>
                </c:pt>
                <c:pt idx="149">
                  <c:v>8.5078377408160807E-2</c:v>
                </c:pt>
                <c:pt idx="150">
                  <c:v>8.6813449802560699E-2</c:v>
                </c:pt>
                <c:pt idx="151">
                  <c:v>8.6035658729209055E-2</c:v>
                </c:pt>
                <c:pt idx="152">
                  <c:v>0.10422400382912528</c:v>
                </c:pt>
                <c:pt idx="153">
                  <c:v>9.5309321526863708E-2</c:v>
                </c:pt>
                <c:pt idx="154">
                  <c:v>0.10901041043436639</c:v>
                </c:pt>
                <c:pt idx="155">
                  <c:v>0.11152327390211797</c:v>
                </c:pt>
                <c:pt idx="156">
                  <c:v>0.10655737704918031</c:v>
                </c:pt>
                <c:pt idx="157">
                  <c:v>9.8181165490008354E-2</c:v>
                </c:pt>
                <c:pt idx="158">
                  <c:v>9.2557137728850047E-2</c:v>
                </c:pt>
                <c:pt idx="159">
                  <c:v>9.5010171114036132E-2</c:v>
                </c:pt>
                <c:pt idx="160">
                  <c:v>8.5317697738422849E-2</c:v>
                </c:pt>
                <c:pt idx="161">
                  <c:v>7.6343185353595758E-2</c:v>
                </c:pt>
                <c:pt idx="162">
                  <c:v>7.6044034940768196E-2</c:v>
                </c:pt>
                <c:pt idx="163">
                  <c:v>6.4915639583582624E-2</c:v>
                </c:pt>
                <c:pt idx="164">
                  <c:v>5.516333612540384E-2</c:v>
                </c:pt>
                <c:pt idx="165">
                  <c:v>4.1821227713294232E-2</c:v>
                </c:pt>
                <c:pt idx="166">
                  <c:v>3.1470623429460311E-2</c:v>
                </c:pt>
                <c:pt idx="167">
                  <c:v>2.8479119301184613E-2</c:v>
                </c:pt>
                <c:pt idx="168">
                  <c:v>2.0222567907143701E-2</c:v>
                </c:pt>
                <c:pt idx="169">
                  <c:v>2.943640062223285E-2</c:v>
                </c:pt>
                <c:pt idx="170">
                  <c:v>4.0504965896852929E-2</c:v>
                </c:pt>
                <c:pt idx="171">
                  <c:v>4.3675960272825172E-2</c:v>
                </c:pt>
                <c:pt idx="172">
                  <c:v>3.5239918631087698E-2</c:v>
                </c:pt>
                <c:pt idx="173">
                  <c:v>3.0034701447887991E-2</c:v>
                </c:pt>
                <c:pt idx="174">
                  <c:v>3.2248414502811996E-2</c:v>
                </c:pt>
                <c:pt idx="175">
                  <c:v>1.6453272705516334E-2</c:v>
                </c:pt>
                <c:pt idx="176">
                  <c:v>6.4616489170754949E-3</c:v>
                </c:pt>
                <c:pt idx="177">
                  <c:v>2.8120138805791482E-3</c:v>
                </c:pt>
                <c:pt idx="178">
                  <c:v>0</c:v>
                </c:pt>
                <c:pt idx="179">
                  <c:v>9.6326432930477403E-3</c:v>
                </c:pt>
                <c:pt idx="180">
                  <c:v>1.5137010889075016E-2</c:v>
                </c:pt>
                <c:pt idx="181">
                  <c:v>2.2795261457460806E-2</c:v>
                </c:pt>
                <c:pt idx="182">
                  <c:v>2.3632882613378006E-2</c:v>
                </c:pt>
                <c:pt idx="183">
                  <c:v>3.0633002273543129E-2</c:v>
                </c:pt>
                <c:pt idx="184">
                  <c:v>3.7513461768577235E-2</c:v>
                </c:pt>
                <c:pt idx="185">
                  <c:v>3.7872442263970331E-2</c:v>
                </c:pt>
                <c:pt idx="186">
                  <c:v>4.2359698456383876E-2</c:v>
                </c:pt>
                <c:pt idx="187">
                  <c:v>3.9547684575804695E-2</c:v>
                </c:pt>
                <c:pt idx="188">
                  <c:v>4.7265765226756011E-2</c:v>
                </c:pt>
                <c:pt idx="189">
                  <c:v>4.9060667703721431E-2</c:v>
                </c:pt>
                <c:pt idx="190">
                  <c:v>5.3727414143831524E-2</c:v>
                </c:pt>
                <c:pt idx="191">
                  <c:v>4.5710183080052633E-2</c:v>
                </c:pt>
                <c:pt idx="192">
                  <c:v>4.2658848869211445E-2</c:v>
                </c:pt>
                <c:pt idx="193">
                  <c:v>4.5889673327749181E-2</c:v>
                </c:pt>
                <c:pt idx="194">
                  <c:v>5.0077779107335157E-2</c:v>
                </c:pt>
                <c:pt idx="195">
                  <c:v>4.3137489529735527E-2</c:v>
                </c:pt>
                <c:pt idx="196">
                  <c:v>4.2898169199473486E-2</c:v>
                </c:pt>
                <c:pt idx="197">
                  <c:v>4.565035299748714E-2</c:v>
                </c:pt>
                <c:pt idx="198">
                  <c:v>4.2240038291252821E-2</c:v>
                </c:pt>
                <c:pt idx="199">
                  <c:v>5.6359937776714122E-2</c:v>
                </c:pt>
                <c:pt idx="200">
                  <c:v>5.5103506042838313E-2</c:v>
                </c:pt>
                <c:pt idx="201">
                  <c:v>5.4983845877707292E-2</c:v>
                </c:pt>
                <c:pt idx="202">
                  <c:v>5.2171831997128146E-2</c:v>
                </c:pt>
                <c:pt idx="203">
                  <c:v>6.2941246858920649E-2</c:v>
                </c:pt>
                <c:pt idx="204">
                  <c:v>6.2941246858920649E-2</c:v>
                </c:pt>
                <c:pt idx="205">
                  <c:v>6.5633600574368789E-2</c:v>
                </c:pt>
                <c:pt idx="206">
                  <c:v>5.749670934545887E-2</c:v>
                </c:pt>
                <c:pt idx="207">
                  <c:v>5.7616369510589925E-2</c:v>
                </c:pt>
                <c:pt idx="208">
                  <c:v>5.5641976785927964E-2</c:v>
                </c:pt>
                <c:pt idx="209">
                  <c:v>4.4094770850783768E-2</c:v>
                </c:pt>
                <c:pt idx="210">
                  <c:v>5.139404092377646E-2</c:v>
                </c:pt>
                <c:pt idx="211">
                  <c:v>5.2052171831997125E-2</c:v>
                </c:pt>
                <c:pt idx="212">
                  <c:v>5.0915400263252343E-2</c:v>
                </c:pt>
                <c:pt idx="213">
                  <c:v>5.2590642575086735E-2</c:v>
                </c:pt>
                <c:pt idx="214">
                  <c:v>4.2359698456383876E-2</c:v>
                </c:pt>
                <c:pt idx="215">
                  <c:v>1.1008735192054551E-2</c:v>
                </c:pt>
                <c:pt idx="216">
                  <c:v>2.4889314347253794E-2</c:v>
                </c:pt>
                <c:pt idx="217">
                  <c:v>3.1111642934067249E-2</c:v>
                </c:pt>
                <c:pt idx="218">
                  <c:v>3.3803996649515375E-2</c:v>
                </c:pt>
                <c:pt idx="219">
                  <c:v>4.21203781261218E-2</c:v>
                </c:pt>
                <c:pt idx="220">
                  <c:v>3.4222807227473964E-2</c:v>
                </c:pt>
                <c:pt idx="221">
                  <c:v>2.1419169558453979E-2</c:v>
                </c:pt>
                <c:pt idx="222">
                  <c:v>2.1778150053847058E-2</c:v>
                </c:pt>
                <c:pt idx="223">
                  <c:v>4.1402417135335635E-2</c:v>
                </c:pt>
                <c:pt idx="224">
                  <c:v>5.7795859758286446E-2</c:v>
                </c:pt>
                <c:pt idx="225">
                  <c:v>6.024889314347253E-2</c:v>
                </c:pt>
                <c:pt idx="226">
                  <c:v>5.0676079932990295E-2</c:v>
                </c:pt>
                <c:pt idx="227">
                  <c:v>5.0676079932990295E-2</c:v>
                </c:pt>
                <c:pt idx="228">
                  <c:v>4.947947828168002E-2</c:v>
                </c:pt>
                <c:pt idx="229">
                  <c:v>4.5710183080052633E-2</c:v>
                </c:pt>
                <c:pt idx="230">
                  <c:v>4.2359698456383876E-2</c:v>
                </c:pt>
                <c:pt idx="231">
                  <c:v>4.4034940768218241E-2</c:v>
                </c:pt>
                <c:pt idx="232">
                  <c:v>4.8522196960631786E-2</c:v>
                </c:pt>
                <c:pt idx="233">
                  <c:v>5.516333612540384E-2</c:v>
                </c:pt>
                <c:pt idx="234">
                  <c:v>6.0009572813210489E-2</c:v>
                </c:pt>
                <c:pt idx="235">
                  <c:v>8.083044154600931E-2</c:v>
                </c:pt>
                <c:pt idx="236">
                  <c:v>7.4368792628933825E-2</c:v>
                </c:pt>
                <c:pt idx="237">
                  <c:v>7.7898767500299143E-2</c:v>
                </c:pt>
                <c:pt idx="238">
                  <c:v>9.0163934426229497E-2</c:v>
                </c:pt>
                <c:pt idx="239">
                  <c:v>8.956563360057436E-2</c:v>
                </c:pt>
                <c:pt idx="240">
                  <c:v>9.5249491444298187E-2</c:v>
                </c:pt>
                <c:pt idx="241">
                  <c:v>9.387339954529135E-2</c:v>
                </c:pt>
                <c:pt idx="242">
                  <c:v>0.10404451358142873</c:v>
                </c:pt>
                <c:pt idx="243">
                  <c:v>0.10823261936101469</c:v>
                </c:pt>
                <c:pt idx="244">
                  <c:v>0.10221969606318054</c:v>
                </c:pt>
                <c:pt idx="245">
                  <c:v>0.11379681703960751</c:v>
                </c:pt>
                <c:pt idx="246">
                  <c:v>0.11986957042000715</c:v>
                </c:pt>
                <c:pt idx="247">
                  <c:v>0.12815603685533083</c:v>
                </c:pt>
                <c:pt idx="248">
                  <c:v>0.14795979418451596</c:v>
                </c:pt>
                <c:pt idx="249">
                  <c:v>0.17844322125164533</c:v>
                </c:pt>
                <c:pt idx="250">
                  <c:v>0.17123369630250088</c:v>
                </c:pt>
                <c:pt idx="251">
                  <c:v>0.18858442024649993</c:v>
                </c:pt>
                <c:pt idx="252">
                  <c:v>0.14655378724422638</c:v>
                </c:pt>
                <c:pt idx="253">
                  <c:v>0.15657532607394997</c:v>
                </c:pt>
                <c:pt idx="254">
                  <c:v>0.18020820868732798</c:v>
                </c:pt>
                <c:pt idx="255">
                  <c:v>0.16776355151370106</c:v>
                </c:pt>
                <c:pt idx="256">
                  <c:v>0.16372502094052888</c:v>
                </c:pt>
                <c:pt idx="257">
                  <c:v>0.17476367117386618</c:v>
                </c:pt>
                <c:pt idx="258">
                  <c:v>0.20267440469067843</c:v>
                </c:pt>
                <c:pt idx="259">
                  <c:v>0.22621754218020818</c:v>
                </c:pt>
                <c:pt idx="260">
                  <c:v>0.22567907143711857</c:v>
                </c:pt>
                <c:pt idx="261">
                  <c:v>0.25879502213713051</c:v>
                </c:pt>
                <c:pt idx="262">
                  <c:v>0.29400502572693549</c:v>
                </c:pt>
                <c:pt idx="263">
                  <c:v>0.30016752423118342</c:v>
                </c:pt>
                <c:pt idx="264">
                  <c:v>0.2962187387818595</c:v>
                </c:pt>
                <c:pt idx="265">
                  <c:v>0.28251764987435679</c:v>
                </c:pt>
                <c:pt idx="266">
                  <c:v>0.30585138207490725</c:v>
                </c:pt>
                <c:pt idx="267">
                  <c:v>0.29813330142395594</c:v>
                </c:pt>
                <c:pt idx="268">
                  <c:v>0.28311595070001194</c:v>
                </c:pt>
                <c:pt idx="269">
                  <c:v>0.25906425750867529</c:v>
                </c:pt>
                <c:pt idx="270">
                  <c:v>0.25801723106377883</c:v>
                </c:pt>
                <c:pt idx="271">
                  <c:v>0.23764508795022135</c:v>
                </c:pt>
                <c:pt idx="272">
                  <c:v>0.21131985162139522</c:v>
                </c:pt>
                <c:pt idx="273">
                  <c:v>0.20354194088787841</c:v>
                </c:pt>
                <c:pt idx="274">
                  <c:v>0.22062342946033262</c:v>
                </c:pt>
                <c:pt idx="275">
                  <c:v>0.22735431374895293</c:v>
                </c:pt>
                <c:pt idx="276">
                  <c:v>0.24644011008735192</c:v>
                </c:pt>
                <c:pt idx="277">
                  <c:v>0.24398707670216585</c:v>
                </c:pt>
                <c:pt idx="278">
                  <c:v>0.23848270910613853</c:v>
                </c:pt>
                <c:pt idx="279">
                  <c:v>0.2442862271149934</c:v>
                </c:pt>
                <c:pt idx="280">
                  <c:v>0.22998683738183559</c:v>
                </c:pt>
                <c:pt idx="281">
                  <c:v>0.22472179011607032</c:v>
                </c:pt>
                <c:pt idx="282">
                  <c:v>0.2244824697858083</c:v>
                </c:pt>
                <c:pt idx="283">
                  <c:v>0.22956802680387697</c:v>
                </c:pt>
                <c:pt idx="284">
                  <c:v>0.2214909656575326</c:v>
                </c:pt>
                <c:pt idx="285">
                  <c:v>0.22879023573052532</c:v>
                </c:pt>
                <c:pt idx="286">
                  <c:v>0.24775637190379318</c:v>
                </c:pt>
                <c:pt idx="287">
                  <c:v>0.28580830441546007</c:v>
                </c:pt>
                <c:pt idx="288">
                  <c:v>0.27958597582864664</c:v>
                </c:pt>
                <c:pt idx="289">
                  <c:v>0.29633839894699054</c:v>
                </c:pt>
                <c:pt idx="290">
                  <c:v>0.3047146105061625</c:v>
                </c:pt>
                <c:pt idx="291">
                  <c:v>0.28927844920425988</c:v>
                </c:pt>
                <c:pt idx="292">
                  <c:v>0.30944118702883811</c:v>
                </c:pt>
                <c:pt idx="293">
                  <c:v>0.32625344022974745</c:v>
                </c:pt>
                <c:pt idx="294">
                  <c:v>0.3034581787722867</c:v>
                </c:pt>
                <c:pt idx="295">
                  <c:v>0.28915878903912884</c:v>
                </c:pt>
                <c:pt idx="296">
                  <c:v>0.28921861912169439</c:v>
                </c:pt>
                <c:pt idx="297">
                  <c:v>0.26935503170994374</c:v>
                </c:pt>
                <c:pt idx="298">
                  <c:v>0.30028718439631447</c:v>
                </c:pt>
                <c:pt idx="299">
                  <c:v>0.300466674644011</c:v>
                </c:pt>
                <c:pt idx="300">
                  <c:v>0.31841569941366521</c:v>
                </c:pt>
                <c:pt idx="301">
                  <c:v>0.32140720354194091</c:v>
                </c:pt>
                <c:pt idx="302">
                  <c:v>0.30489410075385898</c:v>
                </c:pt>
                <c:pt idx="303">
                  <c:v>0.31548402536795495</c:v>
                </c:pt>
                <c:pt idx="304">
                  <c:v>0.29962905348809382</c:v>
                </c:pt>
                <c:pt idx="305">
                  <c:v>0.28532966375493601</c:v>
                </c:pt>
                <c:pt idx="306">
                  <c:v>0.26032068924255114</c:v>
                </c:pt>
                <c:pt idx="307">
                  <c:v>0.2370467871245662</c:v>
                </c:pt>
                <c:pt idx="308">
                  <c:v>0.23363647241833188</c:v>
                </c:pt>
                <c:pt idx="309">
                  <c:v>0.2391408400143592</c:v>
                </c:pt>
                <c:pt idx="310">
                  <c:v>0.25726935503170989</c:v>
                </c:pt>
                <c:pt idx="311">
                  <c:v>0.23585018547325592</c:v>
                </c:pt>
                <c:pt idx="312">
                  <c:v>0.25858561684815123</c:v>
                </c:pt>
                <c:pt idx="313">
                  <c:v>0.24632044992222088</c:v>
                </c:pt>
                <c:pt idx="314">
                  <c:v>0.25559411271987553</c:v>
                </c:pt>
                <c:pt idx="315">
                  <c:v>0.26815843005863343</c:v>
                </c:pt>
                <c:pt idx="316">
                  <c:v>0.25978221849946148</c:v>
                </c:pt>
                <c:pt idx="317">
                  <c:v>0.25439751106856523</c:v>
                </c:pt>
                <c:pt idx="318">
                  <c:v>0.25086753619719993</c:v>
                </c:pt>
                <c:pt idx="319">
                  <c:v>0.26456862510470264</c:v>
                </c:pt>
                <c:pt idx="320">
                  <c:v>0.27390211798492281</c:v>
                </c:pt>
                <c:pt idx="321">
                  <c:v>0.30106497546966615</c:v>
                </c:pt>
                <c:pt idx="322">
                  <c:v>0.31416776355151366</c:v>
                </c:pt>
                <c:pt idx="323">
                  <c:v>0.31183439033145866</c:v>
                </c:pt>
                <c:pt idx="324">
                  <c:v>0.34408280483427062</c:v>
                </c:pt>
                <c:pt idx="325">
                  <c:v>0.36382673208089022</c:v>
                </c:pt>
                <c:pt idx="326">
                  <c:v>0.30944118702883811</c:v>
                </c:pt>
                <c:pt idx="327">
                  <c:v>0.3064496829005624</c:v>
                </c:pt>
                <c:pt idx="328">
                  <c:v>0.2867057556539428</c:v>
                </c:pt>
                <c:pt idx="329">
                  <c:v>0.29591958836903193</c:v>
                </c:pt>
                <c:pt idx="330">
                  <c:v>0.29687686969008015</c:v>
                </c:pt>
                <c:pt idx="331">
                  <c:v>0.27384228790235726</c:v>
                </c:pt>
                <c:pt idx="332">
                  <c:v>0.27647481153523989</c:v>
                </c:pt>
                <c:pt idx="333">
                  <c:v>0.26480794543496466</c:v>
                </c:pt>
                <c:pt idx="334">
                  <c:v>0.28072274739739139</c:v>
                </c:pt>
                <c:pt idx="335">
                  <c:v>0.29274859399305969</c:v>
                </c:pt>
                <c:pt idx="336">
                  <c:v>0.26827809022376453</c:v>
                </c:pt>
                <c:pt idx="337">
                  <c:v>0.3112360895058035</c:v>
                </c:pt>
                <c:pt idx="338">
                  <c:v>0.32170635395476849</c:v>
                </c:pt>
                <c:pt idx="339">
                  <c:v>0.34904870168720836</c:v>
                </c:pt>
                <c:pt idx="340">
                  <c:v>0.35012564317338757</c:v>
                </c:pt>
                <c:pt idx="341">
                  <c:v>0.34593753739380162</c:v>
                </c:pt>
                <c:pt idx="342">
                  <c:v>0.35437357903553901</c:v>
                </c:pt>
                <c:pt idx="343">
                  <c:v>0.34773243987076702</c:v>
                </c:pt>
                <c:pt idx="344">
                  <c:v>0.33935622831159507</c:v>
                </c:pt>
                <c:pt idx="345">
                  <c:v>0.34210841210960868</c:v>
                </c:pt>
                <c:pt idx="346">
                  <c:v>0.30908220653344493</c:v>
                </c:pt>
                <c:pt idx="347">
                  <c:v>0.34234773243987077</c:v>
                </c:pt>
                <c:pt idx="348">
                  <c:v>0.32499700849587171</c:v>
                </c:pt>
                <c:pt idx="349">
                  <c:v>0.35251884647600812</c:v>
                </c:pt>
                <c:pt idx="350">
                  <c:v>0.35790355390690443</c:v>
                </c:pt>
                <c:pt idx="351">
                  <c:v>0.36939092975948312</c:v>
                </c:pt>
                <c:pt idx="352">
                  <c:v>0.39308364245542654</c:v>
                </c:pt>
                <c:pt idx="353">
                  <c:v>0.37872442263970324</c:v>
                </c:pt>
                <c:pt idx="354">
                  <c:v>0.4326911571137968</c:v>
                </c:pt>
                <c:pt idx="355">
                  <c:v>0.42162259183917672</c:v>
                </c:pt>
                <c:pt idx="356">
                  <c:v>0.46296517889194683</c:v>
                </c:pt>
                <c:pt idx="357">
                  <c:v>0.45662319014000241</c:v>
                </c:pt>
                <c:pt idx="358">
                  <c:v>0.47636711738662202</c:v>
                </c:pt>
                <c:pt idx="359">
                  <c:v>0.4398707670216585</c:v>
                </c:pt>
                <c:pt idx="360">
                  <c:v>0.4134258705277013</c:v>
                </c:pt>
                <c:pt idx="361">
                  <c:v>0.43819552470982415</c:v>
                </c:pt>
                <c:pt idx="362">
                  <c:v>0.4380160344621275</c:v>
                </c:pt>
                <c:pt idx="363">
                  <c:v>0.43843484504008612</c:v>
                </c:pt>
                <c:pt idx="364">
                  <c:v>0.42054565035299751</c:v>
                </c:pt>
                <c:pt idx="365">
                  <c:v>0.46900801723106383</c:v>
                </c:pt>
                <c:pt idx="366">
                  <c:v>0.43245183678353472</c:v>
                </c:pt>
                <c:pt idx="367">
                  <c:v>0.41881057795859755</c:v>
                </c:pt>
                <c:pt idx="368">
                  <c:v>0.40271628574847423</c:v>
                </c:pt>
                <c:pt idx="369">
                  <c:v>0.38285269833672375</c:v>
                </c:pt>
                <c:pt idx="370">
                  <c:v>0.36807466794304178</c:v>
                </c:pt>
                <c:pt idx="371">
                  <c:v>0.35921981572334571</c:v>
                </c:pt>
                <c:pt idx="372">
                  <c:v>0.37316022496111045</c:v>
                </c:pt>
                <c:pt idx="373">
                  <c:v>0.36807466794304178</c:v>
                </c:pt>
                <c:pt idx="374">
                  <c:v>0.35904032547564907</c:v>
                </c:pt>
                <c:pt idx="375">
                  <c:v>0.37704918032786888</c:v>
                </c:pt>
                <c:pt idx="376">
                  <c:v>0.34198875194447759</c:v>
                </c:pt>
                <c:pt idx="377">
                  <c:v>0.33756132583462967</c:v>
                </c:pt>
                <c:pt idx="378">
                  <c:v>0.33875792748593991</c:v>
                </c:pt>
                <c:pt idx="379">
                  <c:v>0.3383391169079813</c:v>
                </c:pt>
                <c:pt idx="380">
                  <c:v>0.32230465478042358</c:v>
                </c:pt>
                <c:pt idx="381">
                  <c:v>0.31458657412947227</c:v>
                </c:pt>
                <c:pt idx="382">
                  <c:v>0.32260380519325116</c:v>
                </c:pt>
                <c:pt idx="383">
                  <c:v>0.30908220653344493</c:v>
                </c:pt>
                <c:pt idx="384">
                  <c:v>0.31261218140481034</c:v>
                </c:pt>
                <c:pt idx="385">
                  <c:v>0.3034581787722867</c:v>
                </c:pt>
                <c:pt idx="386">
                  <c:v>0.31003948785449326</c:v>
                </c:pt>
                <c:pt idx="387">
                  <c:v>0.33875792748593991</c:v>
                </c:pt>
                <c:pt idx="388">
                  <c:v>0.35347612779705634</c:v>
                </c:pt>
                <c:pt idx="389">
                  <c:v>0.37405767619959318</c:v>
                </c:pt>
                <c:pt idx="390">
                  <c:v>0.36508316381476608</c:v>
                </c:pt>
                <c:pt idx="391">
                  <c:v>0.36538231422759365</c:v>
                </c:pt>
                <c:pt idx="392">
                  <c:v>0.38022017470384106</c:v>
                </c:pt>
                <c:pt idx="393">
                  <c:v>0.36986957042000718</c:v>
                </c:pt>
                <c:pt idx="394">
                  <c:v>0.38303218858442023</c:v>
                </c:pt>
                <c:pt idx="395">
                  <c:v>0.40038291252841929</c:v>
                </c:pt>
                <c:pt idx="396">
                  <c:v>0.40989589565633594</c:v>
                </c:pt>
                <c:pt idx="397">
                  <c:v>0.41193011846356348</c:v>
                </c:pt>
                <c:pt idx="398">
                  <c:v>0.42024649994016994</c:v>
                </c:pt>
                <c:pt idx="399">
                  <c:v>0.40235730525308122</c:v>
                </c:pt>
                <c:pt idx="400">
                  <c:v>0.39469905468469546</c:v>
                </c:pt>
                <c:pt idx="401">
                  <c:v>0.40469067847313633</c:v>
                </c:pt>
                <c:pt idx="402">
                  <c:v>0.41486179250927369</c:v>
                </c:pt>
                <c:pt idx="403">
                  <c:v>0.41593873399545289</c:v>
                </c:pt>
                <c:pt idx="404">
                  <c:v>0.41623788440828047</c:v>
                </c:pt>
                <c:pt idx="405">
                  <c:v>0.41432332176618403</c:v>
                </c:pt>
                <c:pt idx="406">
                  <c:v>0.40361373698695696</c:v>
                </c:pt>
                <c:pt idx="407">
                  <c:v>0.40971640540863941</c:v>
                </c:pt>
                <c:pt idx="408">
                  <c:v>0.41922938853655617</c:v>
                </c:pt>
                <c:pt idx="409">
                  <c:v>0.42042599018786647</c:v>
                </c:pt>
                <c:pt idx="410">
                  <c:v>0.40498982888596391</c:v>
                </c:pt>
                <c:pt idx="411">
                  <c:v>0.41378485102309431</c:v>
                </c:pt>
                <c:pt idx="412">
                  <c:v>0.39912648079454344</c:v>
                </c:pt>
                <c:pt idx="413">
                  <c:v>0.40540863946392236</c:v>
                </c:pt>
                <c:pt idx="414">
                  <c:v>0.42491324638028</c:v>
                </c:pt>
                <c:pt idx="415">
                  <c:v>0.45399066650711972</c:v>
                </c:pt>
                <c:pt idx="416">
                  <c:v>0.4446571736268996</c:v>
                </c:pt>
                <c:pt idx="417">
                  <c:v>0.44447768337920307</c:v>
                </c:pt>
                <c:pt idx="418">
                  <c:v>0.42371664472896975</c:v>
                </c:pt>
                <c:pt idx="419">
                  <c:v>0.41713533564676319</c:v>
                </c:pt>
                <c:pt idx="420">
                  <c:v>0.4423836304894101</c:v>
                </c:pt>
                <c:pt idx="421">
                  <c:v>0.43448605959076225</c:v>
                </c:pt>
                <c:pt idx="422">
                  <c:v>0.41133181763790833</c:v>
                </c:pt>
                <c:pt idx="423">
                  <c:v>0.40487016872083281</c:v>
                </c:pt>
                <c:pt idx="424">
                  <c:v>0.41719516572932863</c:v>
                </c:pt>
                <c:pt idx="425">
                  <c:v>0.40217781500538469</c:v>
                </c:pt>
                <c:pt idx="426">
                  <c:v>0.39643412707909531</c:v>
                </c:pt>
                <c:pt idx="427">
                  <c:v>0.40708388177575688</c:v>
                </c:pt>
                <c:pt idx="428">
                  <c:v>0.40157951417972959</c:v>
                </c:pt>
                <c:pt idx="429">
                  <c:v>0.44507598420485822</c:v>
                </c:pt>
                <c:pt idx="430">
                  <c:v>0.46559770252482946</c:v>
                </c:pt>
                <c:pt idx="431">
                  <c:v>0.45811894220414023</c:v>
                </c:pt>
                <c:pt idx="432">
                  <c:v>0.46452076103865025</c:v>
                </c:pt>
                <c:pt idx="433">
                  <c:v>0.46936699772645685</c:v>
                </c:pt>
                <c:pt idx="434">
                  <c:v>0.47995692234055282</c:v>
                </c:pt>
                <c:pt idx="435">
                  <c:v>0.46966614813928442</c:v>
                </c:pt>
                <c:pt idx="436">
                  <c:v>0.48773483307406962</c:v>
                </c:pt>
                <c:pt idx="437">
                  <c:v>0.49635036496350371</c:v>
                </c:pt>
                <c:pt idx="438">
                  <c:v>0.44986239081009932</c:v>
                </c:pt>
                <c:pt idx="439">
                  <c:v>0.43095608471939684</c:v>
                </c:pt>
                <c:pt idx="440">
                  <c:v>0.4380160344621275</c:v>
                </c:pt>
                <c:pt idx="441">
                  <c:v>0.44980256072753377</c:v>
                </c:pt>
                <c:pt idx="442">
                  <c:v>0.45632403972717483</c:v>
                </c:pt>
                <c:pt idx="443">
                  <c:v>0.48157233456982174</c:v>
                </c:pt>
                <c:pt idx="444">
                  <c:v>0.4874356826612421</c:v>
                </c:pt>
                <c:pt idx="445">
                  <c:v>0.46446093095608465</c:v>
                </c:pt>
                <c:pt idx="446">
                  <c:v>0.48486298911092501</c:v>
                </c:pt>
                <c:pt idx="447">
                  <c:v>0.51764987435682663</c:v>
                </c:pt>
                <c:pt idx="448">
                  <c:v>0.52429101352159857</c:v>
                </c:pt>
                <c:pt idx="449">
                  <c:v>0.50688045949503413</c:v>
                </c:pt>
                <c:pt idx="450">
                  <c:v>0.52482948426468823</c:v>
                </c:pt>
                <c:pt idx="451">
                  <c:v>0.54158190738303214</c:v>
                </c:pt>
                <c:pt idx="452">
                  <c:v>0.52740217781500531</c:v>
                </c:pt>
                <c:pt idx="453">
                  <c:v>0.52913725020940527</c:v>
                </c:pt>
                <c:pt idx="454">
                  <c:v>0.50688045949503413</c:v>
                </c:pt>
                <c:pt idx="455">
                  <c:v>0.50227354313748951</c:v>
                </c:pt>
                <c:pt idx="456">
                  <c:v>0.46948665789158789</c:v>
                </c:pt>
                <c:pt idx="457">
                  <c:v>0.4970084958717243</c:v>
                </c:pt>
                <c:pt idx="458">
                  <c:v>0.49629053488093811</c:v>
                </c:pt>
                <c:pt idx="459">
                  <c:v>0.48719636233097996</c:v>
                </c:pt>
                <c:pt idx="460">
                  <c:v>0.47397391408400141</c:v>
                </c:pt>
                <c:pt idx="461">
                  <c:v>0.47439272466196009</c:v>
                </c:pt>
                <c:pt idx="462">
                  <c:v>0.44591360536077534</c:v>
                </c:pt>
                <c:pt idx="463">
                  <c:v>0.43460571975589329</c:v>
                </c:pt>
                <c:pt idx="464">
                  <c:v>0.4398707670216585</c:v>
                </c:pt>
                <c:pt idx="465">
                  <c:v>0.4386143352877826</c:v>
                </c:pt>
                <c:pt idx="466">
                  <c:v>0.44268278090223767</c:v>
                </c:pt>
                <c:pt idx="467">
                  <c:v>0.45632403972717483</c:v>
                </c:pt>
                <c:pt idx="468">
                  <c:v>0.44573411511307881</c:v>
                </c:pt>
                <c:pt idx="469">
                  <c:v>0.4434605719755893</c:v>
                </c:pt>
                <c:pt idx="470">
                  <c:v>0.48163216465238717</c:v>
                </c:pt>
                <c:pt idx="471">
                  <c:v>0.48605959076223526</c:v>
                </c:pt>
                <c:pt idx="472">
                  <c:v>0.48725619241354556</c:v>
                </c:pt>
                <c:pt idx="473">
                  <c:v>0.47373459375373933</c:v>
                </c:pt>
                <c:pt idx="474">
                  <c:v>0.49012803637669022</c:v>
                </c:pt>
                <c:pt idx="475">
                  <c:v>0.48522196960631803</c:v>
                </c:pt>
                <c:pt idx="476">
                  <c:v>0.49479478281680028</c:v>
                </c:pt>
                <c:pt idx="477">
                  <c:v>0.48091420366160098</c:v>
                </c:pt>
                <c:pt idx="478">
                  <c:v>0.48952973555103507</c:v>
                </c:pt>
                <c:pt idx="479">
                  <c:v>0.49862390810099322</c:v>
                </c:pt>
                <c:pt idx="480">
                  <c:v>0.49623070479837267</c:v>
                </c:pt>
                <c:pt idx="481">
                  <c:v>0.50125643173387568</c:v>
                </c:pt>
                <c:pt idx="482">
                  <c:v>0.50831638147660652</c:v>
                </c:pt>
                <c:pt idx="483">
                  <c:v>0.50568385784372383</c:v>
                </c:pt>
                <c:pt idx="484">
                  <c:v>0.47193969127677393</c:v>
                </c:pt>
                <c:pt idx="485">
                  <c:v>0.45674285030513345</c:v>
                </c:pt>
                <c:pt idx="486">
                  <c:v>0.47170037094651196</c:v>
                </c:pt>
                <c:pt idx="487">
                  <c:v>0.49455546248653831</c:v>
                </c:pt>
                <c:pt idx="488">
                  <c:v>0.50269235371544818</c:v>
                </c:pt>
                <c:pt idx="489">
                  <c:v>0.54517171233696304</c:v>
                </c:pt>
                <c:pt idx="490">
                  <c:v>0.53105181285150183</c:v>
                </c:pt>
                <c:pt idx="491">
                  <c:v>0.51322244824697849</c:v>
                </c:pt>
                <c:pt idx="492">
                  <c:v>0.50376929520162739</c:v>
                </c:pt>
                <c:pt idx="493">
                  <c:v>0.49934186909177941</c:v>
                </c:pt>
                <c:pt idx="494">
                  <c:v>0.49874356826612426</c:v>
                </c:pt>
                <c:pt idx="495">
                  <c:v>0.48881177456024888</c:v>
                </c:pt>
                <c:pt idx="496">
                  <c:v>0.47301663276295314</c:v>
                </c:pt>
                <c:pt idx="497">
                  <c:v>0.45518726815843003</c:v>
                </c:pt>
                <c:pt idx="498">
                  <c:v>0.42993897331578312</c:v>
                </c:pt>
                <c:pt idx="499">
                  <c:v>0.44046906784731366</c:v>
                </c:pt>
                <c:pt idx="500">
                  <c:v>0.47445255474452552</c:v>
                </c:pt>
                <c:pt idx="501">
                  <c:v>0.46846954648797412</c:v>
                </c:pt>
                <c:pt idx="502">
                  <c:v>0.48115352399186312</c:v>
                </c:pt>
                <c:pt idx="503">
                  <c:v>0.45183678353476125</c:v>
                </c:pt>
                <c:pt idx="504">
                  <c:v>0.43951178652626532</c:v>
                </c:pt>
                <c:pt idx="505">
                  <c:v>0.39906665071197794</c:v>
                </c:pt>
                <c:pt idx="506">
                  <c:v>0.40899844441785321</c:v>
                </c:pt>
                <c:pt idx="507">
                  <c:v>0.40157951417972959</c:v>
                </c:pt>
                <c:pt idx="508">
                  <c:v>0.40002393203302611</c:v>
                </c:pt>
                <c:pt idx="509">
                  <c:v>0.40887878425272228</c:v>
                </c:pt>
                <c:pt idx="510">
                  <c:v>0.41869091779346651</c:v>
                </c:pt>
                <c:pt idx="511">
                  <c:v>0.40181883450999156</c:v>
                </c:pt>
                <c:pt idx="512">
                  <c:v>0.41402417135335645</c:v>
                </c:pt>
                <c:pt idx="513">
                  <c:v>0.41773363647241835</c:v>
                </c:pt>
                <c:pt idx="514">
                  <c:v>0.40277611583103984</c:v>
                </c:pt>
                <c:pt idx="515">
                  <c:v>0.42395596505923172</c:v>
                </c:pt>
                <c:pt idx="516">
                  <c:v>0.42874237166447282</c:v>
                </c:pt>
                <c:pt idx="517">
                  <c:v>0.4358023214072036</c:v>
                </c:pt>
                <c:pt idx="518">
                  <c:v>0.44034940768218256</c:v>
                </c:pt>
                <c:pt idx="519">
                  <c:v>0.43532368074667938</c:v>
                </c:pt>
                <c:pt idx="520">
                  <c:v>0.459136053607754</c:v>
                </c:pt>
                <c:pt idx="521">
                  <c:v>0.4465717362689961</c:v>
                </c:pt>
                <c:pt idx="522">
                  <c:v>0.41976785927964572</c:v>
                </c:pt>
                <c:pt idx="523">
                  <c:v>0.43412707909536907</c:v>
                </c:pt>
                <c:pt idx="524">
                  <c:v>0.4296996529855211</c:v>
                </c:pt>
                <c:pt idx="525">
                  <c:v>0.41773363647241835</c:v>
                </c:pt>
                <c:pt idx="526">
                  <c:v>0.36185233935622829</c:v>
                </c:pt>
                <c:pt idx="527">
                  <c:v>0.35826253440229744</c:v>
                </c:pt>
                <c:pt idx="528">
                  <c:v>0.35886083522795259</c:v>
                </c:pt>
                <c:pt idx="529">
                  <c:v>0.36065573770491799</c:v>
                </c:pt>
                <c:pt idx="530">
                  <c:v>0.36831398827330375</c:v>
                </c:pt>
                <c:pt idx="531">
                  <c:v>0.40217781500538469</c:v>
                </c:pt>
                <c:pt idx="532">
                  <c:v>0.41294722986717725</c:v>
                </c:pt>
                <c:pt idx="533">
                  <c:v>0.39176738063898525</c:v>
                </c:pt>
                <c:pt idx="534">
                  <c:v>0.39045111882254391</c:v>
                </c:pt>
                <c:pt idx="535">
                  <c:v>0.4067249012803637</c:v>
                </c:pt>
                <c:pt idx="536">
                  <c:v>0.39583582625344016</c:v>
                </c:pt>
                <c:pt idx="537">
                  <c:v>0.36759602728251767</c:v>
                </c:pt>
                <c:pt idx="538">
                  <c:v>0.39619480674883334</c:v>
                </c:pt>
                <c:pt idx="539">
                  <c:v>0.43364843843484496</c:v>
                </c:pt>
                <c:pt idx="540">
                  <c:v>0.44226397032427905</c:v>
                </c:pt>
                <c:pt idx="541">
                  <c:v>0.43628096206772765</c:v>
                </c:pt>
                <c:pt idx="542">
                  <c:v>0.39631446691396438</c:v>
                </c:pt>
                <c:pt idx="543">
                  <c:v>0.38398946990546839</c:v>
                </c:pt>
                <c:pt idx="544">
                  <c:v>0.40349407682182603</c:v>
                </c:pt>
                <c:pt idx="545">
                  <c:v>0.40110087351920548</c:v>
                </c:pt>
                <c:pt idx="546">
                  <c:v>0.39990427186789523</c:v>
                </c:pt>
                <c:pt idx="547">
                  <c:v>0.40947708507837743</c:v>
                </c:pt>
                <c:pt idx="548">
                  <c:v>0.42048582027043191</c:v>
                </c:pt>
                <c:pt idx="549">
                  <c:v>0.42778509034342466</c:v>
                </c:pt>
                <c:pt idx="550">
                  <c:v>0.45219576403015432</c:v>
                </c:pt>
                <c:pt idx="551">
                  <c:v>0.44896493957161665</c:v>
                </c:pt>
                <c:pt idx="552">
                  <c:v>0.43903314586574127</c:v>
                </c:pt>
                <c:pt idx="553">
                  <c:v>0.44130668900323072</c:v>
                </c:pt>
                <c:pt idx="554">
                  <c:v>0.45363168601172671</c:v>
                </c:pt>
                <c:pt idx="555">
                  <c:v>0.45841809261696781</c:v>
                </c:pt>
                <c:pt idx="556">
                  <c:v>0.46356347971760198</c:v>
                </c:pt>
                <c:pt idx="557">
                  <c:v>0.47373459375373933</c:v>
                </c:pt>
                <c:pt idx="558">
                  <c:v>0.47253799210242903</c:v>
                </c:pt>
                <c:pt idx="559">
                  <c:v>0.46990546846954651</c:v>
                </c:pt>
                <c:pt idx="560">
                  <c:v>0.51286346775158553</c:v>
                </c:pt>
                <c:pt idx="561">
                  <c:v>0.52363288261337804</c:v>
                </c:pt>
                <c:pt idx="562">
                  <c:v>0.52710302740217774</c:v>
                </c:pt>
                <c:pt idx="563">
                  <c:v>0.53799210242910134</c:v>
                </c:pt>
                <c:pt idx="564">
                  <c:v>0.53691516094292213</c:v>
                </c:pt>
                <c:pt idx="565">
                  <c:v>0.56084719396912774</c:v>
                </c:pt>
                <c:pt idx="566">
                  <c:v>0.58573650831638147</c:v>
                </c:pt>
                <c:pt idx="567">
                  <c:v>0.60715567787483538</c:v>
                </c:pt>
                <c:pt idx="568">
                  <c:v>0.63048941007538584</c:v>
                </c:pt>
                <c:pt idx="569">
                  <c:v>0.69019983247576888</c:v>
                </c:pt>
                <c:pt idx="570">
                  <c:v>0.66614813928443228</c:v>
                </c:pt>
                <c:pt idx="571">
                  <c:v>0.69366997726456869</c:v>
                </c:pt>
                <c:pt idx="572">
                  <c:v>0.6790714371185832</c:v>
                </c:pt>
                <c:pt idx="573">
                  <c:v>0.66447289697259782</c:v>
                </c:pt>
                <c:pt idx="574">
                  <c:v>0.63001076941486178</c:v>
                </c:pt>
                <c:pt idx="575">
                  <c:v>0.64448964939571618</c:v>
                </c:pt>
                <c:pt idx="576">
                  <c:v>0.64460930956084717</c:v>
                </c:pt>
                <c:pt idx="577">
                  <c:v>0.65932750987196354</c:v>
                </c:pt>
                <c:pt idx="578">
                  <c:v>0.67835347612779695</c:v>
                </c:pt>
                <c:pt idx="579">
                  <c:v>0.67560129232978339</c:v>
                </c:pt>
                <c:pt idx="580">
                  <c:v>0.71688404929998806</c:v>
                </c:pt>
                <c:pt idx="581">
                  <c:v>0.72561924135455302</c:v>
                </c:pt>
                <c:pt idx="582">
                  <c:v>0.72777312432691155</c:v>
                </c:pt>
                <c:pt idx="583">
                  <c:v>0.78879980854373577</c:v>
                </c:pt>
                <c:pt idx="584">
                  <c:v>0.79454349647002509</c:v>
                </c:pt>
                <c:pt idx="585">
                  <c:v>0.93275098719636229</c:v>
                </c:pt>
                <c:pt idx="586">
                  <c:v>1</c:v>
                </c:pt>
                <c:pt idx="587">
                  <c:v>0.93586215148976903</c:v>
                </c:pt>
                <c:pt idx="588">
                  <c:v>0.97271748235012556</c:v>
                </c:pt>
                <c:pt idx="589">
                  <c:v>0.93945195644369983</c:v>
                </c:pt>
                <c:pt idx="590">
                  <c:v>0.94148617925092737</c:v>
                </c:pt>
                <c:pt idx="591">
                  <c:v>0.92640899844441782</c:v>
                </c:pt>
                <c:pt idx="592">
                  <c:v>0.85963862630130428</c:v>
                </c:pt>
                <c:pt idx="593">
                  <c:v>0.91181045829843244</c:v>
                </c:pt>
                <c:pt idx="594">
                  <c:v>0.8437238243388776</c:v>
                </c:pt>
                <c:pt idx="595">
                  <c:v>0.81153523991863108</c:v>
                </c:pt>
                <c:pt idx="596">
                  <c:v>0.81620198635874119</c:v>
                </c:pt>
                <c:pt idx="597">
                  <c:v>0.84659566830202226</c:v>
                </c:pt>
                <c:pt idx="598">
                  <c:v>0.86980974033744163</c:v>
                </c:pt>
                <c:pt idx="599">
                  <c:v>0.91647720473854244</c:v>
                </c:pt>
                <c:pt idx="600">
                  <c:v>0.95105899246140968</c:v>
                </c:pt>
                <c:pt idx="601">
                  <c:v>0.92736627976546604</c:v>
                </c:pt>
                <c:pt idx="602">
                  <c:v>0.92018666985760433</c:v>
                </c:pt>
                <c:pt idx="603">
                  <c:v>0.87304056479597936</c:v>
                </c:pt>
                <c:pt idx="604">
                  <c:v>0.91216943879382562</c:v>
                </c:pt>
                <c:pt idx="605">
                  <c:v>0.86047624745722151</c:v>
                </c:pt>
                <c:pt idx="606">
                  <c:v>0.85269833672370465</c:v>
                </c:pt>
                <c:pt idx="607">
                  <c:v>0.81440708388177574</c:v>
                </c:pt>
                <c:pt idx="608">
                  <c:v>0.80985999760679672</c:v>
                </c:pt>
                <c:pt idx="609">
                  <c:v>0.77479956922340554</c:v>
                </c:pt>
                <c:pt idx="610">
                  <c:v>0.82230465478042358</c:v>
                </c:pt>
                <c:pt idx="611">
                  <c:v>0.8123728610745482</c:v>
                </c:pt>
                <c:pt idx="612">
                  <c:v>0.84432212516453276</c:v>
                </c:pt>
                <c:pt idx="613">
                  <c:v>0.84025367955007779</c:v>
                </c:pt>
                <c:pt idx="614">
                  <c:v>0.8510230944118703</c:v>
                </c:pt>
                <c:pt idx="615">
                  <c:v>0.8774679909058275</c:v>
                </c:pt>
                <c:pt idx="616">
                  <c:v>0.87591240875912402</c:v>
                </c:pt>
                <c:pt idx="617">
                  <c:v>0.82721072155079578</c:v>
                </c:pt>
                <c:pt idx="618">
                  <c:v>0.81392844322125169</c:v>
                </c:pt>
                <c:pt idx="619">
                  <c:v>0.82912528419289211</c:v>
                </c:pt>
                <c:pt idx="620">
                  <c:v>0.77360296757209523</c:v>
                </c:pt>
                <c:pt idx="621">
                  <c:v>0.81859518966136169</c:v>
                </c:pt>
                <c:pt idx="622">
                  <c:v>0.83427067129352639</c:v>
                </c:pt>
                <c:pt idx="623">
                  <c:v>0.8221849946152926</c:v>
                </c:pt>
                <c:pt idx="624">
                  <c:v>0.80291970802919699</c:v>
                </c:pt>
                <c:pt idx="625">
                  <c:v>0.75996170874715807</c:v>
                </c:pt>
                <c:pt idx="626">
                  <c:v>0.75732918511427538</c:v>
                </c:pt>
                <c:pt idx="627">
                  <c:v>0.80818475529496225</c:v>
                </c:pt>
                <c:pt idx="628">
                  <c:v>0.83127916716525074</c:v>
                </c:pt>
                <c:pt idx="629">
                  <c:v>0.8532966375493598</c:v>
                </c:pt>
                <c:pt idx="630">
                  <c:v>0.66124207251406009</c:v>
                </c:pt>
                <c:pt idx="631">
                  <c:v>0.56874476486777559</c:v>
                </c:pt>
                <c:pt idx="632">
                  <c:v>0.58801005145387097</c:v>
                </c:pt>
                <c:pt idx="633">
                  <c:v>0.58346296517889196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8-48D6-A9D3-FC66EB98F8C2}"/>
            </c:ext>
          </c:extLst>
        </c:ser>
        <c:ser>
          <c:idx val="2"/>
          <c:order val="2"/>
          <c:tx>
            <c:strRef>
              <c:f>Данные!$X$1</c:f>
              <c:strCache>
                <c:ptCount val="1"/>
                <c:pt idx="0">
                  <c:v>MinMax_Аэрофлот цена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Данные!$X$2:$X$635</c:f>
              <c:numCache>
                <c:formatCode>0.0000</c:formatCode>
                <c:ptCount val="634"/>
                <c:pt idx="0">
                  <c:v>0.15726450239489087</c:v>
                </c:pt>
                <c:pt idx="1">
                  <c:v>0.14390633315593399</c:v>
                </c:pt>
                <c:pt idx="2">
                  <c:v>0.16700372538584352</c:v>
                </c:pt>
                <c:pt idx="3">
                  <c:v>0.14587546567323043</c:v>
                </c:pt>
                <c:pt idx="4">
                  <c:v>0.13453964874933474</c:v>
                </c:pt>
                <c:pt idx="5">
                  <c:v>0.15912719531665778</c:v>
                </c:pt>
                <c:pt idx="6">
                  <c:v>0.16178818520489621</c:v>
                </c:pt>
                <c:pt idx="7">
                  <c:v>0.1593932943054816</c:v>
                </c:pt>
                <c:pt idx="8">
                  <c:v>0.16205428419372003</c:v>
                </c:pt>
                <c:pt idx="9">
                  <c:v>0.18733368813198506</c:v>
                </c:pt>
                <c:pt idx="10">
                  <c:v>0.20697179350718467</c:v>
                </c:pt>
                <c:pt idx="11">
                  <c:v>0.2328366152208621</c:v>
                </c:pt>
                <c:pt idx="12">
                  <c:v>0.22655667908461946</c:v>
                </c:pt>
                <c:pt idx="13">
                  <c:v>0.21234699308142627</c:v>
                </c:pt>
                <c:pt idx="14">
                  <c:v>0.20164981373070781</c:v>
                </c:pt>
                <c:pt idx="15">
                  <c:v>0.19728579031399679</c:v>
                </c:pt>
                <c:pt idx="16">
                  <c:v>0.15577434805747736</c:v>
                </c:pt>
                <c:pt idx="17">
                  <c:v>0.17881852048962213</c:v>
                </c:pt>
                <c:pt idx="18">
                  <c:v>0.16684406599254922</c:v>
                </c:pt>
                <c:pt idx="19">
                  <c:v>0.16535391165513572</c:v>
                </c:pt>
                <c:pt idx="20">
                  <c:v>0.18680149015433742</c:v>
                </c:pt>
                <c:pt idx="21">
                  <c:v>0.18126663118680145</c:v>
                </c:pt>
                <c:pt idx="22">
                  <c:v>0.19850984566258645</c:v>
                </c:pt>
                <c:pt idx="23">
                  <c:v>0.1840872804683342</c:v>
                </c:pt>
                <c:pt idx="24">
                  <c:v>0.16279936136242679</c:v>
                </c:pt>
                <c:pt idx="25">
                  <c:v>0.19222990952634378</c:v>
                </c:pt>
                <c:pt idx="26">
                  <c:v>0.19845662586482171</c:v>
                </c:pt>
                <c:pt idx="27">
                  <c:v>0.19505055880787653</c:v>
                </c:pt>
                <c:pt idx="28">
                  <c:v>0.18935604044704629</c:v>
                </c:pt>
                <c:pt idx="29">
                  <c:v>0.19888238424693985</c:v>
                </c:pt>
                <c:pt idx="30">
                  <c:v>0.18839808408728045</c:v>
                </c:pt>
                <c:pt idx="31">
                  <c:v>0.18823842469398613</c:v>
                </c:pt>
                <c:pt idx="32">
                  <c:v>0.19308142629058009</c:v>
                </c:pt>
                <c:pt idx="33">
                  <c:v>0.20170303352847258</c:v>
                </c:pt>
                <c:pt idx="34">
                  <c:v>0.2050026609898882</c:v>
                </c:pt>
                <c:pt idx="35">
                  <c:v>0.22825971261309203</c:v>
                </c:pt>
                <c:pt idx="36">
                  <c:v>0.21724321447578498</c:v>
                </c:pt>
                <c:pt idx="37">
                  <c:v>0.22283129324108567</c:v>
                </c:pt>
                <c:pt idx="38">
                  <c:v>0.21766897285790313</c:v>
                </c:pt>
                <c:pt idx="39">
                  <c:v>0.23885045236828101</c:v>
                </c:pt>
                <c:pt idx="40">
                  <c:v>0.26184140500266095</c:v>
                </c:pt>
                <c:pt idx="41">
                  <c:v>0.2751463544438531</c:v>
                </c:pt>
                <c:pt idx="42">
                  <c:v>0.27493347525279405</c:v>
                </c:pt>
                <c:pt idx="43">
                  <c:v>0.26663118680149017</c:v>
                </c:pt>
                <c:pt idx="44">
                  <c:v>0.2873869079297498</c:v>
                </c:pt>
                <c:pt idx="45">
                  <c:v>0.30015965939329431</c:v>
                </c:pt>
                <c:pt idx="46">
                  <c:v>0.30489622139435868</c:v>
                </c:pt>
                <c:pt idx="47">
                  <c:v>0.29590207557211284</c:v>
                </c:pt>
                <c:pt idx="48">
                  <c:v>0.29616817456093664</c:v>
                </c:pt>
                <c:pt idx="49">
                  <c:v>0.29297498669505057</c:v>
                </c:pt>
                <c:pt idx="50">
                  <c:v>0.29212346993081423</c:v>
                </c:pt>
                <c:pt idx="51">
                  <c:v>0.30170303352847261</c:v>
                </c:pt>
                <c:pt idx="52">
                  <c:v>0.28951569984034059</c:v>
                </c:pt>
                <c:pt idx="53">
                  <c:v>0.27408195848855771</c:v>
                </c:pt>
                <c:pt idx="54">
                  <c:v>0.2815327301756253</c:v>
                </c:pt>
                <c:pt idx="55">
                  <c:v>0.25918041511442252</c:v>
                </c:pt>
                <c:pt idx="56">
                  <c:v>0.25332623736029802</c:v>
                </c:pt>
                <c:pt idx="57">
                  <c:v>0.24560936668440658</c:v>
                </c:pt>
                <c:pt idx="58">
                  <c:v>0.26354443853113357</c:v>
                </c:pt>
                <c:pt idx="59">
                  <c:v>0.26093666844065988</c:v>
                </c:pt>
                <c:pt idx="60">
                  <c:v>0.26450239489089938</c:v>
                </c:pt>
                <c:pt idx="61">
                  <c:v>0.25651942522618409</c:v>
                </c:pt>
                <c:pt idx="62">
                  <c:v>0.25258116019159127</c:v>
                </c:pt>
                <c:pt idx="63">
                  <c:v>0.25502927088877059</c:v>
                </c:pt>
                <c:pt idx="64">
                  <c:v>0.25226184140500263</c:v>
                </c:pt>
                <c:pt idx="65">
                  <c:v>0.23970196913251729</c:v>
                </c:pt>
                <c:pt idx="66">
                  <c:v>0.23108036189462478</c:v>
                </c:pt>
                <c:pt idx="67">
                  <c:v>0.22299095263437999</c:v>
                </c:pt>
                <c:pt idx="68">
                  <c:v>0.22990952634379985</c:v>
                </c:pt>
                <c:pt idx="69">
                  <c:v>0.23219797764768493</c:v>
                </c:pt>
                <c:pt idx="70">
                  <c:v>0.23948908994145818</c:v>
                </c:pt>
                <c:pt idx="71">
                  <c:v>0.24427887174028737</c:v>
                </c:pt>
                <c:pt idx="72">
                  <c:v>0.24704630122405533</c:v>
                </c:pt>
                <c:pt idx="73">
                  <c:v>0.23720063863757318</c:v>
                </c:pt>
                <c:pt idx="74">
                  <c:v>0.23299627461415642</c:v>
                </c:pt>
                <c:pt idx="75">
                  <c:v>0.23496540713145289</c:v>
                </c:pt>
                <c:pt idx="76">
                  <c:v>0.24827035657264501</c:v>
                </c:pt>
                <c:pt idx="77">
                  <c:v>0.23624268227780731</c:v>
                </c:pt>
                <c:pt idx="78">
                  <c:v>0.23906333155934004</c:v>
                </c:pt>
                <c:pt idx="79">
                  <c:v>0.23938265034592865</c:v>
                </c:pt>
                <c:pt idx="80">
                  <c:v>0.20968600319318786</c:v>
                </c:pt>
                <c:pt idx="81">
                  <c:v>0.17503991484832357</c:v>
                </c:pt>
                <c:pt idx="82">
                  <c:v>0.15002660989888236</c:v>
                </c:pt>
                <c:pt idx="83">
                  <c:v>0.13022884513038849</c:v>
                </c:pt>
                <c:pt idx="84">
                  <c:v>0.17067589143161255</c:v>
                </c:pt>
                <c:pt idx="85">
                  <c:v>0.18041511442256519</c:v>
                </c:pt>
                <c:pt idx="86">
                  <c:v>0.1724321447578499</c:v>
                </c:pt>
                <c:pt idx="87">
                  <c:v>0.12676955827567854</c:v>
                </c:pt>
                <c:pt idx="88">
                  <c:v>0.14449175093134645</c:v>
                </c:pt>
                <c:pt idx="89">
                  <c:v>0.13661522086216074</c:v>
                </c:pt>
                <c:pt idx="90">
                  <c:v>0.14704630122405532</c:v>
                </c:pt>
                <c:pt idx="91">
                  <c:v>0.1384779137839276</c:v>
                </c:pt>
                <c:pt idx="92">
                  <c:v>0.17078233102714208</c:v>
                </c:pt>
                <c:pt idx="93">
                  <c:v>0.144598190526876</c:v>
                </c:pt>
                <c:pt idx="94">
                  <c:v>0.14113890367216603</c:v>
                </c:pt>
                <c:pt idx="95">
                  <c:v>0.13645556146886642</c:v>
                </c:pt>
                <c:pt idx="96">
                  <c:v>0.13113358169238956</c:v>
                </c:pt>
                <c:pt idx="97">
                  <c:v>0.13544438531133579</c:v>
                </c:pt>
                <c:pt idx="98">
                  <c:v>0.1171899946780202</c:v>
                </c:pt>
                <c:pt idx="99">
                  <c:v>0.10564129856306546</c:v>
                </c:pt>
                <c:pt idx="100">
                  <c:v>0.10058541777541244</c:v>
                </c:pt>
                <c:pt idx="101">
                  <c:v>0.13368813198509844</c:v>
                </c:pt>
                <c:pt idx="102">
                  <c:v>0.13523150612027673</c:v>
                </c:pt>
                <c:pt idx="103">
                  <c:v>0.13352847259180411</c:v>
                </c:pt>
                <c:pt idx="104">
                  <c:v>0.13331559340074506</c:v>
                </c:pt>
                <c:pt idx="105">
                  <c:v>0.13304949441192124</c:v>
                </c:pt>
                <c:pt idx="106">
                  <c:v>0.13863757317722192</c:v>
                </c:pt>
                <c:pt idx="107">
                  <c:v>0.13491218733368812</c:v>
                </c:pt>
                <c:pt idx="108">
                  <c:v>0.16152208621607239</c:v>
                </c:pt>
                <c:pt idx="109">
                  <c:v>0.1467802022352315</c:v>
                </c:pt>
                <c:pt idx="110">
                  <c:v>0.13411389036721658</c:v>
                </c:pt>
                <c:pt idx="111">
                  <c:v>0.1337413517828632</c:v>
                </c:pt>
                <c:pt idx="112">
                  <c:v>0.12985630654603511</c:v>
                </c:pt>
                <c:pt idx="113">
                  <c:v>0.12166045769026076</c:v>
                </c:pt>
                <c:pt idx="114">
                  <c:v>0.11963810537519956</c:v>
                </c:pt>
                <c:pt idx="115">
                  <c:v>0.11399680681213412</c:v>
                </c:pt>
                <c:pt idx="116">
                  <c:v>0.12985630654603511</c:v>
                </c:pt>
                <c:pt idx="117">
                  <c:v>0.12506652474720595</c:v>
                </c:pt>
                <c:pt idx="118">
                  <c:v>0.12613092070250131</c:v>
                </c:pt>
                <c:pt idx="119">
                  <c:v>0.11660457690260775</c:v>
                </c:pt>
                <c:pt idx="120">
                  <c:v>0.10697179350718468</c:v>
                </c:pt>
                <c:pt idx="121">
                  <c:v>7.8924960085151666E-2</c:v>
                </c:pt>
                <c:pt idx="122">
                  <c:v>8.4087280468334205E-2</c:v>
                </c:pt>
                <c:pt idx="123">
                  <c:v>8.9675359233634913E-2</c:v>
                </c:pt>
                <c:pt idx="124">
                  <c:v>0.10329962746141562</c:v>
                </c:pt>
                <c:pt idx="125">
                  <c:v>0.10340606705694518</c:v>
                </c:pt>
                <c:pt idx="126">
                  <c:v>9.2602448110697164E-2</c:v>
                </c:pt>
                <c:pt idx="127">
                  <c:v>9.744544970729109E-2</c:v>
                </c:pt>
                <c:pt idx="128">
                  <c:v>9.5263437998935593E-2</c:v>
                </c:pt>
                <c:pt idx="129">
                  <c:v>9.8722724853645541E-2</c:v>
                </c:pt>
                <c:pt idx="130">
                  <c:v>9.7126130920702505E-2</c:v>
                </c:pt>
                <c:pt idx="131">
                  <c:v>9.0952634379989336E-2</c:v>
                </c:pt>
                <c:pt idx="132">
                  <c:v>8.7546567323044153E-2</c:v>
                </c:pt>
                <c:pt idx="133">
                  <c:v>8.8664183076104283E-2</c:v>
                </c:pt>
                <c:pt idx="134">
                  <c:v>9.8829164449175097E-2</c:v>
                </c:pt>
                <c:pt idx="135">
                  <c:v>9.5263437998935593E-2</c:v>
                </c:pt>
                <c:pt idx="136">
                  <c:v>9.3134646088344861E-2</c:v>
                </c:pt>
                <c:pt idx="137">
                  <c:v>9.6860031931878629E-2</c:v>
                </c:pt>
                <c:pt idx="138">
                  <c:v>0.1059073975518893</c:v>
                </c:pt>
                <c:pt idx="139">
                  <c:v>0.10053219797764769</c:v>
                </c:pt>
                <c:pt idx="140">
                  <c:v>9.7658328898350188E-2</c:v>
                </c:pt>
                <c:pt idx="141">
                  <c:v>9.7605109100585397E-2</c:v>
                </c:pt>
                <c:pt idx="142">
                  <c:v>9.579563597658329E-2</c:v>
                </c:pt>
                <c:pt idx="143">
                  <c:v>9.1271953166577963E-2</c:v>
                </c:pt>
                <c:pt idx="144">
                  <c:v>7.6955827567855239E-2</c:v>
                </c:pt>
                <c:pt idx="145">
                  <c:v>8.1958488557743472E-2</c:v>
                </c:pt>
                <c:pt idx="146">
                  <c:v>8.3022884513038853E-2</c:v>
                </c:pt>
                <c:pt idx="147">
                  <c:v>9.2017030335284716E-2</c:v>
                </c:pt>
                <c:pt idx="148">
                  <c:v>9.4678020223523146E-2</c:v>
                </c:pt>
                <c:pt idx="149">
                  <c:v>9.4518360830228826E-2</c:v>
                </c:pt>
                <c:pt idx="150">
                  <c:v>9.4731240021287896E-2</c:v>
                </c:pt>
                <c:pt idx="151">
                  <c:v>9.82969664715274E-2</c:v>
                </c:pt>
                <c:pt idx="152">
                  <c:v>9.5210218201170829E-2</c:v>
                </c:pt>
                <c:pt idx="153">
                  <c:v>0.10585417775412453</c:v>
                </c:pt>
                <c:pt idx="154">
                  <c:v>0.12187333688131984</c:v>
                </c:pt>
                <c:pt idx="155">
                  <c:v>0.13187865886109634</c:v>
                </c:pt>
                <c:pt idx="156">
                  <c:v>0.15007982969664713</c:v>
                </c:pt>
                <c:pt idx="157">
                  <c:v>0.15274081958488556</c:v>
                </c:pt>
                <c:pt idx="158">
                  <c:v>0.16391697711548694</c:v>
                </c:pt>
                <c:pt idx="159">
                  <c:v>0.17881852048962213</c:v>
                </c:pt>
                <c:pt idx="160">
                  <c:v>0.16072378924960082</c:v>
                </c:pt>
                <c:pt idx="161">
                  <c:v>0.14539648749334752</c:v>
                </c:pt>
                <c:pt idx="162">
                  <c:v>0.16498137307078234</c:v>
                </c:pt>
                <c:pt idx="163">
                  <c:v>0.15588078765300692</c:v>
                </c:pt>
                <c:pt idx="164">
                  <c:v>0.14582224587546566</c:v>
                </c:pt>
                <c:pt idx="165">
                  <c:v>0.14843001596593933</c:v>
                </c:pt>
                <c:pt idx="166">
                  <c:v>0.15806279936136239</c:v>
                </c:pt>
                <c:pt idx="167">
                  <c:v>0.14475784992017027</c:v>
                </c:pt>
                <c:pt idx="168">
                  <c:v>0.14587546567323043</c:v>
                </c:pt>
                <c:pt idx="169">
                  <c:v>0.14688664183076106</c:v>
                </c:pt>
                <c:pt idx="170">
                  <c:v>0.14848323576370409</c:v>
                </c:pt>
                <c:pt idx="171">
                  <c:v>0.1415646620542842</c:v>
                </c:pt>
                <c:pt idx="172">
                  <c:v>0.13368813198509844</c:v>
                </c:pt>
                <c:pt idx="173">
                  <c:v>0.13304949441192124</c:v>
                </c:pt>
                <c:pt idx="174">
                  <c:v>0.14475784992017027</c:v>
                </c:pt>
                <c:pt idx="175">
                  <c:v>0.1509845662586482</c:v>
                </c:pt>
                <c:pt idx="176">
                  <c:v>0.15093134646088344</c:v>
                </c:pt>
                <c:pt idx="177">
                  <c:v>0.15566790846194783</c:v>
                </c:pt>
                <c:pt idx="178">
                  <c:v>0.16817456093666844</c:v>
                </c:pt>
                <c:pt idx="179">
                  <c:v>0.17535923363491215</c:v>
                </c:pt>
                <c:pt idx="180">
                  <c:v>0.17456093666844064</c:v>
                </c:pt>
                <c:pt idx="181">
                  <c:v>0.16993081426290579</c:v>
                </c:pt>
                <c:pt idx="182">
                  <c:v>0.15971261309207024</c:v>
                </c:pt>
                <c:pt idx="183">
                  <c:v>0.16982437466737624</c:v>
                </c:pt>
                <c:pt idx="184">
                  <c:v>0.16423629590207556</c:v>
                </c:pt>
                <c:pt idx="185">
                  <c:v>0.15332623736029799</c:v>
                </c:pt>
                <c:pt idx="186">
                  <c:v>0.15380521554018092</c:v>
                </c:pt>
                <c:pt idx="187">
                  <c:v>0.12623736029803087</c:v>
                </c:pt>
                <c:pt idx="188">
                  <c:v>0.12969664715274079</c:v>
                </c:pt>
                <c:pt idx="189">
                  <c:v>0.13911655135710485</c:v>
                </c:pt>
                <c:pt idx="190">
                  <c:v>0.15896753592336346</c:v>
                </c:pt>
                <c:pt idx="191">
                  <c:v>0.15721128259712613</c:v>
                </c:pt>
                <c:pt idx="192">
                  <c:v>0.16019159127195318</c:v>
                </c:pt>
                <c:pt idx="193">
                  <c:v>0.1593932943054816</c:v>
                </c:pt>
                <c:pt idx="194">
                  <c:v>0.16130920702501328</c:v>
                </c:pt>
                <c:pt idx="195">
                  <c:v>0.16987759446514103</c:v>
                </c:pt>
                <c:pt idx="196">
                  <c:v>0.17179350718467271</c:v>
                </c:pt>
                <c:pt idx="197">
                  <c:v>0.17030335284725917</c:v>
                </c:pt>
                <c:pt idx="198">
                  <c:v>0.18509845662586483</c:v>
                </c:pt>
                <c:pt idx="199">
                  <c:v>0.1766365087812666</c:v>
                </c:pt>
                <c:pt idx="200">
                  <c:v>0.18797232570516231</c:v>
                </c:pt>
                <c:pt idx="201">
                  <c:v>0.23257051623203828</c:v>
                </c:pt>
                <c:pt idx="202">
                  <c:v>0.27488025545502925</c:v>
                </c:pt>
                <c:pt idx="203">
                  <c:v>0.28807876530069187</c:v>
                </c:pt>
                <c:pt idx="204">
                  <c:v>0.30548163916977111</c:v>
                </c:pt>
                <c:pt idx="205">
                  <c:v>0.31186801490154337</c:v>
                </c:pt>
                <c:pt idx="206">
                  <c:v>0.30723789249600847</c:v>
                </c:pt>
                <c:pt idx="207">
                  <c:v>0.31479510377860564</c:v>
                </c:pt>
                <c:pt idx="208">
                  <c:v>0.28525811601915912</c:v>
                </c:pt>
                <c:pt idx="209">
                  <c:v>0.30814262905800954</c:v>
                </c:pt>
                <c:pt idx="210">
                  <c:v>0.28951569984034059</c:v>
                </c:pt>
                <c:pt idx="211">
                  <c:v>0.29366684406599253</c:v>
                </c:pt>
                <c:pt idx="212">
                  <c:v>0.28089409260244808</c:v>
                </c:pt>
                <c:pt idx="213">
                  <c:v>0.2422032996274614</c:v>
                </c:pt>
                <c:pt idx="214">
                  <c:v>0.19148483235763702</c:v>
                </c:pt>
                <c:pt idx="215">
                  <c:v>0.11809473124002128</c:v>
                </c:pt>
                <c:pt idx="216">
                  <c:v>0.1599254922831293</c:v>
                </c:pt>
                <c:pt idx="217">
                  <c:v>0.15300691857370941</c:v>
                </c:pt>
                <c:pt idx="218">
                  <c:v>0.1645556146886642</c:v>
                </c:pt>
                <c:pt idx="219">
                  <c:v>0.15061202767429482</c:v>
                </c:pt>
                <c:pt idx="220">
                  <c:v>0.15247472059606174</c:v>
                </c:pt>
                <c:pt idx="221">
                  <c:v>0.1285258116019159</c:v>
                </c:pt>
                <c:pt idx="222">
                  <c:v>0.13437998935604045</c:v>
                </c:pt>
                <c:pt idx="223">
                  <c:v>0.14044704630122407</c:v>
                </c:pt>
                <c:pt idx="224">
                  <c:v>0.14662054284193718</c:v>
                </c:pt>
                <c:pt idx="225">
                  <c:v>0.15321979776476849</c:v>
                </c:pt>
                <c:pt idx="226">
                  <c:v>0.1599254922831293</c:v>
                </c:pt>
                <c:pt idx="227">
                  <c:v>0.17291112293773284</c:v>
                </c:pt>
                <c:pt idx="228">
                  <c:v>0.17903139968068121</c:v>
                </c:pt>
                <c:pt idx="229">
                  <c:v>0.16274614156466205</c:v>
                </c:pt>
                <c:pt idx="230">
                  <c:v>0.16232038318254391</c:v>
                </c:pt>
                <c:pt idx="231">
                  <c:v>0.17136774880255451</c:v>
                </c:pt>
                <c:pt idx="232">
                  <c:v>0.18094731240021286</c:v>
                </c:pt>
                <c:pt idx="233">
                  <c:v>0.15593400745077166</c:v>
                </c:pt>
                <c:pt idx="234">
                  <c:v>0.14465141032464077</c:v>
                </c:pt>
                <c:pt idx="235">
                  <c:v>0.13001596593932943</c:v>
                </c:pt>
                <c:pt idx="236">
                  <c:v>0.10436402341671101</c:v>
                </c:pt>
                <c:pt idx="237">
                  <c:v>0.12506652474720595</c:v>
                </c:pt>
                <c:pt idx="238">
                  <c:v>0.12655667908461948</c:v>
                </c:pt>
                <c:pt idx="239">
                  <c:v>0.11511442256519422</c:v>
                </c:pt>
                <c:pt idx="240">
                  <c:v>0.12080894092602446</c:v>
                </c:pt>
                <c:pt idx="241">
                  <c:v>0.11255987227248536</c:v>
                </c:pt>
                <c:pt idx="242">
                  <c:v>0.11016498137307075</c:v>
                </c:pt>
                <c:pt idx="243">
                  <c:v>9.8456625864821706E-2</c:v>
                </c:pt>
                <c:pt idx="244">
                  <c:v>9.1271953166577963E-2</c:v>
                </c:pt>
                <c:pt idx="245">
                  <c:v>7.9989356040447046E-2</c:v>
                </c:pt>
                <c:pt idx="246">
                  <c:v>8.1852048962213916E-2</c:v>
                </c:pt>
                <c:pt idx="247">
                  <c:v>6.4928153273017541E-2</c:v>
                </c:pt>
                <c:pt idx="248">
                  <c:v>6.9717935071846732E-2</c:v>
                </c:pt>
                <c:pt idx="249">
                  <c:v>8.626929217668973E-2</c:v>
                </c:pt>
                <c:pt idx="250">
                  <c:v>8.7280468334220318E-2</c:v>
                </c:pt>
                <c:pt idx="251">
                  <c:v>9.4731240021287896E-2</c:v>
                </c:pt>
                <c:pt idx="252">
                  <c:v>8.8770622671633839E-2</c:v>
                </c:pt>
                <c:pt idx="253">
                  <c:v>6.9558275678552425E-2</c:v>
                </c:pt>
                <c:pt idx="254">
                  <c:v>6.4874933475252777E-2</c:v>
                </c:pt>
                <c:pt idx="255">
                  <c:v>3.938265034592868E-2</c:v>
                </c:pt>
                <c:pt idx="256">
                  <c:v>4.5077168706758909E-2</c:v>
                </c:pt>
                <c:pt idx="257">
                  <c:v>3.7945715806279909E-2</c:v>
                </c:pt>
                <c:pt idx="258">
                  <c:v>4.7365620010643948E-2</c:v>
                </c:pt>
                <c:pt idx="259">
                  <c:v>5.8275678552421474E-2</c:v>
                </c:pt>
                <c:pt idx="260">
                  <c:v>8.009579563597656E-2</c:v>
                </c:pt>
                <c:pt idx="261">
                  <c:v>6.9984034060670566E-2</c:v>
                </c:pt>
                <c:pt idx="262">
                  <c:v>6.8653539116551351E-2</c:v>
                </c:pt>
                <c:pt idx="263">
                  <c:v>8.1426290580095775E-2</c:v>
                </c:pt>
                <c:pt idx="264">
                  <c:v>7.9297498669505043E-2</c:v>
                </c:pt>
                <c:pt idx="265">
                  <c:v>7.4986695050558785E-2</c:v>
                </c:pt>
                <c:pt idx="266">
                  <c:v>7.3762639701969127E-2</c:v>
                </c:pt>
                <c:pt idx="267">
                  <c:v>6.428951569984033E-2</c:v>
                </c:pt>
                <c:pt idx="268">
                  <c:v>4.4704630122405525E-2</c:v>
                </c:pt>
                <c:pt idx="269">
                  <c:v>4.044704630122406E-2</c:v>
                </c:pt>
                <c:pt idx="270">
                  <c:v>5.6732304417243196E-2</c:v>
                </c:pt>
                <c:pt idx="271">
                  <c:v>6.8653539116551351E-2</c:v>
                </c:pt>
                <c:pt idx="272">
                  <c:v>7.0143693453964873E-2</c:v>
                </c:pt>
                <c:pt idx="273">
                  <c:v>7.5039914848323577E-2</c:v>
                </c:pt>
                <c:pt idx="274">
                  <c:v>6.9451836083022869E-2</c:v>
                </c:pt>
                <c:pt idx="275">
                  <c:v>8.3022884513038853E-2</c:v>
                </c:pt>
                <c:pt idx="276">
                  <c:v>8.254390633315592E-2</c:v>
                </c:pt>
                <c:pt idx="277">
                  <c:v>8.5683874401277282E-2</c:v>
                </c:pt>
                <c:pt idx="278">
                  <c:v>8.5151676423629585E-2</c:v>
                </c:pt>
                <c:pt idx="279">
                  <c:v>7.8233102714209662E-2</c:v>
                </c:pt>
                <c:pt idx="280">
                  <c:v>7.8126663118680148E-2</c:v>
                </c:pt>
                <c:pt idx="281">
                  <c:v>6.8121341138903654E-2</c:v>
                </c:pt>
                <c:pt idx="282">
                  <c:v>7.4827035657264479E-2</c:v>
                </c:pt>
                <c:pt idx="283">
                  <c:v>6.3597658328898327E-2</c:v>
                </c:pt>
                <c:pt idx="284">
                  <c:v>6.9026077700904728E-2</c:v>
                </c:pt>
                <c:pt idx="285">
                  <c:v>7.6902607770090448E-2</c:v>
                </c:pt>
                <c:pt idx="286">
                  <c:v>7.46673762639702E-2</c:v>
                </c:pt>
                <c:pt idx="287">
                  <c:v>7.5838211814795095E-2</c:v>
                </c:pt>
                <c:pt idx="288">
                  <c:v>8.2064928153273028E-2</c:v>
                </c:pt>
                <c:pt idx="289">
                  <c:v>7.8605641298563039E-2</c:v>
                </c:pt>
                <c:pt idx="290">
                  <c:v>7.3975518893028197E-2</c:v>
                </c:pt>
                <c:pt idx="291">
                  <c:v>7.4188398084087268E-2</c:v>
                </c:pt>
                <c:pt idx="292">
                  <c:v>5.1889302820649283E-2</c:v>
                </c:pt>
                <c:pt idx="293">
                  <c:v>5.5614688664183051E-2</c:v>
                </c:pt>
                <c:pt idx="294">
                  <c:v>6.0830228845130382E-2</c:v>
                </c:pt>
                <c:pt idx="295">
                  <c:v>5.444385311335815E-2</c:v>
                </c:pt>
                <c:pt idx="296">
                  <c:v>7.2911122937732817E-2</c:v>
                </c:pt>
                <c:pt idx="297">
                  <c:v>9.6913251729643435E-2</c:v>
                </c:pt>
                <c:pt idx="298">
                  <c:v>0.12666311868014898</c:v>
                </c:pt>
                <c:pt idx="299">
                  <c:v>0.12325705162320381</c:v>
                </c:pt>
                <c:pt idx="300">
                  <c:v>0.12719531665779668</c:v>
                </c:pt>
                <c:pt idx="301">
                  <c:v>0.14284193720063862</c:v>
                </c:pt>
                <c:pt idx="302">
                  <c:v>0.15055880787653006</c:v>
                </c:pt>
                <c:pt idx="303">
                  <c:v>0.17434805747738158</c:v>
                </c:pt>
                <c:pt idx="304">
                  <c:v>0.16136242682277807</c:v>
                </c:pt>
                <c:pt idx="305">
                  <c:v>0.17152740819584883</c:v>
                </c:pt>
                <c:pt idx="306">
                  <c:v>0.17775412453432676</c:v>
                </c:pt>
                <c:pt idx="307">
                  <c:v>0.16716338477913781</c:v>
                </c:pt>
                <c:pt idx="308">
                  <c:v>0.16838744012772752</c:v>
                </c:pt>
                <c:pt idx="309">
                  <c:v>0.16498137307078234</c:v>
                </c:pt>
                <c:pt idx="310">
                  <c:v>0.15407131452900477</c:v>
                </c:pt>
                <c:pt idx="311">
                  <c:v>0.14305481639169768</c:v>
                </c:pt>
                <c:pt idx="312">
                  <c:v>0.14332091538052155</c:v>
                </c:pt>
                <c:pt idx="313">
                  <c:v>0.13517828632251197</c:v>
                </c:pt>
                <c:pt idx="314">
                  <c:v>0.17136774880255451</c:v>
                </c:pt>
                <c:pt idx="315">
                  <c:v>0.15598722724853642</c:v>
                </c:pt>
                <c:pt idx="316">
                  <c:v>0.15061202767429482</c:v>
                </c:pt>
                <c:pt idx="317">
                  <c:v>0.16098988823842469</c:v>
                </c:pt>
                <c:pt idx="318">
                  <c:v>0.2149547631718999</c:v>
                </c:pt>
                <c:pt idx="319">
                  <c:v>0.21112293773283658</c:v>
                </c:pt>
                <c:pt idx="320">
                  <c:v>0.24167110164981373</c:v>
                </c:pt>
                <c:pt idx="321">
                  <c:v>0.25604044704630119</c:v>
                </c:pt>
                <c:pt idx="322">
                  <c:v>0.2631718999467802</c:v>
                </c:pt>
                <c:pt idx="323">
                  <c:v>0.28685470995210216</c:v>
                </c:pt>
                <c:pt idx="324">
                  <c:v>0.2815327301756253</c:v>
                </c:pt>
                <c:pt idx="325">
                  <c:v>0.28265034592868543</c:v>
                </c:pt>
                <c:pt idx="326">
                  <c:v>0.2787653006918574</c:v>
                </c:pt>
                <c:pt idx="327">
                  <c:v>0.28419372006386373</c:v>
                </c:pt>
                <c:pt idx="328">
                  <c:v>0.29489089941458224</c:v>
                </c:pt>
                <c:pt idx="329">
                  <c:v>0.28579031399680677</c:v>
                </c:pt>
                <c:pt idx="330">
                  <c:v>0.29749866950505588</c:v>
                </c:pt>
                <c:pt idx="331">
                  <c:v>0.33581692389568918</c:v>
                </c:pt>
                <c:pt idx="332">
                  <c:v>0.31303885045236829</c:v>
                </c:pt>
                <c:pt idx="333">
                  <c:v>0.31718999467802023</c:v>
                </c:pt>
                <c:pt idx="334">
                  <c:v>0.31037786056412986</c:v>
                </c:pt>
                <c:pt idx="335">
                  <c:v>0.32416178818520491</c:v>
                </c:pt>
                <c:pt idx="336">
                  <c:v>0.34007450771687064</c:v>
                </c:pt>
                <c:pt idx="337">
                  <c:v>0.33038850452368285</c:v>
                </c:pt>
                <c:pt idx="338">
                  <c:v>0.3287919105907397</c:v>
                </c:pt>
                <c:pt idx="339">
                  <c:v>0.32251197445449709</c:v>
                </c:pt>
                <c:pt idx="340">
                  <c:v>0.32943054816391698</c:v>
                </c:pt>
                <c:pt idx="341">
                  <c:v>0.32299095263437999</c:v>
                </c:pt>
                <c:pt idx="342">
                  <c:v>0.30947312400212879</c:v>
                </c:pt>
                <c:pt idx="343">
                  <c:v>0.36668440659925494</c:v>
                </c:pt>
                <c:pt idx="344">
                  <c:v>0.40899414582224586</c:v>
                </c:pt>
                <c:pt idx="345">
                  <c:v>0.41883980840872798</c:v>
                </c:pt>
                <c:pt idx="346">
                  <c:v>0.42096860031931876</c:v>
                </c:pt>
                <c:pt idx="347">
                  <c:v>0.47445449707291115</c:v>
                </c:pt>
                <c:pt idx="348">
                  <c:v>0.48871740287386911</c:v>
                </c:pt>
                <c:pt idx="349">
                  <c:v>0.49850984566258638</c:v>
                </c:pt>
                <c:pt idx="350">
                  <c:v>0.48376796168174563</c:v>
                </c:pt>
                <c:pt idx="351">
                  <c:v>0.54065992549228314</c:v>
                </c:pt>
                <c:pt idx="352">
                  <c:v>0.55396487493347524</c:v>
                </c:pt>
                <c:pt idx="353">
                  <c:v>0.56279936136242681</c:v>
                </c:pt>
                <c:pt idx="354">
                  <c:v>0.55614688664183076</c:v>
                </c:pt>
                <c:pt idx="355">
                  <c:v>0.55779670037253859</c:v>
                </c:pt>
                <c:pt idx="356">
                  <c:v>0.55827567855242155</c:v>
                </c:pt>
                <c:pt idx="357">
                  <c:v>0.58967535923363501</c:v>
                </c:pt>
                <c:pt idx="358">
                  <c:v>0.65236828100053224</c:v>
                </c:pt>
                <c:pt idx="359">
                  <c:v>0.66365087812666324</c:v>
                </c:pt>
                <c:pt idx="360">
                  <c:v>0.68227780734433219</c:v>
                </c:pt>
                <c:pt idx="361">
                  <c:v>0.6798829164449175</c:v>
                </c:pt>
                <c:pt idx="362">
                  <c:v>0.64507716870675891</c:v>
                </c:pt>
                <c:pt idx="363">
                  <c:v>0.70143693453964884</c:v>
                </c:pt>
                <c:pt idx="364">
                  <c:v>0.72059606173496538</c:v>
                </c:pt>
                <c:pt idx="365">
                  <c:v>0.76317189994678025</c:v>
                </c:pt>
                <c:pt idx="366">
                  <c:v>0.81639169771154874</c:v>
                </c:pt>
                <c:pt idx="367">
                  <c:v>0.8217136774880256</c:v>
                </c:pt>
                <c:pt idx="368">
                  <c:v>0.78765300691857365</c:v>
                </c:pt>
                <c:pt idx="369">
                  <c:v>0.75518893028206491</c:v>
                </c:pt>
                <c:pt idx="370">
                  <c:v>0.76503459286854703</c:v>
                </c:pt>
                <c:pt idx="371">
                  <c:v>0.66045769026077694</c:v>
                </c:pt>
                <c:pt idx="372">
                  <c:v>0.72618414050026614</c:v>
                </c:pt>
                <c:pt idx="373">
                  <c:v>0.75838211814795098</c:v>
                </c:pt>
                <c:pt idx="374">
                  <c:v>0.76051091005854177</c:v>
                </c:pt>
                <c:pt idx="375">
                  <c:v>0.78126663118680151</c:v>
                </c:pt>
                <c:pt idx="376">
                  <c:v>0.72724853645556142</c:v>
                </c:pt>
                <c:pt idx="377">
                  <c:v>0.75705162320383179</c:v>
                </c:pt>
                <c:pt idx="378">
                  <c:v>0.80175625332623734</c:v>
                </c:pt>
                <c:pt idx="379">
                  <c:v>0.86482171367748795</c:v>
                </c:pt>
                <c:pt idx="380">
                  <c:v>0.8464608834486429</c:v>
                </c:pt>
                <c:pt idx="381">
                  <c:v>0.87280468334220329</c:v>
                </c:pt>
                <c:pt idx="382">
                  <c:v>0.87812666311868015</c:v>
                </c:pt>
                <c:pt idx="383">
                  <c:v>0.85524215007982973</c:v>
                </c:pt>
                <c:pt idx="384">
                  <c:v>0.89276210750399143</c:v>
                </c:pt>
                <c:pt idx="385">
                  <c:v>0.7959020755721129</c:v>
                </c:pt>
                <c:pt idx="386">
                  <c:v>0.8847791378392762</c:v>
                </c:pt>
                <c:pt idx="387">
                  <c:v>0.90580095795635984</c:v>
                </c:pt>
                <c:pt idx="388">
                  <c:v>1</c:v>
                </c:pt>
                <c:pt idx="389">
                  <c:v>0.99893560404470472</c:v>
                </c:pt>
                <c:pt idx="390">
                  <c:v>0.97605109100585419</c:v>
                </c:pt>
                <c:pt idx="391">
                  <c:v>0.9486428951569984</c:v>
                </c:pt>
                <c:pt idx="392">
                  <c:v>0.95981905268759971</c:v>
                </c:pt>
                <c:pt idx="393">
                  <c:v>0.94624800425758382</c:v>
                </c:pt>
                <c:pt idx="394">
                  <c:v>0.99813730707823312</c:v>
                </c:pt>
                <c:pt idx="395">
                  <c:v>0.95210218201170838</c:v>
                </c:pt>
                <c:pt idx="396">
                  <c:v>0.87759446514103245</c:v>
                </c:pt>
                <c:pt idx="397">
                  <c:v>0.90872804683342201</c:v>
                </c:pt>
                <c:pt idx="398">
                  <c:v>0.90154337413517827</c:v>
                </c:pt>
                <c:pt idx="399">
                  <c:v>0.8453964874933475</c:v>
                </c:pt>
                <c:pt idx="400">
                  <c:v>0.8453964874933475</c:v>
                </c:pt>
                <c:pt idx="401">
                  <c:v>0.82969664715274083</c:v>
                </c:pt>
                <c:pt idx="402">
                  <c:v>0.82756785524215004</c:v>
                </c:pt>
                <c:pt idx="403">
                  <c:v>0.83767961681745606</c:v>
                </c:pt>
                <c:pt idx="404">
                  <c:v>0.83927621075039927</c:v>
                </c:pt>
                <c:pt idx="405">
                  <c:v>0.73070782331027151</c:v>
                </c:pt>
                <c:pt idx="406">
                  <c:v>0.73602980308674826</c:v>
                </c:pt>
                <c:pt idx="407">
                  <c:v>0.74215007982969672</c:v>
                </c:pt>
                <c:pt idx="408">
                  <c:v>0.7171367748802554</c:v>
                </c:pt>
                <c:pt idx="409">
                  <c:v>0.6548696114954764</c:v>
                </c:pt>
                <c:pt idx="410">
                  <c:v>0.63464608834486425</c:v>
                </c:pt>
                <c:pt idx="411">
                  <c:v>0.63065460351250668</c:v>
                </c:pt>
                <c:pt idx="412">
                  <c:v>0.60510910058541789</c:v>
                </c:pt>
                <c:pt idx="413">
                  <c:v>0.60324640766365079</c:v>
                </c:pt>
                <c:pt idx="414">
                  <c:v>0.65034592868547103</c:v>
                </c:pt>
                <c:pt idx="415">
                  <c:v>0.64129856306546029</c:v>
                </c:pt>
                <c:pt idx="416">
                  <c:v>0.60457690260777008</c:v>
                </c:pt>
                <c:pt idx="417">
                  <c:v>0.58062799361362427</c:v>
                </c:pt>
                <c:pt idx="418">
                  <c:v>0.5769026077700905</c:v>
                </c:pt>
                <c:pt idx="419">
                  <c:v>0.60777009047365627</c:v>
                </c:pt>
                <c:pt idx="420">
                  <c:v>0.59712613092070255</c:v>
                </c:pt>
                <c:pt idx="421">
                  <c:v>0.61202767429483762</c:v>
                </c:pt>
                <c:pt idx="422">
                  <c:v>0.67535923363491224</c:v>
                </c:pt>
                <c:pt idx="423">
                  <c:v>0.704364023416711</c:v>
                </c:pt>
                <c:pt idx="424">
                  <c:v>0.72059606173496538</c:v>
                </c:pt>
                <c:pt idx="425">
                  <c:v>0.70915380521554017</c:v>
                </c:pt>
                <c:pt idx="426">
                  <c:v>0.69451836083022878</c:v>
                </c:pt>
                <c:pt idx="427">
                  <c:v>0.70356572645023951</c:v>
                </c:pt>
                <c:pt idx="428">
                  <c:v>0.63730707823310273</c:v>
                </c:pt>
                <c:pt idx="429">
                  <c:v>0.66152208621607245</c:v>
                </c:pt>
                <c:pt idx="430">
                  <c:v>0.63730707823310273</c:v>
                </c:pt>
                <c:pt idx="431">
                  <c:v>0.62027674294837687</c:v>
                </c:pt>
                <c:pt idx="432">
                  <c:v>0.59819052687599783</c:v>
                </c:pt>
                <c:pt idx="433">
                  <c:v>0.59419904204364027</c:v>
                </c:pt>
                <c:pt idx="434">
                  <c:v>0.56998403406067055</c:v>
                </c:pt>
                <c:pt idx="435">
                  <c:v>0.60963278339542315</c:v>
                </c:pt>
                <c:pt idx="436">
                  <c:v>0.63464608834486425</c:v>
                </c:pt>
                <c:pt idx="437">
                  <c:v>0.61415646620542841</c:v>
                </c:pt>
                <c:pt idx="438">
                  <c:v>0.61442256519425231</c:v>
                </c:pt>
                <c:pt idx="439">
                  <c:v>0.61043108036189475</c:v>
                </c:pt>
                <c:pt idx="440">
                  <c:v>0.55588078765300697</c:v>
                </c:pt>
                <c:pt idx="441">
                  <c:v>0.52235231506120283</c:v>
                </c:pt>
                <c:pt idx="442">
                  <c:v>0.5127727514635444</c:v>
                </c:pt>
                <c:pt idx="443">
                  <c:v>0.51676423629590207</c:v>
                </c:pt>
                <c:pt idx="444">
                  <c:v>0.49494411921234699</c:v>
                </c:pt>
                <c:pt idx="445">
                  <c:v>0.42522618414050029</c:v>
                </c:pt>
                <c:pt idx="446">
                  <c:v>0.44651410324640767</c:v>
                </c:pt>
                <c:pt idx="447">
                  <c:v>0.42229909526343795</c:v>
                </c:pt>
                <c:pt idx="448">
                  <c:v>0.4811069717935072</c:v>
                </c:pt>
                <c:pt idx="449">
                  <c:v>0.44411921234699303</c:v>
                </c:pt>
                <c:pt idx="450">
                  <c:v>0.4292176689728579</c:v>
                </c:pt>
                <c:pt idx="451">
                  <c:v>0.45715806279936139</c:v>
                </c:pt>
                <c:pt idx="452">
                  <c:v>0.43347525279403931</c:v>
                </c:pt>
                <c:pt idx="453">
                  <c:v>0.4233634912187334</c:v>
                </c:pt>
                <c:pt idx="454">
                  <c:v>0.40926024481106976</c:v>
                </c:pt>
                <c:pt idx="455">
                  <c:v>0.37466737626397023</c:v>
                </c:pt>
                <c:pt idx="456">
                  <c:v>0.35391165513571049</c:v>
                </c:pt>
                <c:pt idx="457">
                  <c:v>0.40808940926024484</c:v>
                </c:pt>
                <c:pt idx="458">
                  <c:v>0.3727514635444385</c:v>
                </c:pt>
                <c:pt idx="459">
                  <c:v>0.40500266098988819</c:v>
                </c:pt>
                <c:pt idx="460">
                  <c:v>0.47174028738690782</c:v>
                </c:pt>
                <c:pt idx="461">
                  <c:v>0.4752527940393827</c:v>
                </c:pt>
                <c:pt idx="462">
                  <c:v>0.41830761043108033</c:v>
                </c:pt>
                <c:pt idx="463">
                  <c:v>0.4097924427887174</c:v>
                </c:pt>
                <c:pt idx="464">
                  <c:v>0.41032464076636505</c:v>
                </c:pt>
                <c:pt idx="465">
                  <c:v>0.40489622139435877</c:v>
                </c:pt>
                <c:pt idx="466">
                  <c:v>0.40447046301224054</c:v>
                </c:pt>
                <c:pt idx="467">
                  <c:v>0.42341671101649814</c:v>
                </c:pt>
                <c:pt idx="468">
                  <c:v>0.435870143693454</c:v>
                </c:pt>
                <c:pt idx="469">
                  <c:v>0.428951569984034</c:v>
                </c:pt>
                <c:pt idx="470">
                  <c:v>0.42639701969132521</c:v>
                </c:pt>
                <c:pt idx="471">
                  <c:v>0.40872804683342207</c:v>
                </c:pt>
                <c:pt idx="472">
                  <c:v>0.40723789249600856</c:v>
                </c:pt>
                <c:pt idx="473">
                  <c:v>0.39925492283129327</c:v>
                </c:pt>
                <c:pt idx="474">
                  <c:v>0.38137307078233101</c:v>
                </c:pt>
                <c:pt idx="475">
                  <c:v>0.39691325172964348</c:v>
                </c:pt>
                <c:pt idx="476">
                  <c:v>0.3990420436402341</c:v>
                </c:pt>
                <c:pt idx="477">
                  <c:v>0.38616285258116018</c:v>
                </c:pt>
                <c:pt idx="478">
                  <c:v>0.37892496008515159</c:v>
                </c:pt>
                <c:pt idx="479">
                  <c:v>0.39616817456093667</c:v>
                </c:pt>
                <c:pt idx="480">
                  <c:v>0.38914316125598725</c:v>
                </c:pt>
                <c:pt idx="481">
                  <c:v>0.38584353379457159</c:v>
                </c:pt>
                <c:pt idx="482">
                  <c:v>0.38328898350186275</c:v>
                </c:pt>
                <c:pt idx="483">
                  <c:v>0.38105375199574237</c:v>
                </c:pt>
                <c:pt idx="484">
                  <c:v>0.36083022884513044</c:v>
                </c:pt>
                <c:pt idx="485">
                  <c:v>0.35582756785524206</c:v>
                </c:pt>
                <c:pt idx="486">
                  <c:v>0.35071846726982442</c:v>
                </c:pt>
                <c:pt idx="487">
                  <c:v>0.36562001064395949</c:v>
                </c:pt>
                <c:pt idx="488">
                  <c:v>0.3765832889835018</c:v>
                </c:pt>
                <c:pt idx="489">
                  <c:v>0.38616285258116018</c:v>
                </c:pt>
                <c:pt idx="490">
                  <c:v>0.39882916444917504</c:v>
                </c:pt>
                <c:pt idx="491">
                  <c:v>0.40798296966471526</c:v>
                </c:pt>
                <c:pt idx="492">
                  <c:v>0.45183608302288453</c:v>
                </c:pt>
                <c:pt idx="493">
                  <c:v>0.44693986162852573</c:v>
                </c:pt>
                <c:pt idx="494">
                  <c:v>0.44129856306546028</c:v>
                </c:pt>
                <c:pt idx="495">
                  <c:v>0.43895689196381049</c:v>
                </c:pt>
                <c:pt idx="496">
                  <c:v>0.4338477913783928</c:v>
                </c:pt>
                <c:pt idx="497">
                  <c:v>0.44544970729111222</c:v>
                </c:pt>
                <c:pt idx="498">
                  <c:v>0.45396487493347532</c:v>
                </c:pt>
                <c:pt idx="499">
                  <c:v>0.44417243214475788</c:v>
                </c:pt>
                <c:pt idx="500">
                  <c:v>0.45045236828100044</c:v>
                </c:pt>
                <c:pt idx="501">
                  <c:v>0.42245875465673227</c:v>
                </c:pt>
                <c:pt idx="502">
                  <c:v>0.43299627461415635</c:v>
                </c:pt>
                <c:pt idx="503">
                  <c:v>0.41266631186801483</c:v>
                </c:pt>
                <c:pt idx="504">
                  <c:v>0.41671101649813735</c:v>
                </c:pt>
                <c:pt idx="505">
                  <c:v>0.39489089941458216</c:v>
                </c:pt>
                <c:pt idx="506">
                  <c:v>0.39957424161788191</c:v>
                </c:pt>
                <c:pt idx="507">
                  <c:v>0.42416178818520484</c:v>
                </c:pt>
                <c:pt idx="508">
                  <c:v>0.41351782863225112</c:v>
                </c:pt>
                <c:pt idx="509">
                  <c:v>0.42660989888238421</c:v>
                </c:pt>
                <c:pt idx="510">
                  <c:v>0.43139968068121343</c:v>
                </c:pt>
                <c:pt idx="511">
                  <c:v>0.42735497605109107</c:v>
                </c:pt>
                <c:pt idx="512">
                  <c:v>0.42341671101649814</c:v>
                </c:pt>
                <c:pt idx="513">
                  <c:v>0.41373070782331028</c:v>
                </c:pt>
                <c:pt idx="514">
                  <c:v>0.41032464076636505</c:v>
                </c:pt>
                <c:pt idx="515">
                  <c:v>0.4251197445449707</c:v>
                </c:pt>
                <c:pt idx="516">
                  <c:v>0.41830761043108033</c:v>
                </c:pt>
                <c:pt idx="517">
                  <c:v>0.41873336881319856</c:v>
                </c:pt>
                <c:pt idx="518">
                  <c:v>0.41639169771154871</c:v>
                </c:pt>
                <c:pt idx="519">
                  <c:v>0.42543906333155934</c:v>
                </c:pt>
                <c:pt idx="520">
                  <c:v>0.4557743480574773</c:v>
                </c:pt>
                <c:pt idx="521">
                  <c:v>0.4774880255455029</c:v>
                </c:pt>
                <c:pt idx="522">
                  <c:v>0.43799893560404474</c:v>
                </c:pt>
                <c:pt idx="523">
                  <c:v>0.50303352847259186</c:v>
                </c:pt>
                <c:pt idx="524">
                  <c:v>0.501862692921767</c:v>
                </c:pt>
                <c:pt idx="525">
                  <c:v>0.48302288451303876</c:v>
                </c:pt>
                <c:pt idx="526">
                  <c:v>0.3610431080361895</c:v>
                </c:pt>
                <c:pt idx="527">
                  <c:v>0.31921234699308138</c:v>
                </c:pt>
                <c:pt idx="528">
                  <c:v>0.26003193187865881</c:v>
                </c:pt>
                <c:pt idx="529">
                  <c:v>0.20872804683342197</c:v>
                </c:pt>
                <c:pt idx="530">
                  <c:v>0.22182011708355506</c:v>
                </c:pt>
                <c:pt idx="531">
                  <c:v>0.23821181479510375</c:v>
                </c:pt>
                <c:pt idx="532">
                  <c:v>0.28579031399680677</c:v>
                </c:pt>
                <c:pt idx="533">
                  <c:v>0.26130920702501331</c:v>
                </c:pt>
                <c:pt idx="534">
                  <c:v>0.25822245875465671</c:v>
                </c:pt>
                <c:pt idx="535">
                  <c:v>0.26961149547631719</c:v>
                </c:pt>
                <c:pt idx="536">
                  <c:v>0.25428419372006383</c:v>
                </c:pt>
                <c:pt idx="537">
                  <c:v>0.24395955295369876</c:v>
                </c:pt>
                <c:pt idx="538">
                  <c:v>0.25492283129324106</c:v>
                </c:pt>
                <c:pt idx="539">
                  <c:v>0.28185204896221394</c:v>
                </c:pt>
                <c:pt idx="540">
                  <c:v>0.34433209153805211</c:v>
                </c:pt>
                <c:pt idx="541">
                  <c:v>0.33315593400745075</c:v>
                </c:pt>
                <c:pt idx="542">
                  <c:v>0.30122405534858965</c:v>
                </c:pt>
                <c:pt idx="543">
                  <c:v>0.28887706226716336</c:v>
                </c:pt>
                <c:pt idx="544">
                  <c:v>0.29739222990952635</c:v>
                </c:pt>
                <c:pt idx="545">
                  <c:v>0.30047897817988289</c:v>
                </c:pt>
                <c:pt idx="546">
                  <c:v>0.30920702501330494</c:v>
                </c:pt>
                <c:pt idx="547">
                  <c:v>0.33666844065992546</c:v>
                </c:pt>
                <c:pt idx="548">
                  <c:v>0.30920702501330494</c:v>
                </c:pt>
                <c:pt idx="549">
                  <c:v>0.30005321979776478</c:v>
                </c:pt>
                <c:pt idx="550">
                  <c:v>0.32464076636508776</c:v>
                </c:pt>
                <c:pt idx="551">
                  <c:v>0.30878126663118682</c:v>
                </c:pt>
                <c:pt idx="552">
                  <c:v>0.30409792442788713</c:v>
                </c:pt>
                <c:pt idx="553">
                  <c:v>0.30175625332623734</c:v>
                </c:pt>
                <c:pt idx="554">
                  <c:v>0.30133049494411918</c:v>
                </c:pt>
                <c:pt idx="555">
                  <c:v>0.30164981373070782</c:v>
                </c:pt>
                <c:pt idx="556">
                  <c:v>0.26120276742948378</c:v>
                </c:pt>
                <c:pt idx="557">
                  <c:v>0.23363491218733368</c:v>
                </c:pt>
                <c:pt idx="558">
                  <c:v>0.187120808940926</c:v>
                </c:pt>
                <c:pt idx="559">
                  <c:v>0.17615753060138373</c:v>
                </c:pt>
                <c:pt idx="560">
                  <c:v>0.18477913783927619</c:v>
                </c:pt>
                <c:pt idx="561">
                  <c:v>0.17136774880255451</c:v>
                </c:pt>
                <c:pt idx="562">
                  <c:v>0.18392762107503988</c:v>
                </c:pt>
                <c:pt idx="563">
                  <c:v>0.22458754656732302</c:v>
                </c:pt>
                <c:pt idx="564">
                  <c:v>0.23352847259180415</c:v>
                </c:pt>
                <c:pt idx="565">
                  <c:v>0.24960085151676423</c:v>
                </c:pt>
                <c:pt idx="566">
                  <c:v>0.26098988823842467</c:v>
                </c:pt>
                <c:pt idx="567">
                  <c:v>0.2483235763704098</c:v>
                </c:pt>
                <c:pt idx="568">
                  <c:v>0.24640766365087813</c:v>
                </c:pt>
                <c:pt idx="569">
                  <c:v>0.23437998935604043</c:v>
                </c:pt>
                <c:pt idx="570">
                  <c:v>0.24662054284193718</c:v>
                </c:pt>
                <c:pt idx="571">
                  <c:v>0.25800957956359766</c:v>
                </c:pt>
                <c:pt idx="572">
                  <c:v>0.25119744544970724</c:v>
                </c:pt>
                <c:pt idx="573">
                  <c:v>0.24874933475252795</c:v>
                </c:pt>
                <c:pt idx="574">
                  <c:v>0.23831825439063328</c:v>
                </c:pt>
                <c:pt idx="575">
                  <c:v>0.2433209153805215</c:v>
                </c:pt>
                <c:pt idx="576">
                  <c:v>0.23512506652474718</c:v>
                </c:pt>
                <c:pt idx="577">
                  <c:v>0.23437998935604043</c:v>
                </c:pt>
                <c:pt idx="578">
                  <c:v>0.23714741883980839</c:v>
                </c:pt>
                <c:pt idx="579">
                  <c:v>0.23512506652474718</c:v>
                </c:pt>
                <c:pt idx="580">
                  <c:v>0.23821181479510375</c:v>
                </c:pt>
                <c:pt idx="581">
                  <c:v>0.23789249600851514</c:v>
                </c:pt>
                <c:pt idx="582">
                  <c:v>0.22831293241085682</c:v>
                </c:pt>
                <c:pt idx="583">
                  <c:v>0.22565194252261839</c:v>
                </c:pt>
                <c:pt idx="584">
                  <c:v>0.21915912719531666</c:v>
                </c:pt>
                <c:pt idx="585">
                  <c:v>0.22022352315061203</c:v>
                </c:pt>
                <c:pt idx="586">
                  <c:v>0.21394358701436933</c:v>
                </c:pt>
                <c:pt idx="587">
                  <c:v>0.20989888238424695</c:v>
                </c:pt>
                <c:pt idx="588">
                  <c:v>0.21575306013837145</c:v>
                </c:pt>
                <c:pt idx="589">
                  <c:v>0.22469398616285252</c:v>
                </c:pt>
                <c:pt idx="590">
                  <c:v>0.24353379457158061</c:v>
                </c:pt>
                <c:pt idx="591">
                  <c:v>0.2386375731772219</c:v>
                </c:pt>
                <c:pt idx="592">
                  <c:v>0.24662054284193718</c:v>
                </c:pt>
                <c:pt idx="593">
                  <c:v>0.25800957956359766</c:v>
                </c:pt>
                <c:pt idx="594">
                  <c:v>0.24640766365087813</c:v>
                </c:pt>
                <c:pt idx="595">
                  <c:v>0.23885045236828101</c:v>
                </c:pt>
                <c:pt idx="596">
                  <c:v>0.23139968068121339</c:v>
                </c:pt>
                <c:pt idx="597">
                  <c:v>0.23225119744544967</c:v>
                </c:pt>
                <c:pt idx="598">
                  <c:v>0.22182011708355506</c:v>
                </c:pt>
                <c:pt idx="599">
                  <c:v>0.22267163384779134</c:v>
                </c:pt>
                <c:pt idx="600">
                  <c:v>0.22384246939861624</c:v>
                </c:pt>
                <c:pt idx="601">
                  <c:v>0.2222458754656732</c:v>
                </c:pt>
                <c:pt idx="602">
                  <c:v>0.22192655667908459</c:v>
                </c:pt>
                <c:pt idx="603">
                  <c:v>0.22373602980308674</c:v>
                </c:pt>
                <c:pt idx="604">
                  <c:v>0.231718999467802</c:v>
                </c:pt>
                <c:pt idx="605">
                  <c:v>0.23576370409792444</c:v>
                </c:pt>
                <c:pt idx="606">
                  <c:v>0.22288451303885046</c:v>
                </c:pt>
                <c:pt idx="607">
                  <c:v>0.22192655667908459</c:v>
                </c:pt>
                <c:pt idx="608">
                  <c:v>0.23416711016498132</c:v>
                </c:pt>
                <c:pt idx="609">
                  <c:v>0.23895689196381054</c:v>
                </c:pt>
                <c:pt idx="610">
                  <c:v>0.24417243214475787</c:v>
                </c:pt>
                <c:pt idx="611">
                  <c:v>0.23725385843533797</c:v>
                </c:pt>
                <c:pt idx="612">
                  <c:v>0.22778073443320918</c:v>
                </c:pt>
                <c:pt idx="613">
                  <c:v>0.23086748270356575</c:v>
                </c:pt>
                <c:pt idx="614">
                  <c:v>0.23054816391697711</c:v>
                </c:pt>
                <c:pt idx="615">
                  <c:v>0.2175625332623736</c:v>
                </c:pt>
                <c:pt idx="616">
                  <c:v>0.21788185204896224</c:v>
                </c:pt>
                <c:pt idx="617">
                  <c:v>0.19095263437998933</c:v>
                </c:pt>
                <c:pt idx="618">
                  <c:v>0.19776476849387969</c:v>
                </c:pt>
                <c:pt idx="619">
                  <c:v>0.18680149015433742</c:v>
                </c:pt>
                <c:pt idx="620">
                  <c:v>0.18594997339010111</c:v>
                </c:pt>
                <c:pt idx="621">
                  <c:v>0.18020223523150611</c:v>
                </c:pt>
                <c:pt idx="622">
                  <c:v>0.18126663118680145</c:v>
                </c:pt>
                <c:pt idx="623">
                  <c:v>0.20149015433741352</c:v>
                </c:pt>
                <c:pt idx="624">
                  <c:v>0.18499201703033527</c:v>
                </c:pt>
                <c:pt idx="625">
                  <c:v>0.16742948376796168</c:v>
                </c:pt>
                <c:pt idx="626">
                  <c:v>0.16200106439595527</c:v>
                </c:pt>
                <c:pt idx="627">
                  <c:v>0.16540713145290045</c:v>
                </c:pt>
                <c:pt idx="628">
                  <c:v>0.17668972857903137</c:v>
                </c:pt>
                <c:pt idx="629">
                  <c:v>0.16285258116019161</c:v>
                </c:pt>
                <c:pt idx="630">
                  <c:v>6.1947844598190527E-2</c:v>
                </c:pt>
                <c:pt idx="631">
                  <c:v>0</c:v>
                </c:pt>
                <c:pt idx="632">
                  <c:v>7.2911122937732817E-2</c:v>
                </c:pt>
                <c:pt idx="633">
                  <c:v>8.4087280468334205E-2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8-48D6-A9D3-FC66EB98F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691199"/>
        <c:axId val="1458681631"/>
      </c:lineChart>
      <c:catAx>
        <c:axId val="145869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681631"/>
        <c:crosses val="autoZero"/>
        <c:auto val="1"/>
        <c:lblAlgn val="ctr"/>
        <c:lblOffset val="100"/>
        <c:noMultiLvlLbl val="0"/>
      </c:catAx>
      <c:valAx>
        <c:axId val="14586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6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Цены</a:t>
            </a:r>
            <a:r>
              <a:rPr lang="ru-RU" baseline="0"/>
              <a:t> </a:t>
            </a:r>
            <a:r>
              <a:rPr lang="ru-RU"/>
              <a:t>СевСт-ао(</a:t>
            </a:r>
            <a:r>
              <a:rPr lang="en-US"/>
              <a:t>Y)</a:t>
            </a:r>
            <a:r>
              <a:rPr lang="ru-RU"/>
              <a:t> от цены БСП ао(</a:t>
            </a:r>
            <a:r>
              <a:rPr lang="en-US"/>
              <a:t>X)</a:t>
            </a:r>
            <a:r>
              <a:rPr lang="en-US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Данные!$C$1</c:f>
              <c:strCache>
                <c:ptCount val="1"/>
                <c:pt idx="0">
                  <c:v>СевСт-ао цена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Данные!$B$2:$B$635</c:f>
              <c:numCache>
                <c:formatCode>0.00</c:formatCode>
                <c:ptCount val="634"/>
                <c:pt idx="0">
                  <c:v>95.89</c:v>
                </c:pt>
                <c:pt idx="1">
                  <c:v>96</c:v>
                </c:pt>
                <c:pt idx="2">
                  <c:v>102.73</c:v>
                </c:pt>
                <c:pt idx="3">
                  <c:v>99.92</c:v>
                </c:pt>
                <c:pt idx="4">
                  <c:v>94.3</c:v>
                </c:pt>
                <c:pt idx="5">
                  <c:v>99.7</c:v>
                </c:pt>
                <c:pt idx="6">
                  <c:v>102.74</c:v>
                </c:pt>
                <c:pt idx="7">
                  <c:v>105.55</c:v>
                </c:pt>
                <c:pt idx="8">
                  <c:v>104.99</c:v>
                </c:pt>
                <c:pt idx="9">
                  <c:v>103.56</c:v>
                </c:pt>
                <c:pt idx="10">
                  <c:v>103.7</c:v>
                </c:pt>
                <c:pt idx="11">
                  <c:v>104.29</c:v>
                </c:pt>
                <c:pt idx="12">
                  <c:v>114.78</c:v>
                </c:pt>
                <c:pt idx="13">
                  <c:v>119.39</c:v>
                </c:pt>
                <c:pt idx="14">
                  <c:v>115</c:v>
                </c:pt>
                <c:pt idx="15">
                  <c:v>112.68</c:v>
                </c:pt>
                <c:pt idx="16">
                  <c:v>94.49</c:v>
                </c:pt>
                <c:pt idx="17">
                  <c:v>98.5</c:v>
                </c:pt>
                <c:pt idx="18">
                  <c:v>84.41</c:v>
                </c:pt>
                <c:pt idx="19">
                  <c:v>92</c:v>
                </c:pt>
                <c:pt idx="20">
                  <c:v>91.99</c:v>
                </c:pt>
                <c:pt idx="21">
                  <c:v>88.8</c:v>
                </c:pt>
                <c:pt idx="22">
                  <c:v>90.45</c:v>
                </c:pt>
                <c:pt idx="23">
                  <c:v>88.74</c:v>
                </c:pt>
                <c:pt idx="24">
                  <c:v>78.959999999999994</c:v>
                </c:pt>
                <c:pt idx="25">
                  <c:v>89.23</c:v>
                </c:pt>
                <c:pt idx="26">
                  <c:v>90.43</c:v>
                </c:pt>
                <c:pt idx="27">
                  <c:v>91.58</c:v>
                </c:pt>
                <c:pt idx="28">
                  <c:v>98.29</c:v>
                </c:pt>
                <c:pt idx="29">
                  <c:v>103.48</c:v>
                </c:pt>
                <c:pt idx="30">
                  <c:v>107.75</c:v>
                </c:pt>
                <c:pt idx="31">
                  <c:v>101.01</c:v>
                </c:pt>
                <c:pt idx="32">
                  <c:v>100.92</c:v>
                </c:pt>
                <c:pt idx="33">
                  <c:v>103.69</c:v>
                </c:pt>
                <c:pt idx="34">
                  <c:v>105.97</c:v>
                </c:pt>
                <c:pt idx="35">
                  <c:v>114.83</c:v>
                </c:pt>
                <c:pt idx="36">
                  <c:v>126.86</c:v>
                </c:pt>
                <c:pt idx="37">
                  <c:v>133.28</c:v>
                </c:pt>
                <c:pt idx="38">
                  <c:v>127.22</c:v>
                </c:pt>
                <c:pt idx="39">
                  <c:v>132.85</c:v>
                </c:pt>
                <c:pt idx="40">
                  <c:v>139</c:v>
                </c:pt>
                <c:pt idx="41">
                  <c:v>147.25</c:v>
                </c:pt>
                <c:pt idx="42">
                  <c:v>147.04</c:v>
                </c:pt>
                <c:pt idx="43">
                  <c:v>158.5</c:v>
                </c:pt>
                <c:pt idx="44">
                  <c:v>149.58000000000001</c:v>
                </c:pt>
                <c:pt idx="45">
                  <c:v>152.44</c:v>
                </c:pt>
                <c:pt idx="46">
                  <c:v>154.41</c:v>
                </c:pt>
                <c:pt idx="47">
                  <c:v>153.03</c:v>
                </c:pt>
                <c:pt idx="48">
                  <c:v>166.5</c:v>
                </c:pt>
                <c:pt idx="49">
                  <c:v>171.3</c:v>
                </c:pt>
                <c:pt idx="50">
                  <c:v>170</c:v>
                </c:pt>
                <c:pt idx="51">
                  <c:v>175.79</c:v>
                </c:pt>
                <c:pt idx="52">
                  <c:v>178</c:v>
                </c:pt>
                <c:pt idx="53">
                  <c:v>175</c:v>
                </c:pt>
                <c:pt idx="54">
                  <c:v>175.83</c:v>
                </c:pt>
                <c:pt idx="55">
                  <c:v>174.72</c:v>
                </c:pt>
                <c:pt idx="56">
                  <c:v>169.97</c:v>
                </c:pt>
                <c:pt idx="57">
                  <c:v>162.69999999999999</c:v>
                </c:pt>
                <c:pt idx="58">
                  <c:v>167.97</c:v>
                </c:pt>
                <c:pt idx="59">
                  <c:v>162</c:v>
                </c:pt>
                <c:pt idx="60">
                  <c:v>148.5</c:v>
                </c:pt>
                <c:pt idx="61">
                  <c:v>152.9</c:v>
                </c:pt>
                <c:pt idx="62">
                  <c:v>146.69999999999999</c:v>
                </c:pt>
                <c:pt idx="63">
                  <c:v>155.77000000000001</c:v>
                </c:pt>
                <c:pt idx="64">
                  <c:v>147.52000000000001</c:v>
                </c:pt>
                <c:pt idx="65">
                  <c:v>145</c:v>
                </c:pt>
                <c:pt idx="66">
                  <c:v>142.06</c:v>
                </c:pt>
                <c:pt idx="67">
                  <c:v>140</c:v>
                </c:pt>
                <c:pt idx="68">
                  <c:v>139.28</c:v>
                </c:pt>
                <c:pt idx="69">
                  <c:v>137.44999999999999</c:v>
                </c:pt>
                <c:pt idx="70">
                  <c:v>130.99</c:v>
                </c:pt>
                <c:pt idx="71">
                  <c:v>130.77000000000001</c:v>
                </c:pt>
                <c:pt idx="72">
                  <c:v>148.9</c:v>
                </c:pt>
                <c:pt idx="73">
                  <c:v>144.66999999999999</c:v>
                </c:pt>
                <c:pt idx="74">
                  <c:v>143.99</c:v>
                </c:pt>
                <c:pt idx="75">
                  <c:v>140.15</c:v>
                </c:pt>
                <c:pt idx="76">
                  <c:v>142.6</c:v>
                </c:pt>
                <c:pt idx="77">
                  <c:v>140.94</c:v>
                </c:pt>
                <c:pt idx="78">
                  <c:v>141.69999999999999</c:v>
                </c:pt>
                <c:pt idx="79">
                  <c:v>137.93</c:v>
                </c:pt>
                <c:pt idx="80">
                  <c:v>134.54</c:v>
                </c:pt>
                <c:pt idx="81">
                  <c:v>119.8</c:v>
                </c:pt>
                <c:pt idx="82">
                  <c:v>108.4</c:v>
                </c:pt>
                <c:pt idx="83">
                  <c:v>114.52</c:v>
                </c:pt>
                <c:pt idx="84">
                  <c:v>116.5</c:v>
                </c:pt>
                <c:pt idx="85">
                  <c:v>114.94</c:v>
                </c:pt>
                <c:pt idx="86">
                  <c:v>106.42</c:v>
                </c:pt>
                <c:pt idx="87">
                  <c:v>83</c:v>
                </c:pt>
                <c:pt idx="88">
                  <c:v>84</c:v>
                </c:pt>
                <c:pt idx="89">
                  <c:v>69.099999999999994</c:v>
                </c:pt>
                <c:pt idx="90">
                  <c:v>91.38</c:v>
                </c:pt>
                <c:pt idx="91">
                  <c:v>90.38</c:v>
                </c:pt>
                <c:pt idx="92">
                  <c:v>100.31</c:v>
                </c:pt>
                <c:pt idx="93">
                  <c:v>100.45</c:v>
                </c:pt>
                <c:pt idx="94">
                  <c:v>95.9</c:v>
                </c:pt>
                <c:pt idx="95">
                  <c:v>89</c:v>
                </c:pt>
                <c:pt idx="96">
                  <c:v>78.48</c:v>
                </c:pt>
                <c:pt idx="97">
                  <c:v>85.4</c:v>
                </c:pt>
                <c:pt idx="98">
                  <c:v>72</c:v>
                </c:pt>
                <c:pt idx="99">
                  <c:v>71.34</c:v>
                </c:pt>
                <c:pt idx="100">
                  <c:v>75.260000000000005</c:v>
                </c:pt>
                <c:pt idx="101">
                  <c:v>72.5</c:v>
                </c:pt>
                <c:pt idx="102">
                  <c:v>73.989999999999995</c:v>
                </c:pt>
                <c:pt idx="103">
                  <c:v>77.05</c:v>
                </c:pt>
                <c:pt idx="104">
                  <c:v>87.75</c:v>
                </c:pt>
                <c:pt idx="105">
                  <c:v>90.75</c:v>
                </c:pt>
                <c:pt idx="106">
                  <c:v>91.9</c:v>
                </c:pt>
                <c:pt idx="107">
                  <c:v>87.2</c:v>
                </c:pt>
                <c:pt idx="108">
                  <c:v>87</c:v>
                </c:pt>
                <c:pt idx="109">
                  <c:v>88.42</c:v>
                </c:pt>
                <c:pt idx="110">
                  <c:v>86.58</c:v>
                </c:pt>
                <c:pt idx="111">
                  <c:v>86.27</c:v>
                </c:pt>
                <c:pt idx="112">
                  <c:v>79.5</c:v>
                </c:pt>
                <c:pt idx="113">
                  <c:v>77.849999999999994</c:v>
                </c:pt>
                <c:pt idx="114">
                  <c:v>78.88</c:v>
                </c:pt>
                <c:pt idx="115">
                  <c:v>72.75</c:v>
                </c:pt>
                <c:pt idx="116">
                  <c:v>71.14</c:v>
                </c:pt>
                <c:pt idx="117">
                  <c:v>70.900000000000006</c:v>
                </c:pt>
                <c:pt idx="118">
                  <c:v>70.099999999999994</c:v>
                </c:pt>
                <c:pt idx="119">
                  <c:v>67.81</c:v>
                </c:pt>
                <c:pt idx="120">
                  <c:v>66.790000000000006</c:v>
                </c:pt>
                <c:pt idx="121">
                  <c:v>56.98</c:v>
                </c:pt>
                <c:pt idx="122">
                  <c:v>53.97</c:v>
                </c:pt>
                <c:pt idx="123">
                  <c:v>54</c:v>
                </c:pt>
                <c:pt idx="124">
                  <c:v>57</c:v>
                </c:pt>
                <c:pt idx="125">
                  <c:v>56.96</c:v>
                </c:pt>
                <c:pt idx="126">
                  <c:v>57</c:v>
                </c:pt>
                <c:pt idx="127">
                  <c:v>55.33</c:v>
                </c:pt>
                <c:pt idx="128">
                  <c:v>59.49</c:v>
                </c:pt>
                <c:pt idx="129">
                  <c:v>59.64</c:v>
                </c:pt>
                <c:pt idx="130">
                  <c:v>59.43</c:v>
                </c:pt>
                <c:pt idx="131">
                  <c:v>57.14</c:v>
                </c:pt>
                <c:pt idx="132">
                  <c:v>55.74</c:v>
                </c:pt>
                <c:pt idx="133">
                  <c:v>57</c:v>
                </c:pt>
                <c:pt idx="134">
                  <c:v>60.01</c:v>
                </c:pt>
                <c:pt idx="135">
                  <c:v>64.209999999999994</c:v>
                </c:pt>
                <c:pt idx="136">
                  <c:v>63.64</c:v>
                </c:pt>
                <c:pt idx="137">
                  <c:v>63.11</c:v>
                </c:pt>
                <c:pt idx="138">
                  <c:v>66.31</c:v>
                </c:pt>
                <c:pt idx="139">
                  <c:v>65.510000000000005</c:v>
                </c:pt>
                <c:pt idx="140">
                  <c:v>63.57</c:v>
                </c:pt>
                <c:pt idx="141">
                  <c:v>68.41</c:v>
                </c:pt>
                <c:pt idx="142">
                  <c:v>64</c:v>
                </c:pt>
                <c:pt idx="143">
                  <c:v>63.4</c:v>
                </c:pt>
                <c:pt idx="144">
                  <c:v>60.79</c:v>
                </c:pt>
                <c:pt idx="145">
                  <c:v>56.85</c:v>
                </c:pt>
                <c:pt idx="146">
                  <c:v>55.35</c:v>
                </c:pt>
                <c:pt idx="147">
                  <c:v>53.01</c:v>
                </c:pt>
                <c:pt idx="148">
                  <c:v>55.4</c:v>
                </c:pt>
                <c:pt idx="149">
                  <c:v>52.88</c:v>
                </c:pt>
                <c:pt idx="150">
                  <c:v>51.5</c:v>
                </c:pt>
                <c:pt idx="151">
                  <c:v>52.16</c:v>
                </c:pt>
                <c:pt idx="152">
                  <c:v>50.5</c:v>
                </c:pt>
                <c:pt idx="153">
                  <c:v>49.81</c:v>
                </c:pt>
                <c:pt idx="154">
                  <c:v>50.25</c:v>
                </c:pt>
                <c:pt idx="155">
                  <c:v>49.79</c:v>
                </c:pt>
                <c:pt idx="156">
                  <c:v>54.9</c:v>
                </c:pt>
                <c:pt idx="157">
                  <c:v>51.89</c:v>
                </c:pt>
                <c:pt idx="158">
                  <c:v>49.9</c:v>
                </c:pt>
                <c:pt idx="159">
                  <c:v>49.84</c:v>
                </c:pt>
                <c:pt idx="160">
                  <c:v>49.44</c:v>
                </c:pt>
                <c:pt idx="161">
                  <c:v>46.49</c:v>
                </c:pt>
                <c:pt idx="162">
                  <c:v>45.35</c:v>
                </c:pt>
                <c:pt idx="163">
                  <c:v>42.58</c:v>
                </c:pt>
                <c:pt idx="164">
                  <c:v>38.729999999999997</c:v>
                </c:pt>
                <c:pt idx="165">
                  <c:v>36.549999999999997</c:v>
                </c:pt>
                <c:pt idx="166">
                  <c:v>35.85</c:v>
                </c:pt>
                <c:pt idx="167">
                  <c:v>30.28</c:v>
                </c:pt>
                <c:pt idx="168">
                  <c:v>34.159999999999997</c:v>
                </c:pt>
                <c:pt idx="169">
                  <c:v>37.31</c:v>
                </c:pt>
                <c:pt idx="170">
                  <c:v>39.22</c:v>
                </c:pt>
                <c:pt idx="171">
                  <c:v>40.85</c:v>
                </c:pt>
                <c:pt idx="172">
                  <c:v>39.07</c:v>
                </c:pt>
                <c:pt idx="173">
                  <c:v>37.29</c:v>
                </c:pt>
                <c:pt idx="174">
                  <c:v>39.4</c:v>
                </c:pt>
                <c:pt idx="175">
                  <c:v>42.9</c:v>
                </c:pt>
                <c:pt idx="176">
                  <c:v>39.75</c:v>
                </c:pt>
                <c:pt idx="177">
                  <c:v>41.65</c:v>
                </c:pt>
                <c:pt idx="178">
                  <c:v>40</c:v>
                </c:pt>
                <c:pt idx="179">
                  <c:v>43.04</c:v>
                </c:pt>
                <c:pt idx="180">
                  <c:v>44.63</c:v>
                </c:pt>
                <c:pt idx="181">
                  <c:v>46.29</c:v>
                </c:pt>
                <c:pt idx="182">
                  <c:v>46.5</c:v>
                </c:pt>
                <c:pt idx="183">
                  <c:v>45</c:v>
                </c:pt>
                <c:pt idx="184">
                  <c:v>43.12</c:v>
                </c:pt>
                <c:pt idx="185">
                  <c:v>42.71</c:v>
                </c:pt>
                <c:pt idx="186">
                  <c:v>41.87</c:v>
                </c:pt>
                <c:pt idx="187">
                  <c:v>40.58</c:v>
                </c:pt>
                <c:pt idx="188">
                  <c:v>39.99</c:v>
                </c:pt>
                <c:pt idx="189">
                  <c:v>39.869999999999997</c:v>
                </c:pt>
                <c:pt idx="190">
                  <c:v>43.5</c:v>
                </c:pt>
                <c:pt idx="191">
                  <c:v>44</c:v>
                </c:pt>
                <c:pt idx="192">
                  <c:v>44.2</c:v>
                </c:pt>
                <c:pt idx="193">
                  <c:v>46.24</c:v>
                </c:pt>
                <c:pt idx="194">
                  <c:v>45.91</c:v>
                </c:pt>
                <c:pt idx="195">
                  <c:v>48.1</c:v>
                </c:pt>
                <c:pt idx="196">
                  <c:v>47.35</c:v>
                </c:pt>
                <c:pt idx="197">
                  <c:v>46.14</c:v>
                </c:pt>
                <c:pt idx="198">
                  <c:v>45.68</c:v>
                </c:pt>
                <c:pt idx="199">
                  <c:v>45.34</c:v>
                </c:pt>
                <c:pt idx="200">
                  <c:v>45.45</c:v>
                </c:pt>
                <c:pt idx="201">
                  <c:v>41.3</c:v>
                </c:pt>
                <c:pt idx="202">
                  <c:v>42.24</c:v>
                </c:pt>
                <c:pt idx="203">
                  <c:v>41.72</c:v>
                </c:pt>
                <c:pt idx="204">
                  <c:v>41.6</c:v>
                </c:pt>
                <c:pt idx="205">
                  <c:v>42</c:v>
                </c:pt>
                <c:pt idx="206">
                  <c:v>41.19</c:v>
                </c:pt>
                <c:pt idx="207">
                  <c:v>43</c:v>
                </c:pt>
                <c:pt idx="208">
                  <c:v>40.68</c:v>
                </c:pt>
                <c:pt idx="209">
                  <c:v>39.270000000000003</c:v>
                </c:pt>
                <c:pt idx="210">
                  <c:v>38.65</c:v>
                </c:pt>
                <c:pt idx="211">
                  <c:v>38.590000000000003</c:v>
                </c:pt>
                <c:pt idx="212">
                  <c:v>37.97</c:v>
                </c:pt>
                <c:pt idx="213">
                  <c:v>35.81</c:v>
                </c:pt>
                <c:pt idx="214">
                  <c:v>30.79</c:v>
                </c:pt>
                <c:pt idx="215">
                  <c:v>27.78</c:v>
                </c:pt>
                <c:pt idx="216">
                  <c:v>29.73</c:v>
                </c:pt>
                <c:pt idx="217">
                  <c:v>33.67</c:v>
                </c:pt>
                <c:pt idx="218">
                  <c:v>35.200000000000003</c:v>
                </c:pt>
                <c:pt idx="219">
                  <c:v>33.46</c:v>
                </c:pt>
                <c:pt idx="220">
                  <c:v>32.44</c:v>
                </c:pt>
                <c:pt idx="221">
                  <c:v>30</c:v>
                </c:pt>
                <c:pt idx="222">
                  <c:v>31.2</c:v>
                </c:pt>
                <c:pt idx="223">
                  <c:v>31.2</c:v>
                </c:pt>
                <c:pt idx="224">
                  <c:v>32.1</c:v>
                </c:pt>
                <c:pt idx="225">
                  <c:v>35.1</c:v>
                </c:pt>
                <c:pt idx="226">
                  <c:v>34.49</c:v>
                </c:pt>
                <c:pt idx="227">
                  <c:v>38.799999999999997</c:v>
                </c:pt>
                <c:pt idx="228">
                  <c:v>39.49</c:v>
                </c:pt>
                <c:pt idx="229">
                  <c:v>40.11</c:v>
                </c:pt>
                <c:pt idx="230">
                  <c:v>38.01</c:v>
                </c:pt>
                <c:pt idx="231">
                  <c:v>39.35</c:v>
                </c:pt>
                <c:pt idx="232">
                  <c:v>37.950000000000003</c:v>
                </c:pt>
                <c:pt idx="233">
                  <c:v>33.630000000000003</c:v>
                </c:pt>
                <c:pt idx="234">
                  <c:v>34.01</c:v>
                </c:pt>
                <c:pt idx="235">
                  <c:v>35</c:v>
                </c:pt>
                <c:pt idx="236">
                  <c:v>33.15</c:v>
                </c:pt>
                <c:pt idx="237">
                  <c:v>33.979999999999997</c:v>
                </c:pt>
                <c:pt idx="238">
                  <c:v>34.93</c:v>
                </c:pt>
                <c:pt idx="239">
                  <c:v>33.590000000000003</c:v>
                </c:pt>
                <c:pt idx="240">
                  <c:v>34.01</c:v>
                </c:pt>
                <c:pt idx="241">
                  <c:v>32.56</c:v>
                </c:pt>
                <c:pt idx="242">
                  <c:v>31.12</c:v>
                </c:pt>
                <c:pt idx="243">
                  <c:v>33.1</c:v>
                </c:pt>
                <c:pt idx="244">
                  <c:v>30.55</c:v>
                </c:pt>
                <c:pt idx="245">
                  <c:v>30.45</c:v>
                </c:pt>
                <c:pt idx="246">
                  <c:v>31.05</c:v>
                </c:pt>
                <c:pt idx="247">
                  <c:v>31.1</c:v>
                </c:pt>
                <c:pt idx="248">
                  <c:v>32.700000000000003</c:v>
                </c:pt>
                <c:pt idx="249">
                  <c:v>32.799999999999997</c:v>
                </c:pt>
                <c:pt idx="250">
                  <c:v>34</c:v>
                </c:pt>
                <c:pt idx="251">
                  <c:v>34.799999999999997</c:v>
                </c:pt>
                <c:pt idx="252">
                  <c:v>33.049999999999997</c:v>
                </c:pt>
                <c:pt idx="253">
                  <c:v>32.700000000000003</c:v>
                </c:pt>
                <c:pt idx="254">
                  <c:v>28.1</c:v>
                </c:pt>
                <c:pt idx="255">
                  <c:v>25.75</c:v>
                </c:pt>
                <c:pt idx="256">
                  <c:v>24.05</c:v>
                </c:pt>
                <c:pt idx="257">
                  <c:v>24.45</c:v>
                </c:pt>
                <c:pt idx="258">
                  <c:v>26.15</c:v>
                </c:pt>
                <c:pt idx="259">
                  <c:v>24.85</c:v>
                </c:pt>
                <c:pt idx="260">
                  <c:v>26.25</c:v>
                </c:pt>
                <c:pt idx="261">
                  <c:v>26.1</c:v>
                </c:pt>
                <c:pt idx="262">
                  <c:v>25.2</c:v>
                </c:pt>
                <c:pt idx="263">
                  <c:v>28.75</c:v>
                </c:pt>
                <c:pt idx="264">
                  <c:v>32.4</c:v>
                </c:pt>
                <c:pt idx="265">
                  <c:v>33.25</c:v>
                </c:pt>
                <c:pt idx="266">
                  <c:v>34.85</c:v>
                </c:pt>
                <c:pt idx="267">
                  <c:v>32.950000000000003</c:v>
                </c:pt>
                <c:pt idx="268">
                  <c:v>31.15</c:v>
                </c:pt>
                <c:pt idx="269">
                  <c:v>31.8</c:v>
                </c:pt>
                <c:pt idx="270">
                  <c:v>32.200000000000003</c:v>
                </c:pt>
                <c:pt idx="271">
                  <c:v>32.75</c:v>
                </c:pt>
                <c:pt idx="272">
                  <c:v>35.4</c:v>
                </c:pt>
                <c:pt idx="273">
                  <c:v>35.6</c:v>
                </c:pt>
                <c:pt idx="274">
                  <c:v>36.950000000000003</c:v>
                </c:pt>
                <c:pt idx="275">
                  <c:v>38.6</c:v>
                </c:pt>
                <c:pt idx="276">
                  <c:v>38.4</c:v>
                </c:pt>
                <c:pt idx="277">
                  <c:v>40.700000000000003</c:v>
                </c:pt>
                <c:pt idx="278">
                  <c:v>39.85</c:v>
                </c:pt>
                <c:pt idx="279">
                  <c:v>38.450000000000003</c:v>
                </c:pt>
                <c:pt idx="280">
                  <c:v>38.35</c:v>
                </c:pt>
                <c:pt idx="281">
                  <c:v>38.5</c:v>
                </c:pt>
                <c:pt idx="282">
                  <c:v>39.1</c:v>
                </c:pt>
                <c:pt idx="283">
                  <c:v>38.15</c:v>
                </c:pt>
                <c:pt idx="284">
                  <c:v>37.549999999999997</c:v>
                </c:pt>
                <c:pt idx="285">
                  <c:v>41</c:v>
                </c:pt>
                <c:pt idx="286">
                  <c:v>40</c:v>
                </c:pt>
                <c:pt idx="287">
                  <c:v>39</c:v>
                </c:pt>
                <c:pt idx="288">
                  <c:v>40.1</c:v>
                </c:pt>
                <c:pt idx="289">
                  <c:v>38.4</c:v>
                </c:pt>
                <c:pt idx="290">
                  <c:v>36.75</c:v>
                </c:pt>
                <c:pt idx="291">
                  <c:v>37.4</c:v>
                </c:pt>
                <c:pt idx="292">
                  <c:v>37.75</c:v>
                </c:pt>
                <c:pt idx="293">
                  <c:v>37.049999999999997</c:v>
                </c:pt>
                <c:pt idx="294">
                  <c:v>37</c:v>
                </c:pt>
                <c:pt idx="295">
                  <c:v>36.4</c:v>
                </c:pt>
                <c:pt idx="296">
                  <c:v>36.299999999999997</c:v>
                </c:pt>
                <c:pt idx="297">
                  <c:v>37.1</c:v>
                </c:pt>
                <c:pt idx="298">
                  <c:v>37.35</c:v>
                </c:pt>
                <c:pt idx="299">
                  <c:v>39.799999999999997</c:v>
                </c:pt>
                <c:pt idx="300">
                  <c:v>37.9</c:v>
                </c:pt>
                <c:pt idx="301">
                  <c:v>37.5</c:v>
                </c:pt>
                <c:pt idx="302">
                  <c:v>37.9</c:v>
                </c:pt>
                <c:pt idx="303">
                  <c:v>39.85</c:v>
                </c:pt>
                <c:pt idx="304">
                  <c:v>39.15</c:v>
                </c:pt>
                <c:pt idx="305">
                  <c:v>41.9</c:v>
                </c:pt>
                <c:pt idx="306">
                  <c:v>44.1</c:v>
                </c:pt>
                <c:pt idx="307">
                  <c:v>44.25</c:v>
                </c:pt>
                <c:pt idx="308">
                  <c:v>44.1</c:v>
                </c:pt>
                <c:pt idx="309">
                  <c:v>43.55</c:v>
                </c:pt>
                <c:pt idx="310">
                  <c:v>43.65</c:v>
                </c:pt>
                <c:pt idx="311">
                  <c:v>42.2</c:v>
                </c:pt>
                <c:pt idx="312">
                  <c:v>41</c:v>
                </c:pt>
                <c:pt idx="313">
                  <c:v>42.5</c:v>
                </c:pt>
                <c:pt idx="314">
                  <c:v>42.7</c:v>
                </c:pt>
                <c:pt idx="315">
                  <c:v>42.7</c:v>
                </c:pt>
                <c:pt idx="316">
                  <c:v>43.15</c:v>
                </c:pt>
                <c:pt idx="317">
                  <c:v>42.5</c:v>
                </c:pt>
                <c:pt idx="318">
                  <c:v>42.2</c:v>
                </c:pt>
                <c:pt idx="319">
                  <c:v>42.35</c:v>
                </c:pt>
                <c:pt idx="320">
                  <c:v>44.25</c:v>
                </c:pt>
                <c:pt idx="321">
                  <c:v>44.05</c:v>
                </c:pt>
                <c:pt idx="322">
                  <c:v>46.9</c:v>
                </c:pt>
                <c:pt idx="323">
                  <c:v>53</c:v>
                </c:pt>
                <c:pt idx="324">
                  <c:v>55</c:v>
                </c:pt>
                <c:pt idx="325">
                  <c:v>52.65</c:v>
                </c:pt>
                <c:pt idx="326">
                  <c:v>52.4</c:v>
                </c:pt>
                <c:pt idx="327">
                  <c:v>52.2</c:v>
                </c:pt>
                <c:pt idx="328">
                  <c:v>52.9</c:v>
                </c:pt>
                <c:pt idx="329">
                  <c:v>52.95</c:v>
                </c:pt>
                <c:pt idx="330">
                  <c:v>56.7</c:v>
                </c:pt>
                <c:pt idx="331">
                  <c:v>56.6</c:v>
                </c:pt>
                <c:pt idx="332">
                  <c:v>55.65</c:v>
                </c:pt>
                <c:pt idx="333">
                  <c:v>52.5</c:v>
                </c:pt>
                <c:pt idx="334">
                  <c:v>52.4</c:v>
                </c:pt>
                <c:pt idx="335">
                  <c:v>51.8</c:v>
                </c:pt>
                <c:pt idx="336">
                  <c:v>50.5</c:v>
                </c:pt>
                <c:pt idx="337">
                  <c:v>53.9</c:v>
                </c:pt>
                <c:pt idx="338">
                  <c:v>55.8</c:v>
                </c:pt>
                <c:pt idx="339">
                  <c:v>58.35</c:v>
                </c:pt>
                <c:pt idx="340">
                  <c:v>59.7</c:v>
                </c:pt>
                <c:pt idx="341">
                  <c:v>58.85</c:v>
                </c:pt>
                <c:pt idx="342">
                  <c:v>56.9</c:v>
                </c:pt>
                <c:pt idx="343">
                  <c:v>56.4</c:v>
                </c:pt>
                <c:pt idx="344">
                  <c:v>56</c:v>
                </c:pt>
                <c:pt idx="345">
                  <c:v>58.85</c:v>
                </c:pt>
                <c:pt idx="346">
                  <c:v>56.9</c:v>
                </c:pt>
                <c:pt idx="347">
                  <c:v>59.15</c:v>
                </c:pt>
                <c:pt idx="348">
                  <c:v>58.8</c:v>
                </c:pt>
                <c:pt idx="349">
                  <c:v>58.45</c:v>
                </c:pt>
                <c:pt idx="350">
                  <c:v>57.6</c:v>
                </c:pt>
                <c:pt idx="351">
                  <c:v>57.25</c:v>
                </c:pt>
                <c:pt idx="352">
                  <c:v>57.6</c:v>
                </c:pt>
                <c:pt idx="353">
                  <c:v>56.8</c:v>
                </c:pt>
                <c:pt idx="354">
                  <c:v>55.9</c:v>
                </c:pt>
                <c:pt idx="355">
                  <c:v>55.25</c:v>
                </c:pt>
                <c:pt idx="356">
                  <c:v>56.25</c:v>
                </c:pt>
                <c:pt idx="357">
                  <c:v>55.95</c:v>
                </c:pt>
                <c:pt idx="358">
                  <c:v>61.8</c:v>
                </c:pt>
                <c:pt idx="359">
                  <c:v>67</c:v>
                </c:pt>
                <c:pt idx="360">
                  <c:v>65</c:v>
                </c:pt>
                <c:pt idx="361">
                  <c:v>66.8</c:v>
                </c:pt>
                <c:pt idx="362">
                  <c:v>68.95</c:v>
                </c:pt>
                <c:pt idx="363">
                  <c:v>74.7</c:v>
                </c:pt>
                <c:pt idx="364">
                  <c:v>70.349999999999994</c:v>
                </c:pt>
                <c:pt idx="365">
                  <c:v>74.849999999999994</c:v>
                </c:pt>
                <c:pt idx="366">
                  <c:v>74.650000000000006</c:v>
                </c:pt>
                <c:pt idx="367">
                  <c:v>71.900000000000006</c:v>
                </c:pt>
                <c:pt idx="368">
                  <c:v>70.95</c:v>
                </c:pt>
                <c:pt idx="369">
                  <c:v>67.75</c:v>
                </c:pt>
                <c:pt idx="370">
                  <c:v>63.65</c:v>
                </c:pt>
                <c:pt idx="371">
                  <c:v>59.4</c:v>
                </c:pt>
                <c:pt idx="372">
                  <c:v>60.8</c:v>
                </c:pt>
                <c:pt idx="373">
                  <c:v>66.900000000000006</c:v>
                </c:pt>
                <c:pt idx="374">
                  <c:v>60.85</c:v>
                </c:pt>
                <c:pt idx="375">
                  <c:v>61.7</c:v>
                </c:pt>
                <c:pt idx="376">
                  <c:v>58.85</c:v>
                </c:pt>
                <c:pt idx="377">
                  <c:v>60.35</c:v>
                </c:pt>
                <c:pt idx="378">
                  <c:v>63.35</c:v>
                </c:pt>
                <c:pt idx="379">
                  <c:v>62</c:v>
                </c:pt>
                <c:pt idx="380">
                  <c:v>63.9</c:v>
                </c:pt>
                <c:pt idx="381">
                  <c:v>61.25</c:v>
                </c:pt>
                <c:pt idx="382">
                  <c:v>61.95</c:v>
                </c:pt>
                <c:pt idx="383">
                  <c:v>60.55</c:v>
                </c:pt>
                <c:pt idx="384">
                  <c:v>59</c:v>
                </c:pt>
                <c:pt idx="385">
                  <c:v>58</c:v>
                </c:pt>
                <c:pt idx="386">
                  <c:v>57.4</c:v>
                </c:pt>
                <c:pt idx="387">
                  <c:v>57.4</c:v>
                </c:pt>
                <c:pt idx="388">
                  <c:v>59.9</c:v>
                </c:pt>
                <c:pt idx="389">
                  <c:v>61.45</c:v>
                </c:pt>
                <c:pt idx="390">
                  <c:v>59.05</c:v>
                </c:pt>
                <c:pt idx="391">
                  <c:v>55.95</c:v>
                </c:pt>
                <c:pt idx="392">
                  <c:v>58.3</c:v>
                </c:pt>
                <c:pt idx="393">
                  <c:v>56.15</c:v>
                </c:pt>
                <c:pt idx="394">
                  <c:v>56.05</c:v>
                </c:pt>
                <c:pt idx="395">
                  <c:v>55.65</c:v>
                </c:pt>
                <c:pt idx="396">
                  <c:v>58.7</c:v>
                </c:pt>
                <c:pt idx="397">
                  <c:v>55.8</c:v>
                </c:pt>
                <c:pt idx="398">
                  <c:v>55.75</c:v>
                </c:pt>
                <c:pt idx="399">
                  <c:v>55.65</c:v>
                </c:pt>
                <c:pt idx="400">
                  <c:v>55.65</c:v>
                </c:pt>
                <c:pt idx="401">
                  <c:v>54.75</c:v>
                </c:pt>
                <c:pt idx="402">
                  <c:v>54.75</c:v>
                </c:pt>
                <c:pt idx="403">
                  <c:v>54.3</c:v>
                </c:pt>
                <c:pt idx="404">
                  <c:v>53.5</c:v>
                </c:pt>
                <c:pt idx="405">
                  <c:v>54.35</c:v>
                </c:pt>
                <c:pt idx="406">
                  <c:v>55.15</c:v>
                </c:pt>
                <c:pt idx="407">
                  <c:v>53.1</c:v>
                </c:pt>
                <c:pt idx="408">
                  <c:v>52.1</c:v>
                </c:pt>
                <c:pt idx="409">
                  <c:v>56.55</c:v>
                </c:pt>
                <c:pt idx="410">
                  <c:v>55.2</c:v>
                </c:pt>
                <c:pt idx="411">
                  <c:v>55.5</c:v>
                </c:pt>
                <c:pt idx="412">
                  <c:v>54.6</c:v>
                </c:pt>
                <c:pt idx="413">
                  <c:v>54.35</c:v>
                </c:pt>
                <c:pt idx="414">
                  <c:v>55</c:v>
                </c:pt>
                <c:pt idx="415">
                  <c:v>58.35</c:v>
                </c:pt>
                <c:pt idx="416">
                  <c:v>59.95</c:v>
                </c:pt>
                <c:pt idx="417">
                  <c:v>59.9</c:v>
                </c:pt>
                <c:pt idx="418">
                  <c:v>58.6</c:v>
                </c:pt>
                <c:pt idx="419">
                  <c:v>57.35</c:v>
                </c:pt>
                <c:pt idx="420">
                  <c:v>57.35</c:v>
                </c:pt>
                <c:pt idx="421">
                  <c:v>60</c:v>
                </c:pt>
                <c:pt idx="422">
                  <c:v>58.8</c:v>
                </c:pt>
                <c:pt idx="423">
                  <c:v>58.55</c:v>
                </c:pt>
                <c:pt idx="424">
                  <c:v>58.15</c:v>
                </c:pt>
                <c:pt idx="425">
                  <c:v>57</c:v>
                </c:pt>
                <c:pt idx="426">
                  <c:v>54.5</c:v>
                </c:pt>
                <c:pt idx="427">
                  <c:v>53.95</c:v>
                </c:pt>
                <c:pt idx="428">
                  <c:v>49.1</c:v>
                </c:pt>
                <c:pt idx="429">
                  <c:v>51.75</c:v>
                </c:pt>
                <c:pt idx="430">
                  <c:v>50.9</c:v>
                </c:pt>
                <c:pt idx="431">
                  <c:v>51</c:v>
                </c:pt>
                <c:pt idx="432">
                  <c:v>51.1</c:v>
                </c:pt>
                <c:pt idx="433">
                  <c:v>53.7</c:v>
                </c:pt>
                <c:pt idx="434">
                  <c:v>51.7</c:v>
                </c:pt>
                <c:pt idx="435">
                  <c:v>50.7</c:v>
                </c:pt>
                <c:pt idx="436">
                  <c:v>50.7</c:v>
                </c:pt>
                <c:pt idx="437">
                  <c:v>50</c:v>
                </c:pt>
                <c:pt idx="438">
                  <c:v>49.9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48.5</c:v>
                </c:pt>
                <c:pt idx="443">
                  <c:v>49</c:v>
                </c:pt>
                <c:pt idx="444">
                  <c:v>52.05</c:v>
                </c:pt>
                <c:pt idx="445">
                  <c:v>48.75</c:v>
                </c:pt>
                <c:pt idx="446">
                  <c:v>47</c:v>
                </c:pt>
                <c:pt idx="447">
                  <c:v>45.9</c:v>
                </c:pt>
                <c:pt idx="448">
                  <c:v>46.05</c:v>
                </c:pt>
                <c:pt idx="449">
                  <c:v>47</c:v>
                </c:pt>
                <c:pt idx="450">
                  <c:v>50.45</c:v>
                </c:pt>
                <c:pt idx="451">
                  <c:v>49.75</c:v>
                </c:pt>
                <c:pt idx="452">
                  <c:v>50.2</c:v>
                </c:pt>
                <c:pt idx="453">
                  <c:v>50.4</c:v>
                </c:pt>
                <c:pt idx="454">
                  <c:v>50.5</c:v>
                </c:pt>
                <c:pt idx="455">
                  <c:v>47.9</c:v>
                </c:pt>
                <c:pt idx="456">
                  <c:v>49.3</c:v>
                </c:pt>
                <c:pt idx="457">
                  <c:v>50.2</c:v>
                </c:pt>
                <c:pt idx="458">
                  <c:v>49.94</c:v>
                </c:pt>
                <c:pt idx="459">
                  <c:v>48.2</c:v>
                </c:pt>
                <c:pt idx="460">
                  <c:v>47.5</c:v>
                </c:pt>
                <c:pt idx="461">
                  <c:v>49.3</c:v>
                </c:pt>
                <c:pt idx="462">
                  <c:v>49.3</c:v>
                </c:pt>
                <c:pt idx="463">
                  <c:v>46.98</c:v>
                </c:pt>
                <c:pt idx="464">
                  <c:v>45.34</c:v>
                </c:pt>
                <c:pt idx="465">
                  <c:v>44.28</c:v>
                </c:pt>
                <c:pt idx="466">
                  <c:v>45.5</c:v>
                </c:pt>
                <c:pt idx="467">
                  <c:v>45</c:v>
                </c:pt>
                <c:pt idx="468">
                  <c:v>44.88</c:v>
                </c:pt>
                <c:pt idx="469">
                  <c:v>47.64</c:v>
                </c:pt>
                <c:pt idx="470">
                  <c:v>48.76</c:v>
                </c:pt>
                <c:pt idx="471">
                  <c:v>49</c:v>
                </c:pt>
                <c:pt idx="472">
                  <c:v>49.5</c:v>
                </c:pt>
                <c:pt idx="473">
                  <c:v>50.56</c:v>
                </c:pt>
                <c:pt idx="474">
                  <c:v>50.2</c:v>
                </c:pt>
                <c:pt idx="475">
                  <c:v>51</c:v>
                </c:pt>
                <c:pt idx="476">
                  <c:v>51.52</c:v>
                </c:pt>
                <c:pt idx="477">
                  <c:v>53.94</c:v>
                </c:pt>
                <c:pt idx="478">
                  <c:v>54.4</c:v>
                </c:pt>
                <c:pt idx="479">
                  <c:v>55.42</c:v>
                </c:pt>
                <c:pt idx="480">
                  <c:v>55.7</c:v>
                </c:pt>
                <c:pt idx="481">
                  <c:v>56.72</c:v>
                </c:pt>
                <c:pt idx="482">
                  <c:v>58.02</c:v>
                </c:pt>
                <c:pt idx="483">
                  <c:v>58.9</c:v>
                </c:pt>
                <c:pt idx="484">
                  <c:v>57.9</c:v>
                </c:pt>
                <c:pt idx="485">
                  <c:v>57.4</c:v>
                </c:pt>
                <c:pt idx="486">
                  <c:v>55.98</c:v>
                </c:pt>
                <c:pt idx="487">
                  <c:v>55</c:v>
                </c:pt>
                <c:pt idx="488">
                  <c:v>51.13</c:v>
                </c:pt>
                <c:pt idx="489">
                  <c:v>51</c:v>
                </c:pt>
                <c:pt idx="490">
                  <c:v>51.27</c:v>
                </c:pt>
                <c:pt idx="491">
                  <c:v>51.15</c:v>
                </c:pt>
                <c:pt idx="492">
                  <c:v>50.98</c:v>
                </c:pt>
                <c:pt idx="493">
                  <c:v>50</c:v>
                </c:pt>
                <c:pt idx="494">
                  <c:v>50.09</c:v>
                </c:pt>
                <c:pt idx="495">
                  <c:v>50.12</c:v>
                </c:pt>
                <c:pt idx="496">
                  <c:v>50</c:v>
                </c:pt>
                <c:pt idx="497">
                  <c:v>50.65</c:v>
                </c:pt>
                <c:pt idx="498">
                  <c:v>49.93</c:v>
                </c:pt>
                <c:pt idx="499">
                  <c:v>49.31</c:v>
                </c:pt>
                <c:pt idx="500">
                  <c:v>50.01</c:v>
                </c:pt>
                <c:pt idx="501">
                  <c:v>51.14</c:v>
                </c:pt>
                <c:pt idx="502">
                  <c:v>50.85</c:v>
                </c:pt>
                <c:pt idx="503">
                  <c:v>51</c:v>
                </c:pt>
                <c:pt idx="504">
                  <c:v>51.23</c:v>
                </c:pt>
                <c:pt idx="505">
                  <c:v>50.35</c:v>
                </c:pt>
                <c:pt idx="506">
                  <c:v>49.56</c:v>
                </c:pt>
                <c:pt idx="507">
                  <c:v>51.12</c:v>
                </c:pt>
                <c:pt idx="508">
                  <c:v>50.9</c:v>
                </c:pt>
                <c:pt idx="509">
                  <c:v>50.63</c:v>
                </c:pt>
                <c:pt idx="510">
                  <c:v>51.1</c:v>
                </c:pt>
                <c:pt idx="511">
                  <c:v>50.58</c:v>
                </c:pt>
                <c:pt idx="512">
                  <c:v>50.26</c:v>
                </c:pt>
                <c:pt idx="513">
                  <c:v>50.92</c:v>
                </c:pt>
                <c:pt idx="514">
                  <c:v>50.38</c:v>
                </c:pt>
                <c:pt idx="515">
                  <c:v>50.89</c:v>
                </c:pt>
                <c:pt idx="516">
                  <c:v>50.69</c:v>
                </c:pt>
                <c:pt idx="517">
                  <c:v>53.5</c:v>
                </c:pt>
                <c:pt idx="518">
                  <c:v>56.3</c:v>
                </c:pt>
                <c:pt idx="519">
                  <c:v>55.31</c:v>
                </c:pt>
                <c:pt idx="520">
                  <c:v>55.89</c:v>
                </c:pt>
                <c:pt idx="521">
                  <c:v>56.18</c:v>
                </c:pt>
                <c:pt idx="522">
                  <c:v>56.03</c:v>
                </c:pt>
                <c:pt idx="523">
                  <c:v>56.11</c:v>
                </c:pt>
                <c:pt idx="524">
                  <c:v>58.35</c:v>
                </c:pt>
                <c:pt idx="525">
                  <c:v>57.63</c:v>
                </c:pt>
                <c:pt idx="526">
                  <c:v>51.62</c:v>
                </c:pt>
                <c:pt idx="527">
                  <c:v>51.54</c:v>
                </c:pt>
                <c:pt idx="528">
                  <c:v>45.4</c:v>
                </c:pt>
                <c:pt idx="529">
                  <c:v>40.770000000000003</c:v>
                </c:pt>
                <c:pt idx="530">
                  <c:v>43.4</c:v>
                </c:pt>
                <c:pt idx="531">
                  <c:v>43.5</c:v>
                </c:pt>
                <c:pt idx="532">
                  <c:v>44.86</c:v>
                </c:pt>
                <c:pt idx="533">
                  <c:v>42.2</c:v>
                </c:pt>
                <c:pt idx="534">
                  <c:v>40.909999999999997</c:v>
                </c:pt>
                <c:pt idx="535">
                  <c:v>41.45</c:v>
                </c:pt>
                <c:pt idx="536">
                  <c:v>40.21</c:v>
                </c:pt>
                <c:pt idx="537">
                  <c:v>39.68</c:v>
                </c:pt>
                <c:pt idx="538">
                  <c:v>39.96</c:v>
                </c:pt>
                <c:pt idx="539">
                  <c:v>40.450000000000003</c:v>
                </c:pt>
                <c:pt idx="540">
                  <c:v>41.1</c:v>
                </c:pt>
                <c:pt idx="541">
                  <c:v>42.2</c:v>
                </c:pt>
                <c:pt idx="542">
                  <c:v>42.05</c:v>
                </c:pt>
                <c:pt idx="543">
                  <c:v>41.3</c:v>
                </c:pt>
                <c:pt idx="544">
                  <c:v>41.08</c:v>
                </c:pt>
                <c:pt idx="545">
                  <c:v>41.06</c:v>
                </c:pt>
                <c:pt idx="546">
                  <c:v>42.44</c:v>
                </c:pt>
                <c:pt idx="547">
                  <c:v>42.56</c:v>
                </c:pt>
                <c:pt idx="548">
                  <c:v>42.32</c:v>
                </c:pt>
                <c:pt idx="549">
                  <c:v>43.07</c:v>
                </c:pt>
                <c:pt idx="550">
                  <c:v>44</c:v>
                </c:pt>
                <c:pt idx="551">
                  <c:v>43.97</c:v>
                </c:pt>
                <c:pt idx="552">
                  <c:v>44.42</c:v>
                </c:pt>
                <c:pt idx="553">
                  <c:v>42.45</c:v>
                </c:pt>
                <c:pt idx="554">
                  <c:v>42.82</c:v>
                </c:pt>
                <c:pt idx="555">
                  <c:v>43.4</c:v>
                </c:pt>
                <c:pt idx="556">
                  <c:v>43.09</c:v>
                </c:pt>
                <c:pt idx="557">
                  <c:v>42.26</c:v>
                </c:pt>
                <c:pt idx="558">
                  <c:v>41.65</c:v>
                </c:pt>
                <c:pt idx="559">
                  <c:v>42</c:v>
                </c:pt>
                <c:pt idx="560">
                  <c:v>45.06</c:v>
                </c:pt>
                <c:pt idx="561">
                  <c:v>43.46</c:v>
                </c:pt>
                <c:pt idx="562">
                  <c:v>44.57</c:v>
                </c:pt>
                <c:pt idx="563">
                  <c:v>48.9</c:v>
                </c:pt>
                <c:pt idx="564">
                  <c:v>51.16</c:v>
                </c:pt>
                <c:pt idx="565">
                  <c:v>57</c:v>
                </c:pt>
                <c:pt idx="566">
                  <c:v>57.67</c:v>
                </c:pt>
                <c:pt idx="567">
                  <c:v>54.04</c:v>
                </c:pt>
                <c:pt idx="568">
                  <c:v>52.9</c:v>
                </c:pt>
                <c:pt idx="569">
                  <c:v>52.05</c:v>
                </c:pt>
                <c:pt idx="570">
                  <c:v>51.79</c:v>
                </c:pt>
                <c:pt idx="571">
                  <c:v>52.79</c:v>
                </c:pt>
                <c:pt idx="572">
                  <c:v>55.92</c:v>
                </c:pt>
                <c:pt idx="573">
                  <c:v>56.11</c:v>
                </c:pt>
                <c:pt idx="574">
                  <c:v>53.3</c:v>
                </c:pt>
                <c:pt idx="575">
                  <c:v>54.55</c:v>
                </c:pt>
                <c:pt idx="576">
                  <c:v>55.1</c:v>
                </c:pt>
                <c:pt idx="577">
                  <c:v>55.7</c:v>
                </c:pt>
                <c:pt idx="578">
                  <c:v>55.75</c:v>
                </c:pt>
                <c:pt idx="579">
                  <c:v>56.89</c:v>
                </c:pt>
                <c:pt idx="580">
                  <c:v>56.85</c:v>
                </c:pt>
                <c:pt idx="581">
                  <c:v>58</c:v>
                </c:pt>
                <c:pt idx="582">
                  <c:v>57.69</c:v>
                </c:pt>
                <c:pt idx="583">
                  <c:v>57.79</c:v>
                </c:pt>
                <c:pt idx="584">
                  <c:v>60.85</c:v>
                </c:pt>
                <c:pt idx="585">
                  <c:v>65.09</c:v>
                </c:pt>
                <c:pt idx="586">
                  <c:v>65.13</c:v>
                </c:pt>
                <c:pt idx="587">
                  <c:v>67.27</c:v>
                </c:pt>
                <c:pt idx="588">
                  <c:v>70.5</c:v>
                </c:pt>
                <c:pt idx="589">
                  <c:v>75.42</c:v>
                </c:pt>
                <c:pt idx="590">
                  <c:v>74.290000000000006</c:v>
                </c:pt>
                <c:pt idx="591">
                  <c:v>74.05</c:v>
                </c:pt>
                <c:pt idx="592">
                  <c:v>70.400000000000006</c:v>
                </c:pt>
                <c:pt idx="593">
                  <c:v>69.59</c:v>
                </c:pt>
                <c:pt idx="594">
                  <c:v>66.23</c:v>
                </c:pt>
                <c:pt idx="595">
                  <c:v>67.14</c:v>
                </c:pt>
                <c:pt idx="596">
                  <c:v>66.42</c:v>
                </c:pt>
                <c:pt idx="597">
                  <c:v>66.900000000000006</c:v>
                </c:pt>
                <c:pt idx="598">
                  <c:v>65.08</c:v>
                </c:pt>
                <c:pt idx="599">
                  <c:v>63.94</c:v>
                </c:pt>
                <c:pt idx="600">
                  <c:v>64.849999999999994</c:v>
                </c:pt>
                <c:pt idx="601">
                  <c:v>70.91</c:v>
                </c:pt>
                <c:pt idx="602">
                  <c:v>70</c:v>
                </c:pt>
                <c:pt idx="603">
                  <c:v>69.75</c:v>
                </c:pt>
                <c:pt idx="604">
                  <c:v>73.13</c:v>
                </c:pt>
                <c:pt idx="605">
                  <c:v>74.8</c:v>
                </c:pt>
                <c:pt idx="606">
                  <c:v>74.959999999999994</c:v>
                </c:pt>
                <c:pt idx="607">
                  <c:v>77.260000000000005</c:v>
                </c:pt>
                <c:pt idx="608">
                  <c:v>73.900000000000006</c:v>
                </c:pt>
                <c:pt idx="609">
                  <c:v>76.510000000000005</c:v>
                </c:pt>
                <c:pt idx="610">
                  <c:v>81.77</c:v>
                </c:pt>
                <c:pt idx="611">
                  <c:v>85.37</c:v>
                </c:pt>
                <c:pt idx="612">
                  <c:v>86.57</c:v>
                </c:pt>
                <c:pt idx="613">
                  <c:v>90.85</c:v>
                </c:pt>
                <c:pt idx="614">
                  <c:v>93.24</c:v>
                </c:pt>
                <c:pt idx="615">
                  <c:v>90.75</c:v>
                </c:pt>
                <c:pt idx="616">
                  <c:v>89.3</c:v>
                </c:pt>
                <c:pt idx="617">
                  <c:v>86.05</c:v>
                </c:pt>
                <c:pt idx="618">
                  <c:v>87.85</c:v>
                </c:pt>
                <c:pt idx="619">
                  <c:v>82.2</c:v>
                </c:pt>
                <c:pt idx="620">
                  <c:v>82.5</c:v>
                </c:pt>
                <c:pt idx="621">
                  <c:v>82.31</c:v>
                </c:pt>
                <c:pt idx="622">
                  <c:v>81.5</c:v>
                </c:pt>
                <c:pt idx="623">
                  <c:v>85.05</c:v>
                </c:pt>
                <c:pt idx="624">
                  <c:v>80.680000000000007</c:v>
                </c:pt>
                <c:pt idx="625">
                  <c:v>81.06</c:v>
                </c:pt>
                <c:pt idx="626">
                  <c:v>77.61</c:v>
                </c:pt>
                <c:pt idx="627">
                  <c:v>79.760000000000005</c:v>
                </c:pt>
                <c:pt idx="628">
                  <c:v>83.89</c:v>
                </c:pt>
                <c:pt idx="629">
                  <c:v>77.97</c:v>
                </c:pt>
                <c:pt idx="630">
                  <c:v>66.98</c:v>
                </c:pt>
                <c:pt idx="632">
                  <c:v>64.39</c:v>
                </c:pt>
                <c:pt idx="633">
                  <c:v>67.98</c:v>
                </c:pt>
              </c:numCache>
            </c:numRef>
          </c:xVal>
          <c:yVal>
            <c:numRef>
              <c:f>Данные!$C$2:$C$635</c:f>
              <c:numCache>
                <c:formatCode>0.00</c:formatCode>
                <c:ptCount val="634"/>
                <c:pt idx="0">
                  <c:v>347.96</c:v>
                </c:pt>
                <c:pt idx="1">
                  <c:v>351.48</c:v>
                </c:pt>
                <c:pt idx="2">
                  <c:v>351.43</c:v>
                </c:pt>
                <c:pt idx="3">
                  <c:v>326.39999999999998</c:v>
                </c:pt>
                <c:pt idx="4">
                  <c:v>317</c:v>
                </c:pt>
                <c:pt idx="5">
                  <c:v>346.3</c:v>
                </c:pt>
                <c:pt idx="6">
                  <c:v>342.05</c:v>
                </c:pt>
                <c:pt idx="7">
                  <c:v>384.5</c:v>
                </c:pt>
                <c:pt idx="8">
                  <c:v>378.5</c:v>
                </c:pt>
                <c:pt idx="9">
                  <c:v>371.28</c:v>
                </c:pt>
                <c:pt idx="10">
                  <c:v>389.55</c:v>
                </c:pt>
                <c:pt idx="11">
                  <c:v>423.88</c:v>
                </c:pt>
                <c:pt idx="12">
                  <c:v>426.99</c:v>
                </c:pt>
                <c:pt idx="13">
                  <c:v>406.01</c:v>
                </c:pt>
                <c:pt idx="14">
                  <c:v>387.89</c:v>
                </c:pt>
                <c:pt idx="15">
                  <c:v>390.7</c:v>
                </c:pt>
                <c:pt idx="16">
                  <c:v>335.11</c:v>
                </c:pt>
                <c:pt idx="17">
                  <c:v>358.5</c:v>
                </c:pt>
                <c:pt idx="18">
                  <c:v>329.74</c:v>
                </c:pt>
                <c:pt idx="19">
                  <c:v>328.9</c:v>
                </c:pt>
                <c:pt idx="20">
                  <c:v>329.99</c:v>
                </c:pt>
                <c:pt idx="21">
                  <c:v>312.37</c:v>
                </c:pt>
                <c:pt idx="22">
                  <c:v>315.61</c:v>
                </c:pt>
                <c:pt idx="23">
                  <c:v>323.99</c:v>
                </c:pt>
                <c:pt idx="24">
                  <c:v>300</c:v>
                </c:pt>
                <c:pt idx="25">
                  <c:v>314.37</c:v>
                </c:pt>
                <c:pt idx="26">
                  <c:v>326.61</c:v>
                </c:pt>
                <c:pt idx="27">
                  <c:v>351.9</c:v>
                </c:pt>
                <c:pt idx="28">
                  <c:v>358</c:v>
                </c:pt>
                <c:pt idx="29">
                  <c:v>373.36</c:v>
                </c:pt>
                <c:pt idx="30">
                  <c:v>354.12</c:v>
                </c:pt>
                <c:pt idx="31">
                  <c:v>364.27</c:v>
                </c:pt>
                <c:pt idx="32">
                  <c:v>371.9</c:v>
                </c:pt>
                <c:pt idx="33">
                  <c:v>393.67</c:v>
                </c:pt>
                <c:pt idx="34">
                  <c:v>414.26</c:v>
                </c:pt>
                <c:pt idx="35">
                  <c:v>418.55</c:v>
                </c:pt>
                <c:pt idx="36">
                  <c:v>459.89</c:v>
                </c:pt>
                <c:pt idx="37">
                  <c:v>448.49</c:v>
                </c:pt>
                <c:pt idx="38">
                  <c:v>447.18</c:v>
                </c:pt>
                <c:pt idx="39">
                  <c:v>469.04</c:v>
                </c:pt>
                <c:pt idx="40">
                  <c:v>447.77</c:v>
                </c:pt>
                <c:pt idx="41">
                  <c:v>421.5</c:v>
                </c:pt>
                <c:pt idx="42">
                  <c:v>431.99</c:v>
                </c:pt>
                <c:pt idx="43">
                  <c:v>443.5</c:v>
                </c:pt>
                <c:pt idx="44">
                  <c:v>455.02</c:v>
                </c:pt>
                <c:pt idx="45">
                  <c:v>455.04</c:v>
                </c:pt>
                <c:pt idx="46">
                  <c:v>491</c:v>
                </c:pt>
                <c:pt idx="47">
                  <c:v>512</c:v>
                </c:pt>
                <c:pt idx="48">
                  <c:v>511.43</c:v>
                </c:pt>
                <c:pt idx="49">
                  <c:v>513.91</c:v>
                </c:pt>
                <c:pt idx="50">
                  <c:v>519.85</c:v>
                </c:pt>
                <c:pt idx="51">
                  <c:v>569.47</c:v>
                </c:pt>
                <c:pt idx="52">
                  <c:v>568</c:v>
                </c:pt>
                <c:pt idx="53">
                  <c:v>538.97</c:v>
                </c:pt>
                <c:pt idx="54">
                  <c:v>541.70000000000005</c:v>
                </c:pt>
                <c:pt idx="55">
                  <c:v>514.51</c:v>
                </c:pt>
                <c:pt idx="56">
                  <c:v>519.13</c:v>
                </c:pt>
                <c:pt idx="57">
                  <c:v>529</c:v>
                </c:pt>
                <c:pt idx="58">
                  <c:v>548.70000000000005</c:v>
                </c:pt>
                <c:pt idx="59">
                  <c:v>523.1</c:v>
                </c:pt>
                <c:pt idx="60">
                  <c:v>537.9</c:v>
                </c:pt>
                <c:pt idx="61">
                  <c:v>554.29999999999995</c:v>
                </c:pt>
                <c:pt idx="62">
                  <c:v>564.5</c:v>
                </c:pt>
                <c:pt idx="63">
                  <c:v>559.9</c:v>
                </c:pt>
                <c:pt idx="64">
                  <c:v>522.1</c:v>
                </c:pt>
                <c:pt idx="65">
                  <c:v>532.1</c:v>
                </c:pt>
                <c:pt idx="66">
                  <c:v>501.6</c:v>
                </c:pt>
                <c:pt idx="67">
                  <c:v>479.6</c:v>
                </c:pt>
                <c:pt idx="68">
                  <c:v>469</c:v>
                </c:pt>
                <c:pt idx="69">
                  <c:v>480</c:v>
                </c:pt>
                <c:pt idx="70">
                  <c:v>506</c:v>
                </c:pt>
                <c:pt idx="71">
                  <c:v>506.5</c:v>
                </c:pt>
                <c:pt idx="72">
                  <c:v>523.9</c:v>
                </c:pt>
                <c:pt idx="73">
                  <c:v>505.7</c:v>
                </c:pt>
                <c:pt idx="74">
                  <c:v>496.3</c:v>
                </c:pt>
                <c:pt idx="75">
                  <c:v>522</c:v>
                </c:pt>
                <c:pt idx="76">
                  <c:v>518.5</c:v>
                </c:pt>
                <c:pt idx="77">
                  <c:v>512.29999999999995</c:v>
                </c:pt>
                <c:pt idx="78">
                  <c:v>522.6</c:v>
                </c:pt>
                <c:pt idx="79">
                  <c:v>533.9</c:v>
                </c:pt>
                <c:pt idx="80">
                  <c:v>467.9</c:v>
                </c:pt>
                <c:pt idx="81">
                  <c:v>436</c:v>
                </c:pt>
                <c:pt idx="82">
                  <c:v>418</c:v>
                </c:pt>
                <c:pt idx="83">
                  <c:v>434.5</c:v>
                </c:pt>
                <c:pt idx="84">
                  <c:v>432</c:v>
                </c:pt>
                <c:pt idx="85">
                  <c:v>425.2</c:v>
                </c:pt>
                <c:pt idx="86">
                  <c:v>430</c:v>
                </c:pt>
                <c:pt idx="87">
                  <c:v>342.5</c:v>
                </c:pt>
                <c:pt idx="88">
                  <c:v>340.1</c:v>
                </c:pt>
                <c:pt idx="89">
                  <c:v>379</c:v>
                </c:pt>
                <c:pt idx="90">
                  <c:v>392.2</c:v>
                </c:pt>
                <c:pt idx="91">
                  <c:v>388</c:v>
                </c:pt>
                <c:pt idx="92">
                  <c:v>448.1</c:v>
                </c:pt>
                <c:pt idx="93">
                  <c:v>451</c:v>
                </c:pt>
                <c:pt idx="94">
                  <c:v>456.8</c:v>
                </c:pt>
                <c:pt idx="95">
                  <c:v>426.1</c:v>
                </c:pt>
                <c:pt idx="96">
                  <c:v>403.5</c:v>
                </c:pt>
                <c:pt idx="97">
                  <c:v>398.4</c:v>
                </c:pt>
                <c:pt idx="98">
                  <c:v>385.8</c:v>
                </c:pt>
                <c:pt idx="99">
                  <c:v>371.3</c:v>
                </c:pt>
                <c:pt idx="100">
                  <c:v>361.2</c:v>
                </c:pt>
                <c:pt idx="101">
                  <c:v>363.8</c:v>
                </c:pt>
                <c:pt idx="102">
                  <c:v>404.1</c:v>
                </c:pt>
                <c:pt idx="103">
                  <c:v>413.7</c:v>
                </c:pt>
                <c:pt idx="104">
                  <c:v>431.6</c:v>
                </c:pt>
                <c:pt idx="105">
                  <c:v>428</c:v>
                </c:pt>
                <c:pt idx="106">
                  <c:v>435.5</c:v>
                </c:pt>
                <c:pt idx="107">
                  <c:v>430.5</c:v>
                </c:pt>
                <c:pt idx="108">
                  <c:v>438.7</c:v>
                </c:pt>
                <c:pt idx="109">
                  <c:v>431.5</c:v>
                </c:pt>
                <c:pt idx="110">
                  <c:v>445.5</c:v>
                </c:pt>
                <c:pt idx="111">
                  <c:v>432.4</c:v>
                </c:pt>
                <c:pt idx="112">
                  <c:v>425</c:v>
                </c:pt>
                <c:pt idx="113">
                  <c:v>411.5</c:v>
                </c:pt>
                <c:pt idx="114">
                  <c:v>392.8</c:v>
                </c:pt>
                <c:pt idx="115">
                  <c:v>398.6</c:v>
                </c:pt>
                <c:pt idx="116">
                  <c:v>392</c:v>
                </c:pt>
                <c:pt idx="117">
                  <c:v>406.1</c:v>
                </c:pt>
                <c:pt idx="118">
                  <c:v>400.3</c:v>
                </c:pt>
                <c:pt idx="119">
                  <c:v>371</c:v>
                </c:pt>
                <c:pt idx="120">
                  <c:v>374.3</c:v>
                </c:pt>
                <c:pt idx="121">
                  <c:v>344.4</c:v>
                </c:pt>
                <c:pt idx="122">
                  <c:v>360.1</c:v>
                </c:pt>
                <c:pt idx="123">
                  <c:v>362.5</c:v>
                </c:pt>
                <c:pt idx="124">
                  <c:v>382.1</c:v>
                </c:pt>
                <c:pt idx="125">
                  <c:v>398</c:v>
                </c:pt>
                <c:pt idx="126">
                  <c:v>384.1</c:v>
                </c:pt>
                <c:pt idx="127">
                  <c:v>378.8</c:v>
                </c:pt>
                <c:pt idx="128">
                  <c:v>376.4</c:v>
                </c:pt>
                <c:pt idx="129">
                  <c:v>368.9</c:v>
                </c:pt>
                <c:pt idx="130">
                  <c:v>369.1</c:v>
                </c:pt>
                <c:pt idx="131">
                  <c:v>353.9</c:v>
                </c:pt>
                <c:pt idx="132">
                  <c:v>370.5</c:v>
                </c:pt>
                <c:pt idx="133">
                  <c:v>394</c:v>
                </c:pt>
                <c:pt idx="134">
                  <c:v>381.7</c:v>
                </c:pt>
                <c:pt idx="135">
                  <c:v>391.5</c:v>
                </c:pt>
                <c:pt idx="136">
                  <c:v>369.4</c:v>
                </c:pt>
                <c:pt idx="137">
                  <c:v>395.5</c:v>
                </c:pt>
                <c:pt idx="138">
                  <c:v>432.8</c:v>
                </c:pt>
                <c:pt idx="139">
                  <c:v>408.8</c:v>
                </c:pt>
                <c:pt idx="140">
                  <c:v>394.6</c:v>
                </c:pt>
                <c:pt idx="141">
                  <c:v>393.6</c:v>
                </c:pt>
                <c:pt idx="142">
                  <c:v>390</c:v>
                </c:pt>
                <c:pt idx="143">
                  <c:v>392.2</c:v>
                </c:pt>
                <c:pt idx="144">
                  <c:v>383.6</c:v>
                </c:pt>
                <c:pt idx="145">
                  <c:v>385</c:v>
                </c:pt>
                <c:pt idx="146">
                  <c:v>366.8</c:v>
                </c:pt>
                <c:pt idx="147">
                  <c:v>352.2</c:v>
                </c:pt>
                <c:pt idx="148">
                  <c:v>364.8</c:v>
                </c:pt>
                <c:pt idx="149">
                  <c:v>352</c:v>
                </c:pt>
                <c:pt idx="150">
                  <c:v>354.9</c:v>
                </c:pt>
                <c:pt idx="151">
                  <c:v>353.6</c:v>
                </c:pt>
                <c:pt idx="152">
                  <c:v>384</c:v>
                </c:pt>
                <c:pt idx="153">
                  <c:v>369.1</c:v>
                </c:pt>
                <c:pt idx="154">
                  <c:v>392</c:v>
                </c:pt>
                <c:pt idx="155">
                  <c:v>396.2</c:v>
                </c:pt>
                <c:pt idx="156">
                  <c:v>387.9</c:v>
                </c:pt>
                <c:pt idx="157">
                  <c:v>373.9</c:v>
                </c:pt>
                <c:pt idx="158">
                  <c:v>364.5</c:v>
                </c:pt>
                <c:pt idx="159">
                  <c:v>368.6</c:v>
                </c:pt>
                <c:pt idx="160">
                  <c:v>352.4</c:v>
                </c:pt>
                <c:pt idx="161">
                  <c:v>337.4</c:v>
                </c:pt>
                <c:pt idx="162">
                  <c:v>336.9</c:v>
                </c:pt>
                <c:pt idx="163">
                  <c:v>318.3</c:v>
                </c:pt>
                <c:pt idx="164">
                  <c:v>302</c:v>
                </c:pt>
                <c:pt idx="165">
                  <c:v>279.7</c:v>
                </c:pt>
                <c:pt idx="166">
                  <c:v>262.39999999999998</c:v>
                </c:pt>
                <c:pt idx="167">
                  <c:v>257.39999999999998</c:v>
                </c:pt>
                <c:pt idx="168">
                  <c:v>243.6</c:v>
                </c:pt>
                <c:pt idx="169">
                  <c:v>259</c:v>
                </c:pt>
                <c:pt idx="170">
                  <c:v>277.5</c:v>
                </c:pt>
                <c:pt idx="171">
                  <c:v>282.8</c:v>
                </c:pt>
                <c:pt idx="172">
                  <c:v>268.7</c:v>
                </c:pt>
                <c:pt idx="173">
                  <c:v>260</c:v>
                </c:pt>
                <c:pt idx="174">
                  <c:v>263.7</c:v>
                </c:pt>
                <c:pt idx="175">
                  <c:v>237.3</c:v>
                </c:pt>
                <c:pt idx="176">
                  <c:v>220.6</c:v>
                </c:pt>
                <c:pt idx="177">
                  <c:v>214.5</c:v>
                </c:pt>
                <c:pt idx="178">
                  <c:v>209.8</c:v>
                </c:pt>
                <c:pt idx="179">
                  <c:v>225.9</c:v>
                </c:pt>
                <c:pt idx="180">
                  <c:v>235.1</c:v>
                </c:pt>
                <c:pt idx="181">
                  <c:v>247.9</c:v>
                </c:pt>
                <c:pt idx="182">
                  <c:v>249.3</c:v>
                </c:pt>
                <c:pt idx="183">
                  <c:v>261</c:v>
                </c:pt>
                <c:pt idx="184">
                  <c:v>272.5</c:v>
                </c:pt>
                <c:pt idx="185">
                  <c:v>273.10000000000002</c:v>
                </c:pt>
                <c:pt idx="186">
                  <c:v>280.60000000000002</c:v>
                </c:pt>
                <c:pt idx="187">
                  <c:v>275.89999999999998</c:v>
                </c:pt>
                <c:pt idx="188">
                  <c:v>288.8</c:v>
                </c:pt>
                <c:pt idx="189">
                  <c:v>291.8</c:v>
                </c:pt>
                <c:pt idx="190">
                  <c:v>299.60000000000002</c:v>
                </c:pt>
                <c:pt idx="191">
                  <c:v>286.2</c:v>
                </c:pt>
                <c:pt idx="192">
                  <c:v>281.10000000000002</c:v>
                </c:pt>
                <c:pt idx="193">
                  <c:v>286.5</c:v>
                </c:pt>
                <c:pt idx="194">
                  <c:v>293.5</c:v>
                </c:pt>
                <c:pt idx="195">
                  <c:v>281.89999999999998</c:v>
                </c:pt>
                <c:pt idx="196">
                  <c:v>281.5</c:v>
                </c:pt>
                <c:pt idx="197">
                  <c:v>286.10000000000002</c:v>
                </c:pt>
                <c:pt idx="198">
                  <c:v>280.39999999999998</c:v>
                </c:pt>
                <c:pt idx="199">
                  <c:v>304</c:v>
                </c:pt>
                <c:pt idx="200">
                  <c:v>301.89999999999998</c:v>
                </c:pt>
                <c:pt idx="201">
                  <c:v>301.7</c:v>
                </c:pt>
                <c:pt idx="202">
                  <c:v>297</c:v>
                </c:pt>
                <c:pt idx="203">
                  <c:v>315</c:v>
                </c:pt>
                <c:pt idx="204">
                  <c:v>315</c:v>
                </c:pt>
                <c:pt idx="205">
                  <c:v>319.5</c:v>
                </c:pt>
                <c:pt idx="206">
                  <c:v>305.89999999999998</c:v>
                </c:pt>
                <c:pt idx="207">
                  <c:v>306.10000000000002</c:v>
                </c:pt>
                <c:pt idx="208">
                  <c:v>302.8</c:v>
                </c:pt>
                <c:pt idx="209">
                  <c:v>283.5</c:v>
                </c:pt>
                <c:pt idx="210">
                  <c:v>295.7</c:v>
                </c:pt>
                <c:pt idx="211">
                  <c:v>296.8</c:v>
                </c:pt>
                <c:pt idx="212">
                  <c:v>294.89999999999998</c:v>
                </c:pt>
                <c:pt idx="213">
                  <c:v>297.7</c:v>
                </c:pt>
                <c:pt idx="214">
                  <c:v>280.60000000000002</c:v>
                </c:pt>
                <c:pt idx="215">
                  <c:v>228.2</c:v>
                </c:pt>
                <c:pt idx="216">
                  <c:v>251.4</c:v>
                </c:pt>
                <c:pt idx="217">
                  <c:v>261.8</c:v>
                </c:pt>
                <c:pt idx="218">
                  <c:v>266.3</c:v>
                </c:pt>
                <c:pt idx="219">
                  <c:v>280.2</c:v>
                </c:pt>
                <c:pt idx="220">
                  <c:v>267</c:v>
                </c:pt>
                <c:pt idx="221">
                  <c:v>245.6</c:v>
                </c:pt>
                <c:pt idx="222">
                  <c:v>246.2</c:v>
                </c:pt>
                <c:pt idx="223">
                  <c:v>279</c:v>
                </c:pt>
                <c:pt idx="224">
                  <c:v>306.39999999999998</c:v>
                </c:pt>
                <c:pt idx="225">
                  <c:v>310.5</c:v>
                </c:pt>
                <c:pt idx="226">
                  <c:v>294.5</c:v>
                </c:pt>
                <c:pt idx="227">
                  <c:v>294.5</c:v>
                </c:pt>
                <c:pt idx="228">
                  <c:v>292.5</c:v>
                </c:pt>
                <c:pt idx="229">
                  <c:v>286.2</c:v>
                </c:pt>
                <c:pt idx="230">
                  <c:v>280.60000000000002</c:v>
                </c:pt>
                <c:pt idx="231">
                  <c:v>283.39999999999998</c:v>
                </c:pt>
                <c:pt idx="232">
                  <c:v>290.89999999999998</c:v>
                </c:pt>
                <c:pt idx="233">
                  <c:v>302</c:v>
                </c:pt>
                <c:pt idx="234">
                  <c:v>310.10000000000002</c:v>
                </c:pt>
                <c:pt idx="235">
                  <c:v>344.9</c:v>
                </c:pt>
                <c:pt idx="236">
                  <c:v>334.1</c:v>
                </c:pt>
                <c:pt idx="237">
                  <c:v>340</c:v>
                </c:pt>
                <c:pt idx="238">
                  <c:v>360.5</c:v>
                </c:pt>
                <c:pt idx="239">
                  <c:v>359.5</c:v>
                </c:pt>
                <c:pt idx="240">
                  <c:v>369</c:v>
                </c:pt>
                <c:pt idx="241">
                  <c:v>366.7</c:v>
                </c:pt>
                <c:pt idx="242">
                  <c:v>383.7</c:v>
                </c:pt>
                <c:pt idx="243">
                  <c:v>390.7</c:v>
                </c:pt>
                <c:pt idx="244">
                  <c:v>380.65</c:v>
                </c:pt>
                <c:pt idx="245">
                  <c:v>400</c:v>
                </c:pt>
                <c:pt idx="246">
                  <c:v>410.15</c:v>
                </c:pt>
                <c:pt idx="247">
                  <c:v>424</c:v>
                </c:pt>
                <c:pt idx="248">
                  <c:v>457.1</c:v>
                </c:pt>
                <c:pt idx="249">
                  <c:v>508.05</c:v>
                </c:pt>
                <c:pt idx="250">
                  <c:v>496</c:v>
                </c:pt>
                <c:pt idx="251">
                  <c:v>525</c:v>
                </c:pt>
                <c:pt idx="252">
                  <c:v>454.75</c:v>
                </c:pt>
                <c:pt idx="253">
                  <c:v>471.5</c:v>
                </c:pt>
                <c:pt idx="254">
                  <c:v>511</c:v>
                </c:pt>
                <c:pt idx="255">
                  <c:v>490.2</c:v>
                </c:pt>
                <c:pt idx="256">
                  <c:v>483.45</c:v>
                </c:pt>
                <c:pt idx="257">
                  <c:v>501.9</c:v>
                </c:pt>
                <c:pt idx="258">
                  <c:v>548.54999999999995</c:v>
                </c:pt>
                <c:pt idx="259">
                  <c:v>587.9</c:v>
                </c:pt>
                <c:pt idx="260">
                  <c:v>587</c:v>
                </c:pt>
                <c:pt idx="261">
                  <c:v>642.35</c:v>
                </c:pt>
                <c:pt idx="262">
                  <c:v>701.2</c:v>
                </c:pt>
                <c:pt idx="263">
                  <c:v>711.5</c:v>
                </c:pt>
                <c:pt idx="264">
                  <c:v>704.9</c:v>
                </c:pt>
                <c:pt idx="265">
                  <c:v>682</c:v>
                </c:pt>
                <c:pt idx="266">
                  <c:v>721</c:v>
                </c:pt>
                <c:pt idx="267">
                  <c:v>708.1</c:v>
                </c:pt>
                <c:pt idx="268">
                  <c:v>683</c:v>
                </c:pt>
                <c:pt idx="269">
                  <c:v>642.79999999999995</c:v>
                </c:pt>
                <c:pt idx="270">
                  <c:v>641.04999999999995</c:v>
                </c:pt>
                <c:pt idx="271">
                  <c:v>607</c:v>
                </c:pt>
                <c:pt idx="272">
                  <c:v>563</c:v>
                </c:pt>
                <c:pt idx="273">
                  <c:v>550</c:v>
                </c:pt>
                <c:pt idx="274">
                  <c:v>578.54999999999995</c:v>
                </c:pt>
                <c:pt idx="275">
                  <c:v>589.79999999999995</c:v>
                </c:pt>
                <c:pt idx="276">
                  <c:v>621.70000000000005</c:v>
                </c:pt>
                <c:pt idx="277">
                  <c:v>617.6</c:v>
                </c:pt>
                <c:pt idx="278">
                  <c:v>608.4</c:v>
                </c:pt>
                <c:pt idx="279">
                  <c:v>618.1</c:v>
                </c:pt>
                <c:pt idx="280">
                  <c:v>594.20000000000005</c:v>
                </c:pt>
                <c:pt idx="281">
                  <c:v>585.4</c:v>
                </c:pt>
                <c:pt idx="282">
                  <c:v>585</c:v>
                </c:pt>
                <c:pt idx="283">
                  <c:v>593.5</c:v>
                </c:pt>
                <c:pt idx="284">
                  <c:v>580</c:v>
                </c:pt>
                <c:pt idx="285">
                  <c:v>592.20000000000005</c:v>
                </c:pt>
                <c:pt idx="286">
                  <c:v>623.9</c:v>
                </c:pt>
                <c:pt idx="287">
                  <c:v>687.5</c:v>
                </c:pt>
                <c:pt idx="288">
                  <c:v>677.1</c:v>
                </c:pt>
                <c:pt idx="289">
                  <c:v>705.1</c:v>
                </c:pt>
                <c:pt idx="290">
                  <c:v>719.1</c:v>
                </c:pt>
                <c:pt idx="291">
                  <c:v>693.3</c:v>
                </c:pt>
                <c:pt idx="292">
                  <c:v>727</c:v>
                </c:pt>
                <c:pt idx="293">
                  <c:v>755.1</c:v>
                </c:pt>
                <c:pt idx="294">
                  <c:v>717</c:v>
                </c:pt>
                <c:pt idx="295">
                  <c:v>693.1</c:v>
                </c:pt>
                <c:pt idx="296">
                  <c:v>693.2</c:v>
                </c:pt>
                <c:pt idx="297">
                  <c:v>660</c:v>
                </c:pt>
                <c:pt idx="298">
                  <c:v>711.7</c:v>
                </c:pt>
                <c:pt idx="299">
                  <c:v>712</c:v>
                </c:pt>
                <c:pt idx="300">
                  <c:v>742</c:v>
                </c:pt>
                <c:pt idx="301">
                  <c:v>747</c:v>
                </c:pt>
                <c:pt idx="302">
                  <c:v>719.4</c:v>
                </c:pt>
                <c:pt idx="303">
                  <c:v>737.1</c:v>
                </c:pt>
                <c:pt idx="304">
                  <c:v>710.6</c:v>
                </c:pt>
                <c:pt idx="305">
                  <c:v>686.7</c:v>
                </c:pt>
                <c:pt idx="306">
                  <c:v>644.9</c:v>
                </c:pt>
                <c:pt idx="307">
                  <c:v>606</c:v>
                </c:pt>
                <c:pt idx="308">
                  <c:v>600.29999999999995</c:v>
                </c:pt>
                <c:pt idx="309">
                  <c:v>609.5</c:v>
                </c:pt>
                <c:pt idx="310">
                  <c:v>639.79999999999995</c:v>
                </c:pt>
                <c:pt idx="311">
                  <c:v>604</c:v>
                </c:pt>
                <c:pt idx="312">
                  <c:v>642</c:v>
                </c:pt>
                <c:pt idx="313">
                  <c:v>621.5</c:v>
                </c:pt>
                <c:pt idx="314">
                  <c:v>637</c:v>
                </c:pt>
                <c:pt idx="315">
                  <c:v>658</c:v>
                </c:pt>
                <c:pt idx="316">
                  <c:v>644</c:v>
                </c:pt>
                <c:pt idx="317">
                  <c:v>635</c:v>
                </c:pt>
                <c:pt idx="318">
                  <c:v>629.1</c:v>
                </c:pt>
                <c:pt idx="319">
                  <c:v>652</c:v>
                </c:pt>
                <c:pt idx="320">
                  <c:v>667.6</c:v>
                </c:pt>
                <c:pt idx="321">
                  <c:v>713</c:v>
                </c:pt>
                <c:pt idx="322">
                  <c:v>734.9</c:v>
                </c:pt>
                <c:pt idx="323">
                  <c:v>731</c:v>
                </c:pt>
                <c:pt idx="324">
                  <c:v>784.9</c:v>
                </c:pt>
                <c:pt idx="325">
                  <c:v>817.9</c:v>
                </c:pt>
                <c:pt idx="326">
                  <c:v>727</c:v>
                </c:pt>
                <c:pt idx="327">
                  <c:v>722</c:v>
                </c:pt>
                <c:pt idx="328">
                  <c:v>689</c:v>
                </c:pt>
                <c:pt idx="329">
                  <c:v>704.4</c:v>
                </c:pt>
                <c:pt idx="330">
                  <c:v>706</c:v>
                </c:pt>
                <c:pt idx="331">
                  <c:v>667.5</c:v>
                </c:pt>
                <c:pt idx="332">
                  <c:v>671.9</c:v>
                </c:pt>
                <c:pt idx="333">
                  <c:v>652.4</c:v>
                </c:pt>
                <c:pt idx="334">
                  <c:v>679</c:v>
                </c:pt>
                <c:pt idx="335">
                  <c:v>699.1</c:v>
                </c:pt>
                <c:pt idx="336">
                  <c:v>658.2</c:v>
                </c:pt>
                <c:pt idx="337">
                  <c:v>730</c:v>
                </c:pt>
                <c:pt idx="338">
                  <c:v>747.5</c:v>
                </c:pt>
                <c:pt idx="339">
                  <c:v>793.2</c:v>
                </c:pt>
                <c:pt idx="340">
                  <c:v>795</c:v>
                </c:pt>
                <c:pt idx="341">
                  <c:v>788</c:v>
                </c:pt>
                <c:pt idx="342">
                  <c:v>802.1</c:v>
                </c:pt>
                <c:pt idx="343">
                  <c:v>791</c:v>
                </c:pt>
                <c:pt idx="344">
                  <c:v>777</c:v>
                </c:pt>
                <c:pt idx="345">
                  <c:v>781.6</c:v>
                </c:pt>
                <c:pt idx="346">
                  <c:v>726.4</c:v>
                </c:pt>
                <c:pt idx="347">
                  <c:v>782</c:v>
                </c:pt>
                <c:pt idx="348">
                  <c:v>753</c:v>
                </c:pt>
                <c:pt idx="349">
                  <c:v>799</c:v>
                </c:pt>
                <c:pt idx="350">
                  <c:v>808</c:v>
                </c:pt>
                <c:pt idx="351">
                  <c:v>827.2</c:v>
                </c:pt>
                <c:pt idx="352">
                  <c:v>866.8</c:v>
                </c:pt>
                <c:pt idx="353">
                  <c:v>842.8</c:v>
                </c:pt>
                <c:pt idx="354">
                  <c:v>933</c:v>
                </c:pt>
                <c:pt idx="355">
                  <c:v>914.5</c:v>
                </c:pt>
                <c:pt idx="356">
                  <c:v>983.6</c:v>
                </c:pt>
                <c:pt idx="357">
                  <c:v>973</c:v>
                </c:pt>
                <c:pt idx="358">
                  <c:v>1006</c:v>
                </c:pt>
                <c:pt idx="359">
                  <c:v>945</c:v>
                </c:pt>
                <c:pt idx="360">
                  <c:v>900.8</c:v>
                </c:pt>
                <c:pt idx="361">
                  <c:v>942.2</c:v>
                </c:pt>
                <c:pt idx="362">
                  <c:v>941.9</c:v>
                </c:pt>
                <c:pt idx="363">
                  <c:v>942.6</c:v>
                </c:pt>
                <c:pt idx="364">
                  <c:v>912.7</c:v>
                </c:pt>
                <c:pt idx="365">
                  <c:v>993.7</c:v>
                </c:pt>
                <c:pt idx="366">
                  <c:v>932.6</c:v>
                </c:pt>
                <c:pt idx="367">
                  <c:v>909.8</c:v>
                </c:pt>
                <c:pt idx="368">
                  <c:v>882.9</c:v>
                </c:pt>
                <c:pt idx="369">
                  <c:v>849.7</c:v>
                </c:pt>
                <c:pt idx="370">
                  <c:v>825</c:v>
                </c:pt>
                <c:pt idx="371">
                  <c:v>810.2</c:v>
                </c:pt>
                <c:pt idx="372">
                  <c:v>833.5</c:v>
                </c:pt>
                <c:pt idx="373">
                  <c:v>825</c:v>
                </c:pt>
                <c:pt idx="374">
                  <c:v>809.9</c:v>
                </c:pt>
                <c:pt idx="375">
                  <c:v>840</c:v>
                </c:pt>
                <c:pt idx="376">
                  <c:v>781.4</c:v>
                </c:pt>
                <c:pt idx="377">
                  <c:v>774</c:v>
                </c:pt>
                <c:pt idx="378">
                  <c:v>776</c:v>
                </c:pt>
                <c:pt idx="379">
                  <c:v>775.3</c:v>
                </c:pt>
                <c:pt idx="380">
                  <c:v>748.5</c:v>
                </c:pt>
                <c:pt idx="381">
                  <c:v>735.6</c:v>
                </c:pt>
                <c:pt idx="382">
                  <c:v>749</c:v>
                </c:pt>
                <c:pt idx="383">
                  <c:v>726.4</c:v>
                </c:pt>
                <c:pt idx="384">
                  <c:v>732.3</c:v>
                </c:pt>
                <c:pt idx="385">
                  <c:v>717</c:v>
                </c:pt>
                <c:pt idx="386">
                  <c:v>728</c:v>
                </c:pt>
                <c:pt idx="387">
                  <c:v>776</c:v>
                </c:pt>
                <c:pt idx="388">
                  <c:v>800.6</c:v>
                </c:pt>
                <c:pt idx="389">
                  <c:v>835</c:v>
                </c:pt>
                <c:pt idx="390">
                  <c:v>820</c:v>
                </c:pt>
                <c:pt idx="391">
                  <c:v>820.5</c:v>
                </c:pt>
                <c:pt idx="392">
                  <c:v>845.3</c:v>
                </c:pt>
                <c:pt idx="393">
                  <c:v>828</c:v>
                </c:pt>
                <c:pt idx="394">
                  <c:v>850</c:v>
                </c:pt>
                <c:pt idx="395">
                  <c:v>879</c:v>
                </c:pt>
                <c:pt idx="396">
                  <c:v>894.9</c:v>
                </c:pt>
                <c:pt idx="397">
                  <c:v>898.3</c:v>
                </c:pt>
                <c:pt idx="398">
                  <c:v>912.2</c:v>
                </c:pt>
                <c:pt idx="399">
                  <c:v>882.3</c:v>
                </c:pt>
                <c:pt idx="400">
                  <c:v>869.5</c:v>
                </c:pt>
                <c:pt idx="401">
                  <c:v>886.2</c:v>
                </c:pt>
                <c:pt idx="402">
                  <c:v>903.2</c:v>
                </c:pt>
                <c:pt idx="403">
                  <c:v>905</c:v>
                </c:pt>
                <c:pt idx="404">
                  <c:v>905.5</c:v>
                </c:pt>
                <c:pt idx="405">
                  <c:v>902.3</c:v>
                </c:pt>
                <c:pt idx="406">
                  <c:v>884.4</c:v>
                </c:pt>
                <c:pt idx="407">
                  <c:v>894.6</c:v>
                </c:pt>
                <c:pt idx="408">
                  <c:v>910.5</c:v>
                </c:pt>
                <c:pt idx="409">
                  <c:v>912.5</c:v>
                </c:pt>
                <c:pt idx="410">
                  <c:v>886.7</c:v>
                </c:pt>
                <c:pt idx="411">
                  <c:v>901.4</c:v>
                </c:pt>
                <c:pt idx="412">
                  <c:v>876.9</c:v>
                </c:pt>
                <c:pt idx="413">
                  <c:v>887.4</c:v>
                </c:pt>
                <c:pt idx="414">
                  <c:v>920</c:v>
                </c:pt>
                <c:pt idx="415">
                  <c:v>968.6</c:v>
                </c:pt>
                <c:pt idx="416">
                  <c:v>953</c:v>
                </c:pt>
                <c:pt idx="417">
                  <c:v>952.7</c:v>
                </c:pt>
                <c:pt idx="418">
                  <c:v>918</c:v>
                </c:pt>
                <c:pt idx="419">
                  <c:v>907</c:v>
                </c:pt>
                <c:pt idx="420">
                  <c:v>949.2</c:v>
                </c:pt>
                <c:pt idx="421">
                  <c:v>936</c:v>
                </c:pt>
                <c:pt idx="422">
                  <c:v>897.3</c:v>
                </c:pt>
                <c:pt idx="423">
                  <c:v>886.5</c:v>
                </c:pt>
                <c:pt idx="424">
                  <c:v>907.1</c:v>
                </c:pt>
                <c:pt idx="425">
                  <c:v>882</c:v>
                </c:pt>
                <c:pt idx="426">
                  <c:v>872.4</c:v>
                </c:pt>
                <c:pt idx="427">
                  <c:v>890.2</c:v>
                </c:pt>
                <c:pt idx="428">
                  <c:v>881</c:v>
                </c:pt>
                <c:pt idx="429">
                  <c:v>953.7</c:v>
                </c:pt>
                <c:pt idx="430">
                  <c:v>988</c:v>
                </c:pt>
                <c:pt idx="431">
                  <c:v>975.5</c:v>
                </c:pt>
                <c:pt idx="432">
                  <c:v>986.2</c:v>
                </c:pt>
                <c:pt idx="433">
                  <c:v>994.3</c:v>
                </c:pt>
                <c:pt idx="434">
                  <c:v>1012</c:v>
                </c:pt>
                <c:pt idx="435">
                  <c:v>994.8</c:v>
                </c:pt>
                <c:pt idx="436">
                  <c:v>1025</c:v>
                </c:pt>
                <c:pt idx="437">
                  <c:v>1039.4000000000001</c:v>
                </c:pt>
                <c:pt idx="438">
                  <c:v>961.7</c:v>
                </c:pt>
                <c:pt idx="439">
                  <c:v>930.1</c:v>
                </c:pt>
                <c:pt idx="440">
                  <c:v>941.9</c:v>
                </c:pt>
                <c:pt idx="441">
                  <c:v>961.6</c:v>
                </c:pt>
                <c:pt idx="442">
                  <c:v>972.5</c:v>
                </c:pt>
                <c:pt idx="443">
                  <c:v>1014.7</c:v>
                </c:pt>
                <c:pt idx="444">
                  <c:v>1024.5</c:v>
                </c:pt>
                <c:pt idx="445">
                  <c:v>986.1</c:v>
                </c:pt>
                <c:pt idx="446">
                  <c:v>1020.2</c:v>
                </c:pt>
                <c:pt idx="447">
                  <c:v>1075</c:v>
                </c:pt>
                <c:pt idx="448">
                  <c:v>1086.0999999999999</c:v>
                </c:pt>
                <c:pt idx="449">
                  <c:v>1057</c:v>
                </c:pt>
                <c:pt idx="450">
                  <c:v>1087</c:v>
                </c:pt>
                <c:pt idx="451">
                  <c:v>1115</c:v>
                </c:pt>
                <c:pt idx="452">
                  <c:v>1091.3</c:v>
                </c:pt>
                <c:pt idx="453">
                  <c:v>1094.2</c:v>
                </c:pt>
                <c:pt idx="454">
                  <c:v>1057</c:v>
                </c:pt>
                <c:pt idx="455">
                  <c:v>1049.3</c:v>
                </c:pt>
                <c:pt idx="456">
                  <c:v>994.5</c:v>
                </c:pt>
                <c:pt idx="457">
                  <c:v>1040.5</c:v>
                </c:pt>
                <c:pt idx="458">
                  <c:v>1039.3</c:v>
                </c:pt>
                <c:pt idx="459">
                  <c:v>1024.0999999999999</c:v>
                </c:pt>
                <c:pt idx="460">
                  <c:v>1002</c:v>
                </c:pt>
                <c:pt idx="461">
                  <c:v>1002.7</c:v>
                </c:pt>
                <c:pt idx="462">
                  <c:v>955.1</c:v>
                </c:pt>
                <c:pt idx="463">
                  <c:v>936.2</c:v>
                </c:pt>
                <c:pt idx="464">
                  <c:v>945</c:v>
                </c:pt>
                <c:pt idx="465">
                  <c:v>942.9</c:v>
                </c:pt>
                <c:pt idx="466">
                  <c:v>949.7</c:v>
                </c:pt>
                <c:pt idx="467">
                  <c:v>972.5</c:v>
                </c:pt>
                <c:pt idx="468">
                  <c:v>954.8</c:v>
                </c:pt>
                <c:pt idx="469">
                  <c:v>951</c:v>
                </c:pt>
                <c:pt idx="470">
                  <c:v>1014.8</c:v>
                </c:pt>
                <c:pt idx="471">
                  <c:v>1022.2</c:v>
                </c:pt>
                <c:pt idx="472">
                  <c:v>1024.2</c:v>
                </c:pt>
                <c:pt idx="473">
                  <c:v>1001.6</c:v>
                </c:pt>
                <c:pt idx="474">
                  <c:v>1029</c:v>
                </c:pt>
                <c:pt idx="475">
                  <c:v>1020.8</c:v>
                </c:pt>
                <c:pt idx="476">
                  <c:v>1036.8</c:v>
                </c:pt>
                <c:pt idx="477">
                  <c:v>1013.6</c:v>
                </c:pt>
                <c:pt idx="478">
                  <c:v>1028</c:v>
                </c:pt>
                <c:pt idx="479">
                  <c:v>1043.2</c:v>
                </c:pt>
                <c:pt idx="480">
                  <c:v>1039.2</c:v>
                </c:pt>
                <c:pt idx="481">
                  <c:v>1047.5999999999999</c:v>
                </c:pt>
                <c:pt idx="482">
                  <c:v>1059.4000000000001</c:v>
                </c:pt>
                <c:pt idx="483">
                  <c:v>1055</c:v>
                </c:pt>
                <c:pt idx="484">
                  <c:v>998.6</c:v>
                </c:pt>
                <c:pt idx="485">
                  <c:v>973.2</c:v>
                </c:pt>
                <c:pt idx="486">
                  <c:v>998.2</c:v>
                </c:pt>
                <c:pt idx="487">
                  <c:v>1036.4000000000001</c:v>
                </c:pt>
                <c:pt idx="488">
                  <c:v>1050</c:v>
                </c:pt>
                <c:pt idx="489">
                  <c:v>1121</c:v>
                </c:pt>
                <c:pt idx="490">
                  <c:v>1097.4000000000001</c:v>
                </c:pt>
                <c:pt idx="491">
                  <c:v>1067.5999999999999</c:v>
                </c:pt>
                <c:pt idx="492">
                  <c:v>1051.8</c:v>
                </c:pt>
                <c:pt idx="493">
                  <c:v>1044.4000000000001</c:v>
                </c:pt>
                <c:pt idx="494">
                  <c:v>1043.4000000000001</c:v>
                </c:pt>
                <c:pt idx="495">
                  <c:v>1026.8</c:v>
                </c:pt>
                <c:pt idx="496">
                  <c:v>1000.4</c:v>
                </c:pt>
                <c:pt idx="497">
                  <c:v>970.6</c:v>
                </c:pt>
                <c:pt idx="498">
                  <c:v>928.4</c:v>
                </c:pt>
                <c:pt idx="499">
                  <c:v>946</c:v>
                </c:pt>
                <c:pt idx="500">
                  <c:v>1002.8</c:v>
                </c:pt>
                <c:pt idx="501">
                  <c:v>992.8</c:v>
                </c:pt>
                <c:pt idx="502">
                  <c:v>1014</c:v>
                </c:pt>
                <c:pt idx="503">
                  <c:v>965</c:v>
                </c:pt>
                <c:pt idx="504">
                  <c:v>944.4</c:v>
                </c:pt>
                <c:pt idx="505">
                  <c:v>876.8</c:v>
                </c:pt>
                <c:pt idx="506">
                  <c:v>893.4</c:v>
                </c:pt>
                <c:pt idx="507">
                  <c:v>881</c:v>
                </c:pt>
                <c:pt idx="508">
                  <c:v>878.4</c:v>
                </c:pt>
                <c:pt idx="509">
                  <c:v>893.2</c:v>
                </c:pt>
                <c:pt idx="510">
                  <c:v>909.6</c:v>
                </c:pt>
                <c:pt idx="511">
                  <c:v>881.4</c:v>
                </c:pt>
                <c:pt idx="512">
                  <c:v>901.8</c:v>
                </c:pt>
                <c:pt idx="513">
                  <c:v>908</c:v>
                </c:pt>
                <c:pt idx="514">
                  <c:v>883</c:v>
                </c:pt>
                <c:pt idx="515">
                  <c:v>918.4</c:v>
                </c:pt>
                <c:pt idx="516">
                  <c:v>926.4</c:v>
                </c:pt>
                <c:pt idx="517">
                  <c:v>938.2</c:v>
                </c:pt>
                <c:pt idx="518">
                  <c:v>945.8</c:v>
                </c:pt>
                <c:pt idx="519">
                  <c:v>937.4</c:v>
                </c:pt>
                <c:pt idx="520">
                  <c:v>977.2</c:v>
                </c:pt>
                <c:pt idx="521">
                  <c:v>956.2</c:v>
                </c:pt>
                <c:pt idx="522">
                  <c:v>911.4</c:v>
                </c:pt>
                <c:pt idx="523">
                  <c:v>935.4</c:v>
                </c:pt>
                <c:pt idx="524">
                  <c:v>928</c:v>
                </c:pt>
                <c:pt idx="525">
                  <c:v>908</c:v>
                </c:pt>
                <c:pt idx="526">
                  <c:v>814.6</c:v>
                </c:pt>
                <c:pt idx="527">
                  <c:v>808.6</c:v>
                </c:pt>
                <c:pt idx="528">
                  <c:v>809.6</c:v>
                </c:pt>
                <c:pt idx="529">
                  <c:v>812.6</c:v>
                </c:pt>
                <c:pt idx="530">
                  <c:v>825.4</c:v>
                </c:pt>
                <c:pt idx="531">
                  <c:v>882</c:v>
                </c:pt>
                <c:pt idx="532">
                  <c:v>900</c:v>
                </c:pt>
                <c:pt idx="533">
                  <c:v>864.6</c:v>
                </c:pt>
                <c:pt idx="534">
                  <c:v>862.4</c:v>
                </c:pt>
                <c:pt idx="535">
                  <c:v>889.6</c:v>
                </c:pt>
                <c:pt idx="536">
                  <c:v>871.4</c:v>
                </c:pt>
                <c:pt idx="537">
                  <c:v>824.2</c:v>
                </c:pt>
                <c:pt idx="538">
                  <c:v>872</c:v>
                </c:pt>
                <c:pt idx="539">
                  <c:v>934.6</c:v>
                </c:pt>
                <c:pt idx="540">
                  <c:v>949</c:v>
                </c:pt>
                <c:pt idx="541">
                  <c:v>939</c:v>
                </c:pt>
                <c:pt idx="542">
                  <c:v>872.2</c:v>
                </c:pt>
                <c:pt idx="543">
                  <c:v>851.6</c:v>
                </c:pt>
                <c:pt idx="544">
                  <c:v>884.2</c:v>
                </c:pt>
                <c:pt idx="545">
                  <c:v>880.2</c:v>
                </c:pt>
                <c:pt idx="546">
                  <c:v>878.2</c:v>
                </c:pt>
                <c:pt idx="547">
                  <c:v>894.2</c:v>
                </c:pt>
                <c:pt idx="548">
                  <c:v>912.6</c:v>
                </c:pt>
                <c:pt idx="549">
                  <c:v>924.8</c:v>
                </c:pt>
                <c:pt idx="550">
                  <c:v>965.6</c:v>
                </c:pt>
                <c:pt idx="551">
                  <c:v>960.2</c:v>
                </c:pt>
                <c:pt idx="552">
                  <c:v>943.6</c:v>
                </c:pt>
                <c:pt idx="553">
                  <c:v>947.4</c:v>
                </c:pt>
                <c:pt idx="554">
                  <c:v>968</c:v>
                </c:pt>
                <c:pt idx="555">
                  <c:v>976</c:v>
                </c:pt>
                <c:pt idx="556">
                  <c:v>984.6</c:v>
                </c:pt>
                <c:pt idx="557">
                  <c:v>1001.6</c:v>
                </c:pt>
                <c:pt idx="558">
                  <c:v>999.6</c:v>
                </c:pt>
                <c:pt idx="559">
                  <c:v>995.2</c:v>
                </c:pt>
                <c:pt idx="560">
                  <c:v>1067</c:v>
                </c:pt>
                <c:pt idx="561">
                  <c:v>1085</c:v>
                </c:pt>
                <c:pt idx="562">
                  <c:v>1090.8</c:v>
                </c:pt>
                <c:pt idx="563">
                  <c:v>1109</c:v>
                </c:pt>
                <c:pt idx="564">
                  <c:v>1107.2</c:v>
                </c:pt>
                <c:pt idx="565">
                  <c:v>1147.2</c:v>
                </c:pt>
                <c:pt idx="566">
                  <c:v>1188.8</c:v>
                </c:pt>
                <c:pt idx="567">
                  <c:v>1224.5999999999999</c:v>
                </c:pt>
                <c:pt idx="568">
                  <c:v>1263.5999999999999</c:v>
                </c:pt>
                <c:pt idx="569">
                  <c:v>1363.4</c:v>
                </c:pt>
                <c:pt idx="570">
                  <c:v>1323.2</c:v>
                </c:pt>
                <c:pt idx="571">
                  <c:v>1369.2</c:v>
                </c:pt>
                <c:pt idx="572">
                  <c:v>1344.8</c:v>
                </c:pt>
                <c:pt idx="573">
                  <c:v>1320.4</c:v>
                </c:pt>
                <c:pt idx="574">
                  <c:v>1262.8</c:v>
                </c:pt>
                <c:pt idx="575">
                  <c:v>1287</c:v>
                </c:pt>
                <c:pt idx="576">
                  <c:v>1287.2</c:v>
                </c:pt>
                <c:pt idx="577">
                  <c:v>1311.8</c:v>
                </c:pt>
                <c:pt idx="578">
                  <c:v>1343.6</c:v>
                </c:pt>
                <c:pt idx="579">
                  <c:v>1339</c:v>
                </c:pt>
                <c:pt idx="580">
                  <c:v>1408</c:v>
                </c:pt>
                <c:pt idx="581">
                  <c:v>1422.6</c:v>
                </c:pt>
                <c:pt idx="582">
                  <c:v>1426.2</c:v>
                </c:pt>
                <c:pt idx="583">
                  <c:v>1528.2</c:v>
                </c:pt>
                <c:pt idx="584">
                  <c:v>1537.8</c:v>
                </c:pt>
                <c:pt idx="585">
                  <c:v>1768.8</c:v>
                </c:pt>
                <c:pt idx="586">
                  <c:v>1881.2</c:v>
                </c:pt>
                <c:pt idx="587">
                  <c:v>1774</c:v>
                </c:pt>
                <c:pt idx="588">
                  <c:v>1835.6</c:v>
                </c:pt>
                <c:pt idx="589">
                  <c:v>1780</c:v>
                </c:pt>
                <c:pt idx="590">
                  <c:v>1783.4</c:v>
                </c:pt>
                <c:pt idx="591">
                  <c:v>1758.2</c:v>
                </c:pt>
                <c:pt idx="592">
                  <c:v>1646.6</c:v>
                </c:pt>
                <c:pt idx="593">
                  <c:v>1733.8</c:v>
                </c:pt>
                <c:pt idx="594">
                  <c:v>1620</c:v>
                </c:pt>
                <c:pt idx="595">
                  <c:v>1566.2</c:v>
                </c:pt>
                <c:pt idx="596">
                  <c:v>1574</c:v>
                </c:pt>
                <c:pt idx="597">
                  <c:v>1624.8</c:v>
                </c:pt>
                <c:pt idx="598">
                  <c:v>1663.6</c:v>
                </c:pt>
                <c:pt idx="599">
                  <c:v>1741.6</c:v>
                </c:pt>
                <c:pt idx="600">
                  <c:v>1799.4</c:v>
                </c:pt>
                <c:pt idx="601">
                  <c:v>1759.8</c:v>
                </c:pt>
                <c:pt idx="602">
                  <c:v>1747.8</c:v>
                </c:pt>
                <c:pt idx="603">
                  <c:v>1669</c:v>
                </c:pt>
                <c:pt idx="604">
                  <c:v>1734.4</c:v>
                </c:pt>
                <c:pt idx="605">
                  <c:v>1648</c:v>
                </c:pt>
                <c:pt idx="606">
                  <c:v>1635</c:v>
                </c:pt>
                <c:pt idx="607">
                  <c:v>1571</c:v>
                </c:pt>
                <c:pt idx="608">
                  <c:v>1563.4</c:v>
                </c:pt>
                <c:pt idx="609">
                  <c:v>1504.8</c:v>
                </c:pt>
                <c:pt idx="610">
                  <c:v>1584.2</c:v>
                </c:pt>
                <c:pt idx="611">
                  <c:v>1567.6</c:v>
                </c:pt>
                <c:pt idx="612">
                  <c:v>1621</c:v>
                </c:pt>
                <c:pt idx="613">
                  <c:v>1614.2</c:v>
                </c:pt>
                <c:pt idx="614">
                  <c:v>1632.2</c:v>
                </c:pt>
                <c:pt idx="615">
                  <c:v>1676.4</c:v>
                </c:pt>
                <c:pt idx="616">
                  <c:v>1673.8</c:v>
                </c:pt>
                <c:pt idx="617">
                  <c:v>1592.4</c:v>
                </c:pt>
                <c:pt idx="618">
                  <c:v>1570.2</c:v>
                </c:pt>
                <c:pt idx="619">
                  <c:v>1595.6</c:v>
                </c:pt>
                <c:pt idx="620">
                  <c:v>1502.8</c:v>
                </c:pt>
                <c:pt idx="621">
                  <c:v>1578</c:v>
                </c:pt>
                <c:pt idx="622">
                  <c:v>1604.2</c:v>
                </c:pt>
                <c:pt idx="623">
                  <c:v>1584</c:v>
                </c:pt>
                <c:pt idx="624">
                  <c:v>1551.8</c:v>
                </c:pt>
                <c:pt idx="625">
                  <c:v>1480</c:v>
                </c:pt>
                <c:pt idx="626">
                  <c:v>1475.6</c:v>
                </c:pt>
                <c:pt idx="627">
                  <c:v>1560.6</c:v>
                </c:pt>
                <c:pt idx="628">
                  <c:v>1599.2</c:v>
                </c:pt>
                <c:pt idx="629">
                  <c:v>1636</c:v>
                </c:pt>
                <c:pt idx="630">
                  <c:v>1315</c:v>
                </c:pt>
                <c:pt idx="631">
                  <c:v>1160.4000000000001</c:v>
                </c:pt>
                <c:pt idx="632">
                  <c:v>1192.5999999999999</c:v>
                </c:pt>
                <c:pt idx="633">
                  <c:v>1185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E-4FCB-B020-BB1D4382C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03007"/>
        <c:axId val="1026805087"/>
      </c:scatterChart>
      <c:valAx>
        <c:axId val="102680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6805087"/>
        <c:crosses val="autoZero"/>
        <c:crossBetween val="midCat"/>
      </c:valAx>
      <c:valAx>
        <c:axId val="102680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680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Цены</a:t>
            </a:r>
            <a:r>
              <a:rPr lang="ru-RU" baseline="0"/>
              <a:t> </a:t>
            </a:r>
            <a:r>
              <a:rPr lang="ru-RU"/>
              <a:t>Аэрофлот(</a:t>
            </a:r>
            <a:r>
              <a:rPr lang="en-US"/>
              <a:t>Y)</a:t>
            </a:r>
            <a:r>
              <a:rPr lang="ru-RU"/>
              <a:t> от цены БСП ао(</a:t>
            </a:r>
            <a:r>
              <a:rPr lang="en-US"/>
              <a:t>X)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Данные!$D$1</c:f>
              <c:strCache>
                <c:ptCount val="1"/>
                <c:pt idx="0">
                  <c:v>Аэрофлот - цена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Данные!$B$2:$B$635</c:f>
              <c:numCache>
                <c:formatCode>0.00</c:formatCode>
                <c:ptCount val="634"/>
                <c:pt idx="0">
                  <c:v>95.89</c:v>
                </c:pt>
                <c:pt idx="1">
                  <c:v>96</c:v>
                </c:pt>
                <c:pt idx="2">
                  <c:v>102.73</c:v>
                </c:pt>
                <c:pt idx="3">
                  <c:v>99.92</c:v>
                </c:pt>
                <c:pt idx="4">
                  <c:v>94.3</c:v>
                </c:pt>
                <c:pt idx="5">
                  <c:v>99.7</c:v>
                </c:pt>
                <c:pt idx="6">
                  <c:v>102.74</c:v>
                </c:pt>
                <c:pt idx="7">
                  <c:v>105.55</c:v>
                </c:pt>
                <c:pt idx="8">
                  <c:v>104.99</c:v>
                </c:pt>
                <c:pt idx="9">
                  <c:v>103.56</c:v>
                </c:pt>
                <c:pt idx="10">
                  <c:v>103.7</c:v>
                </c:pt>
                <c:pt idx="11">
                  <c:v>104.29</c:v>
                </c:pt>
                <c:pt idx="12">
                  <c:v>114.78</c:v>
                </c:pt>
                <c:pt idx="13">
                  <c:v>119.39</c:v>
                </c:pt>
                <c:pt idx="14">
                  <c:v>115</c:v>
                </c:pt>
                <c:pt idx="15">
                  <c:v>112.68</c:v>
                </c:pt>
                <c:pt idx="16">
                  <c:v>94.49</c:v>
                </c:pt>
                <c:pt idx="17">
                  <c:v>98.5</c:v>
                </c:pt>
                <c:pt idx="18">
                  <c:v>84.41</c:v>
                </c:pt>
                <c:pt idx="19">
                  <c:v>92</c:v>
                </c:pt>
                <c:pt idx="20">
                  <c:v>91.99</c:v>
                </c:pt>
                <c:pt idx="21">
                  <c:v>88.8</c:v>
                </c:pt>
                <c:pt idx="22">
                  <c:v>90.45</c:v>
                </c:pt>
                <c:pt idx="23">
                  <c:v>88.74</c:v>
                </c:pt>
                <c:pt idx="24">
                  <c:v>78.959999999999994</c:v>
                </c:pt>
                <c:pt idx="25">
                  <c:v>89.23</c:v>
                </c:pt>
                <c:pt idx="26">
                  <c:v>90.43</c:v>
                </c:pt>
                <c:pt idx="27">
                  <c:v>91.58</c:v>
                </c:pt>
                <c:pt idx="28">
                  <c:v>98.29</c:v>
                </c:pt>
                <c:pt idx="29">
                  <c:v>103.48</c:v>
                </c:pt>
                <c:pt idx="30">
                  <c:v>107.75</c:v>
                </c:pt>
                <c:pt idx="31">
                  <c:v>101.01</c:v>
                </c:pt>
                <c:pt idx="32">
                  <c:v>100.92</c:v>
                </c:pt>
                <c:pt idx="33">
                  <c:v>103.69</c:v>
                </c:pt>
                <c:pt idx="34">
                  <c:v>105.97</c:v>
                </c:pt>
                <c:pt idx="35">
                  <c:v>114.83</c:v>
                </c:pt>
                <c:pt idx="36">
                  <c:v>126.86</c:v>
                </c:pt>
                <c:pt idx="37">
                  <c:v>133.28</c:v>
                </c:pt>
                <c:pt idx="38">
                  <c:v>127.22</c:v>
                </c:pt>
                <c:pt idx="39">
                  <c:v>132.85</c:v>
                </c:pt>
                <c:pt idx="40">
                  <c:v>139</c:v>
                </c:pt>
                <c:pt idx="41">
                  <c:v>147.25</c:v>
                </c:pt>
                <c:pt idx="42">
                  <c:v>147.04</c:v>
                </c:pt>
                <c:pt idx="43">
                  <c:v>158.5</c:v>
                </c:pt>
                <c:pt idx="44">
                  <c:v>149.58000000000001</c:v>
                </c:pt>
                <c:pt idx="45">
                  <c:v>152.44</c:v>
                </c:pt>
                <c:pt idx="46">
                  <c:v>154.41</c:v>
                </c:pt>
                <c:pt idx="47">
                  <c:v>153.03</c:v>
                </c:pt>
                <c:pt idx="48">
                  <c:v>166.5</c:v>
                </c:pt>
                <c:pt idx="49">
                  <c:v>171.3</c:v>
                </c:pt>
                <c:pt idx="50">
                  <c:v>170</c:v>
                </c:pt>
                <c:pt idx="51">
                  <c:v>175.79</c:v>
                </c:pt>
                <c:pt idx="52">
                  <c:v>178</c:v>
                </c:pt>
                <c:pt idx="53">
                  <c:v>175</c:v>
                </c:pt>
                <c:pt idx="54">
                  <c:v>175.83</c:v>
                </c:pt>
                <c:pt idx="55">
                  <c:v>174.72</c:v>
                </c:pt>
                <c:pt idx="56">
                  <c:v>169.97</c:v>
                </c:pt>
                <c:pt idx="57">
                  <c:v>162.69999999999999</c:v>
                </c:pt>
                <c:pt idx="58">
                  <c:v>167.97</c:v>
                </c:pt>
                <c:pt idx="59">
                  <c:v>162</c:v>
                </c:pt>
                <c:pt idx="60">
                  <c:v>148.5</c:v>
                </c:pt>
                <c:pt idx="61">
                  <c:v>152.9</c:v>
                </c:pt>
                <c:pt idx="62">
                  <c:v>146.69999999999999</c:v>
                </c:pt>
                <c:pt idx="63">
                  <c:v>155.77000000000001</c:v>
                </c:pt>
                <c:pt idx="64">
                  <c:v>147.52000000000001</c:v>
                </c:pt>
                <c:pt idx="65">
                  <c:v>145</c:v>
                </c:pt>
                <c:pt idx="66">
                  <c:v>142.06</c:v>
                </c:pt>
                <c:pt idx="67">
                  <c:v>140</c:v>
                </c:pt>
                <c:pt idx="68">
                  <c:v>139.28</c:v>
                </c:pt>
                <c:pt idx="69">
                  <c:v>137.44999999999999</c:v>
                </c:pt>
                <c:pt idx="70">
                  <c:v>130.99</c:v>
                </c:pt>
                <c:pt idx="71">
                  <c:v>130.77000000000001</c:v>
                </c:pt>
                <c:pt idx="72">
                  <c:v>148.9</c:v>
                </c:pt>
                <c:pt idx="73">
                  <c:v>144.66999999999999</c:v>
                </c:pt>
                <c:pt idx="74">
                  <c:v>143.99</c:v>
                </c:pt>
                <c:pt idx="75">
                  <c:v>140.15</c:v>
                </c:pt>
                <c:pt idx="76">
                  <c:v>142.6</c:v>
                </c:pt>
                <c:pt idx="77">
                  <c:v>140.94</c:v>
                </c:pt>
                <c:pt idx="78">
                  <c:v>141.69999999999999</c:v>
                </c:pt>
                <c:pt idx="79">
                  <c:v>137.93</c:v>
                </c:pt>
                <c:pt idx="80">
                  <c:v>134.54</c:v>
                </c:pt>
                <c:pt idx="81">
                  <c:v>119.8</c:v>
                </c:pt>
                <c:pt idx="82">
                  <c:v>108.4</c:v>
                </c:pt>
                <c:pt idx="83">
                  <c:v>114.52</c:v>
                </c:pt>
                <c:pt idx="84">
                  <c:v>116.5</c:v>
                </c:pt>
                <c:pt idx="85">
                  <c:v>114.94</c:v>
                </c:pt>
                <c:pt idx="86">
                  <c:v>106.42</c:v>
                </c:pt>
                <c:pt idx="87">
                  <c:v>83</c:v>
                </c:pt>
                <c:pt idx="88">
                  <c:v>84</c:v>
                </c:pt>
                <c:pt idx="89">
                  <c:v>69.099999999999994</c:v>
                </c:pt>
                <c:pt idx="90">
                  <c:v>91.38</c:v>
                </c:pt>
                <c:pt idx="91">
                  <c:v>90.38</c:v>
                </c:pt>
                <c:pt idx="92">
                  <c:v>100.31</c:v>
                </c:pt>
                <c:pt idx="93">
                  <c:v>100.45</c:v>
                </c:pt>
                <c:pt idx="94">
                  <c:v>95.9</c:v>
                </c:pt>
                <c:pt idx="95">
                  <c:v>89</c:v>
                </c:pt>
                <c:pt idx="96">
                  <c:v>78.48</c:v>
                </c:pt>
                <c:pt idx="97">
                  <c:v>85.4</c:v>
                </c:pt>
                <c:pt idx="98">
                  <c:v>72</c:v>
                </c:pt>
                <c:pt idx="99">
                  <c:v>71.34</c:v>
                </c:pt>
                <c:pt idx="100">
                  <c:v>75.260000000000005</c:v>
                </c:pt>
                <c:pt idx="101">
                  <c:v>72.5</c:v>
                </c:pt>
                <c:pt idx="102">
                  <c:v>73.989999999999995</c:v>
                </c:pt>
                <c:pt idx="103">
                  <c:v>77.05</c:v>
                </c:pt>
                <c:pt idx="104">
                  <c:v>87.75</c:v>
                </c:pt>
                <c:pt idx="105">
                  <c:v>90.75</c:v>
                </c:pt>
                <c:pt idx="106">
                  <c:v>91.9</c:v>
                </c:pt>
                <c:pt idx="107">
                  <c:v>87.2</c:v>
                </c:pt>
                <c:pt idx="108">
                  <c:v>87</c:v>
                </c:pt>
                <c:pt idx="109">
                  <c:v>88.42</c:v>
                </c:pt>
                <c:pt idx="110">
                  <c:v>86.58</c:v>
                </c:pt>
                <c:pt idx="111">
                  <c:v>86.27</c:v>
                </c:pt>
                <c:pt idx="112">
                  <c:v>79.5</c:v>
                </c:pt>
                <c:pt idx="113">
                  <c:v>77.849999999999994</c:v>
                </c:pt>
                <c:pt idx="114">
                  <c:v>78.88</c:v>
                </c:pt>
                <c:pt idx="115">
                  <c:v>72.75</c:v>
                </c:pt>
                <c:pt idx="116">
                  <c:v>71.14</c:v>
                </c:pt>
                <c:pt idx="117">
                  <c:v>70.900000000000006</c:v>
                </c:pt>
                <c:pt idx="118">
                  <c:v>70.099999999999994</c:v>
                </c:pt>
                <c:pt idx="119">
                  <c:v>67.81</c:v>
                </c:pt>
                <c:pt idx="120">
                  <c:v>66.790000000000006</c:v>
                </c:pt>
                <c:pt idx="121">
                  <c:v>56.98</c:v>
                </c:pt>
                <c:pt idx="122">
                  <c:v>53.97</c:v>
                </c:pt>
                <c:pt idx="123">
                  <c:v>54</c:v>
                </c:pt>
                <c:pt idx="124">
                  <c:v>57</c:v>
                </c:pt>
                <c:pt idx="125">
                  <c:v>56.96</c:v>
                </c:pt>
                <c:pt idx="126">
                  <c:v>57</c:v>
                </c:pt>
                <c:pt idx="127">
                  <c:v>55.33</c:v>
                </c:pt>
                <c:pt idx="128">
                  <c:v>59.49</c:v>
                </c:pt>
                <c:pt idx="129">
                  <c:v>59.64</c:v>
                </c:pt>
                <c:pt idx="130">
                  <c:v>59.43</c:v>
                </c:pt>
                <c:pt idx="131">
                  <c:v>57.14</c:v>
                </c:pt>
                <c:pt idx="132">
                  <c:v>55.74</c:v>
                </c:pt>
                <c:pt idx="133">
                  <c:v>57</c:v>
                </c:pt>
                <c:pt idx="134">
                  <c:v>60.01</c:v>
                </c:pt>
                <c:pt idx="135">
                  <c:v>64.209999999999994</c:v>
                </c:pt>
                <c:pt idx="136">
                  <c:v>63.64</c:v>
                </c:pt>
                <c:pt idx="137">
                  <c:v>63.11</c:v>
                </c:pt>
                <c:pt idx="138">
                  <c:v>66.31</c:v>
                </c:pt>
                <c:pt idx="139">
                  <c:v>65.510000000000005</c:v>
                </c:pt>
                <c:pt idx="140">
                  <c:v>63.57</c:v>
                </c:pt>
                <c:pt idx="141">
                  <c:v>68.41</c:v>
                </c:pt>
                <c:pt idx="142">
                  <c:v>64</c:v>
                </c:pt>
                <c:pt idx="143">
                  <c:v>63.4</c:v>
                </c:pt>
                <c:pt idx="144">
                  <c:v>60.79</c:v>
                </c:pt>
                <c:pt idx="145">
                  <c:v>56.85</c:v>
                </c:pt>
                <c:pt idx="146">
                  <c:v>55.35</c:v>
                </c:pt>
                <c:pt idx="147">
                  <c:v>53.01</c:v>
                </c:pt>
                <c:pt idx="148">
                  <c:v>55.4</c:v>
                </c:pt>
                <c:pt idx="149">
                  <c:v>52.88</c:v>
                </c:pt>
                <c:pt idx="150">
                  <c:v>51.5</c:v>
                </c:pt>
                <c:pt idx="151">
                  <c:v>52.16</c:v>
                </c:pt>
                <c:pt idx="152">
                  <c:v>50.5</c:v>
                </c:pt>
                <c:pt idx="153">
                  <c:v>49.81</c:v>
                </c:pt>
                <c:pt idx="154">
                  <c:v>50.25</c:v>
                </c:pt>
                <c:pt idx="155">
                  <c:v>49.79</c:v>
                </c:pt>
                <c:pt idx="156">
                  <c:v>54.9</c:v>
                </c:pt>
                <c:pt idx="157">
                  <c:v>51.89</c:v>
                </c:pt>
                <c:pt idx="158">
                  <c:v>49.9</c:v>
                </c:pt>
                <c:pt idx="159">
                  <c:v>49.84</c:v>
                </c:pt>
                <c:pt idx="160">
                  <c:v>49.44</c:v>
                </c:pt>
                <c:pt idx="161">
                  <c:v>46.49</c:v>
                </c:pt>
                <c:pt idx="162">
                  <c:v>45.35</c:v>
                </c:pt>
                <c:pt idx="163">
                  <c:v>42.58</c:v>
                </c:pt>
                <c:pt idx="164">
                  <c:v>38.729999999999997</c:v>
                </c:pt>
                <c:pt idx="165">
                  <c:v>36.549999999999997</c:v>
                </c:pt>
                <c:pt idx="166">
                  <c:v>35.85</c:v>
                </c:pt>
                <c:pt idx="167">
                  <c:v>30.28</c:v>
                </c:pt>
                <c:pt idx="168">
                  <c:v>34.159999999999997</c:v>
                </c:pt>
                <c:pt idx="169">
                  <c:v>37.31</c:v>
                </c:pt>
                <c:pt idx="170">
                  <c:v>39.22</c:v>
                </c:pt>
                <c:pt idx="171">
                  <c:v>40.85</c:v>
                </c:pt>
                <c:pt idx="172">
                  <c:v>39.07</c:v>
                </c:pt>
                <c:pt idx="173">
                  <c:v>37.29</c:v>
                </c:pt>
                <c:pt idx="174">
                  <c:v>39.4</c:v>
                </c:pt>
                <c:pt idx="175">
                  <c:v>42.9</c:v>
                </c:pt>
                <c:pt idx="176">
                  <c:v>39.75</c:v>
                </c:pt>
                <c:pt idx="177">
                  <c:v>41.65</c:v>
                </c:pt>
                <c:pt idx="178">
                  <c:v>40</c:v>
                </c:pt>
                <c:pt idx="179">
                  <c:v>43.04</c:v>
                </c:pt>
                <c:pt idx="180">
                  <c:v>44.63</c:v>
                </c:pt>
                <c:pt idx="181">
                  <c:v>46.29</c:v>
                </c:pt>
                <c:pt idx="182">
                  <c:v>46.5</c:v>
                </c:pt>
                <c:pt idx="183">
                  <c:v>45</c:v>
                </c:pt>
                <c:pt idx="184">
                  <c:v>43.12</c:v>
                </c:pt>
                <c:pt idx="185">
                  <c:v>42.71</c:v>
                </c:pt>
                <c:pt idx="186">
                  <c:v>41.87</c:v>
                </c:pt>
                <c:pt idx="187">
                  <c:v>40.58</c:v>
                </c:pt>
                <c:pt idx="188">
                  <c:v>39.99</c:v>
                </c:pt>
                <c:pt idx="189">
                  <c:v>39.869999999999997</c:v>
                </c:pt>
                <c:pt idx="190">
                  <c:v>43.5</c:v>
                </c:pt>
                <c:pt idx="191">
                  <c:v>44</c:v>
                </c:pt>
                <c:pt idx="192">
                  <c:v>44.2</c:v>
                </c:pt>
                <c:pt idx="193">
                  <c:v>46.24</c:v>
                </c:pt>
                <c:pt idx="194">
                  <c:v>45.91</c:v>
                </c:pt>
                <c:pt idx="195">
                  <c:v>48.1</c:v>
                </c:pt>
                <c:pt idx="196">
                  <c:v>47.35</c:v>
                </c:pt>
                <c:pt idx="197">
                  <c:v>46.14</c:v>
                </c:pt>
                <c:pt idx="198">
                  <c:v>45.68</c:v>
                </c:pt>
                <c:pt idx="199">
                  <c:v>45.34</c:v>
                </c:pt>
                <c:pt idx="200">
                  <c:v>45.45</c:v>
                </c:pt>
                <c:pt idx="201">
                  <c:v>41.3</c:v>
                </c:pt>
                <c:pt idx="202">
                  <c:v>42.24</c:v>
                </c:pt>
                <c:pt idx="203">
                  <c:v>41.72</c:v>
                </c:pt>
                <c:pt idx="204">
                  <c:v>41.6</c:v>
                </c:pt>
                <c:pt idx="205">
                  <c:v>42</c:v>
                </c:pt>
                <c:pt idx="206">
                  <c:v>41.19</c:v>
                </c:pt>
                <c:pt idx="207">
                  <c:v>43</c:v>
                </c:pt>
                <c:pt idx="208">
                  <c:v>40.68</c:v>
                </c:pt>
                <c:pt idx="209">
                  <c:v>39.270000000000003</c:v>
                </c:pt>
                <c:pt idx="210">
                  <c:v>38.65</c:v>
                </c:pt>
                <c:pt idx="211">
                  <c:v>38.590000000000003</c:v>
                </c:pt>
                <c:pt idx="212">
                  <c:v>37.97</c:v>
                </c:pt>
                <c:pt idx="213">
                  <c:v>35.81</c:v>
                </c:pt>
                <c:pt idx="214">
                  <c:v>30.79</c:v>
                </c:pt>
                <c:pt idx="215">
                  <c:v>27.78</c:v>
                </c:pt>
                <c:pt idx="216">
                  <c:v>29.73</c:v>
                </c:pt>
                <c:pt idx="217">
                  <c:v>33.67</c:v>
                </c:pt>
                <c:pt idx="218">
                  <c:v>35.200000000000003</c:v>
                </c:pt>
                <c:pt idx="219">
                  <c:v>33.46</c:v>
                </c:pt>
                <c:pt idx="220">
                  <c:v>32.44</c:v>
                </c:pt>
                <c:pt idx="221">
                  <c:v>30</c:v>
                </c:pt>
                <c:pt idx="222">
                  <c:v>31.2</c:v>
                </c:pt>
                <c:pt idx="223">
                  <c:v>31.2</c:v>
                </c:pt>
                <c:pt idx="224">
                  <c:v>32.1</c:v>
                </c:pt>
                <c:pt idx="225">
                  <c:v>35.1</c:v>
                </c:pt>
                <c:pt idx="226">
                  <c:v>34.49</c:v>
                </c:pt>
                <c:pt idx="227">
                  <c:v>38.799999999999997</c:v>
                </c:pt>
                <c:pt idx="228">
                  <c:v>39.49</c:v>
                </c:pt>
                <c:pt idx="229">
                  <c:v>40.11</c:v>
                </c:pt>
                <c:pt idx="230">
                  <c:v>38.01</c:v>
                </c:pt>
                <c:pt idx="231">
                  <c:v>39.35</c:v>
                </c:pt>
                <c:pt idx="232">
                  <c:v>37.950000000000003</c:v>
                </c:pt>
                <c:pt idx="233">
                  <c:v>33.630000000000003</c:v>
                </c:pt>
                <c:pt idx="234">
                  <c:v>34.01</c:v>
                </c:pt>
                <c:pt idx="235">
                  <c:v>35</c:v>
                </c:pt>
                <c:pt idx="236">
                  <c:v>33.15</c:v>
                </c:pt>
                <c:pt idx="237">
                  <c:v>33.979999999999997</c:v>
                </c:pt>
                <c:pt idx="238">
                  <c:v>34.93</c:v>
                </c:pt>
                <c:pt idx="239">
                  <c:v>33.590000000000003</c:v>
                </c:pt>
                <c:pt idx="240">
                  <c:v>34.01</c:v>
                </c:pt>
                <c:pt idx="241">
                  <c:v>32.56</c:v>
                </c:pt>
                <c:pt idx="242">
                  <c:v>31.12</c:v>
                </c:pt>
                <c:pt idx="243">
                  <c:v>33.1</c:v>
                </c:pt>
                <c:pt idx="244">
                  <c:v>30.55</c:v>
                </c:pt>
                <c:pt idx="245">
                  <c:v>30.45</c:v>
                </c:pt>
                <c:pt idx="246">
                  <c:v>31.05</c:v>
                </c:pt>
                <c:pt idx="247">
                  <c:v>31.1</c:v>
                </c:pt>
                <c:pt idx="248">
                  <c:v>32.700000000000003</c:v>
                </c:pt>
                <c:pt idx="249">
                  <c:v>32.799999999999997</c:v>
                </c:pt>
                <c:pt idx="250">
                  <c:v>34</c:v>
                </c:pt>
                <c:pt idx="251">
                  <c:v>34.799999999999997</c:v>
                </c:pt>
                <c:pt idx="252">
                  <c:v>33.049999999999997</c:v>
                </c:pt>
                <c:pt idx="253">
                  <c:v>32.700000000000003</c:v>
                </c:pt>
                <c:pt idx="254">
                  <c:v>28.1</c:v>
                </c:pt>
                <c:pt idx="255">
                  <c:v>25.75</c:v>
                </c:pt>
                <c:pt idx="256">
                  <c:v>24.05</c:v>
                </c:pt>
                <c:pt idx="257">
                  <c:v>24.45</c:v>
                </c:pt>
                <c:pt idx="258">
                  <c:v>26.15</c:v>
                </c:pt>
                <c:pt idx="259">
                  <c:v>24.85</c:v>
                </c:pt>
                <c:pt idx="260">
                  <c:v>26.25</c:v>
                </c:pt>
                <c:pt idx="261">
                  <c:v>26.1</c:v>
                </c:pt>
                <c:pt idx="262">
                  <c:v>25.2</c:v>
                </c:pt>
                <c:pt idx="263">
                  <c:v>28.75</c:v>
                </c:pt>
                <c:pt idx="264">
                  <c:v>32.4</c:v>
                </c:pt>
                <c:pt idx="265">
                  <c:v>33.25</c:v>
                </c:pt>
                <c:pt idx="266">
                  <c:v>34.85</c:v>
                </c:pt>
                <c:pt idx="267">
                  <c:v>32.950000000000003</c:v>
                </c:pt>
                <c:pt idx="268">
                  <c:v>31.15</c:v>
                </c:pt>
                <c:pt idx="269">
                  <c:v>31.8</c:v>
                </c:pt>
                <c:pt idx="270">
                  <c:v>32.200000000000003</c:v>
                </c:pt>
                <c:pt idx="271">
                  <c:v>32.75</c:v>
                </c:pt>
                <c:pt idx="272">
                  <c:v>35.4</c:v>
                </c:pt>
                <c:pt idx="273">
                  <c:v>35.6</c:v>
                </c:pt>
                <c:pt idx="274">
                  <c:v>36.950000000000003</c:v>
                </c:pt>
                <c:pt idx="275">
                  <c:v>38.6</c:v>
                </c:pt>
                <c:pt idx="276">
                  <c:v>38.4</c:v>
                </c:pt>
                <c:pt idx="277">
                  <c:v>40.700000000000003</c:v>
                </c:pt>
                <c:pt idx="278">
                  <c:v>39.85</c:v>
                </c:pt>
                <c:pt idx="279">
                  <c:v>38.450000000000003</c:v>
                </c:pt>
                <c:pt idx="280">
                  <c:v>38.35</c:v>
                </c:pt>
                <c:pt idx="281">
                  <c:v>38.5</c:v>
                </c:pt>
                <c:pt idx="282">
                  <c:v>39.1</c:v>
                </c:pt>
                <c:pt idx="283">
                  <c:v>38.15</c:v>
                </c:pt>
                <c:pt idx="284">
                  <c:v>37.549999999999997</c:v>
                </c:pt>
                <c:pt idx="285">
                  <c:v>41</c:v>
                </c:pt>
                <c:pt idx="286">
                  <c:v>40</c:v>
                </c:pt>
                <c:pt idx="287">
                  <c:v>39</c:v>
                </c:pt>
                <c:pt idx="288">
                  <c:v>40.1</c:v>
                </c:pt>
                <c:pt idx="289">
                  <c:v>38.4</c:v>
                </c:pt>
                <c:pt idx="290">
                  <c:v>36.75</c:v>
                </c:pt>
                <c:pt idx="291">
                  <c:v>37.4</c:v>
                </c:pt>
                <c:pt idx="292">
                  <c:v>37.75</c:v>
                </c:pt>
                <c:pt idx="293">
                  <c:v>37.049999999999997</c:v>
                </c:pt>
                <c:pt idx="294">
                  <c:v>37</c:v>
                </c:pt>
                <c:pt idx="295">
                  <c:v>36.4</c:v>
                </c:pt>
                <c:pt idx="296">
                  <c:v>36.299999999999997</c:v>
                </c:pt>
                <c:pt idx="297">
                  <c:v>37.1</c:v>
                </c:pt>
                <c:pt idx="298">
                  <c:v>37.35</c:v>
                </c:pt>
                <c:pt idx="299">
                  <c:v>39.799999999999997</c:v>
                </c:pt>
                <c:pt idx="300">
                  <c:v>37.9</c:v>
                </c:pt>
                <c:pt idx="301">
                  <c:v>37.5</c:v>
                </c:pt>
                <c:pt idx="302">
                  <c:v>37.9</c:v>
                </c:pt>
                <c:pt idx="303">
                  <c:v>39.85</c:v>
                </c:pt>
                <c:pt idx="304">
                  <c:v>39.15</c:v>
                </c:pt>
                <c:pt idx="305">
                  <c:v>41.9</c:v>
                </c:pt>
                <c:pt idx="306">
                  <c:v>44.1</c:v>
                </c:pt>
                <c:pt idx="307">
                  <c:v>44.25</c:v>
                </c:pt>
                <c:pt idx="308">
                  <c:v>44.1</c:v>
                </c:pt>
                <c:pt idx="309">
                  <c:v>43.55</c:v>
                </c:pt>
                <c:pt idx="310">
                  <c:v>43.65</c:v>
                </c:pt>
                <c:pt idx="311">
                  <c:v>42.2</c:v>
                </c:pt>
                <c:pt idx="312">
                  <c:v>41</c:v>
                </c:pt>
                <c:pt idx="313">
                  <c:v>42.5</c:v>
                </c:pt>
                <c:pt idx="314">
                  <c:v>42.7</c:v>
                </c:pt>
                <c:pt idx="315">
                  <c:v>42.7</c:v>
                </c:pt>
                <c:pt idx="316">
                  <c:v>43.15</c:v>
                </c:pt>
                <c:pt idx="317">
                  <c:v>42.5</c:v>
                </c:pt>
                <c:pt idx="318">
                  <c:v>42.2</c:v>
                </c:pt>
                <c:pt idx="319">
                  <c:v>42.35</c:v>
                </c:pt>
                <c:pt idx="320">
                  <c:v>44.25</c:v>
                </c:pt>
                <c:pt idx="321">
                  <c:v>44.05</c:v>
                </c:pt>
                <c:pt idx="322">
                  <c:v>46.9</c:v>
                </c:pt>
                <c:pt idx="323">
                  <c:v>53</c:v>
                </c:pt>
                <c:pt idx="324">
                  <c:v>55</c:v>
                </c:pt>
                <c:pt idx="325">
                  <c:v>52.65</c:v>
                </c:pt>
                <c:pt idx="326">
                  <c:v>52.4</c:v>
                </c:pt>
                <c:pt idx="327">
                  <c:v>52.2</c:v>
                </c:pt>
                <c:pt idx="328">
                  <c:v>52.9</c:v>
                </c:pt>
                <c:pt idx="329">
                  <c:v>52.95</c:v>
                </c:pt>
                <c:pt idx="330">
                  <c:v>56.7</c:v>
                </c:pt>
                <c:pt idx="331">
                  <c:v>56.6</c:v>
                </c:pt>
                <c:pt idx="332">
                  <c:v>55.65</c:v>
                </c:pt>
                <c:pt idx="333">
                  <c:v>52.5</c:v>
                </c:pt>
                <c:pt idx="334">
                  <c:v>52.4</c:v>
                </c:pt>
                <c:pt idx="335">
                  <c:v>51.8</c:v>
                </c:pt>
                <c:pt idx="336">
                  <c:v>50.5</c:v>
                </c:pt>
                <c:pt idx="337">
                  <c:v>53.9</c:v>
                </c:pt>
                <c:pt idx="338">
                  <c:v>55.8</c:v>
                </c:pt>
                <c:pt idx="339">
                  <c:v>58.35</c:v>
                </c:pt>
                <c:pt idx="340">
                  <c:v>59.7</c:v>
                </c:pt>
                <c:pt idx="341">
                  <c:v>58.85</c:v>
                </c:pt>
                <c:pt idx="342">
                  <c:v>56.9</c:v>
                </c:pt>
                <c:pt idx="343">
                  <c:v>56.4</c:v>
                </c:pt>
                <c:pt idx="344">
                  <c:v>56</c:v>
                </c:pt>
                <c:pt idx="345">
                  <c:v>58.85</c:v>
                </c:pt>
                <c:pt idx="346">
                  <c:v>56.9</c:v>
                </c:pt>
                <c:pt idx="347">
                  <c:v>59.15</c:v>
                </c:pt>
                <c:pt idx="348">
                  <c:v>58.8</c:v>
                </c:pt>
                <c:pt idx="349">
                  <c:v>58.45</c:v>
                </c:pt>
                <c:pt idx="350">
                  <c:v>57.6</c:v>
                </c:pt>
                <c:pt idx="351">
                  <c:v>57.25</c:v>
                </c:pt>
                <c:pt idx="352">
                  <c:v>57.6</c:v>
                </c:pt>
                <c:pt idx="353">
                  <c:v>56.8</c:v>
                </c:pt>
                <c:pt idx="354">
                  <c:v>55.9</c:v>
                </c:pt>
                <c:pt idx="355">
                  <c:v>55.25</c:v>
                </c:pt>
                <c:pt idx="356">
                  <c:v>56.25</c:v>
                </c:pt>
                <c:pt idx="357">
                  <c:v>55.95</c:v>
                </c:pt>
                <c:pt idx="358">
                  <c:v>61.8</c:v>
                </c:pt>
                <c:pt idx="359">
                  <c:v>67</c:v>
                </c:pt>
                <c:pt idx="360">
                  <c:v>65</c:v>
                </c:pt>
                <c:pt idx="361">
                  <c:v>66.8</c:v>
                </c:pt>
                <c:pt idx="362">
                  <c:v>68.95</c:v>
                </c:pt>
                <c:pt idx="363">
                  <c:v>74.7</c:v>
                </c:pt>
                <c:pt idx="364">
                  <c:v>70.349999999999994</c:v>
                </c:pt>
                <c:pt idx="365">
                  <c:v>74.849999999999994</c:v>
                </c:pt>
                <c:pt idx="366">
                  <c:v>74.650000000000006</c:v>
                </c:pt>
                <c:pt idx="367">
                  <c:v>71.900000000000006</c:v>
                </c:pt>
                <c:pt idx="368">
                  <c:v>70.95</c:v>
                </c:pt>
                <c:pt idx="369">
                  <c:v>67.75</c:v>
                </c:pt>
                <c:pt idx="370">
                  <c:v>63.65</c:v>
                </c:pt>
                <c:pt idx="371">
                  <c:v>59.4</c:v>
                </c:pt>
                <c:pt idx="372">
                  <c:v>60.8</c:v>
                </c:pt>
                <c:pt idx="373">
                  <c:v>66.900000000000006</c:v>
                </c:pt>
                <c:pt idx="374">
                  <c:v>60.85</c:v>
                </c:pt>
                <c:pt idx="375">
                  <c:v>61.7</c:v>
                </c:pt>
                <c:pt idx="376">
                  <c:v>58.85</c:v>
                </c:pt>
                <c:pt idx="377">
                  <c:v>60.35</c:v>
                </c:pt>
                <c:pt idx="378">
                  <c:v>63.35</c:v>
                </c:pt>
                <c:pt idx="379">
                  <c:v>62</c:v>
                </c:pt>
                <c:pt idx="380">
                  <c:v>63.9</c:v>
                </c:pt>
                <c:pt idx="381">
                  <c:v>61.25</c:v>
                </c:pt>
                <c:pt idx="382">
                  <c:v>61.95</c:v>
                </c:pt>
                <c:pt idx="383">
                  <c:v>60.55</c:v>
                </c:pt>
                <c:pt idx="384">
                  <c:v>59</c:v>
                </c:pt>
                <c:pt idx="385">
                  <c:v>58</c:v>
                </c:pt>
                <c:pt idx="386">
                  <c:v>57.4</c:v>
                </c:pt>
                <c:pt idx="387">
                  <c:v>57.4</c:v>
                </c:pt>
                <c:pt idx="388">
                  <c:v>59.9</c:v>
                </c:pt>
                <c:pt idx="389">
                  <c:v>61.45</c:v>
                </c:pt>
                <c:pt idx="390">
                  <c:v>59.05</c:v>
                </c:pt>
                <c:pt idx="391">
                  <c:v>55.95</c:v>
                </c:pt>
                <c:pt idx="392">
                  <c:v>58.3</c:v>
                </c:pt>
                <c:pt idx="393">
                  <c:v>56.15</c:v>
                </c:pt>
                <c:pt idx="394">
                  <c:v>56.05</c:v>
                </c:pt>
                <c:pt idx="395">
                  <c:v>55.65</c:v>
                </c:pt>
                <c:pt idx="396">
                  <c:v>58.7</c:v>
                </c:pt>
                <c:pt idx="397">
                  <c:v>55.8</c:v>
                </c:pt>
                <c:pt idx="398">
                  <c:v>55.75</c:v>
                </c:pt>
                <c:pt idx="399">
                  <c:v>55.65</c:v>
                </c:pt>
                <c:pt idx="400">
                  <c:v>55.65</c:v>
                </c:pt>
                <c:pt idx="401">
                  <c:v>54.75</c:v>
                </c:pt>
                <c:pt idx="402">
                  <c:v>54.75</c:v>
                </c:pt>
                <c:pt idx="403">
                  <c:v>54.3</c:v>
                </c:pt>
                <c:pt idx="404">
                  <c:v>53.5</c:v>
                </c:pt>
                <c:pt idx="405">
                  <c:v>54.35</c:v>
                </c:pt>
                <c:pt idx="406">
                  <c:v>55.15</c:v>
                </c:pt>
                <c:pt idx="407">
                  <c:v>53.1</c:v>
                </c:pt>
                <c:pt idx="408">
                  <c:v>52.1</c:v>
                </c:pt>
                <c:pt idx="409">
                  <c:v>56.55</c:v>
                </c:pt>
                <c:pt idx="410">
                  <c:v>55.2</c:v>
                </c:pt>
                <c:pt idx="411">
                  <c:v>55.5</c:v>
                </c:pt>
                <c:pt idx="412">
                  <c:v>54.6</c:v>
                </c:pt>
                <c:pt idx="413">
                  <c:v>54.35</c:v>
                </c:pt>
                <c:pt idx="414">
                  <c:v>55</c:v>
                </c:pt>
                <c:pt idx="415">
                  <c:v>58.35</c:v>
                </c:pt>
                <c:pt idx="416">
                  <c:v>59.95</c:v>
                </c:pt>
                <c:pt idx="417">
                  <c:v>59.9</c:v>
                </c:pt>
                <c:pt idx="418">
                  <c:v>58.6</c:v>
                </c:pt>
                <c:pt idx="419">
                  <c:v>57.35</c:v>
                </c:pt>
                <c:pt idx="420">
                  <c:v>57.35</c:v>
                </c:pt>
                <c:pt idx="421">
                  <c:v>60</c:v>
                </c:pt>
                <c:pt idx="422">
                  <c:v>58.8</c:v>
                </c:pt>
                <c:pt idx="423">
                  <c:v>58.55</c:v>
                </c:pt>
                <c:pt idx="424">
                  <c:v>58.15</c:v>
                </c:pt>
                <c:pt idx="425">
                  <c:v>57</c:v>
                </c:pt>
                <c:pt idx="426">
                  <c:v>54.5</c:v>
                </c:pt>
                <c:pt idx="427">
                  <c:v>53.95</c:v>
                </c:pt>
                <c:pt idx="428">
                  <c:v>49.1</c:v>
                </c:pt>
                <c:pt idx="429">
                  <c:v>51.75</c:v>
                </c:pt>
                <c:pt idx="430">
                  <c:v>50.9</c:v>
                </c:pt>
                <c:pt idx="431">
                  <c:v>51</c:v>
                </c:pt>
                <c:pt idx="432">
                  <c:v>51.1</c:v>
                </c:pt>
                <c:pt idx="433">
                  <c:v>53.7</c:v>
                </c:pt>
                <c:pt idx="434">
                  <c:v>51.7</c:v>
                </c:pt>
                <c:pt idx="435">
                  <c:v>50.7</c:v>
                </c:pt>
                <c:pt idx="436">
                  <c:v>50.7</c:v>
                </c:pt>
                <c:pt idx="437">
                  <c:v>50</c:v>
                </c:pt>
                <c:pt idx="438">
                  <c:v>49.9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48.5</c:v>
                </c:pt>
                <c:pt idx="443">
                  <c:v>49</c:v>
                </c:pt>
                <c:pt idx="444">
                  <c:v>52.05</c:v>
                </c:pt>
                <c:pt idx="445">
                  <c:v>48.75</c:v>
                </c:pt>
                <c:pt idx="446">
                  <c:v>47</c:v>
                </c:pt>
                <c:pt idx="447">
                  <c:v>45.9</c:v>
                </c:pt>
                <c:pt idx="448">
                  <c:v>46.05</c:v>
                </c:pt>
                <c:pt idx="449">
                  <c:v>47</c:v>
                </c:pt>
                <c:pt idx="450">
                  <c:v>50.45</c:v>
                </c:pt>
                <c:pt idx="451">
                  <c:v>49.75</c:v>
                </c:pt>
                <c:pt idx="452">
                  <c:v>50.2</c:v>
                </c:pt>
                <c:pt idx="453">
                  <c:v>50.4</c:v>
                </c:pt>
                <c:pt idx="454">
                  <c:v>50.5</c:v>
                </c:pt>
                <c:pt idx="455">
                  <c:v>47.9</c:v>
                </c:pt>
                <c:pt idx="456">
                  <c:v>49.3</c:v>
                </c:pt>
                <c:pt idx="457">
                  <c:v>50.2</c:v>
                </c:pt>
                <c:pt idx="458">
                  <c:v>49.94</c:v>
                </c:pt>
                <c:pt idx="459">
                  <c:v>48.2</c:v>
                </c:pt>
                <c:pt idx="460">
                  <c:v>47.5</c:v>
                </c:pt>
                <c:pt idx="461">
                  <c:v>49.3</c:v>
                </c:pt>
                <c:pt idx="462">
                  <c:v>49.3</c:v>
                </c:pt>
                <c:pt idx="463">
                  <c:v>46.98</c:v>
                </c:pt>
                <c:pt idx="464">
                  <c:v>45.34</c:v>
                </c:pt>
                <c:pt idx="465">
                  <c:v>44.28</c:v>
                </c:pt>
                <c:pt idx="466">
                  <c:v>45.5</c:v>
                </c:pt>
                <c:pt idx="467">
                  <c:v>45</c:v>
                </c:pt>
                <c:pt idx="468">
                  <c:v>44.88</c:v>
                </c:pt>
                <c:pt idx="469">
                  <c:v>47.64</c:v>
                </c:pt>
                <c:pt idx="470">
                  <c:v>48.76</c:v>
                </c:pt>
                <c:pt idx="471">
                  <c:v>49</c:v>
                </c:pt>
                <c:pt idx="472">
                  <c:v>49.5</c:v>
                </c:pt>
                <c:pt idx="473">
                  <c:v>50.56</c:v>
                </c:pt>
                <c:pt idx="474">
                  <c:v>50.2</c:v>
                </c:pt>
                <c:pt idx="475">
                  <c:v>51</c:v>
                </c:pt>
                <c:pt idx="476">
                  <c:v>51.52</c:v>
                </c:pt>
                <c:pt idx="477">
                  <c:v>53.94</c:v>
                </c:pt>
                <c:pt idx="478">
                  <c:v>54.4</c:v>
                </c:pt>
                <c:pt idx="479">
                  <c:v>55.42</c:v>
                </c:pt>
                <c:pt idx="480">
                  <c:v>55.7</c:v>
                </c:pt>
                <c:pt idx="481">
                  <c:v>56.72</c:v>
                </c:pt>
                <c:pt idx="482">
                  <c:v>58.02</c:v>
                </c:pt>
                <c:pt idx="483">
                  <c:v>58.9</c:v>
                </c:pt>
                <c:pt idx="484">
                  <c:v>57.9</c:v>
                </c:pt>
                <c:pt idx="485">
                  <c:v>57.4</c:v>
                </c:pt>
                <c:pt idx="486">
                  <c:v>55.98</c:v>
                </c:pt>
                <c:pt idx="487">
                  <c:v>55</c:v>
                </c:pt>
                <c:pt idx="488">
                  <c:v>51.13</c:v>
                </c:pt>
                <c:pt idx="489">
                  <c:v>51</c:v>
                </c:pt>
                <c:pt idx="490">
                  <c:v>51.27</c:v>
                </c:pt>
                <c:pt idx="491">
                  <c:v>51.15</c:v>
                </c:pt>
                <c:pt idx="492">
                  <c:v>50.98</c:v>
                </c:pt>
                <c:pt idx="493">
                  <c:v>50</c:v>
                </c:pt>
                <c:pt idx="494">
                  <c:v>50.09</c:v>
                </c:pt>
                <c:pt idx="495">
                  <c:v>50.12</c:v>
                </c:pt>
                <c:pt idx="496">
                  <c:v>50</c:v>
                </c:pt>
                <c:pt idx="497">
                  <c:v>50.65</c:v>
                </c:pt>
                <c:pt idx="498">
                  <c:v>49.93</c:v>
                </c:pt>
                <c:pt idx="499">
                  <c:v>49.31</c:v>
                </c:pt>
                <c:pt idx="500">
                  <c:v>50.01</c:v>
                </c:pt>
                <c:pt idx="501">
                  <c:v>51.14</c:v>
                </c:pt>
                <c:pt idx="502">
                  <c:v>50.85</c:v>
                </c:pt>
                <c:pt idx="503">
                  <c:v>51</c:v>
                </c:pt>
                <c:pt idx="504">
                  <c:v>51.23</c:v>
                </c:pt>
                <c:pt idx="505">
                  <c:v>50.35</c:v>
                </c:pt>
                <c:pt idx="506">
                  <c:v>49.56</c:v>
                </c:pt>
                <c:pt idx="507">
                  <c:v>51.12</c:v>
                </c:pt>
                <c:pt idx="508">
                  <c:v>50.9</c:v>
                </c:pt>
                <c:pt idx="509">
                  <c:v>50.63</c:v>
                </c:pt>
                <c:pt idx="510">
                  <c:v>51.1</c:v>
                </c:pt>
                <c:pt idx="511">
                  <c:v>50.58</c:v>
                </c:pt>
                <c:pt idx="512">
                  <c:v>50.26</c:v>
                </c:pt>
                <c:pt idx="513">
                  <c:v>50.92</c:v>
                </c:pt>
                <c:pt idx="514">
                  <c:v>50.38</c:v>
                </c:pt>
                <c:pt idx="515">
                  <c:v>50.89</c:v>
                </c:pt>
                <c:pt idx="516">
                  <c:v>50.69</c:v>
                </c:pt>
                <c:pt idx="517">
                  <c:v>53.5</c:v>
                </c:pt>
                <c:pt idx="518">
                  <c:v>56.3</c:v>
                </c:pt>
                <c:pt idx="519">
                  <c:v>55.31</c:v>
                </c:pt>
                <c:pt idx="520">
                  <c:v>55.89</c:v>
                </c:pt>
                <c:pt idx="521">
                  <c:v>56.18</c:v>
                </c:pt>
                <c:pt idx="522">
                  <c:v>56.03</c:v>
                </c:pt>
                <c:pt idx="523">
                  <c:v>56.11</c:v>
                </c:pt>
                <c:pt idx="524">
                  <c:v>58.35</c:v>
                </c:pt>
                <c:pt idx="525">
                  <c:v>57.63</c:v>
                </c:pt>
                <c:pt idx="526">
                  <c:v>51.62</c:v>
                </c:pt>
                <c:pt idx="527">
                  <c:v>51.54</c:v>
                </c:pt>
                <c:pt idx="528">
                  <c:v>45.4</c:v>
                </c:pt>
                <c:pt idx="529">
                  <c:v>40.770000000000003</c:v>
                </c:pt>
                <c:pt idx="530">
                  <c:v>43.4</c:v>
                </c:pt>
                <c:pt idx="531">
                  <c:v>43.5</c:v>
                </c:pt>
                <c:pt idx="532">
                  <c:v>44.86</c:v>
                </c:pt>
                <c:pt idx="533">
                  <c:v>42.2</c:v>
                </c:pt>
                <c:pt idx="534">
                  <c:v>40.909999999999997</c:v>
                </c:pt>
                <c:pt idx="535">
                  <c:v>41.45</c:v>
                </c:pt>
                <c:pt idx="536">
                  <c:v>40.21</c:v>
                </c:pt>
                <c:pt idx="537">
                  <c:v>39.68</c:v>
                </c:pt>
                <c:pt idx="538">
                  <c:v>39.96</c:v>
                </c:pt>
                <c:pt idx="539">
                  <c:v>40.450000000000003</c:v>
                </c:pt>
                <c:pt idx="540">
                  <c:v>41.1</c:v>
                </c:pt>
                <c:pt idx="541">
                  <c:v>42.2</c:v>
                </c:pt>
                <c:pt idx="542">
                  <c:v>42.05</c:v>
                </c:pt>
                <c:pt idx="543">
                  <c:v>41.3</c:v>
                </c:pt>
                <c:pt idx="544">
                  <c:v>41.08</c:v>
                </c:pt>
                <c:pt idx="545">
                  <c:v>41.06</c:v>
                </c:pt>
                <c:pt idx="546">
                  <c:v>42.44</c:v>
                </c:pt>
                <c:pt idx="547">
                  <c:v>42.56</c:v>
                </c:pt>
                <c:pt idx="548">
                  <c:v>42.32</c:v>
                </c:pt>
                <c:pt idx="549">
                  <c:v>43.07</c:v>
                </c:pt>
                <c:pt idx="550">
                  <c:v>44</c:v>
                </c:pt>
                <c:pt idx="551">
                  <c:v>43.97</c:v>
                </c:pt>
                <c:pt idx="552">
                  <c:v>44.42</c:v>
                </c:pt>
                <c:pt idx="553">
                  <c:v>42.45</c:v>
                </c:pt>
                <c:pt idx="554">
                  <c:v>42.82</c:v>
                </c:pt>
                <c:pt idx="555">
                  <c:v>43.4</c:v>
                </c:pt>
                <c:pt idx="556">
                  <c:v>43.09</c:v>
                </c:pt>
                <c:pt idx="557">
                  <c:v>42.26</c:v>
                </c:pt>
                <c:pt idx="558">
                  <c:v>41.65</c:v>
                </c:pt>
                <c:pt idx="559">
                  <c:v>42</c:v>
                </c:pt>
                <c:pt idx="560">
                  <c:v>45.06</c:v>
                </c:pt>
                <c:pt idx="561">
                  <c:v>43.46</c:v>
                </c:pt>
                <c:pt idx="562">
                  <c:v>44.57</c:v>
                </c:pt>
                <c:pt idx="563">
                  <c:v>48.9</c:v>
                </c:pt>
                <c:pt idx="564">
                  <c:v>51.16</c:v>
                </c:pt>
                <c:pt idx="565">
                  <c:v>57</c:v>
                </c:pt>
                <c:pt idx="566">
                  <c:v>57.67</c:v>
                </c:pt>
                <c:pt idx="567">
                  <c:v>54.04</c:v>
                </c:pt>
                <c:pt idx="568">
                  <c:v>52.9</c:v>
                </c:pt>
                <c:pt idx="569">
                  <c:v>52.05</c:v>
                </c:pt>
                <c:pt idx="570">
                  <c:v>51.79</c:v>
                </c:pt>
                <c:pt idx="571">
                  <c:v>52.79</c:v>
                </c:pt>
                <c:pt idx="572">
                  <c:v>55.92</c:v>
                </c:pt>
                <c:pt idx="573">
                  <c:v>56.11</c:v>
                </c:pt>
                <c:pt idx="574">
                  <c:v>53.3</c:v>
                </c:pt>
                <c:pt idx="575">
                  <c:v>54.55</c:v>
                </c:pt>
                <c:pt idx="576">
                  <c:v>55.1</c:v>
                </c:pt>
                <c:pt idx="577">
                  <c:v>55.7</c:v>
                </c:pt>
                <c:pt idx="578">
                  <c:v>55.75</c:v>
                </c:pt>
                <c:pt idx="579">
                  <c:v>56.89</c:v>
                </c:pt>
                <c:pt idx="580">
                  <c:v>56.85</c:v>
                </c:pt>
                <c:pt idx="581">
                  <c:v>58</c:v>
                </c:pt>
                <c:pt idx="582">
                  <c:v>57.69</c:v>
                </c:pt>
                <c:pt idx="583">
                  <c:v>57.79</c:v>
                </c:pt>
                <c:pt idx="584">
                  <c:v>60.85</c:v>
                </c:pt>
                <c:pt idx="585">
                  <c:v>65.09</c:v>
                </c:pt>
                <c:pt idx="586">
                  <c:v>65.13</c:v>
                </c:pt>
                <c:pt idx="587">
                  <c:v>67.27</c:v>
                </c:pt>
                <c:pt idx="588">
                  <c:v>70.5</c:v>
                </c:pt>
                <c:pt idx="589">
                  <c:v>75.42</c:v>
                </c:pt>
                <c:pt idx="590">
                  <c:v>74.290000000000006</c:v>
                </c:pt>
                <c:pt idx="591">
                  <c:v>74.05</c:v>
                </c:pt>
                <c:pt idx="592">
                  <c:v>70.400000000000006</c:v>
                </c:pt>
                <c:pt idx="593">
                  <c:v>69.59</c:v>
                </c:pt>
                <c:pt idx="594">
                  <c:v>66.23</c:v>
                </c:pt>
                <c:pt idx="595">
                  <c:v>67.14</c:v>
                </c:pt>
                <c:pt idx="596">
                  <c:v>66.42</c:v>
                </c:pt>
                <c:pt idx="597">
                  <c:v>66.900000000000006</c:v>
                </c:pt>
                <c:pt idx="598">
                  <c:v>65.08</c:v>
                </c:pt>
                <c:pt idx="599">
                  <c:v>63.94</c:v>
                </c:pt>
                <c:pt idx="600">
                  <c:v>64.849999999999994</c:v>
                </c:pt>
                <c:pt idx="601">
                  <c:v>70.91</c:v>
                </c:pt>
                <c:pt idx="602">
                  <c:v>70</c:v>
                </c:pt>
                <c:pt idx="603">
                  <c:v>69.75</c:v>
                </c:pt>
                <c:pt idx="604">
                  <c:v>73.13</c:v>
                </c:pt>
                <c:pt idx="605">
                  <c:v>74.8</c:v>
                </c:pt>
                <c:pt idx="606">
                  <c:v>74.959999999999994</c:v>
                </c:pt>
                <c:pt idx="607">
                  <c:v>77.260000000000005</c:v>
                </c:pt>
                <c:pt idx="608">
                  <c:v>73.900000000000006</c:v>
                </c:pt>
                <c:pt idx="609">
                  <c:v>76.510000000000005</c:v>
                </c:pt>
                <c:pt idx="610">
                  <c:v>81.77</c:v>
                </c:pt>
                <c:pt idx="611">
                  <c:v>85.37</c:v>
                </c:pt>
                <c:pt idx="612">
                  <c:v>86.57</c:v>
                </c:pt>
                <c:pt idx="613">
                  <c:v>90.85</c:v>
                </c:pt>
                <c:pt idx="614">
                  <c:v>93.24</c:v>
                </c:pt>
                <c:pt idx="615">
                  <c:v>90.75</c:v>
                </c:pt>
                <c:pt idx="616">
                  <c:v>89.3</c:v>
                </c:pt>
                <c:pt idx="617">
                  <c:v>86.05</c:v>
                </c:pt>
                <c:pt idx="618">
                  <c:v>87.85</c:v>
                </c:pt>
                <c:pt idx="619">
                  <c:v>82.2</c:v>
                </c:pt>
                <c:pt idx="620">
                  <c:v>82.5</c:v>
                </c:pt>
                <c:pt idx="621">
                  <c:v>82.31</c:v>
                </c:pt>
                <c:pt idx="622">
                  <c:v>81.5</c:v>
                </c:pt>
                <c:pt idx="623">
                  <c:v>85.05</c:v>
                </c:pt>
                <c:pt idx="624">
                  <c:v>80.680000000000007</c:v>
                </c:pt>
                <c:pt idx="625">
                  <c:v>81.06</c:v>
                </c:pt>
                <c:pt idx="626">
                  <c:v>77.61</c:v>
                </c:pt>
                <c:pt idx="627">
                  <c:v>79.760000000000005</c:v>
                </c:pt>
                <c:pt idx="628">
                  <c:v>83.89</c:v>
                </c:pt>
                <c:pt idx="629">
                  <c:v>77.97</c:v>
                </c:pt>
                <c:pt idx="630">
                  <c:v>66.98</c:v>
                </c:pt>
                <c:pt idx="632">
                  <c:v>64.39</c:v>
                </c:pt>
                <c:pt idx="633">
                  <c:v>67.98</c:v>
                </c:pt>
              </c:numCache>
            </c:numRef>
          </c:xVal>
          <c:yVal>
            <c:numRef>
              <c:f>Данные!$D$2:$D$635</c:f>
              <c:numCache>
                <c:formatCode>0.00</c:formatCode>
                <c:ptCount val="634"/>
                <c:pt idx="0">
                  <c:v>54.65</c:v>
                </c:pt>
                <c:pt idx="1">
                  <c:v>52.14</c:v>
                </c:pt>
                <c:pt idx="2">
                  <c:v>56.48</c:v>
                </c:pt>
                <c:pt idx="3">
                  <c:v>52.51</c:v>
                </c:pt>
                <c:pt idx="4">
                  <c:v>50.38</c:v>
                </c:pt>
                <c:pt idx="5">
                  <c:v>55</c:v>
                </c:pt>
                <c:pt idx="6">
                  <c:v>55.5</c:v>
                </c:pt>
                <c:pt idx="7">
                  <c:v>55.05</c:v>
                </c:pt>
                <c:pt idx="8">
                  <c:v>55.55</c:v>
                </c:pt>
                <c:pt idx="9">
                  <c:v>60.3</c:v>
                </c:pt>
                <c:pt idx="10">
                  <c:v>63.99</c:v>
                </c:pt>
                <c:pt idx="11">
                  <c:v>68.849999999999994</c:v>
                </c:pt>
                <c:pt idx="12">
                  <c:v>67.67</c:v>
                </c:pt>
                <c:pt idx="13">
                  <c:v>65</c:v>
                </c:pt>
                <c:pt idx="14">
                  <c:v>62.99</c:v>
                </c:pt>
                <c:pt idx="15">
                  <c:v>62.17</c:v>
                </c:pt>
                <c:pt idx="16">
                  <c:v>54.37</c:v>
                </c:pt>
                <c:pt idx="17">
                  <c:v>58.7</c:v>
                </c:pt>
                <c:pt idx="18">
                  <c:v>56.45</c:v>
                </c:pt>
                <c:pt idx="19">
                  <c:v>56.17</c:v>
                </c:pt>
                <c:pt idx="20">
                  <c:v>60.2</c:v>
                </c:pt>
                <c:pt idx="21">
                  <c:v>59.16</c:v>
                </c:pt>
                <c:pt idx="22">
                  <c:v>62.4</c:v>
                </c:pt>
                <c:pt idx="23">
                  <c:v>59.69</c:v>
                </c:pt>
                <c:pt idx="24">
                  <c:v>55.69</c:v>
                </c:pt>
                <c:pt idx="25">
                  <c:v>61.22</c:v>
                </c:pt>
                <c:pt idx="26">
                  <c:v>62.39</c:v>
                </c:pt>
                <c:pt idx="27">
                  <c:v>61.75</c:v>
                </c:pt>
                <c:pt idx="28">
                  <c:v>60.68</c:v>
                </c:pt>
                <c:pt idx="29">
                  <c:v>62.47</c:v>
                </c:pt>
                <c:pt idx="30">
                  <c:v>60.5</c:v>
                </c:pt>
                <c:pt idx="31">
                  <c:v>60.47</c:v>
                </c:pt>
                <c:pt idx="32">
                  <c:v>61.38</c:v>
                </c:pt>
                <c:pt idx="33">
                  <c:v>63</c:v>
                </c:pt>
                <c:pt idx="34">
                  <c:v>63.62</c:v>
                </c:pt>
                <c:pt idx="35">
                  <c:v>67.989999999999995</c:v>
                </c:pt>
                <c:pt idx="36">
                  <c:v>65.92</c:v>
                </c:pt>
                <c:pt idx="37">
                  <c:v>66.97</c:v>
                </c:pt>
                <c:pt idx="38">
                  <c:v>66</c:v>
                </c:pt>
                <c:pt idx="39">
                  <c:v>69.98</c:v>
                </c:pt>
                <c:pt idx="40">
                  <c:v>74.3</c:v>
                </c:pt>
                <c:pt idx="41">
                  <c:v>76.8</c:v>
                </c:pt>
                <c:pt idx="42">
                  <c:v>76.760000000000005</c:v>
                </c:pt>
                <c:pt idx="43">
                  <c:v>75.2</c:v>
                </c:pt>
                <c:pt idx="44">
                  <c:v>79.099999999999994</c:v>
                </c:pt>
                <c:pt idx="45">
                  <c:v>81.5</c:v>
                </c:pt>
                <c:pt idx="46">
                  <c:v>82.39</c:v>
                </c:pt>
                <c:pt idx="47">
                  <c:v>80.7</c:v>
                </c:pt>
                <c:pt idx="48">
                  <c:v>80.75</c:v>
                </c:pt>
                <c:pt idx="49">
                  <c:v>80.150000000000006</c:v>
                </c:pt>
                <c:pt idx="50">
                  <c:v>79.989999999999995</c:v>
                </c:pt>
                <c:pt idx="51">
                  <c:v>81.790000000000006</c:v>
                </c:pt>
                <c:pt idx="52">
                  <c:v>79.5</c:v>
                </c:pt>
                <c:pt idx="53">
                  <c:v>76.599999999999994</c:v>
                </c:pt>
                <c:pt idx="54">
                  <c:v>78</c:v>
                </c:pt>
                <c:pt idx="55">
                  <c:v>73.8</c:v>
                </c:pt>
                <c:pt idx="56">
                  <c:v>72.7</c:v>
                </c:pt>
                <c:pt idx="57">
                  <c:v>71.25</c:v>
                </c:pt>
                <c:pt idx="58">
                  <c:v>74.62</c:v>
                </c:pt>
                <c:pt idx="59">
                  <c:v>74.13</c:v>
                </c:pt>
                <c:pt idx="60">
                  <c:v>74.8</c:v>
                </c:pt>
                <c:pt idx="61">
                  <c:v>73.3</c:v>
                </c:pt>
                <c:pt idx="62">
                  <c:v>72.56</c:v>
                </c:pt>
                <c:pt idx="63">
                  <c:v>73.02</c:v>
                </c:pt>
                <c:pt idx="64">
                  <c:v>72.5</c:v>
                </c:pt>
                <c:pt idx="65">
                  <c:v>70.14</c:v>
                </c:pt>
                <c:pt idx="66">
                  <c:v>68.52</c:v>
                </c:pt>
                <c:pt idx="67">
                  <c:v>67</c:v>
                </c:pt>
                <c:pt idx="68">
                  <c:v>68.3</c:v>
                </c:pt>
                <c:pt idx="69">
                  <c:v>68.73</c:v>
                </c:pt>
                <c:pt idx="70">
                  <c:v>70.099999999999994</c:v>
                </c:pt>
                <c:pt idx="71">
                  <c:v>71</c:v>
                </c:pt>
                <c:pt idx="72">
                  <c:v>71.52</c:v>
                </c:pt>
                <c:pt idx="73">
                  <c:v>69.67</c:v>
                </c:pt>
                <c:pt idx="74">
                  <c:v>68.88</c:v>
                </c:pt>
                <c:pt idx="75">
                  <c:v>69.25</c:v>
                </c:pt>
                <c:pt idx="76">
                  <c:v>71.75</c:v>
                </c:pt>
                <c:pt idx="77">
                  <c:v>69.489999999999995</c:v>
                </c:pt>
                <c:pt idx="78">
                  <c:v>70.02</c:v>
                </c:pt>
                <c:pt idx="79">
                  <c:v>70.08</c:v>
                </c:pt>
                <c:pt idx="80">
                  <c:v>64.5</c:v>
                </c:pt>
                <c:pt idx="81">
                  <c:v>57.99</c:v>
                </c:pt>
                <c:pt idx="82">
                  <c:v>53.29</c:v>
                </c:pt>
                <c:pt idx="83">
                  <c:v>49.57</c:v>
                </c:pt>
                <c:pt idx="84">
                  <c:v>57.17</c:v>
                </c:pt>
                <c:pt idx="85">
                  <c:v>59</c:v>
                </c:pt>
                <c:pt idx="86">
                  <c:v>57.5</c:v>
                </c:pt>
                <c:pt idx="87">
                  <c:v>48.92</c:v>
                </c:pt>
                <c:pt idx="88">
                  <c:v>52.25</c:v>
                </c:pt>
                <c:pt idx="89">
                  <c:v>50.77</c:v>
                </c:pt>
                <c:pt idx="90">
                  <c:v>52.73</c:v>
                </c:pt>
                <c:pt idx="91">
                  <c:v>51.12</c:v>
                </c:pt>
                <c:pt idx="92">
                  <c:v>57.19</c:v>
                </c:pt>
                <c:pt idx="93">
                  <c:v>52.27</c:v>
                </c:pt>
                <c:pt idx="94">
                  <c:v>51.62</c:v>
                </c:pt>
                <c:pt idx="95">
                  <c:v>50.74</c:v>
                </c:pt>
                <c:pt idx="96">
                  <c:v>49.74</c:v>
                </c:pt>
                <c:pt idx="97">
                  <c:v>50.55</c:v>
                </c:pt>
                <c:pt idx="98">
                  <c:v>47.12</c:v>
                </c:pt>
                <c:pt idx="99">
                  <c:v>44.95</c:v>
                </c:pt>
                <c:pt idx="100">
                  <c:v>44</c:v>
                </c:pt>
                <c:pt idx="101">
                  <c:v>50.22</c:v>
                </c:pt>
                <c:pt idx="102">
                  <c:v>50.51</c:v>
                </c:pt>
                <c:pt idx="103">
                  <c:v>50.19</c:v>
                </c:pt>
                <c:pt idx="104">
                  <c:v>50.15</c:v>
                </c:pt>
                <c:pt idx="105">
                  <c:v>50.1</c:v>
                </c:pt>
                <c:pt idx="106">
                  <c:v>51.15</c:v>
                </c:pt>
                <c:pt idx="107">
                  <c:v>50.45</c:v>
                </c:pt>
                <c:pt idx="108">
                  <c:v>55.45</c:v>
                </c:pt>
                <c:pt idx="109">
                  <c:v>52.68</c:v>
                </c:pt>
                <c:pt idx="110">
                  <c:v>50.3</c:v>
                </c:pt>
                <c:pt idx="111">
                  <c:v>50.23</c:v>
                </c:pt>
                <c:pt idx="112">
                  <c:v>49.5</c:v>
                </c:pt>
                <c:pt idx="113">
                  <c:v>47.96</c:v>
                </c:pt>
                <c:pt idx="114">
                  <c:v>47.58</c:v>
                </c:pt>
                <c:pt idx="115">
                  <c:v>46.52</c:v>
                </c:pt>
                <c:pt idx="116">
                  <c:v>49.5</c:v>
                </c:pt>
                <c:pt idx="117">
                  <c:v>48.6</c:v>
                </c:pt>
                <c:pt idx="118">
                  <c:v>48.8</c:v>
                </c:pt>
                <c:pt idx="119">
                  <c:v>47.01</c:v>
                </c:pt>
                <c:pt idx="120">
                  <c:v>45.2</c:v>
                </c:pt>
                <c:pt idx="121">
                  <c:v>39.93</c:v>
                </c:pt>
                <c:pt idx="122">
                  <c:v>40.9</c:v>
                </c:pt>
                <c:pt idx="123">
                  <c:v>41.95</c:v>
                </c:pt>
                <c:pt idx="124">
                  <c:v>44.51</c:v>
                </c:pt>
                <c:pt idx="125">
                  <c:v>44.53</c:v>
                </c:pt>
                <c:pt idx="126">
                  <c:v>42.5</c:v>
                </c:pt>
                <c:pt idx="127">
                  <c:v>43.41</c:v>
                </c:pt>
                <c:pt idx="128">
                  <c:v>43</c:v>
                </c:pt>
                <c:pt idx="129">
                  <c:v>43.65</c:v>
                </c:pt>
                <c:pt idx="130">
                  <c:v>43.35</c:v>
                </c:pt>
                <c:pt idx="131">
                  <c:v>42.19</c:v>
                </c:pt>
                <c:pt idx="132">
                  <c:v>41.55</c:v>
                </c:pt>
                <c:pt idx="133">
                  <c:v>41.76</c:v>
                </c:pt>
                <c:pt idx="134">
                  <c:v>43.67</c:v>
                </c:pt>
                <c:pt idx="135">
                  <c:v>43</c:v>
                </c:pt>
                <c:pt idx="136">
                  <c:v>42.6</c:v>
                </c:pt>
                <c:pt idx="137">
                  <c:v>43.3</c:v>
                </c:pt>
                <c:pt idx="138">
                  <c:v>45</c:v>
                </c:pt>
                <c:pt idx="139">
                  <c:v>43.99</c:v>
                </c:pt>
                <c:pt idx="140">
                  <c:v>43.45</c:v>
                </c:pt>
                <c:pt idx="141">
                  <c:v>43.44</c:v>
                </c:pt>
                <c:pt idx="142">
                  <c:v>43.1</c:v>
                </c:pt>
                <c:pt idx="143">
                  <c:v>42.25</c:v>
                </c:pt>
                <c:pt idx="144">
                  <c:v>39.56</c:v>
                </c:pt>
                <c:pt idx="145">
                  <c:v>40.5</c:v>
                </c:pt>
                <c:pt idx="146">
                  <c:v>40.700000000000003</c:v>
                </c:pt>
                <c:pt idx="147">
                  <c:v>42.39</c:v>
                </c:pt>
                <c:pt idx="148">
                  <c:v>42.89</c:v>
                </c:pt>
                <c:pt idx="149">
                  <c:v>42.86</c:v>
                </c:pt>
                <c:pt idx="150">
                  <c:v>42.9</c:v>
                </c:pt>
                <c:pt idx="151">
                  <c:v>43.57</c:v>
                </c:pt>
                <c:pt idx="152">
                  <c:v>42.99</c:v>
                </c:pt>
                <c:pt idx="153">
                  <c:v>44.99</c:v>
                </c:pt>
                <c:pt idx="154">
                  <c:v>48</c:v>
                </c:pt>
                <c:pt idx="155">
                  <c:v>49.88</c:v>
                </c:pt>
                <c:pt idx="156">
                  <c:v>53.3</c:v>
                </c:pt>
                <c:pt idx="157">
                  <c:v>53.8</c:v>
                </c:pt>
                <c:pt idx="158">
                  <c:v>55.9</c:v>
                </c:pt>
                <c:pt idx="159">
                  <c:v>58.7</c:v>
                </c:pt>
                <c:pt idx="160">
                  <c:v>55.3</c:v>
                </c:pt>
                <c:pt idx="161">
                  <c:v>52.42</c:v>
                </c:pt>
                <c:pt idx="162">
                  <c:v>56.1</c:v>
                </c:pt>
                <c:pt idx="163">
                  <c:v>54.39</c:v>
                </c:pt>
                <c:pt idx="164">
                  <c:v>52.5</c:v>
                </c:pt>
                <c:pt idx="165">
                  <c:v>52.99</c:v>
                </c:pt>
                <c:pt idx="166">
                  <c:v>54.8</c:v>
                </c:pt>
                <c:pt idx="167">
                  <c:v>52.3</c:v>
                </c:pt>
                <c:pt idx="168">
                  <c:v>52.51</c:v>
                </c:pt>
                <c:pt idx="169">
                  <c:v>52.7</c:v>
                </c:pt>
                <c:pt idx="170">
                  <c:v>53</c:v>
                </c:pt>
                <c:pt idx="171">
                  <c:v>51.7</c:v>
                </c:pt>
                <c:pt idx="172">
                  <c:v>50.22</c:v>
                </c:pt>
                <c:pt idx="173">
                  <c:v>50.1</c:v>
                </c:pt>
                <c:pt idx="174">
                  <c:v>52.3</c:v>
                </c:pt>
                <c:pt idx="175">
                  <c:v>53.47</c:v>
                </c:pt>
                <c:pt idx="176">
                  <c:v>53.46</c:v>
                </c:pt>
                <c:pt idx="177">
                  <c:v>54.35</c:v>
                </c:pt>
                <c:pt idx="178">
                  <c:v>56.7</c:v>
                </c:pt>
                <c:pt idx="179">
                  <c:v>58.05</c:v>
                </c:pt>
                <c:pt idx="180">
                  <c:v>57.9</c:v>
                </c:pt>
                <c:pt idx="181">
                  <c:v>57.03</c:v>
                </c:pt>
                <c:pt idx="182">
                  <c:v>55.11</c:v>
                </c:pt>
                <c:pt idx="183">
                  <c:v>57.01</c:v>
                </c:pt>
                <c:pt idx="184">
                  <c:v>55.96</c:v>
                </c:pt>
                <c:pt idx="185">
                  <c:v>53.91</c:v>
                </c:pt>
                <c:pt idx="186">
                  <c:v>54</c:v>
                </c:pt>
                <c:pt idx="187">
                  <c:v>48.82</c:v>
                </c:pt>
                <c:pt idx="188">
                  <c:v>49.47</c:v>
                </c:pt>
                <c:pt idx="189">
                  <c:v>51.24</c:v>
                </c:pt>
                <c:pt idx="190">
                  <c:v>54.97</c:v>
                </c:pt>
                <c:pt idx="191">
                  <c:v>54.64</c:v>
                </c:pt>
                <c:pt idx="192">
                  <c:v>55.2</c:v>
                </c:pt>
                <c:pt idx="193">
                  <c:v>55.05</c:v>
                </c:pt>
                <c:pt idx="194">
                  <c:v>55.41</c:v>
                </c:pt>
                <c:pt idx="195">
                  <c:v>57.02</c:v>
                </c:pt>
                <c:pt idx="196">
                  <c:v>57.38</c:v>
                </c:pt>
                <c:pt idx="197">
                  <c:v>57.1</c:v>
                </c:pt>
                <c:pt idx="198">
                  <c:v>59.88</c:v>
                </c:pt>
                <c:pt idx="199">
                  <c:v>58.29</c:v>
                </c:pt>
                <c:pt idx="200">
                  <c:v>60.42</c:v>
                </c:pt>
                <c:pt idx="201">
                  <c:v>68.8</c:v>
                </c:pt>
                <c:pt idx="202">
                  <c:v>76.75</c:v>
                </c:pt>
                <c:pt idx="203">
                  <c:v>79.23</c:v>
                </c:pt>
                <c:pt idx="204">
                  <c:v>82.5</c:v>
                </c:pt>
                <c:pt idx="205">
                  <c:v>83.7</c:v>
                </c:pt>
                <c:pt idx="206">
                  <c:v>82.83</c:v>
                </c:pt>
                <c:pt idx="207">
                  <c:v>84.25</c:v>
                </c:pt>
                <c:pt idx="208">
                  <c:v>78.7</c:v>
                </c:pt>
                <c:pt idx="209">
                  <c:v>83</c:v>
                </c:pt>
                <c:pt idx="210">
                  <c:v>79.5</c:v>
                </c:pt>
                <c:pt idx="211">
                  <c:v>80.28</c:v>
                </c:pt>
                <c:pt idx="212">
                  <c:v>77.88</c:v>
                </c:pt>
                <c:pt idx="213">
                  <c:v>70.61</c:v>
                </c:pt>
                <c:pt idx="214">
                  <c:v>61.08</c:v>
                </c:pt>
                <c:pt idx="215">
                  <c:v>47.29</c:v>
                </c:pt>
                <c:pt idx="216">
                  <c:v>55.15</c:v>
                </c:pt>
                <c:pt idx="217">
                  <c:v>53.85</c:v>
                </c:pt>
                <c:pt idx="218">
                  <c:v>56.02</c:v>
                </c:pt>
                <c:pt idx="219">
                  <c:v>53.4</c:v>
                </c:pt>
                <c:pt idx="220">
                  <c:v>53.75</c:v>
                </c:pt>
                <c:pt idx="221">
                  <c:v>49.25</c:v>
                </c:pt>
                <c:pt idx="222">
                  <c:v>50.35</c:v>
                </c:pt>
                <c:pt idx="223">
                  <c:v>51.49</c:v>
                </c:pt>
                <c:pt idx="224">
                  <c:v>52.65</c:v>
                </c:pt>
                <c:pt idx="225">
                  <c:v>53.89</c:v>
                </c:pt>
                <c:pt idx="226">
                  <c:v>55.15</c:v>
                </c:pt>
                <c:pt idx="227">
                  <c:v>57.59</c:v>
                </c:pt>
                <c:pt idx="228">
                  <c:v>58.74</c:v>
                </c:pt>
                <c:pt idx="229">
                  <c:v>55.68</c:v>
                </c:pt>
                <c:pt idx="230">
                  <c:v>55.6</c:v>
                </c:pt>
                <c:pt idx="231">
                  <c:v>57.3</c:v>
                </c:pt>
                <c:pt idx="232">
                  <c:v>59.1</c:v>
                </c:pt>
                <c:pt idx="233">
                  <c:v>54.4</c:v>
                </c:pt>
                <c:pt idx="234">
                  <c:v>52.28</c:v>
                </c:pt>
                <c:pt idx="235">
                  <c:v>49.53</c:v>
                </c:pt>
                <c:pt idx="236">
                  <c:v>44.71</c:v>
                </c:pt>
                <c:pt idx="237">
                  <c:v>48.6</c:v>
                </c:pt>
                <c:pt idx="238">
                  <c:v>48.88</c:v>
                </c:pt>
                <c:pt idx="239">
                  <c:v>46.73</c:v>
                </c:pt>
                <c:pt idx="240">
                  <c:v>47.8</c:v>
                </c:pt>
                <c:pt idx="241">
                  <c:v>46.25</c:v>
                </c:pt>
                <c:pt idx="242">
                  <c:v>45.8</c:v>
                </c:pt>
                <c:pt idx="243">
                  <c:v>43.6</c:v>
                </c:pt>
                <c:pt idx="244">
                  <c:v>42.25</c:v>
                </c:pt>
                <c:pt idx="245">
                  <c:v>40.130000000000003</c:v>
                </c:pt>
                <c:pt idx="246">
                  <c:v>40.479999999999997</c:v>
                </c:pt>
                <c:pt idx="247">
                  <c:v>37.299999999999997</c:v>
                </c:pt>
                <c:pt idx="248">
                  <c:v>38.200000000000003</c:v>
                </c:pt>
                <c:pt idx="249">
                  <c:v>41.31</c:v>
                </c:pt>
                <c:pt idx="250">
                  <c:v>41.5</c:v>
                </c:pt>
                <c:pt idx="251">
                  <c:v>42.9</c:v>
                </c:pt>
                <c:pt idx="252">
                  <c:v>41.78</c:v>
                </c:pt>
                <c:pt idx="253">
                  <c:v>38.17</c:v>
                </c:pt>
                <c:pt idx="254">
                  <c:v>37.29</c:v>
                </c:pt>
                <c:pt idx="255">
                  <c:v>32.5</c:v>
                </c:pt>
                <c:pt idx="256">
                  <c:v>33.57</c:v>
                </c:pt>
                <c:pt idx="257">
                  <c:v>32.229999999999997</c:v>
                </c:pt>
                <c:pt idx="258">
                  <c:v>34</c:v>
                </c:pt>
                <c:pt idx="259">
                  <c:v>36.049999999999997</c:v>
                </c:pt>
                <c:pt idx="260">
                  <c:v>40.15</c:v>
                </c:pt>
                <c:pt idx="261">
                  <c:v>38.25</c:v>
                </c:pt>
                <c:pt idx="262">
                  <c:v>38</c:v>
                </c:pt>
                <c:pt idx="263">
                  <c:v>40.4</c:v>
                </c:pt>
                <c:pt idx="264">
                  <c:v>40</c:v>
                </c:pt>
                <c:pt idx="265">
                  <c:v>39.19</c:v>
                </c:pt>
                <c:pt idx="266">
                  <c:v>38.96</c:v>
                </c:pt>
                <c:pt idx="267">
                  <c:v>37.18</c:v>
                </c:pt>
                <c:pt idx="268">
                  <c:v>33.5</c:v>
                </c:pt>
                <c:pt idx="269">
                  <c:v>32.700000000000003</c:v>
                </c:pt>
                <c:pt idx="270">
                  <c:v>35.76</c:v>
                </c:pt>
                <c:pt idx="271">
                  <c:v>38</c:v>
                </c:pt>
                <c:pt idx="272">
                  <c:v>38.28</c:v>
                </c:pt>
                <c:pt idx="273">
                  <c:v>39.200000000000003</c:v>
                </c:pt>
                <c:pt idx="274">
                  <c:v>38.15</c:v>
                </c:pt>
                <c:pt idx="275">
                  <c:v>40.700000000000003</c:v>
                </c:pt>
                <c:pt idx="276">
                  <c:v>40.61</c:v>
                </c:pt>
                <c:pt idx="277">
                  <c:v>41.2</c:v>
                </c:pt>
                <c:pt idx="278">
                  <c:v>41.1</c:v>
                </c:pt>
                <c:pt idx="279">
                  <c:v>39.799999999999997</c:v>
                </c:pt>
                <c:pt idx="280">
                  <c:v>39.78</c:v>
                </c:pt>
                <c:pt idx="281">
                  <c:v>37.9</c:v>
                </c:pt>
                <c:pt idx="282">
                  <c:v>39.159999999999997</c:v>
                </c:pt>
                <c:pt idx="283">
                  <c:v>37.049999999999997</c:v>
                </c:pt>
                <c:pt idx="284">
                  <c:v>38.07</c:v>
                </c:pt>
                <c:pt idx="285">
                  <c:v>39.549999999999997</c:v>
                </c:pt>
                <c:pt idx="286">
                  <c:v>39.130000000000003</c:v>
                </c:pt>
                <c:pt idx="287">
                  <c:v>39.35</c:v>
                </c:pt>
                <c:pt idx="288">
                  <c:v>40.520000000000003</c:v>
                </c:pt>
                <c:pt idx="289">
                  <c:v>39.869999999999997</c:v>
                </c:pt>
                <c:pt idx="290">
                  <c:v>39</c:v>
                </c:pt>
                <c:pt idx="291">
                  <c:v>39.04</c:v>
                </c:pt>
                <c:pt idx="292">
                  <c:v>34.85</c:v>
                </c:pt>
                <c:pt idx="293">
                  <c:v>35.549999999999997</c:v>
                </c:pt>
                <c:pt idx="294">
                  <c:v>36.53</c:v>
                </c:pt>
                <c:pt idx="295">
                  <c:v>35.33</c:v>
                </c:pt>
                <c:pt idx="296">
                  <c:v>38.799999999999997</c:v>
                </c:pt>
                <c:pt idx="297">
                  <c:v>43.31</c:v>
                </c:pt>
                <c:pt idx="298">
                  <c:v>48.9</c:v>
                </c:pt>
                <c:pt idx="299">
                  <c:v>48.26</c:v>
                </c:pt>
                <c:pt idx="300">
                  <c:v>49</c:v>
                </c:pt>
                <c:pt idx="301">
                  <c:v>51.94</c:v>
                </c:pt>
                <c:pt idx="302">
                  <c:v>53.39</c:v>
                </c:pt>
                <c:pt idx="303">
                  <c:v>57.86</c:v>
                </c:pt>
                <c:pt idx="304">
                  <c:v>55.42</c:v>
                </c:pt>
                <c:pt idx="305">
                  <c:v>57.33</c:v>
                </c:pt>
                <c:pt idx="306">
                  <c:v>58.5</c:v>
                </c:pt>
                <c:pt idx="307">
                  <c:v>56.51</c:v>
                </c:pt>
                <c:pt idx="308">
                  <c:v>56.74</c:v>
                </c:pt>
                <c:pt idx="309">
                  <c:v>56.1</c:v>
                </c:pt>
                <c:pt idx="310">
                  <c:v>54.05</c:v>
                </c:pt>
                <c:pt idx="311">
                  <c:v>51.98</c:v>
                </c:pt>
                <c:pt idx="312">
                  <c:v>52.03</c:v>
                </c:pt>
                <c:pt idx="313">
                  <c:v>50.5</c:v>
                </c:pt>
                <c:pt idx="314">
                  <c:v>57.3</c:v>
                </c:pt>
                <c:pt idx="315">
                  <c:v>54.41</c:v>
                </c:pt>
                <c:pt idx="316">
                  <c:v>53.4</c:v>
                </c:pt>
                <c:pt idx="317">
                  <c:v>55.35</c:v>
                </c:pt>
                <c:pt idx="318">
                  <c:v>65.489999999999995</c:v>
                </c:pt>
                <c:pt idx="319">
                  <c:v>64.77</c:v>
                </c:pt>
                <c:pt idx="320">
                  <c:v>70.510000000000005</c:v>
                </c:pt>
                <c:pt idx="321">
                  <c:v>73.209999999999994</c:v>
                </c:pt>
                <c:pt idx="322">
                  <c:v>74.55</c:v>
                </c:pt>
                <c:pt idx="323">
                  <c:v>79</c:v>
                </c:pt>
                <c:pt idx="324">
                  <c:v>78</c:v>
                </c:pt>
                <c:pt idx="325">
                  <c:v>78.209999999999994</c:v>
                </c:pt>
                <c:pt idx="326">
                  <c:v>77.48</c:v>
                </c:pt>
                <c:pt idx="327">
                  <c:v>78.5</c:v>
                </c:pt>
                <c:pt idx="328">
                  <c:v>80.510000000000005</c:v>
                </c:pt>
                <c:pt idx="329">
                  <c:v>78.8</c:v>
                </c:pt>
                <c:pt idx="330">
                  <c:v>81</c:v>
                </c:pt>
                <c:pt idx="331">
                  <c:v>88.2</c:v>
                </c:pt>
                <c:pt idx="332">
                  <c:v>83.92</c:v>
                </c:pt>
                <c:pt idx="333">
                  <c:v>84.7</c:v>
                </c:pt>
                <c:pt idx="334">
                  <c:v>83.42</c:v>
                </c:pt>
                <c:pt idx="335">
                  <c:v>86.01</c:v>
                </c:pt>
                <c:pt idx="336">
                  <c:v>89</c:v>
                </c:pt>
                <c:pt idx="337">
                  <c:v>87.18</c:v>
                </c:pt>
                <c:pt idx="338">
                  <c:v>86.88</c:v>
                </c:pt>
                <c:pt idx="339">
                  <c:v>85.7</c:v>
                </c:pt>
                <c:pt idx="340">
                  <c:v>87</c:v>
                </c:pt>
                <c:pt idx="341">
                  <c:v>85.79</c:v>
                </c:pt>
                <c:pt idx="342">
                  <c:v>83.25</c:v>
                </c:pt>
                <c:pt idx="343">
                  <c:v>94</c:v>
                </c:pt>
                <c:pt idx="344">
                  <c:v>101.95</c:v>
                </c:pt>
                <c:pt idx="345">
                  <c:v>103.8</c:v>
                </c:pt>
                <c:pt idx="346">
                  <c:v>104.2</c:v>
                </c:pt>
                <c:pt idx="347">
                  <c:v>114.25</c:v>
                </c:pt>
                <c:pt idx="348">
                  <c:v>116.93</c:v>
                </c:pt>
                <c:pt idx="349">
                  <c:v>118.77</c:v>
                </c:pt>
                <c:pt idx="350">
                  <c:v>116</c:v>
                </c:pt>
                <c:pt idx="351">
                  <c:v>126.69</c:v>
                </c:pt>
                <c:pt idx="352">
                  <c:v>129.19</c:v>
                </c:pt>
                <c:pt idx="353">
                  <c:v>130.85</c:v>
                </c:pt>
                <c:pt idx="354">
                  <c:v>129.6</c:v>
                </c:pt>
                <c:pt idx="355">
                  <c:v>129.91</c:v>
                </c:pt>
                <c:pt idx="356">
                  <c:v>130</c:v>
                </c:pt>
                <c:pt idx="357">
                  <c:v>135.9</c:v>
                </c:pt>
                <c:pt idx="358">
                  <c:v>147.68</c:v>
                </c:pt>
                <c:pt idx="359">
                  <c:v>149.80000000000001</c:v>
                </c:pt>
                <c:pt idx="360">
                  <c:v>153.30000000000001</c:v>
                </c:pt>
                <c:pt idx="361">
                  <c:v>152.85</c:v>
                </c:pt>
                <c:pt idx="362">
                  <c:v>146.31</c:v>
                </c:pt>
                <c:pt idx="363">
                  <c:v>156.9</c:v>
                </c:pt>
                <c:pt idx="364">
                  <c:v>160.5</c:v>
                </c:pt>
                <c:pt idx="365">
                  <c:v>168.5</c:v>
                </c:pt>
                <c:pt idx="366">
                  <c:v>178.5</c:v>
                </c:pt>
                <c:pt idx="367">
                  <c:v>179.5</c:v>
                </c:pt>
                <c:pt idx="368">
                  <c:v>173.1</c:v>
                </c:pt>
                <c:pt idx="369">
                  <c:v>167</c:v>
                </c:pt>
                <c:pt idx="370">
                  <c:v>168.85</c:v>
                </c:pt>
                <c:pt idx="371">
                  <c:v>149.19999999999999</c:v>
                </c:pt>
                <c:pt idx="372">
                  <c:v>161.55000000000001</c:v>
                </c:pt>
                <c:pt idx="373">
                  <c:v>167.6</c:v>
                </c:pt>
                <c:pt idx="374">
                  <c:v>168</c:v>
                </c:pt>
                <c:pt idx="375">
                  <c:v>171.9</c:v>
                </c:pt>
                <c:pt idx="376">
                  <c:v>161.75</c:v>
                </c:pt>
                <c:pt idx="377">
                  <c:v>167.35</c:v>
                </c:pt>
                <c:pt idx="378">
                  <c:v>175.75</c:v>
                </c:pt>
                <c:pt idx="379">
                  <c:v>187.6</c:v>
                </c:pt>
                <c:pt idx="380">
                  <c:v>184.15</c:v>
                </c:pt>
                <c:pt idx="381">
                  <c:v>189.1</c:v>
                </c:pt>
                <c:pt idx="382">
                  <c:v>190.1</c:v>
                </c:pt>
                <c:pt idx="383">
                  <c:v>185.8</c:v>
                </c:pt>
                <c:pt idx="384">
                  <c:v>192.85</c:v>
                </c:pt>
                <c:pt idx="385">
                  <c:v>174.65</c:v>
                </c:pt>
                <c:pt idx="386">
                  <c:v>191.35</c:v>
                </c:pt>
                <c:pt idx="387">
                  <c:v>195.3</c:v>
                </c:pt>
                <c:pt idx="388">
                  <c:v>213</c:v>
                </c:pt>
                <c:pt idx="389">
                  <c:v>212.8</c:v>
                </c:pt>
                <c:pt idx="390">
                  <c:v>208.5</c:v>
                </c:pt>
                <c:pt idx="391">
                  <c:v>203.35</c:v>
                </c:pt>
                <c:pt idx="392">
                  <c:v>205.45</c:v>
                </c:pt>
                <c:pt idx="393">
                  <c:v>202.9</c:v>
                </c:pt>
                <c:pt idx="394">
                  <c:v>212.65</c:v>
                </c:pt>
                <c:pt idx="395">
                  <c:v>204</c:v>
                </c:pt>
                <c:pt idx="396">
                  <c:v>190</c:v>
                </c:pt>
                <c:pt idx="397">
                  <c:v>195.85</c:v>
                </c:pt>
                <c:pt idx="398">
                  <c:v>194.5</c:v>
                </c:pt>
                <c:pt idx="399">
                  <c:v>183.95</c:v>
                </c:pt>
                <c:pt idx="400">
                  <c:v>183.95</c:v>
                </c:pt>
                <c:pt idx="401">
                  <c:v>181</c:v>
                </c:pt>
                <c:pt idx="402">
                  <c:v>180.6</c:v>
                </c:pt>
                <c:pt idx="403">
                  <c:v>182.5</c:v>
                </c:pt>
                <c:pt idx="404">
                  <c:v>182.8</c:v>
                </c:pt>
                <c:pt idx="405">
                  <c:v>162.4</c:v>
                </c:pt>
                <c:pt idx="406">
                  <c:v>163.4</c:v>
                </c:pt>
                <c:pt idx="407">
                  <c:v>164.55</c:v>
                </c:pt>
                <c:pt idx="408">
                  <c:v>159.85</c:v>
                </c:pt>
                <c:pt idx="409">
                  <c:v>148.15</c:v>
                </c:pt>
                <c:pt idx="410">
                  <c:v>144.35</c:v>
                </c:pt>
                <c:pt idx="411">
                  <c:v>143.6</c:v>
                </c:pt>
                <c:pt idx="412">
                  <c:v>138.80000000000001</c:v>
                </c:pt>
                <c:pt idx="413">
                  <c:v>138.44999999999999</c:v>
                </c:pt>
                <c:pt idx="414">
                  <c:v>147.30000000000001</c:v>
                </c:pt>
                <c:pt idx="415">
                  <c:v>145.6</c:v>
                </c:pt>
                <c:pt idx="416">
                  <c:v>138.69999999999999</c:v>
                </c:pt>
                <c:pt idx="417">
                  <c:v>134.19999999999999</c:v>
                </c:pt>
                <c:pt idx="418">
                  <c:v>133.5</c:v>
                </c:pt>
                <c:pt idx="419">
                  <c:v>139.30000000000001</c:v>
                </c:pt>
                <c:pt idx="420">
                  <c:v>137.30000000000001</c:v>
                </c:pt>
                <c:pt idx="421">
                  <c:v>140.1</c:v>
                </c:pt>
                <c:pt idx="422">
                  <c:v>152</c:v>
                </c:pt>
                <c:pt idx="423">
                  <c:v>157.44999999999999</c:v>
                </c:pt>
                <c:pt idx="424">
                  <c:v>160.5</c:v>
                </c:pt>
                <c:pt idx="425">
                  <c:v>158.35</c:v>
                </c:pt>
                <c:pt idx="426">
                  <c:v>155.6</c:v>
                </c:pt>
                <c:pt idx="427">
                  <c:v>157.30000000000001</c:v>
                </c:pt>
                <c:pt idx="428">
                  <c:v>144.85</c:v>
                </c:pt>
                <c:pt idx="429">
                  <c:v>149.4</c:v>
                </c:pt>
                <c:pt idx="430">
                  <c:v>144.85</c:v>
                </c:pt>
                <c:pt idx="431">
                  <c:v>141.65</c:v>
                </c:pt>
                <c:pt idx="432">
                  <c:v>137.5</c:v>
                </c:pt>
                <c:pt idx="433">
                  <c:v>136.75</c:v>
                </c:pt>
                <c:pt idx="434">
                  <c:v>132.19999999999999</c:v>
                </c:pt>
                <c:pt idx="435">
                  <c:v>139.65</c:v>
                </c:pt>
                <c:pt idx="436">
                  <c:v>144.35</c:v>
                </c:pt>
                <c:pt idx="437">
                  <c:v>140.5</c:v>
                </c:pt>
                <c:pt idx="438">
                  <c:v>140.55000000000001</c:v>
                </c:pt>
                <c:pt idx="439">
                  <c:v>139.80000000000001</c:v>
                </c:pt>
                <c:pt idx="440">
                  <c:v>129.55000000000001</c:v>
                </c:pt>
                <c:pt idx="441">
                  <c:v>123.25</c:v>
                </c:pt>
                <c:pt idx="442">
                  <c:v>121.45</c:v>
                </c:pt>
                <c:pt idx="443">
                  <c:v>122.2</c:v>
                </c:pt>
                <c:pt idx="444">
                  <c:v>118.1</c:v>
                </c:pt>
                <c:pt idx="445">
                  <c:v>105</c:v>
                </c:pt>
                <c:pt idx="446">
                  <c:v>109</c:v>
                </c:pt>
                <c:pt idx="447">
                  <c:v>104.45</c:v>
                </c:pt>
                <c:pt idx="448">
                  <c:v>115.5</c:v>
                </c:pt>
                <c:pt idx="449">
                  <c:v>108.55</c:v>
                </c:pt>
                <c:pt idx="450">
                  <c:v>105.75</c:v>
                </c:pt>
                <c:pt idx="451">
                  <c:v>111</c:v>
                </c:pt>
                <c:pt idx="452">
                  <c:v>106.55</c:v>
                </c:pt>
                <c:pt idx="453">
                  <c:v>104.65</c:v>
                </c:pt>
                <c:pt idx="454">
                  <c:v>102</c:v>
                </c:pt>
                <c:pt idx="455">
                  <c:v>95.5</c:v>
                </c:pt>
                <c:pt idx="456">
                  <c:v>91.6</c:v>
                </c:pt>
                <c:pt idx="457">
                  <c:v>101.78</c:v>
                </c:pt>
                <c:pt idx="458">
                  <c:v>95.14</c:v>
                </c:pt>
                <c:pt idx="459">
                  <c:v>101.2</c:v>
                </c:pt>
                <c:pt idx="460">
                  <c:v>113.74</c:v>
                </c:pt>
                <c:pt idx="461">
                  <c:v>114.4</c:v>
                </c:pt>
                <c:pt idx="462">
                  <c:v>103.7</c:v>
                </c:pt>
                <c:pt idx="463">
                  <c:v>102.1</c:v>
                </c:pt>
                <c:pt idx="464">
                  <c:v>102.2</c:v>
                </c:pt>
                <c:pt idx="465">
                  <c:v>101.18</c:v>
                </c:pt>
                <c:pt idx="466">
                  <c:v>101.1</c:v>
                </c:pt>
                <c:pt idx="467">
                  <c:v>104.66</c:v>
                </c:pt>
                <c:pt idx="468">
                  <c:v>107</c:v>
                </c:pt>
                <c:pt idx="469">
                  <c:v>105.7</c:v>
                </c:pt>
                <c:pt idx="470">
                  <c:v>105.22</c:v>
                </c:pt>
                <c:pt idx="471">
                  <c:v>101.9</c:v>
                </c:pt>
                <c:pt idx="472">
                  <c:v>101.62</c:v>
                </c:pt>
                <c:pt idx="473">
                  <c:v>100.12</c:v>
                </c:pt>
                <c:pt idx="474">
                  <c:v>96.76</c:v>
                </c:pt>
                <c:pt idx="475">
                  <c:v>99.68</c:v>
                </c:pt>
                <c:pt idx="476">
                  <c:v>100.08</c:v>
                </c:pt>
                <c:pt idx="477">
                  <c:v>97.66</c:v>
                </c:pt>
                <c:pt idx="478">
                  <c:v>96.3</c:v>
                </c:pt>
                <c:pt idx="479">
                  <c:v>99.54</c:v>
                </c:pt>
                <c:pt idx="480">
                  <c:v>98.22</c:v>
                </c:pt>
                <c:pt idx="481">
                  <c:v>97.6</c:v>
                </c:pt>
                <c:pt idx="482">
                  <c:v>97.12</c:v>
                </c:pt>
                <c:pt idx="483">
                  <c:v>96.7</c:v>
                </c:pt>
                <c:pt idx="484">
                  <c:v>92.9</c:v>
                </c:pt>
                <c:pt idx="485">
                  <c:v>91.96</c:v>
                </c:pt>
                <c:pt idx="486">
                  <c:v>91</c:v>
                </c:pt>
                <c:pt idx="487">
                  <c:v>93.8</c:v>
                </c:pt>
                <c:pt idx="488">
                  <c:v>95.86</c:v>
                </c:pt>
                <c:pt idx="489">
                  <c:v>97.66</c:v>
                </c:pt>
                <c:pt idx="490">
                  <c:v>100.04</c:v>
                </c:pt>
                <c:pt idx="491">
                  <c:v>101.76</c:v>
                </c:pt>
                <c:pt idx="492">
                  <c:v>110</c:v>
                </c:pt>
                <c:pt idx="493">
                  <c:v>109.08</c:v>
                </c:pt>
                <c:pt idx="494">
                  <c:v>108.02</c:v>
                </c:pt>
                <c:pt idx="495">
                  <c:v>107.58</c:v>
                </c:pt>
                <c:pt idx="496">
                  <c:v>106.62</c:v>
                </c:pt>
                <c:pt idx="497">
                  <c:v>108.8</c:v>
                </c:pt>
                <c:pt idx="498">
                  <c:v>110.4</c:v>
                </c:pt>
                <c:pt idx="499">
                  <c:v>108.56</c:v>
                </c:pt>
                <c:pt idx="500">
                  <c:v>109.74</c:v>
                </c:pt>
                <c:pt idx="501">
                  <c:v>104.48</c:v>
                </c:pt>
                <c:pt idx="502">
                  <c:v>106.46</c:v>
                </c:pt>
                <c:pt idx="503">
                  <c:v>102.64</c:v>
                </c:pt>
                <c:pt idx="504">
                  <c:v>103.4</c:v>
                </c:pt>
                <c:pt idx="505">
                  <c:v>99.3</c:v>
                </c:pt>
                <c:pt idx="506">
                  <c:v>100.18</c:v>
                </c:pt>
                <c:pt idx="507">
                  <c:v>104.8</c:v>
                </c:pt>
                <c:pt idx="508">
                  <c:v>102.8</c:v>
                </c:pt>
                <c:pt idx="509">
                  <c:v>105.26</c:v>
                </c:pt>
                <c:pt idx="510">
                  <c:v>106.16</c:v>
                </c:pt>
                <c:pt idx="511">
                  <c:v>105.4</c:v>
                </c:pt>
                <c:pt idx="512">
                  <c:v>104.66</c:v>
                </c:pt>
                <c:pt idx="513">
                  <c:v>102.84</c:v>
                </c:pt>
                <c:pt idx="514">
                  <c:v>102.2</c:v>
                </c:pt>
                <c:pt idx="515">
                  <c:v>104.98</c:v>
                </c:pt>
                <c:pt idx="516">
                  <c:v>103.7</c:v>
                </c:pt>
                <c:pt idx="517">
                  <c:v>103.78</c:v>
                </c:pt>
                <c:pt idx="518">
                  <c:v>103.34</c:v>
                </c:pt>
                <c:pt idx="519">
                  <c:v>105.04</c:v>
                </c:pt>
                <c:pt idx="520">
                  <c:v>110.74</c:v>
                </c:pt>
                <c:pt idx="521">
                  <c:v>114.82</c:v>
                </c:pt>
                <c:pt idx="522">
                  <c:v>107.4</c:v>
                </c:pt>
                <c:pt idx="523">
                  <c:v>119.62</c:v>
                </c:pt>
                <c:pt idx="524">
                  <c:v>119.4</c:v>
                </c:pt>
                <c:pt idx="525">
                  <c:v>115.86</c:v>
                </c:pt>
                <c:pt idx="526">
                  <c:v>92.94</c:v>
                </c:pt>
                <c:pt idx="527">
                  <c:v>85.08</c:v>
                </c:pt>
                <c:pt idx="528">
                  <c:v>73.959999999999994</c:v>
                </c:pt>
                <c:pt idx="529">
                  <c:v>64.319999999999993</c:v>
                </c:pt>
                <c:pt idx="530">
                  <c:v>66.78</c:v>
                </c:pt>
                <c:pt idx="531">
                  <c:v>69.86</c:v>
                </c:pt>
                <c:pt idx="532">
                  <c:v>78.8</c:v>
                </c:pt>
                <c:pt idx="533">
                  <c:v>74.2</c:v>
                </c:pt>
                <c:pt idx="534">
                  <c:v>73.62</c:v>
                </c:pt>
                <c:pt idx="535">
                  <c:v>75.760000000000005</c:v>
                </c:pt>
                <c:pt idx="536">
                  <c:v>72.88</c:v>
                </c:pt>
                <c:pt idx="537">
                  <c:v>70.94</c:v>
                </c:pt>
                <c:pt idx="538">
                  <c:v>73</c:v>
                </c:pt>
                <c:pt idx="539">
                  <c:v>78.06</c:v>
                </c:pt>
                <c:pt idx="540">
                  <c:v>89.8</c:v>
                </c:pt>
                <c:pt idx="541">
                  <c:v>87.7</c:v>
                </c:pt>
                <c:pt idx="542">
                  <c:v>81.7</c:v>
                </c:pt>
                <c:pt idx="543">
                  <c:v>79.38</c:v>
                </c:pt>
                <c:pt idx="544">
                  <c:v>80.98</c:v>
                </c:pt>
                <c:pt idx="545">
                  <c:v>81.56</c:v>
                </c:pt>
                <c:pt idx="546">
                  <c:v>83.2</c:v>
                </c:pt>
                <c:pt idx="547">
                  <c:v>88.36</c:v>
                </c:pt>
                <c:pt idx="548">
                  <c:v>83.2</c:v>
                </c:pt>
                <c:pt idx="549">
                  <c:v>81.48</c:v>
                </c:pt>
                <c:pt idx="550">
                  <c:v>86.1</c:v>
                </c:pt>
                <c:pt idx="551">
                  <c:v>83.12</c:v>
                </c:pt>
                <c:pt idx="552">
                  <c:v>82.24</c:v>
                </c:pt>
                <c:pt idx="553">
                  <c:v>81.8</c:v>
                </c:pt>
                <c:pt idx="554">
                  <c:v>81.72</c:v>
                </c:pt>
                <c:pt idx="555">
                  <c:v>81.78</c:v>
                </c:pt>
                <c:pt idx="556">
                  <c:v>74.180000000000007</c:v>
                </c:pt>
                <c:pt idx="557">
                  <c:v>69</c:v>
                </c:pt>
                <c:pt idx="558">
                  <c:v>60.26</c:v>
                </c:pt>
                <c:pt idx="559">
                  <c:v>58.2</c:v>
                </c:pt>
                <c:pt idx="560">
                  <c:v>59.82</c:v>
                </c:pt>
                <c:pt idx="561">
                  <c:v>57.3</c:v>
                </c:pt>
                <c:pt idx="562">
                  <c:v>59.66</c:v>
                </c:pt>
                <c:pt idx="563">
                  <c:v>67.3</c:v>
                </c:pt>
                <c:pt idx="564">
                  <c:v>68.98</c:v>
                </c:pt>
                <c:pt idx="565">
                  <c:v>72</c:v>
                </c:pt>
                <c:pt idx="566">
                  <c:v>74.14</c:v>
                </c:pt>
                <c:pt idx="567">
                  <c:v>71.760000000000005</c:v>
                </c:pt>
                <c:pt idx="568">
                  <c:v>71.400000000000006</c:v>
                </c:pt>
                <c:pt idx="569">
                  <c:v>69.14</c:v>
                </c:pt>
                <c:pt idx="570">
                  <c:v>71.44</c:v>
                </c:pt>
                <c:pt idx="571">
                  <c:v>73.58</c:v>
                </c:pt>
                <c:pt idx="572">
                  <c:v>72.3</c:v>
                </c:pt>
                <c:pt idx="573">
                  <c:v>71.84</c:v>
                </c:pt>
                <c:pt idx="574">
                  <c:v>69.88</c:v>
                </c:pt>
                <c:pt idx="575">
                  <c:v>70.819999999999993</c:v>
                </c:pt>
                <c:pt idx="576">
                  <c:v>69.28</c:v>
                </c:pt>
                <c:pt idx="577">
                  <c:v>69.14</c:v>
                </c:pt>
                <c:pt idx="578">
                  <c:v>69.66</c:v>
                </c:pt>
                <c:pt idx="579">
                  <c:v>69.28</c:v>
                </c:pt>
                <c:pt idx="580">
                  <c:v>69.86</c:v>
                </c:pt>
                <c:pt idx="581">
                  <c:v>69.8</c:v>
                </c:pt>
                <c:pt idx="582">
                  <c:v>68</c:v>
                </c:pt>
                <c:pt idx="583">
                  <c:v>67.5</c:v>
                </c:pt>
                <c:pt idx="584">
                  <c:v>66.28</c:v>
                </c:pt>
                <c:pt idx="585">
                  <c:v>66.48</c:v>
                </c:pt>
                <c:pt idx="586">
                  <c:v>65.3</c:v>
                </c:pt>
                <c:pt idx="587">
                  <c:v>64.540000000000006</c:v>
                </c:pt>
                <c:pt idx="588">
                  <c:v>65.64</c:v>
                </c:pt>
                <c:pt idx="589">
                  <c:v>67.319999999999993</c:v>
                </c:pt>
                <c:pt idx="590">
                  <c:v>70.86</c:v>
                </c:pt>
                <c:pt idx="591">
                  <c:v>69.94</c:v>
                </c:pt>
                <c:pt idx="592">
                  <c:v>71.44</c:v>
                </c:pt>
                <c:pt idx="593">
                  <c:v>73.58</c:v>
                </c:pt>
                <c:pt idx="594">
                  <c:v>71.400000000000006</c:v>
                </c:pt>
                <c:pt idx="595">
                  <c:v>69.98</c:v>
                </c:pt>
                <c:pt idx="596">
                  <c:v>68.58</c:v>
                </c:pt>
                <c:pt idx="597">
                  <c:v>68.739999999999995</c:v>
                </c:pt>
                <c:pt idx="598">
                  <c:v>66.78</c:v>
                </c:pt>
                <c:pt idx="599">
                  <c:v>66.94</c:v>
                </c:pt>
                <c:pt idx="600">
                  <c:v>67.16</c:v>
                </c:pt>
                <c:pt idx="601">
                  <c:v>66.86</c:v>
                </c:pt>
                <c:pt idx="602">
                  <c:v>66.8</c:v>
                </c:pt>
                <c:pt idx="603">
                  <c:v>67.14</c:v>
                </c:pt>
                <c:pt idx="604">
                  <c:v>68.64</c:v>
                </c:pt>
                <c:pt idx="605">
                  <c:v>69.400000000000006</c:v>
                </c:pt>
                <c:pt idx="606">
                  <c:v>66.98</c:v>
                </c:pt>
                <c:pt idx="607">
                  <c:v>66.8</c:v>
                </c:pt>
                <c:pt idx="608">
                  <c:v>69.099999999999994</c:v>
                </c:pt>
                <c:pt idx="609">
                  <c:v>70</c:v>
                </c:pt>
                <c:pt idx="610">
                  <c:v>70.98</c:v>
                </c:pt>
                <c:pt idx="611">
                  <c:v>69.680000000000007</c:v>
                </c:pt>
                <c:pt idx="612">
                  <c:v>67.900000000000006</c:v>
                </c:pt>
                <c:pt idx="613">
                  <c:v>68.48</c:v>
                </c:pt>
                <c:pt idx="614">
                  <c:v>68.42</c:v>
                </c:pt>
                <c:pt idx="615">
                  <c:v>65.98</c:v>
                </c:pt>
                <c:pt idx="616">
                  <c:v>66.040000000000006</c:v>
                </c:pt>
                <c:pt idx="617">
                  <c:v>60.98</c:v>
                </c:pt>
                <c:pt idx="618">
                  <c:v>62.26</c:v>
                </c:pt>
                <c:pt idx="619">
                  <c:v>60.2</c:v>
                </c:pt>
                <c:pt idx="620">
                  <c:v>60.04</c:v>
                </c:pt>
                <c:pt idx="621">
                  <c:v>58.96</c:v>
                </c:pt>
                <c:pt idx="622">
                  <c:v>59.16</c:v>
                </c:pt>
                <c:pt idx="623">
                  <c:v>62.96</c:v>
                </c:pt>
                <c:pt idx="624">
                  <c:v>59.86</c:v>
                </c:pt>
                <c:pt idx="625">
                  <c:v>56.56</c:v>
                </c:pt>
                <c:pt idx="626">
                  <c:v>55.54</c:v>
                </c:pt>
                <c:pt idx="627">
                  <c:v>56.18</c:v>
                </c:pt>
                <c:pt idx="628">
                  <c:v>58.3</c:v>
                </c:pt>
                <c:pt idx="629">
                  <c:v>55.7</c:v>
                </c:pt>
                <c:pt idx="630">
                  <c:v>36.74</c:v>
                </c:pt>
                <c:pt idx="631">
                  <c:v>25.1</c:v>
                </c:pt>
                <c:pt idx="632">
                  <c:v>38.799999999999997</c:v>
                </c:pt>
                <c:pt idx="633">
                  <c:v>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B-401A-83D1-57CBEF8AA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11295"/>
        <c:axId val="1024312543"/>
      </c:scatterChart>
      <c:valAx>
        <c:axId val="102431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312543"/>
        <c:crosses val="autoZero"/>
        <c:crossBetween val="midCat"/>
      </c:valAx>
      <c:valAx>
        <c:axId val="10243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31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Цены</a:t>
            </a:r>
            <a:r>
              <a:rPr lang="ru-RU" baseline="0"/>
              <a:t> </a:t>
            </a:r>
            <a:r>
              <a:rPr lang="ru-RU"/>
              <a:t>Аэрофлот(</a:t>
            </a:r>
            <a:r>
              <a:rPr lang="en-US"/>
              <a:t>Y</a:t>
            </a:r>
            <a:r>
              <a:rPr lang="ru-RU"/>
              <a:t>)</a:t>
            </a:r>
            <a:r>
              <a:rPr lang="ru-RU" baseline="0"/>
              <a:t> от цены СевСт-ао(</a:t>
            </a:r>
            <a:r>
              <a:rPr lang="en-US" baseline="0"/>
              <a:t>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Данные!$D$1</c:f>
              <c:strCache>
                <c:ptCount val="1"/>
                <c:pt idx="0">
                  <c:v>Аэрофлот - цена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Данные!$C$2:$C$635</c:f>
              <c:numCache>
                <c:formatCode>0.00</c:formatCode>
                <c:ptCount val="634"/>
                <c:pt idx="0">
                  <c:v>347.96</c:v>
                </c:pt>
                <c:pt idx="1">
                  <c:v>351.48</c:v>
                </c:pt>
                <c:pt idx="2">
                  <c:v>351.43</c:v>
                </c:pt>
                <c:pt idx="3">
                  <c:v>326.39999999999998</c:v>
                </c:pt>
                <c:pt idx="4">
                  <c:v>317</c:v>
                </c:pt>
                <c:pt idx="5">
                  <c:v>346.3</c:v>
                </c:pt>
                <c:pt idx="6">
                  <c:v>342.05</c:v>
                </c:pt>
                <c:pt idx="7">
                  <c:v>384.5</c:v>
                </c:pt>
                <c:pt idx="8">
                  <c:v>378.5</c:v>
                </c:pt>
                <c:pt idx="9">
                  <c:v>371.28</c:v>
                </c:pt>
                <c:pt idx="10">
                  <c:v>389.55</c:v>
                </c:pt>
                <c:pt idx="11">
                  <c:v>423.88</c:v>
                </c:pt>
                <c:pt idx="12">
                  <c:v>426.99</c:v>
                </c:pt>
                <c:pt idx="13">
                  <c:v>406.01</c:v>
                </c:pt>
                <c:pt idx="14">
                  <c:v>387.89</c:v>
                </c:pt>
                <c:pt idx="15">
                  <c:v>390.7</c:v>
                </c:pt>
                <c:pt idx="16">
                  <c:v>335.11</c:v>
                </c:pt>
                <c:pt idx="17">
                  <c:v>358.5</c:v>
                </c:pt>
                <c:pt idx="18">
                  <c:v>329.74</c:v>
                </c:pt>
                <c:pt idx="19">
                  <c:v>328.9</c:v>
                </c:pt>
                <c:pt idx="20">
                  <c:v>329.99</c:v>
                </c:pt>
                <c:pt idx="21">
                  <c:v>312.37</c:v>
                </c:pt>
                <c:pt idx="22">
                  <c:v>315.61</c:v>
                </c:pt>
                <c:pt idx="23">
                  <c:v>323.99</c:v>
                </c:pt>
                <c:pt idx="24">
                  <c:v>300</c:v>
                </c:pt>
                <c:pt idx="25">
                  <c:v>314.37</c:v>
                </c:pt>
                <c:pt idx="26">
                  <c:v>326.61</c:v>
                </c:pt>
                <c:pt idx="27">
                  <c:v>351.9</c:v>
                </c:pt>
                <c:pt idx="28">
                  <c:v>358</c:v>
                </c:pt>
                <c:pt idx="29">
                  <c:v>373.36</c:v>
                </c:pt>
                <c:pt idx="30">
                  <c:v>354.12</c:v>
                </c:pt>
                <c:pt idx="31">
                  <c:v>364.27</c:v>
                </c:pt>
                <c:pt idx="32">
                  <c:v>371.9</c:v>
                </c:pt>
                <c:pt idx="33">
                  <c:v>393.67</c:v>
                </c:pt>
                <c:pt idx="34">
                  <c:v>414.26</c:v>
                </c:pt>
                <c:pt idx="35">
                  <c:v>418.55</c:v>
                </c:pt>
                <c:pt idx="36">
                  <c:v>459.89</c:v>
                </c:pt>
                <c:pt idx="37">
                  <c:v>448.49</c:v>
                </c:pt>
                <c:pt idx="38">
                  <c:v>447.18</c:v>
                </c:pt>
                <c:pt idx="39">
                  <c:v>469.04</c:v>
                </c:pt>
                <c:pt idx="40">
                  <c:v>447.77</c:v>
                </c:pt>
                <c:pt idx="41">
                  <c:v>421.5</c:v>
                </c:pt>
                <c:pt idx="42">
                  <c:v>431.99</c:v>
                </c:pt>
                <c:pt idx="43">
                  <c:v>443.5</c:v>
                </c:pt>
                <c:pt idx="44">
                  <c:v>455.02</c:v>
                </c:pt>
                <c:pt idx="45">
                  <c:v>455.04</c:v>
                </c:pt>
                <c:pt idx="46">
                  <c:v>491</c:v>
                </c:pt>
                <c:pt idx="47">
                  <c:v>512</c:v>
                </c:pt>
                <c:pt idx="48">
                  <c:v>511.43</c:v>
                </c:pt>
                <c:pt idx="49">
                  <c:v>513.91</c:v>
                </c:pt>
                <c:pt idx="50">
                  <c:v>519.85</c:v>
                </c:pt>
                <c:pt idx="51">
                  <c:v>569.47</c:v>
                </c:pt>
                <c:pt idx="52">
                  <c:v>568</c:v>
                </c:pt>
                <c:pt idx="53">
                  <c:v>538.97</c:v>
                </c:pt>
                <c:pt idx="54">
                  <c:v>541.70000000000005</c:v>
                </c:pt>
                <c:pt idx="55">
                  <c:v>514.51</c:v>
                </c:pt>
                <c:pt idx="56">
                  <c:v>519.13</c:v>
                </c:pt>
                <c:pt idx="57">
                  <c:v>529</c:v>
                </c:pt>
                <c:pt idx="58">
                  <c:v>548.70000000000005</c:v>
                </c:pt>
                <c:pt idx="59">
                  <c:v>523.1</c:v>
                </c:pt>
                <c:pt idx="60">
                  <c:v>537.9</c:v>
                </c:pt>
                <c:pt idx="61">
                  <c:v>554.29999999999995</c:v>
                </c:pt>
                <c:pt idx="62">
                  <c:v>564.5</c:v>
                </c:pt>
                <c:pt idx="63">
                  <c:v>559.9</c:v>
                </c:pt>
                <c:pt idx="64">
                  <c:v>522.1</c:v>
                </c:pt>
                <c:pt idx="65">
                  <c:v>532.1</c:v>
                </c:pt>
                <c:pt idx="66">
                  <c:v>501.6</c:v>
                </c:pt>
                <c:pt idx="67">
                  <c:v>479.6</c:v>
                </c:pt>
                <c:pt idx="68">
                  <c:v>469</c:v>
                </c:pt>
                <c:pt idx="69">
                  <c:v>480</c:v>
                </c:pt>
                <c:pt idx="70">
                  <c:v>506</c:v>
                </c:pt>
                <c:pt idx="71">
                  <c:v>506.5</c:v>
                </c:pt>
                <c:pt idx="72">
                  <c:v>523.9</c:v>
                </c:pt>
                <c:pt idx="73">
                  <c:v>505.7</c:v>
                </c:pt>
                <c:pt idx="74">
                  <c:v>496.3</c:v>
                </c:pt>
                <c:pt idx="75">
                  <c:v>522</c:v>
                </c:pt>
                <c:pt idx="76">
                  <c:v>518.5</c:v>
                </c:pt>
                <c:pt idx="77">
                  <c:v>512.29999999999995</c:v>
                </c:pt>
                <c:pt idx="78">
                  <c:v>522.6</c:v>
                </c:pt>
                <c:pt idx="79">
                  <c:v>533.9</c:v>
                </c:pt>
                <c:pt idx="80">
                  <c:v>467.9</c:v>
                </c:pt>
                <c:pt idx="81">
                  <c:v>436</c:v>
                </c:pt>
                <c:pt idx="82">
                  <c:v>418</c:v>
                </c:pt>
                <c:pt idx="83">
                  <c:v>434.5</c:v>
                </c:pt>
                <c:pt idx="84">
                  <c:v>432</c:v>
                </c:pt>
                <c:pt idx="85">
                  <c:v>425.2</c:v>
                </c:pt>
                <c:pt idx="86">
                  <c:v>430</c:v>
                </c:pt>
                <c:pt idx="87">
                  <c:v>342.5</c:v>
                </c:pt>
                <c:pt idx="88">
                  <c:v>340.1</c:v>
                </c:pt>
                <c:pt idx="89">
                  <c:v>379</c:v>
                </c:pt>
                <c:pt idx="90">
                  <c:v>392.2</c:v>
                </c:pt>
                <c:pt idx="91">
                  <c:v>388</c:v>
                </c:pt>
                <c:pt idx="92">
                  <c:v>448.1</c:v>
                </c:pt>
                <c:pt idx="93">
                  <c:v>451</c:v>
                </c:pt>
                <c:pt idx="94">
                  <c:v>456.8</c:v>
                </c:pt>
                <c:pt idx="95">
                  <c:v>426.1</c:v>
                </c:pt>
                <c:pt idx="96">
                  <c:v>403.5</c:v>
                </c:pt>
                <c:pt idx="97">
                  <c:v>398.4</c:v>
                </c:pt>
                <c:pt idx="98">
                  <c:v>385.8</c:v>
                </c:pt>
                <c:pt idx="99">
                  <c:v>371.3</c:v>
                </c:pt>
                <c:pt idx="100">
                  <c:v>361.2</c:v>
                </c:pt>
                <c:pt idx="101">
                  <c:v>363.8</c:v>
                </c:pt>
                <c:pt idx="102">
                  <c:v>404.1</c:v>
                </c:pt>
                <c:pt idx="103">
                  <c:v>413.7</c:v>
                </c:pt>
                <c:pt idx="104">
                  <c:v>431.6</c:v>
                </c:pt>
                <c:pt idx="105">
                  <c:v>428</c:v>
                </c:pt>
                <c:pt idx="106">
                  <c:v>435.5</c:v>
                </c:pt>
                <c:pt idx="107">
                  <c:v>430.5</c:v>
                </c:pt>
                <c:pt idx="108">
                  <c:v>438.7</c:v>
                </c:pt>
                <c:pt idx="109">
                  <c:v>431.5</c:v>
                </c:pt>
                <c:pt idx="110">
                  <c:v>445.5</c:v>
                </c:pt>
                <c:pt idx="111">
                  <c:v>432.4</c:v>
                </c:pt>
                <c:pt idx="112">
                  <c:v>425</c:v>
                </c:pt>
                <c:pt idx="113">
                  <c:v>411.5</c:v>
                </c:pt>
                <c:pt idx="114">
                  <c:v>392.8</c:v>
                </c:pt>
                <c:pt idx="115">
                  <c:v>398.6</c:v>
                </c:pt>
                <c:pt idx="116">
                  <c:v>392</c:v>
                </c:pt>
                <c:pt idx="117">
                  <c:v>406.1</c:v>
                </c:pt>
                <c:pt idx="118">
                  <c:v>400.3</c:v>
                </c:pt>
                <c:pt idx="119">
                  <c:v>371</c:v>
                </c:pt>
                <c:pt idx="120">
                  <c:v>374.3</c:v>
                </c:pt>
                <c:pt idx="121">
                  <c:v>344.4</c:v>
                </c:pt>
                <c:pt idx="122">
                  <c:v>360.1</c:v>
                </c:pt>
                <c:pt idx="123">
                  <c:v>362.5</c:v>
                </c:pt>
                <c:pt idx="124">
                  <c:v>382.1</c:v>
                </c:pt>
                <c:pt idx="125">
                  <c:v>398</c:v>
                </c:pt>
                <c:pt idx="126">
                  <c:v>384.1</c:v>
                </c:pt>
                <c:pt idx="127">
                  <c:v>378.8</c:v>
                </c:pt>
                <c:pt idx="128">
                  <c:v>376.4</c:v>
                </c:pt>
                <c:pt idx="129">
                  <c:v>368.9</c:v>
                </c:pt>
                <c:pt idx="130">
                  <c:v>369.1</c:v>
                </c:pt>
                <c:pt idx="131">
                  <c:v>353.9</c:v>
                </c:pt>
                <c:pt idx="132">
                  <c:v>370.5</c:v>
                </c:pt>
                <c:pt idx="133">
                  <c:v>394</c:v>
                </c:pt>
                <c:pt idx="134">
                  <c:v>381.7</c:v>
                </c:pt>
                <c:pt idx="135">
                  <c:v>391.5</c:v>
                </c:pt>
                <c:pt idx="136">
                  <c:v>369.4</c:v>
                </c:pt>
                <c:pt idx="137">
                  <c:v>395.5</c:v>
                </c:pt>
                <c:pt idx="138">
                  <c:v>432.8</c:v>
                </c:pt>
                <c:pt idx="139">
                  <c:v>408.8</c:v>
                </c:pt>
                <c:pt idx="140">
                  <c:v>394.6</c:v>
                </c:pt>
                <c:pt idx="141">
                  <c:v>393.6</c:v>
                </c:pt>
                <c:pt idx="142">
                  <c:v>390</c:v>
                </c:pt>
                <c:pt idx="143">
                  <c:v>392.2</c:v>
                </c:pt>
                <c:pt idx="144">
                  <c:v>383.6</c:v>
                </c:pt>
                <c:pt idx="145">
                  <c:v>385</c:v>
                </c:pt>
                <c:pt idx="146">
                  <c:v>366.8</c:v>
                </c:pt>
                <c:pt idx="147">
                  <c:v>352.2</c:v>
                </c:pt>
                <c:pt idx="148">
                  <c:v>364.8</c:v>
                </c:pt>
                <c:pt idx="149">
                  <c:v>352</c:v>
                </c:pt>
                <c:pt idx="150">
                  <c:v>354.9</c:v>
                </c:pt>
                <c:pt idx="151">
                  <c:v>353.6</c:v>
                </c:pt>
                <c:pt idx="152">
                  <c:v>384</c:v>
                </c:pt>
                <c:pt idx="153">
                  <c:v>369.1</c:v>
                </c:pt>
                <c:pt idx="154">
                  <c:v>392</c:v>
                </c:pt>
                <c:pt idx="155">
                  <c:v>396.2</c:v>
                </c:pt>
                <c:pt idx="156">
                  <c:v>387.9</c:v>
                </c:pt>
                <c:pt idx="157">
                  <c:v>373.9</c:v>
                </c:pt>
                <c:pt idx="158">
                  <c:v>364.5</c:v>
                </c:pt>
                <c:pt idx="159">
                  <c:v>368.6</c:v>
                </c:pt>
                <c:pt idx="160">
                  <c:v>352.4</c:v>
                </c:pt>
                <c:pt idx="161">
                  <c:v>337.4</c:v>
                </c:pt>
                <c:pt idx="162">
                  <c:v>336.9</c:v>
                </c:pt>
                <c:pt idx="163">
                  <c:v>318.3</c:v>
                </c:pt>
                <c:pt idx="164">
                  <c:v>302</c:v>
                </c:pt>
                <c:pt idx="165">
                  <c:v>279.7</c:v>
                </c:pt>
                <c:pt idx="166">
                  <c:v>262.39999999999998</c:v>
                </c:pt>
                <c:pt idx="167">
                  <c:v>257.39999999999998</c:v>
                </c:pt>
                <c:pt idx="168">
                  <c:v>243.6</c:v>
                </c:pt>
                <c:pt idx="169">
                  <c:v>259</c:v>
                </c:pt>
                <c:pt idx="170">
                  <c:v>277.5</c:v>
                </c:pt>
                <c:pt idx="171">
                  <c:v>282.8</c:v>
                </c:pt>
                <c:pt idx="172">
                  <c:v>268.7</c:v>
                </c:pt>
                <c:pt idx="173">
                  <c:v>260</c:v>
                </c:pt>
                <c:pt idx="174">
                  <c:v>263.7</c:v>
                </c:pt>
                <c:pt idx="175">
                  <c:v>237.3</c:v>
                </c:pt>
                <c:pt idx="176">
                  <c:v>220.6</c:v>
                </c:pt>
                <c:pt idx="177">
                  <c:v>214.5</c:v>
                </c:pt>
                <c:pt idx="178">
                  <c:v>209.8</c:v>
                </c:pt>
                <c:pt idx="179">
                  <c:v>225.9</c:v>
                </c:pt>
                <c:pt idx="180">
                  <c:v>235.1</c:v>
                </c:pt>
                <c:pt idx="181">
                  <c:v>247.9</c:v>
                </c:pt>
                <c:pt idx="182">
                  <c:v>249.3</c:v>
                </c:pt>
                <c:pt idx="183">
                  <c:v>261</c:v>
                </c:pt>
                <c:pt idx="184">
                  <c:v>272.5</c:v>
                </c:pt>
                <c:pt idx="185">
                  <c:v>273.10000000000002</c:v>
                </c:pt>
                <c:pt idx="186">
                  <c:v>280.60000000000002</c:v>
                </c:pt>
                <c:pt idx="187">
                  <c:v>275.89999999999998</c:v>
                </c:pt>
                <c:pt idx="188">
                  <c:v>288.8</c:v>
                </c:pt>
                <c:pt idx="189">
                  <c:v>291.8</c:v>
                </c:pt>
                <c:pt idx="190">
                  <c:v>299.60000000000002</c:v>
                </c:pt>
                <c:pt idx="191">
                  <c:v>286.2</c:v>
                </c:pt>
                <c:pt idx="192">
                  <c:v>281.10000000000002</c:v>
                </c:pt>
                <c:pt idx="193">
                  <c:v>286.5</c:v>
                </c:pt>
                <c:pt idx="194">
                  <c:v>293.5</c:v>
                </c:pt>
                <c:pt idx="195">
                  <c:v>281.89999999999998</c:v>
                </c:pt>
                <c:pt idx="196">
                  <c:v>281.5</c:v>
                </c:pt>
                <c:pt idx="197">
                  <c:v>286.10000000000002</c:v>
                </c:pt>
                <c:pt idx="198">
                  <c:v>280.39999999999998</c:v>
                </c:pt>
                <c:pt idx="199">
                  <c:v>304</c:v>
                </c:pt>
                <c:pt idx="200">
                  <c:v>301.89999999999998</c:v>
                </c:pt>
                <c:pt idx="201">
                  <c:v>301.7</c:v>
                </c:pt>
                <c:pt idx="202">
                  <c:v>297</c:v>
                </c:pt>
                <c:pt idx="203">
                  <c:v>315</c:v>
                </c:pt>
                <c:pt idx="204">
                  <c:v>315</c:v>
                </c:pt>
                <c:pt idx="205">
                  <c:v>319.5</c:v>
                </c:pt>
                <c:pt idx="206">
                  <c:v>305.89999999999998</c:v>
                </c:pt>
                <c:pt idx="207">
                  <c:v>306.10000000000002</c:v>
                </c:pt>
                <c:pt idx="208">
                  <c:v>302.8</c:v>
                </c:pt>
                <c:pt idx="209">
                  <c:v>283.5</c:v>
                </c:pt>
                <c:pt idx="210">
                  <c:v>295.7</c:v>
                </c:pt>
                <c:pt idx="211">
                  <c:v>296.8</c:v>
                </c:pt>
                <c:pt idx="212">
                  <c:v>294.89999999999998</c:v>
                </c:pt>
                <c:pt idx="213">
                  <c:v>297.7</c:v>
                </c:pt>
                <c:pt idx="214">
                  <c:v>280.60000000000002</c:v>
                </c:pt>
                <c:pt idx="215">
                  <c:v>228.2</c:v>
                </c:pt>
                <c:pt idx="216">
                  <c:v>251.4</c:v>
                </c:pt>
                <c:pt idx="217">
                  <c:v>261.8</c:v>
                </c:pt>
                <c:pt idx="218">
                  <c:v>266.3</c:v>
                </c:pt>
                <c:pt idx="219">
                  <c:v>280.2</c:v>
                </c:pt>
                <c:pt idx="220">
                  <c:v>267</c:v>
                </c:pt>
                <c:pt idx="221">
                  <c:v>245.6</c:v>
                </c:pt>
                <c:pt idx="222">
                  <c:v>246.2</c:v>
                </c:pt>
                <c:pt idx="223">
                  <c:v>279</c:v>
                </c:pt>
                <c:pt idx="224">
                  <c:v>306.39999999999998</c:v>
                </c:pt>
                <c:pt idx="225">
                  <c:v>310.5</c:v>
                </c:pt>
                <c:pt idx="226">
                  <c:v>294.5</c:v>
                </c:pt>
                <c:pt idx="227">
                  <c:v>294.5</c:v>
                </c:pt>
                <c:pt idx="228">
                  <c:v>292.5</c:v>
                </c:pt>
                <c:pt idx="229">
                  <c:v>286.2</c:v>
                </c:pt>
                <c:pt idx="230">
                  <c:v>280.60000000000002</c:v>
                </c:pt>
                <c:pt idx="231">
                  <c:v>283.39999999999998</c:v>
                </c:pt>
                <c:pt idx="232">
                  <c:v>290.89999999999998</c:v>
                </c:pt>
                <c:pt idx="233">
                  <c:v>302</c:v>
                </c:pt>
                <c:pt idx="234">
                  <c:v>310.10000000000002</c:v>
                </c:pt>
                <c:pt idx="235">
                  <c:v>344.9</c:v>
                </c:pt>
                <c:pt idx="236">
                  <c:v>334.1</c:v>
                </c:pt>
                <c:pt idx="237">
                  <c:v>340</c:v>
                </c:pt>
                <c:pt idx="238">
                  <c:v>360.5</c:v>
                </c:pt>
                <c:pt idx="239">
                  <c:v>359.5</c:v>
                </c:pt>
                <c:pt idx="240">
                  <c:v>369</c:v>
                </c:pt>
                <c:pt idx="241">
                  <c:v>366.7</c:v>
                </c:pt>
                <c:pt idx="242">
                  <c:v>383.7</c:v>
                </c:pt>
                <c:pt idx="243">
                  <c:v>390.7</c:v>
                </c:pt>
                <c:pt idx="244">
                  <c:v>380.65</c:v>
                </c:pt>
                <c:pt idx="245">
                  <c:v>400</c:v>
                </c:pt>
                <c:pt idx="246">
                  <c:v>410.15</c:v>
                </c:pt>
                <c:pt idx="247">
                  <c:v>424</c:v>
                </c:pt>
                <c:pt idx="248">
                  <c:v>457.1</c:v>
                </c:pt>
                <c:pt idx="249">
                  <c:v>508.05</c:v>
                </c:pt>
                <c:pt idx="250">
                  <c:v>496</c:v>
                </c:pt>
                <c:pt idx="251">
                  <c:v>525</c:v>
                </c:pt>
                <c:pt idx="252">
                  <c:v>454.75</c:v>
                </c:pt>
                <c:pt idx="253">
                  <c:v>471.5</c:v>
                </c:pt>
                <c:pt idx="254">
                  <c:v>511</c:v>
                </c:pt>
                <c:pt idx="255">
                  <c:v>490.2</c:v>
                </c:pt>
                <c:pt idx="256">
                  <c:v>483.45</c:v>
                </c:pt>
                <c:pt idx="257">
                  <c:v>501.9</c:v>
                </c:pt>
                <c:pt idx="258">
                  <c:v>548.54999999999995</c:v>
                </c:pt>
                <c:pt idx="259">
                  <c:v>587.9</c:v>
                </c:pt>
                <c:pt idx="260">
                  <c:v>587</c:v>
                </c:pt>
                <c:pt idx="261">
                  <c:v>642.35</c:v>
                </c:pt>
                <c:pt idx="262">
                  <c:v>701.2</c:v>
                </c:pt>
                <c:pt idx="263">
                  <c:v>711.5</c:v>
                </c:pt>
                <c:pt idx="264">
                  <c:v>704.9</c:v>
                </c:pt>
                <c:pt idx="265">
                  <c:v>682</c:v>
                </c:pt>
                <c:pt idx="266">
                  <c:v>721</c:v>
                </c:pt>
                <c:pt idx="267">
                  <c:v>708.1</c:v>
                </c:pt>
                <c:pt idx="268">
                  <c:v>683</c:v>
                </c:pt>
                <c:pt idx="269">
                  <c:v>642.79999999999995</c:v>
                </c:pt>
                <c:pt idx="270">
                  <c:v>641.04999999999995</c:v>
                </c:pt>
                <c:pt idx="271">
                  <c:v>607</c:v>
                </c:pt>
                <c:pt idx="272">
                  <c:v>563</c:v>
                </c:pt>
                <c:pt idx="273">
                  <c:v>550</c:v>
                </c:pt>
                <c:pt idx="274">
                  <c:v>578.54999999999995</c:v>
                </c:pt>
                <c:pt idx="275">
                  <c:v>589.79999999999995</c:v>
                </c:pt>
                <c:pt idx="276">
                  <c:v>621.70000000000005</c:v>
                </c:pt>
                <c:pt idx="277">
                  <c:v>617.6</c:v>
                </c:pt>
                <c:pt idx="278">
                  <c:v>608.4</c:v>
                </c:pt>
                <c:pt idx="279">
                  <c:v>618.1</c:v>
                </c:pt>
                <c:pt idx="280">
                  <c:v>594.20000000000005</c:v>
                </c:pt>
                <c:pt idx="281">
                  <c:v>585.4</c:v>
                </c:pt>
                <c:pt idx="282">
                  <c:v>585</c:v>
                </c:pt>
                <c:pt idx="283">
                  <c:v>593.5</c:v>
                </c:pt>
                <c:pt idx="284">
                  <c:v>580</c:v>
                </c:pt>
                <c:pt idx="285">
                  <c:v>592.20000000000005</c:v>
                </c:pt>
                <c:pt idx="286">
                  <c:v>623.9</c:v>
                </c:pt>
                <c:pt idx="287">
                  <c:v>687.5</c:v>
                </c:pt>
                <c:pt idx="288">
                  <c:v>677.1</c:v>
                </c:pt>
                <c:pt idx="289">
                  <c:v>705.1</c:v>
                </c:pt>
                <c:pt idx="290">
                  <c:v>719.1</c:v>
                </c:pt>
                <c:pt idx="291">
                  <c:v>693.3</c:v>
                </c:pt>
                <c:pt idx="292">
                  <c:v>727</c:v>
                </c:pt>
                <c:pt idx="293">
                  <c:v>755.1</c:v>
                </c:pt>
                <c:pt idx="294">
                  <c:v>717</c:v>
                </c:pt>
                <c:pt idx="295">
                  <c:v>693.1</c:v>
                </c:pt>
                <c:pt idx="296">
                  <c:v>693.2</c:v>
                </c:pt>
                <c:pt idx="297">
                  <c:v>660</c:v>
                </c:pt>
                <c:pt idx="298">
                  <c:v>711.7</c:v>
                </c:pt>
                <c:pt idx="299">
                  <c:v>712</c:v>
                </c:pt>
                <c:pt idx="300">
                  <c:v>742</c:v>
                </c:pt>
                <c:pt idx="301">
                  <c:v>747</c:v>
                </c:pt>
                <c:pt idx="302">
                  <c:v>719.4</c:v>
                </c:pt>
                <c:pt idx="303">
                  <c:v>737.1</c:v>
                </c:pt>
                <c:pt idx="304">
                  <c:v>710.6</c:v>
                </c:pt>
                <c:pt idx="305">
                  <c:v>686.7</c:v>
                </c:pt>
                <c:pt idx="306">
                  <c:v>644.9</c:v>
                </c:pt>
                <c:pt idx="307">
                  <c:v>606</c:v>
                </c:pt>
                <c:pt idx="308">
                  <c:v>600.29999999999995</c:v>
                </c:pt>
                <c:pt idx="309">
                  <c:v>609.5</c:v>
                </c:pt>
                <c:pt idx="310">
                  <c:v>639.79999999999995</c:v>
                </c:pt>
                <c:pt idx="311">
                  <c:v>604</c:v>
                </c:pt>
                <c:pt idx="312">
                  <c:v>642</c:v>
                </c:pt>
                <c:pt idx="313">
                  <c:v>621.5</c:v>
                </c:pt>
                <c:pt idx="314">
                  <c:v>637</c:v>
                </c:pt>
                <c:pt idx="315">
                  <c:v>658</c:v>
                </c:pt>
                <c:pt idx="316">
                  <c:v>644</c:v>
                </c:pt>
                <c:pt idx="317">
                  <c:v>635</c:v>
                </c:pt>
                <c:pt idx="318">
                  <c:v>629.1</c:v>
                </c:pt>
                <c:pt idx="319">
                  <c:v>652</c:v>
                </c:pt>
                <c:pt idx="320">
                  <c:v>667.6</c:v>
                </c:pt>
                <c:pt idx="321">
                  <c:v>713</c:v>
                </c:pt>
                <c:pt idx="322">
                  <c:v>734.9</c:v>
                </c:pt>
                <c:pt idx="323">
                  <c:v>731</c:v>
                </c:pt>
                <c:pt idx="324">
                  <c:v>784.9</c:v>
                </c:pt>
                <c:pt idx="325">
                  <c:v>817.9</c:v>
                </c:pt>
                <c:pt idx="326">
                  <c:v>727</c:v>
                </c:pt>
                <c:pt idx="327">
                  <c:v>722</c:v>
                </c:pt>
                <c:pt idx="328">
                  <c:v>689</c:v>
                </c:pt>
                <c:pt idx="329">
                  <c:v>704.4</c:v>
                </c:pt>
                <c:pt idx="330">
                  <c:v>706</c:v>
                </c:pt>
                <c:pt idx="331">
                  <c:v>667.5</c:v>
                </c:pt>
                <c:pt idx="332">
                  <c:v>671.9</c:v>
                </c:pt>
                <c:pt idx="333">
                  <c:v>652.4</c:v>
                </c:pt>
                <c:pt idx="334">
                  <c:v>679</c:v>
                </c:pt>
                <c:pt idx="335">
                  <c:v>699.1</c:v>
                </c:pt>
                <c:pt idx="336">
                  <c:v>658.2</c:v>
                </c:pt>
                <c:pt idx="337">
                  <c:v>730</c:v>
                </c:pt>
                <c:pt idx="338">
                  <c:v>747.5</c:v>
                </c:pt>
                <c:pt idx="339">
                  <c:v>793.2</c:v>
                </c:pt>
                <c:pt idx="340">
                  <c:v>795</c:v>
                </c:pt>
                <c:pt idx="341">
                  <c:v>788</c:v>
                </c:pt>
                <c:pt idx="342">
                  <c:v>802.1</c:v>
                </c:pt>
                <c:pt idx="343">
                  <c:v>791</c:v>
                </c:pt>
                <c:pt idx="344">
                  <c:v>777</c:v>
                </c:pt>
                <c:pt idx="345">
                  <c:v>781.6</c:v>
                </c:pt>
                <c:pt idx="346">
                  <c:v>726.4</c:v>
                </c:pt>
                <c:pt idx="347">
                  <c:v>782</c:v>
                </c:pt>
                <c:pt idx="348">
                  <c:v>753</c:v>
                </c:pt>
                <c:pt idx="349">
                  <c:v>799</c:v>
                </c:pt>
                <c:pt idx="350">
                  <c:v>808</c:v>
                </c:pt>
                <c:pt idx="351">
                  <c:v>827.2</c:v>
                </c:pt>
                <c:pt idx="352">
                  <c:v>866.8</c:v>
                </c:pt>
                <c:pt idx="353">
                  <c:v>842.8</c:v>
                </c:pt>
                <c:pt idx="354">
                  <c:v>933</c:v>
                </c:pt>
                <c:pt idx="355">
                  <c:v>914.5</c:v>
                </c:pt>
                <c:pt idx="356">
                  <c:v>983.6</c:v>
                </c:pt>
                <c:pt idx="357">
                  <c:v>973</c:v>
                </c:pt>
                <c:pt idx="358">
                  <c:v>1006</c:v>
                </c:pt>
                <c:pt idx="359">
                  <c:v>945</c:v>
                </c:pt>
                <c:pt idx="360">
                  <c:v>900.8</c:v>
                </c:pt>
                <c:pt idx="361">
                  <c:v>942.2</c:v>
                </c:pt>
                <c:pt idx="362">
                  <c:v>941.9</c:v>
                </c:pt>
                <c:pt idx="363">
                  <c:v>942.6</c:v>
                </c:pt>
                <c:pt idx="364">
                  <c:v>912.7</c:v>
                </c:pt>
                <c:pt idx="365">
                  <c:v>993.7</c:v>
                </c:pt>
                <c:pt idx="366">
                  <c:v>932.6</c:v>
                </c:pt>
                <c:pt idx="367">
                  <c:v>909.8</c:v>
                </c:pt>
                <c:pt idx="368">
                  <c:v>882.9</c:v>
                </c:pt>
                <c:pt idx="369">
                  <c:v>849.7</c:v>
                </c:pt>
                <c:pt idx="370">
                  <c:v>825</c:v>
                </c:pt>
                <c:pt idx="371">
                  <c:v>810.2</c:v>
                </c:pt>
                <c:pt idx="372">
                  <c:v>833.5</c:v>
                </c:pt>
                <c:pt idx="373">
                  <c:v>825</c:v>
                </c:pt>
                <c:pt idx="374">
                  <c:v>809.9</c:v>
                </c:pt>
                <c:pt idx="375">
                  <c:v>840</c:v>
                </c:pt>
                <c:pt idx="376">
                  <c:v>781.4</c:v>
                </c:pt>
                <c:pt idx="377">
                  <c:v>774</c:v>
                </c:pt>
                <c:pt idx="378">
                  <c:v>776</c:v>
                </c:pt>
                <c:pt idx="379">
                  <c:v>775.3</c:v>
                </c:pt>
                <c:pt idx="380">
                  <c:v>748.5</c:v>
                </c:pt>
                <c:pt idx="381">
                  <c:v>735.6</c:v>
                </c:pt>
                <c:pt idx="382">
                  <c:v>749</c:v>
                </c:pt>
                <c:pt idx="383">
                  <c:v>726.4</c:v>
                </c:pt>
                <c:pt idx="384">
                  <c:v>732.3</c:v>
                </c:pt>
                <c:pt idx="385">
                  <c:v>717</c:v>
                </c:pt>
                <c:pt idx="386">
                  <c:v>728</c:v>
                </c:pt>
                <c:pt idx="387">
                  <c:v>776</c:v>
                </c:pt>
                <c:pt idx="388">
                  <c:v>800.6</c:v>
                </c:pt>
                <c:pt idx="389">
                  <c:v>835</c:v>
                </c:pt>
                <c:pt idx="390">
                  <c:v>820</c:v>
                </c:pt>
                <c:pt idx="391">
                  <c:v>820.5</c:v>
                </c:pt>
                <c:pt idx="392">
                  <c:v>845.3</c:v>
                </c:pt>
                <c:pt idx="393">
                  <c:v>828</c:v>
                </c:pt>
                <c:pt idx="394">
                  <c:v>850</c:v>
                </c:pt>
                <c:pt idx="395">
                  <c:v>879</c:v>
                </c:pt>
                <c:pt idx="396">
                  <c:v>894.9</c:v>
                </c:pt>
                <c:pt idx="397">
                  <c:v>898.3</c:v>
                </c:pt>
                <c:pt idx="398">
                  <c:v>912.2</c:v>
                </c:pt>
                <c:pt idx="399">
                  <c:v>882.3</c:v>
                </c:pt>
                <c:pt idx="400">
                  <c:v>869.5</c:v>
                </c:pt>
                <c:pt idx="401">
                  <c:v>886.2</c:v>
                </c:pt>
                <c:pt idx="402">
                  <c:v>903.2</c:v>
                </c:pt>
                <c:pt idx="403">
                  <c:v>905</c:v>
                </c:pt>
                <c:pt idx="404">
                  <c:v>905.5</c:v>
                </c:pt>
                <c:pt idx="405">
                  <c:v>902.3</c:v>
                </c:pt>
                <c:pt idx="406">
                  <c:v>884.4</c:v>
                </c:pt>
                <c:pt idx="407">
                  <c:v>894.6</c:v>
                </c:pt>
                <c:pt idx="408">
                  <c:v>910.5</c:v>
                </c:pt>
                <c:pt idx="409">
                  <c:v>912.5</c:v>
                </c:pt>
                <c:pt idx="410">
                  <c:v>886.7</c:v>
                </c:pt>
                <c:pt idx="411">
                  <c:v>901.4</c:v>
                </c:pt>
                <c:pt idx="412">
                  <c:v>876.9</c:v>
                </c:pt>
                <c:pt idx="413">
                  <c:v>887.4</c:v>
                </c:pt>
                <c:pt idx="414">
                  <c:v>920</c:v>
                </c:pt>
                <c:pt idx="415">
                  <c:v>968.6</c:v>
                </c:pt>
                <c:pt idx="416">
                  <c:v>953</c:v>
                </c:pt>
                <c:pt idx="417">
                  <c:v>952.7</c:v>
                </c:pt>
                <c:pt idx="418">
                  <c:v>918</c:v>
                </c:pt>
                <c:pt idx="419">
                  <c:v>907</c:v>
                </c:pt>
                <c:pt idx="420">
                  <c:v>949.2</c:v>
                </c:pt>
                <c:pt idx="421">
                  <c:v>936</c:v>
                </c:pt>
                <c:pt idx="422">
                  <c:v>897.3</c:v>
                </c:pt>
                <c:pt idx="423">
                  <c:v>886.5</c:v>
                </c:pt>
                <c:pt idx="424">
                  <c:v>907.1</c:v>
                </c:pt>
                <c:pt idx="425">
                  <c:v>882</c:v>
                </c:pt>
                <c:pt idx="426">
                  <c:v>872.4</c:v>
                </c:pt>
                <c:pt idx="427">
                  <c:v>890.2</c:v>
                </c:pt>
                <c:pt idx="428">
                  <c:v>881</c:v>
                </c:pt>
                <c:pt idx="429">
                  <c:v>953.7</c:v>
                </c:pt>
                <c:pt idx="430">
                  <c:v>988</c:v>
                </c:pt>
                <c:pt idx="431">
                  <c:v>975.5</c:v>
                </c:pt>
                <c:pt idx="432">
                  <c:v>986.2</c:v>
                </c:pt>
                <c:pt idx="433">
                  <c:v>994.3</c:v>
                </c:pt>
                <c:pt idx="434">
                  <c:v>1012</c:v>
                </c:pt>
                <c:pt idx="435">
                  <c:v>994.8</c:v>
                </c:pt>
                <c:pt idx="436">
                  <c:v>1025</c:v>
                </c:pt>
                <c:pt idx="437">
                  <c:v>1039.4000000000001</c:v>
                </c:pt>
                <c:pt idx="438">
                  <c:v>961.7</c:v>
                </c:pt>
                <c:pt idx="439">
                  <c:v>930.1</c:v>
                </c:pt>
                <c:pt idx="440">
                  <c:v>941.9</c:v>
                </c:pt>
                <c:pt idx="441">
                  <c:v>961.6</c:v>
                </c:pt>
                <c:pt idx="442">
                  <c:v>972.5</c:v>
                </c:pt>
                <c:pt idx="443">
                  <c:v>1014.7</c:v>
                </c:pt>
                <c:pt idx="444">
                  <c:v>1024.5</c:v>
                </c:pt>
                <c:pt idx="445">
                  <c:v>986.1</c:v>
                </c:pt>
                <c:pt idx="446">
                  <c:v>1020.2</c:v>
                </c:pt>
                <c:pt idx="447">
                  <c:v>1075</c:v>
                </c:pt>
                <c:pt idx="448">
                  <c:v>1086.0999999999999</c:v>
                </c:pt>
                <c:pt idx="449">
                  <c:v>1057</c:v>
                </c:pt>
                <c:pt idx="450">
                  <c:v>1087</c:v>
                </c:pt>
                <c:pt idx="451">
                  <c:v>1115</c:v>
                </c:pt>
                <c:pt idx="452">
                  <c:v>1091.3</c:v>
                </c:pt>
                <c:pt idx="453">
                  <c:v>1094.2</c:v>
                </c:pt>
                <c:pt idx="454">
                  <c:v>1057</c:v>
                </c:pt>
                <c:pt idx="455">
                  <c:v>1049.3</c:v>
                </c:pt>
                <c:pt idx="456">
                  <c:v>994.5</c:v>
                </c:pt>
                <c:pt idx="457">
                  <c:v>1040.5</c:v>
                </c:pt>
                <c:pt idx="458">
                  <c:v>1039.3</c:v>
                </c:pt>
                <c:pt idx="459">
                  <c:v>1024.0999999999999</c:v>
                </c:pt>
                <c:pt idx="460">
                  <c:v>1002</c:v>
                </c:pt>
                <c:pt idx="461">
                  <c:v>1002.7</c:v>
                </c:pt>
                <c:pt idx="462">
                  <c:v>955.1</c:v>
                </c:pt>
                <c:pt idx="463">
                  <c:v>936.2</c:v>
                </c:pt>
                <c:pt idx="464">
                  <c:v>945</c:v>
                </c:pt>
                <c:pt idx="465">
                  <c:v>942.9</c:v>
                </c:pt>
                <c:pt idx="466">
                  <c:v>949.7</c:v>
                </c:pt>
                <c:pt idx="467">
                  <c:v>972.5</c:v>
                </c:pt>
                <c:pt idx="468">
                  <c:v>954.8</c:v>
                </c:pt>
                <c:pt idx="469">
                  <c:v>951</c:v>
                </c:pt>
                <c:pt idx="470">
                  <c:v>1014.8</c:v>
                </c:pt>
                <c:pt idx="471">
                  <c:v>1022.2</c:v>
                </c:pt>
                <c:pt idx="472">
                  <c:v>1024.2</c:v>
                </c:pt>
                <c:pt idx="473">
                  <c:v>1001.6</c:v>
                </c:pt>
                <c:pt idx="474">
                  <c:v>1029</c:v>
                </c:pt>
                <c:pt idx="475">
                  <c:v>1020.8</c:v>
                </c:pt>
                <c:pt idx="476">
                  <c:v>1036.8</c:v>
                </c:pt>
                <c:pt idx="477">
                  <c:v>1013.6</c:v>
                </c:pt>
                <c:pt idx="478">
                  <c:v>1028</c:v>
                </c:pt>
                <c:pt idx="479">
                  <c:v>1043.2</c:v>
                </c:pt>
                <c:pt idx="480">
                  <c:v>1039.2</c:v>
                </c:pt>
                <c:pt idx="481">
                  <c:v>1047.5999999999999</c:v>
                </c:pt>
                <c:pt idx="482">
                  <c:v>1059.4000000000001</c:v>
                </c:pt>
                <c:pt idx="483">
                  <c:v>1055</c:v>
                </c:pt>
                <c:pt idx="484">
                  <c:v>998.6</c:v>
                </c:pt>
                <c:pt idx="485">
                  <c:v>973.2</c:v>
                </c:pt>
                <c:pt idx="486">
                  <c:v>998.2</c:v>
                </c:pt>
                <c:pt idx="487">
                  <c:v>1036.4000000000001</c:v>
                </c:pt>
                <c:pt idx="488">
                  <c:v>1050</c:v>
                </c:pt>
                <c:pt idx="489">
                  <c:v>1121</c:v>
                </c:pt>
                <c:pt idx="490">
                  <c:v>1097.4000000000001</c:v>
                </c:pt>
                <c:pt idx="491">
                  <c:v>1067.5999999999999</c:v>
                </c:pt>
                <c:pt idx="492">
                  <c:v>1051.8</c:v>
                </c:pt>
                <c:pt idx="493">
                  <c:v>1044.4000000000001</c:v>
                </c:pt>
                <c:pt idx="494">
                  <c:v>1043.4000000000001</c:v>
                </c:pt>
                <c:pt idx="495">
                  <c:v>1026.8</c:v>
                </c:pt>
                <c:pt idx="496">
                  <c:v>1000.4</c:v>
                </c:pt>
                <c:pt idx="497">
                  <c:v>970.6</c:v>
                </c:pt>
                <c:pt idx="498">
                  <c:v>928.4</c:v>
                </c:pt>
                <c:pt idx="499">
                  <c:v>946</c:v>
                </c:pt>
                <c:pt idx="500">
                  <c:v>1002.8</c:v>
                </c:pt>
                <c:pt idx="501">
                  <c:v>992.8</c:v>
                </c:pt>
                <c:pt idx="502">
                  <c:v>1014</c:v>
                </c:pt>
                <c:pt idx="503">
                  <c:v>965</c:v>
                </c:pt>
                <c:pt idx="504">
                  <c:v>944.4</c:v>
                </c:pt>
                <c:pt idx="505">
                  <c:v>876.8</c:v>
                </c:pt>
                <c:pt idx="506">
                  <c:v>893.4</c:v>
                </c:pt>
                <c:pt idx="507">
                  <c:v>881</c:v>
                </c:pt>
                <c:pt idx="508">
                  <c:v>878.4</c:v>
                </c:pt>
                <c:pt idx="509">
                  <c:v>893.2</c:v>
                </c:pt>
                <c:pt idx="510">
                  <c:v>909.6</c:v>
                </c:pt>
                <c:pt idx="511">
                  <c:v>881.4</c:v>
                </c:pt>
                <c:pt idx="512">
                  <c:v>901.8</c:v>
                </c:pt>
                <c:pt idx="513">
                  <c:v>908</c:v>
                </c:pt>
                <c:pt idx="514">
                  <c:v>883</c:v>
                </c:pt>
                <c:pt idx="515">
                  <c:v>918.4</c:v>
                </c:pt>
                <c:pt idx="516">
                  <c:v>926.4</c:v>
                </c:pt>
                <c:pt idx="517">
                  <c:v>938.2</c:v>
                </c:pt>
                <c:pt idx="518">
                  <c:v>945.8</c:v>
                </c:pt>
                <c:pt idx="519">
                  <c:v>937.4</c:v>
                </c:pt>
                <c:pt idx="520">
                  <c:v>977.2</c:v>
                </c:pt>
                <c:pt idx="521">
                  <c:v>956.2</c:v>
                </c:pt>
                <c:pt idx="522">
                  <c:v>911.4</c:v>
                </c:pt>
                <c:pt idx="523">
                  <c:v>935.4</c:v>
                </c:pt>
                <c:pt idx="524">
                  <c:v>928</c:v>
                </c:pt>
                <c:pt idx="525">
                  <c:v>908</c:v>
                </c:pt>
                <c:pt idx="526">
                  <c:v>814.6</c:v>
                </c:pt>
                <c:pt idx="527">
                  <c:v>808.6</c:v>
                </c:pt>
                <c:pt idx="528">
                  <c:v>809.6</c:v>
                </c:pt>
                <c:pt idx="529">
                  <c:v>812.6</c:v>
                </c:pt>
                <c:pt idx="530">
                  <c:v>825.4</c:v>
                </c:pt>
                <c:pt idx="531">
                  <c:v>882</c:v>
                </c:pt>
                <c:pt idx="532">
                  <c:v>900</c:v>
                </c:pt>
                <c:pt idx="533">
                  <c:v>864.6</c:v>
                </c:pt>
                <c:pt idx="534">
                  <c:v>862.4</c:v>
                </c:pt>
                <c:pt idx="535">
                  <c:v>889.6</c:v>
                </c:pt>
                <c:pt idx="536">
                  <c:v>871.4</c:v>
                </c:pt>
                <c:pt idx="537">
                  <c:v>824.2</c:v>
                </c:pt>
                <c:pt idx="538">
                  <c:v>872</c:v>
                </c:pt>
                <c:pt idx="539">
                  <c:v>934.6</c:v>
                </c:pt>
                <c:pt idx="540">
                  <c:v>949</c:v>
                </c:pt>
                <c:pt idx="541">
                  <c:v>939</c:v>
                </c:pt>
                <c:pt idx="542">
                  <c:v>872.2</c:v>
                </c:pt>
                <c:pt idx="543">
                  <c:v>851.6</c:v>
                </c:pt>
                <c:pt idx="544">
                  <c:v>884.2</c:v>
                </c:pt>
                <c:pt idx="545">
                  <c:v>880.2</c:v>
                </c:pt>
                <c:pt idx="546">
                  <c:v>878.2</c:v>
                </c:pt>
                <c:pt idx="547">
                  <c:v>894.2</c:v>
                </c:pt>
                <c:pt idx="548">
                  <c:v>912.6</c:v>
                </c:pt>
                <c:pt idx="549">
                  <c:v>924.8</c:v>
                </c:pt>
                <c:pt idx="550">
                  <c:v>965.6</c:v>
                </c:pt>
                <c:pt idx="551">
                  <c:v>960.2</c:v>
                </c:pt>
                <c:pt idx="552">
                  <c:v>943.6</c:v>
                </c:pt>
                <c:pt idx="553">
                  <c:v>947.4</c:v>
                </c:pt>
                <c:pt idx="554">
                  <c:v>968</c:v>
                </c:pt>
                <c:pt idx="555">
                  <c:v>976</c:v>
                </c:pt>
                <c:pt idx="556">
                  <c:v>984.6</c:v>
                </c:pt>
                <c:pt idx="557">
                  <c:v>1001.6</c:v>
                </c:pt>
                <c:pt idx="558">
                  <c:v>999.6</c:v>
                </c:pt>
                <c:pt idx="559">
                  <c:v>995.2</c:v>
                </c:pt>
                <c:pt idx="560">
                  <c:v>1067</c:v>
                </c:pt>
                <c:pt idx="561">
                  <c:v>1085</c:v>
                </c:pt>
                <c:pt idx="562">
                  <c:v>1090.8</c:v>
                </c:pt>
                <c:pt idx="563">
                  <c:v>1109</c:v>
                </c:pt>
                <c:pt idx="564">
                  <c:v>1107.2</c:v>
                </c:pt>
                <c:pt idx="565">
                  <c:v>1147.2</c:v>
                </c:pt>
                <c:pt idx="566">
                  <c:v>1188.8</c:v>
                </c:pt>
                <c:pt idx="567">
                  <c:v>1224.5999999999999</c:v>
                </c:pt>
                <c:pt idx="568">
                  <c:v>1263.5999999999999</c:v>
                </c:pt>
                <c:pt idx="569">
                  <c:v>1363.4</c:v>
                </c:pt>
                <c:pt idx="570">
                  <c:v>1323.2</c:v>
                </c:pt>
                <c:pt idx="571">
                  <c:v>1369.2</c:v>
                </c:pt>
                <c:pt idx="572">
                  <c:v>1344.8</c:v>
                </c:pt>
                <c:pt idx="573">
                  <c:v>1320.4</c:v>
                </c:pt>
                <c:pt idx="574">
                  <c:v>1262.8</c:v>
                </c:pt>
                <c:pt idx="575">
                  <c:v>1287</c:v>
                </c:pt>
                <c:pt idx="576">
                  <c:v>1287.2</c:v>
                </c:pt>
                <c:pt idx="577">
                  <c:v>1311.8</c:v>
                </c:pt>
                <c:pt idx="578">
                  <c:v>1343.6</c:v>
                </c:pt>
                <c:pt idx="579">
                  <c:v>1339</c:v>
                </c:pt>
                <c:pt idx="580">
                  <c:v>1408</c:v>
                </c:pt>
                <c:pt idx="581">
                  <c:v>1422.6</c:v>
                </c:pt>
                <c:pt idx="582">
                  <c:v>1426.2</c:v>
                </c:pt>
                <c:pt idx="583">
                  <c:v>1528.2</c:v>
                </c:pt>
                <c:pt idx="584">
                  <c:v>1537.8</c:v>
                </c:pt>
                <c:pt idx="585">
                  <c:v>1768.8</c:v>
                </c:pt>
                <c:pt idx="586">
                  <c:v>1881.2</c:v>
                </c:pt>
                <c:pt idx="587">
                  <c:v>1774</c:v>
                </c:pt>
                <c:pt idx="588">
                  <c:v>1835.6</c:v>
                </c:pt>
                <c:pt idx="589">
                  <c:v>1780</c:v>
                </c:pt>
                <c:pt idx="590">
                  <c:v>1783.4</c:v>
                </c:pt>
                <c:pt idx="591">
                  <c:v>1758.2</c:v>
                </c:pt>
                <c:pt idx="592">
                  <c:v>1646.6</c:v>
                </c:pt>
                <c:pt idx="593">
                  <c:v>1733.8</c:v>
                </c:pt>
                <c:pt idx="594">
                  <c:v>1620</c:v>
                </c:pt>
                <c:pt idx="595">
                  <c:v>1566.2</c:v>
                </c:pt>
                <c:pt idx="596">
                  <c:v>1574</c:v>
                </c:pt>
                <c:pt idx="597">
                  <c:v>1624.8</c:v>
                </c:pt>
                <c:pt idx="598">
                  <c:v>1663.6</c:v>
                </c:pt>
                <c:pt idx="599">
                  <c:v>1741.6</c:v>
                </c:pt>
                <c:pt idx="600">
                  <c:v>1799.4</c:v>
                </c:pt>
                <c:pt idx="601">
                  <c:v>1759.8</c:v>
                </c:pt>
                <c:pt idx="602">
                  <c:v>1747.8</c:v>
                </c:pt>
                <c:pt idx="603">
                  <c:v>1669</c:v>
                </c:pt>
                <c:pt idx="604">
                  <c:v>1734.4</c:v>
                </c:pt>
                <c:pt idx="605">
                  <c:v>1648</c:v>
                </c:pt>
                <c:pt idx="606">
                  <c:v>1635</c:v>
                </c:pt>
                <c:pt idx="607">
                  <c:v>1571</c:v>
                </c:pt>
                <c:pt idx="608">
                  <c:v>1563.4</c:v>
                </c:pt>
                <c:pt idx="609">
                  <c:v>1504.8</c:v>
                </c:pt>
                <c:pt idx="610">
                  <c:v>1584.2</c:v>
                </c:pt>
                <c:pt idx="611">
                  <c:v>1567.6</c:v>
                </c:pt>
                <c:pt idx="612">
                  <c:v>1621</c:v>
                </c:pt>
                <c:pt idx="613">
                  <c:v>1614.2</c:v>
                </c:pt>
                <c:pt idx="614">
                  <c:v>1632.2</c:v>
                </c:pt>
                <c:pt idx="615">
                  <c:v>1676.4</c:v>
                </c:pt>
                <c:pt idx="616">
                  <c:v>1673.8</c:v>
                </c:pt>
                <c:pt idx="617">
                  <c:v>1592.4</c:v>
                </c:pt>
                <c:pt idx="618">
                  <c:v>1570.2</c:v>
                </c:pt>
                <c:pt idx="619">
                  <c:v>1595.6</c:v>
                </c:pt>
                <c:pt idx="620">
                  <c:v>1502.8</c:v>
                </c:pt>
                <c:pt idx="621">
                  <c:v>1578</c:v>
                </c:pt>
                <c:pt idx="622">
                  <c:v>1604.2</c:v>
                </c:pt>
                <c:pt idx="623">
                  <c:v>1584</c:v>
                </c:pt>
                <c:pt idx="624">
                  <c:v>1551.8</c:v>
                </c:pt>
                <c:pt idx="625">
                  <c:v>1480</c:v>
                </c:pt>
                <c:pt idx="626">
                  <c:v>1475.6</c:v>
                </c:pt>
                <c:pt idx="627">
                  <c:v>1560.6</c:v>
                </c:pt>
                <c:pt idx="628">
                  <c:v>1599.2</c:v>
                </c:pt>
                <c:pt idx="629">
                  <c:v>1636</c:v>
                </c:pt>
                <c:pt idx="630">
                  <c:v>1315</c:v>
                </c:pt>
                <c:pt idx="631">
                  <c:v>1160.4000000000001</c:v>
                </c:pt>
                <c:pt idx="632">
                  <c:v>1192.5999999999999</c:v>
                </c:pt>
                <c:pt idx="633">
                  <c:v>1185</c:v>
                </c:pt>
              </c:numCache>
            </c:numRef>
          </c:xVal>
          <c:yVal>
            <c:numRef>
              <c:f>Данные!$D$2:$D$635</c:f>
              <c:numCache>
                <c:formatCode>0.00</c:formatCode>
                <c:ptCount val="634"/>
                <c:pt idx="0">
                  <c:v>54.65</c:v>
                </c:pt>
                <c:pt idx="1">
                  <c:v>52.14</c:v>
                </c:pt>
                <c:pt idx="2">
                  <c:v>56.48</c:v>
                </c:pt>
                <c:pt idx="3">
                  <c:v>52.51</c:v>
                </c:pt>
                <c:pt idx="4">
                  <c:v>50.38</c:v>
                </c:pt>
                <c:pt idx="5">
                  <c:v>55</c:v>
                </c:pt>
                <c:pt idx="6">
                  <c:v>55.5</c:v>
                </c:pt>
                <c:pt idx="7">
                  <c:v>55.05</c:v>
                </c:pt>
                <c:pt idx="8">
                  <c:v>55.55</c:v>
                </c:pt>
                <c:pt idx="9">
                  <c:v>60.3</c:v>
                </c:pt>
                <c:pt idx="10">
                  <c:v>63.99</c:v>
                </c:pt>
                <c:pt idx="11">
                  <c:v>68.849999999999994</c:v>
                </c:pt>
                <c:pt idx="12">
                  <c:v>67.67</c:v>
                </c:pt>
                <c:pt idx="13">
                  <c:v>65</c:v>
                </c:pt>
                <c:pt idx="14">
                  <c:v>62.99</c:v>
                </c:pt>
                <c:pt idx="15">
                  <c:v>62.17</c:v>
                </c:pt>
                <c:pt idx="16">
                  <c:v>54.37</c:v>
                </c:pt>
                <c:pt idx="17">
                  <c:v>58.7</c:v>
                </c:pt>
                <c:pt idx="18">
                  <c:v>56.45</c:v>
                </c:pt>
                <c:pt idx="19">
                  <c:v>56.17</c:v>
                </c:pt>
                <c:pt idx="20">
                  <c:v>60.2</c:v>
                </c:pt>
                <c:pt idx="21">
                  <c:v>59.16</c:v>
                </c:pt>
                <c:pt idx="22">
                  <c:v>62.4</c:v>
                </c:pt>
                <c:pt idx="23">
                  <c:v>59.69</c:v>
                </c:pt>
                <c:pt idx="24">
                  <c:v>55.69</c:v>
                </c:pt>
                <c:pt idx="25">
                  <c:v>61.22</c:v>
                </c:pt>
                <c:pt idx="26">
                  <c:v>62.39</c:v>
                </c:pt>
                <c:pt idx="27">
                  <c:v>61.75</c:v>
                </c:pt>
                <c:pt idx="28">
                  <c:v>60.68</c:v>
                </c:pt>
                <c:pt idx="29">
                  <c:v>62.47</c:v>
                </c:pt>
                <c:pt idx="30">
                  <c:v>60.5</c:v>
                </c:pt>
                <c:pt idx="31">
                  <c:v>60.47</c:v>
                </c:pt>
                <c:pt idx="32">
                  <c:v>61.38</c:v>
                </c:pt>
                <c:pt idx="33">
                  <c:v>63</c:v>
                </c:pt>
                <c:pt idx="34">
                  <c:v>63.62</c:v>
                </c:pt>
                <c:pt idx="35">
                  <c:v>67.989999999999995</c:v>
                </c:pt>
                <c:pt idx="36">
                  <c:v>65.92</c:v>
                </c:pt>
                <c:pt idx="37">
                  <c:v>66.97</c:v>
                </c:pt>
                <c:pt idx="38">
                  <c:v>66</c:v>
                </c:pt>
                <c:pt idx="39">
                  <c:v>69.98</c:v>
                </c:pt>
                <c:pt idx="40">
                  <c:v>74.3</c:v>
                </c:pt>
                <c:pt idx="41">
                  <c:v>76.8</c:v>
                </c:pt>
                <c:pt idx="42">
                  <c:v>76.760000000000005</c:v>
                </c:pt>
                <c:pt idx="43">
                  <c:v>75.2</c:v>
                </c:pt>
                <c:pt idx="44">
                  <c:v>79.099999999999994</c:v>
                </c:pt>
                <c:pt idx="45">
                  <c:v>81.5</c:v>
                </c:pt>
                <c:pt idx="46">
                  <c:v>82.39</c:v>
                </c:pt>
                <c:pt idx="47">
                  <c:v>80.7</c:v>
                </c:pt>
                <c:pt idx="48">
                  <c:v>80.75</c:v>
                </c:pt>
                <c:pt idx="49">
                  <c:v>80.150000000000006</c:v>
                </c:pt>
                <c:pt idx="50">
                  <c:v>79.989999999999995</c:v>
                </c:pt>
                <c:pt idx="51">
                  <c:v>81.790000000000006</c:v>
                </c:pt>
                <c:pt idx="52">
                  <c:v>79.5</c:v>
                </c:pt>
                <c:pt idx="53">
                  <c:v>76.599999999999994</c:v>
                </c:pt>
                <c:pt idx="54">
                  <c:v>78</c:v>
                </c:pt>
                <c:pt idx="55">
                  <c:v>73.8</c:v>
                </c:pt>
                <c:pt idx="56">
                  <c:v>72.7</c:v>
                </c:pt>
                <c:pt idx="57">
                  <c:v>71.25</c:v>
                </c:pt>
                <c:pt idx="58">
                  <c:v>74.62</c:v>
                </c:pt>
                <c:pt idx="59">
                  <c:v>74.13</c:v>
                </c:pt>
                <c:pt idx="60">
                  <c:v>74.8</c:v>
                </c:pt>
                <c:pt idx="61">
                  <c:v>73.3</c:v>
                </c:pt>
                <c:pt idx="62">
                  <c:v>72.56</c:v>
                </c:pt>
                <c:pt idx="63">
                  <c:v>73.02</c:v>
                </c:pt>
                <c:pt idx="64">
                  <c:v>72.5</c:v>
                </c:pt>
                <c:pt idx="65">
                  <c:v>70.14</c:v>
                </c:pt>
                <c:pt idx="66">
                  <c:v>68.52</c:v>
                </c:pt>
                <c:pt idx="67">
                  <c:v>67</c:v>
                </c:pt>
                <c:pt idx="68">
                  <c:v>68.3</c:v>
                </c:pt>
                <c:pt idx="69">
                  <c:v>68.73</c:v>
                </c:pt>
                <c:pt idx="70">
                  <c:v>70.099999999999994</c:v>
                </c:pt>
                <c:pt idx="71">
                  <c:v>71</c:v>
                </c:pt>
                <c:pt idx="72">
                  <c:v>71.52</c:v>
                </c:pt>
                <c:pt idx="73">
                  <c:v>69.67</c:v>
                </c:pt>
                <c:pt idx="74">
                  <c:v>68.88</c:v>
                </c:pt>
                <c:pt idx="75">
                  <c:v>69.25</c:v>
                </c:pt>
                <c:pt idx="76">
                  <c:v>71.75</c:v>
                </c:pt>
                <c:pt idx="77">
                  <c:v>69.489999999999995</c:v>
                </c:pt>
                <c:pt idx="78">
                  <c:v>70.02</c:v>
                </c:pt>
                <c:pt idx="79">
                  <c:v>70.08</c:v>
                </c:pt>
                <c:pt idx="80">
                  <c:v>64.5</c:v>
                </c:pt>
                <c:pt idx="81">
                  <c:v>57.99</c:v>
                </c:pt>
                <c:pt idx="82">
                  <c:v>53.29</c:v>
                </c:pt>
                <c:pt idx="83">
                  <c:v>49.57</c:v>
                </c:pt>
                <c:pt idx="84">
                  <c:v>57.17</c:v>
                </c:pt>
                <c:pt idx="85">
                  <c:v>59</c:v>
                </c:pt>
                <c:pt idx="86">
                  <c:v>57.5</c:v>
                </c:pt>
                <c:pt idx="87">
                  <c:v>48.92</c:v>
                </c:pt>
                <c:pt idx="88">
                  <c:v>52.25</c:v>
                </c:pt>
                <c:pt idx="89">
                  <c:v>50.77</c:v>
                </c:pt>
                <c:pt idx="90">
                  <c:v>52.73</c:v>
                </c:pt>
                <c:pt idx="91">
                  <c:v>51.12</c:v>
                </c:pt>
                <c:pt idx="92">
                  <c:v>57.19</c:v>
                </c:pt>
                <c:pt idx="93">
                  <c:v>52.27</c:v>
                </c:pt>
                <c:pt idx="94">
                  <c:v>51.62</c:v>
                </c:pt>
                <c:pt idx="95">
                  <c:v>50.74</c:v>
                </c:pt>
                <c:pt idx="96">
                  <c:v>49.74</c:v>
                </c:pt>
                <c:pt idx="97">
                  <c:v>50.55</c:v>
                </c:pt>
                <c:pt idx="98">
                  <c:v>47.12</c:v>
                </c:pt>
                <c:pt idx="99">
                  <c:v>44.95</c:v>
                </c:pt>
                <c:pt idx="100">
                  <c:v>44</c:v>
                </c:pt>
                <c:pt idx="101">
                  <c:v>50.22</c:v>
                </c:pt>
                <c:pt idx="102">
                  <c:v>50.51</c:v>
                </c:pt>
                <c:pt idx="103">
                  <c:v>50.19</c:v>
                </c:pt>
                <c:pt idx="104">
                  <c:v>50.15</c:v>
                </c:pt>
                <c:pt idx="105">
                  <c:v>50.1</c:v>
                </c:pt>
                <c:pt idx="106">
                  <c:v>51.15</c:v>
                </c:pt>
                <c:pt idx="107">
                  <c:v>50.45</c:v>
                </c:pt>
                <c:pt idx="108">
                  <c:v>55.45</c:v>
                </c:pt>
                <c:pt idx="109">
                  <c:v>52.68</c:v>
                </c:pt>
                <c:pt idx="110">
                  <c:v>50.3</c:v>
                </c:pt>
                <c:pt idx="111">
                  <c:v>50.23</c:v>
                </c:pt>
                <c:pt idx="112">
                  <c:v>49.5</c:v>
                </c:pt>
                <c:pt idx="113">
                  <c:v>47.96</c:v>
                </c:pt>
                <c:pt idx="114">
                  <c:v>47.58</c:v>
                </c:pt>
                <c:pt idx="115">
                  <c:v>46.52</c:v>
                </c:pt>
                <c:pt idx="116">
                  <c:v>49.5</c:v>
                </c:pt>
                <c:pt idx="117">
                  <c:v>48.6</c:v>
                </c:pt>
                <c:pt idx="118">
                  <c:v>48.8</c:v>
                </c:pt>
                <c:pt idx="119">
                  <c:v>47.01</c:v>
                </c:pt>
                <c:pt idx="120">
                  <c:v>45.2</c:v>
                </c:pt>
                <c:pt idx="121">
                  <c:v>39.93</c:v>
                </c:pt>
                <c:pt idx="122">
                  <c:v>40.9</c:v>
                </c:pt>
                <c:pt idx="123">
                  <c:v>41.95</c:v>
                </c:pt>
                <c:pt idx="124">
                  <c:v>44.51</c:v>
                </c:pt>
                <c:pt idx="125">
                  <c:v>44.53</c:v>
                </c:pt>
                <c:pt idx="126">
                  <c:v>42.5</c:v>
                </c:pt>
                <c:pt idx="127">
                  <c:v>43.41</c:v>
                </c:pt>
                <c:pt idx="128">
                  <c:v>43</c:v>
                </c:pt>
                <c:pt idx="129">
                  <c:v>43.65</c:v>
                </c:pt>
                <c:pt idx="130">
                  <c:v>43.35</c:v>
                </c:pt>
                <c:pt idx="131">
                  <c:v>42.19</c:v>
                </c:pt>
                <c:pt idx="132">
                  <c:v>41.55</c:v>
                </c:pt>
                <c:pt idx="133">
                  <c:v>41.76</c:v>
                </c:pt>
                <c:pt idx="134">
                  <c:v>43.67</c:v>
                </c:pt>
                <c:pt idx="135">
                  <c:v>43</c:v>
                </c:pt>
                <c:pt idx="136">
                  <c:v>42.6</c:v>
                </c:pt>
                <c:pt idx="137">
                  <c:v>43.3</c:v>
                </c:pt>
                <c:pt idx="138">
                  <c:v>45</c:v>
                </c:pt>
                <c:pt idx="139">
                  <c:v>43.99</c:v>
                </c:pt>
                <c:pt idx="140">
                  <c:v>43.45</c:v>
                </c:pt>
                <c:pt idx="141">
                  <c:v>43.44</c:v>
                </c:pt>
                <c:pt idx="142">
                  <c:v>43.1</c:v>
                </c:pt>
                <c:pt idx="143">
                  <c:v>42.25</c:v>
                </c:pt>
                <c:pt idx="144">
                  <c:v>39.56</c:v>
                </c:pt>
                <c:pt idx="145">
                  <c:v>40.5</c:v>
                </c:pt>
                <c:pt idx="146">
                  <c:v>40.700000000000003</c:v>
                </c:pt>
                <c:pt idx="147">
                  <c:v>42.39</c:v>
                </c:pt>
                <c:pt idx="148">
                  <c:v>42.89</c:v>
                </c:pt>
                <c:pt idx="149">
                  <c:v>42.86</c:v>
                </c:pt>
                <c:pt idx="150">
                  <c:v>42.9</c:v>
                </c:pt>
                <c:pt idx="151">
                  <c:v>43.57</c:v>
                </c:pt>
                <c:pt idx="152">
                  <c:v>42.99</c:v>
                </c:pt>
                <c:pt idx="153">
                  <c:v>44.99</c:v>
                </c:pt>
                <c:pt idx="154">
                  <c:v>48</c:v>
                </c:pt>
                <c:pt idx="155">
                  <c:v>49.88</c:v>
                </c:pt>
                <c:pt idx="156">
                  <c:v>53.3</c:v>
                </c:pt>
                <c:pt idx="157">
                  <c:v>53.8</c:v>
                </c:pt>
                <c:pt idx="158">
                  <c:v>55.9</c:v>
                </c:pt>
                <c:pt idx="159">
                  <c:v>58.7</c:v>
                </c:pt>
                <c:pt idx="160">
                  <c:v>55.3</c:v>
                </c:pt>
                <c:pt idx="161">
                  <c:v>52.42</c:v>
                </c:pt>
                <c:pt idx="162">
                  <c:v>56.1</c:v>
                </c:pt>
                <c:pt idx="163">
                  <c:v>54.39</c:v>
                </c:pt>
                <c:pt idx="164">
                  <c:v>52.5</c:v>
                </c:pt>
                <c:pt idx="165">
                  <c:v>52.99</c:v>
                </c:pt>
                <c:pt idx="166">
                  <c:v>54.8</c:v>
                </c:pt>
                <c:pt idx="167">
                  <c:v>52.3</c:v>
                </c:pt>
                <c:pt idx="168">
                  <c:v>52.51</c:v>
                </c:pt>
                <c:pt idx="169">
                  <c:v>52.7</c:v>
                </c:pt>
                <c:pt idx="170">
                  <c:v>53</c:v>
                </c:pt>
                <c:pt idx="171">
                  <c:v>51.7</c:v>
                </c:pt>
                <c:pt idx="172">
                  <c:v>50.22</c:v>
                </c:pt>
                <c:pt idx="173">
                  <c:v>50.1</c:v>
                </c:pt>
                <c:pt idx="174">
                  <c:v>52.3</c:v>
                </c:pt>
                <c:pt idx="175">
                  <c:v>53.47</c:v>
                </c:pt>
                <c:pt idx="176">
                  <c:v>53.46</c:v>
                </c:pt>
                <c:pt idx="177">
                  <c:v>54.35</c:v>
                </c:pt>
                <c:pt idx="178">
                  <c:v>56.7</c:v>
                </c:pt>
                <c:pt idx="179">
                  <c:v>58.05</c:v>
                </c:pt>
                <c:pt idx="180">
                  <c:v>57.9</c:v>
                </c:pt>
                <c:pt idx="181">
                  <c:v>57.03</c:v>
                </c:pt>
                <c:pt idx="182">
                  <c:v>55.11</c:v>
                </c:pt>
                <c:pt idx="183">
                  <c:v>57.01</c:v>
                </c:pt>
                <c:pt idx="184">
                  <c:v>55.96</c:v>
                </c:pt>
                <c:pt idx="185">
                  <c:v>53.91</c:v>
                </c:pt>
                <c:pt idx="186">
                  <c:v>54</c:v>
                </c:pt>
                <c:pt idx="187">
                  <c:v>48.82</c:v>
                </c:pt>
                <c:pt idx="188">
                  <c:v>49.47</c:v>
                </c:pt>
                <c:pt idx="189">
                  <c:v>51.24</c:v>
                </c:pt>
                <c:pt idx="190">
                  <c:v>54.97</c:v>
                </c:pt>
                <c:pt idx="191">
                  <c:v>54.64</c:v>
                </c:pt>
                <c:pt idx="192">
                  <c:v>55.2</c:v>
                </c:pt>
                <c:pt idx="193">
                  <c:v>55.05</c:v>
                </c:pt>
                <c:pt idx="194">
                  <c:v>55.41</c:v>
                </c:pt>
                <c:pt idx="195">
                  <c:v>57.02</c:v>
                </c:pt>
                <c:pt idx="196">
                  <c:v>57.38</c:v>
                </c:pt>
                <c:pt idx="197">
                  <c:v>57.1</c:v>
                </c:pt>
                <c:pt idx="198">
                  <c:v>59.88</c:v>
                </c:pt>
                <c:pt idx="199">
                  <c:v>58.29</c:v>
                </c:pt>
                <c:pt idx="200">
                  <c:v>60.42</c:v>
                </c:pt>
                <c:pt idx="201">
                  <c:v>68.8</c:v>
                </c:pt>
                <c:pt idx="202">
                  <c:v>76.75</c:v>
                </c:pt>
                <c:pt idx="203">
                  <c:v>79.23</c:v>
                </c:pt>
                <c:pt idx="204">
                  <c:v>82.5</c:v>
                </c:pt>
                <c:pt idx="205">
                  <c:v>83.7</c:v>
                </c:pt>
                <c:pt idx="206">
                  <c:v>82.83</c:v>
                </c:pt>
                <c:pt idx="207">
                  <c:v>84.25</c:v>
                </c:pt>
                <c:pt idx="208">
                  <c:v>78.7</c:v>
                </c:pt>
                <c:pt idx="209">
                  <c:v>83</c:v>
                </c:pt>
                <c:pt idx="210">
                  <c:v>79.5</c:v>
                </c:pt>
                <c:pt idx="211">
                  <c:v>80.28</c:v>
                </c:pt>
                <c:pt idx="212">
                  <c:v>77.88</c:v>
                </c:pt>
                <c:pt idx="213">
                  <c:v>70.61</c:v>
                </c:pt>
                <c:pt idx="214">
                  <c:v>61.08</c:v>
                </c:pt>
                <c:pt idx="215">
                  <c:v>47.29</c:v>
                </c:pt>
                <c:pt idx="216">
                  <c:v>55.15</c:v>
                </c:pt>
                <c:pt idx="217">
                  <c:v>53.85</c:v>
                </c:pt>
                <c:pt idx="218">
                  <c:v>56.02</c:v>
                </c:pt>
                <c:pt idx="219">
                  <c:v>53.4</c:v>
                </c:pt>
                <c:pt idx="220">
                  <c:v>53.75</c:v>
                </c:pt>
                <c:pt idx="221">
                  <c:v>49.25</c:v>
                </c:pt>
                <c:pt idx="222">
                  <c:v>50.35</c:v>
                </c:pt>
                <c:pt idx="223">
                  <c:v>51.49</c:v>
                </c:pt>
                <c:pt idx="224">
                  <c:v>52.65</c:v>
                </c:pt>
                <c:pt idx="225">
                  <c:v>53.89</c:v>
                </c:pt>
                <c:pt idx="226">
                  <c:v>55.15</c:v>
                </c:pt>
                <c:pt idx="227">
                  <c:v>57.59</c:v>
                </c:pt>
                <c:pt idx="228">
                  <c:v>58.74</c:v>
                </c:pt>
                <c:pt idx="229">
                  <c:v>55.68</c:v>
                </c:pt>
                <c:pt idx="230">
                  <c:v>55.6</c:v>
                </c:pt>
                <c:pt idx="231">
                  <c:v>57.3</c:v>
                </c:pt>
                <c:pt idx="232">
                  <c:v>59.1</c:v>
                </c:pt>
                <c:pt idx="233">
                  <c:v>54.4</c:v>
                </c:pt>
                <c:pt idx="234">
                  <c:v>52.28</c:v>
                </c:pt>
                <c:pt idx="235">
                  <c:v>49.53</c:v>
                </c:pt>
                <c:pt idx="236">
                  <c:v>44.71</c:v>
                </c:pt>
                <c:pt idx="237">
                  <c:v>48.6</c:v>
                </c:pt>
                <c:pt idx="238">
                  <c:v>48.88</c:v>
                </c:pt>
                <c:pt idx="239">
                  <c:v>46.73</c:v>
                </c:pt>
                <c:pt idx="240">
                  <c:v>47.8</c:v>
                </c:pt>
                <c:pt idx="241">
                  <c:v>46.25</c:v>
                </c:pt>
                <c:pt idx="242">
                  <c:v>45.8</c:v>
                </c:pt>
                <c:pt idx="243">
                  <c:v>43.6</c:v>
                </c:pt>
                <c:pt idx="244">
                  <c:v>42.25</c:v>
                </c:pt>
                <c:pt idx="245">
                  <c:v>40.130000000000003</c:v>
                </c:pt>
                <c:pt idx="246">
                  <c:v>40.479999999999997</c:v>
                </c:pt>
                <c:pt idx="247">
                  <c:v>37.299999999999997</c:v>
                </c:pt>
                <c:pt idx="248">
                  <c:v>38.200000000000003</c:v>
                </c:pt>
                <c:pt idx="249">
                  <c:v>41.31</c:v>
                </c:pt>
                <c:pt idx="250">
                  <c:v>41.5</c:v>
                </c:pt>
                <c:pt idx="251">
                  <c:v>42.9</c:v>
                </c:pt>
                <c:pt idx="252">
                  <c:v>41.78</c:v>
                </c:pt>
                <c:pt idx="253">
                  <c:v>38.17</c:v>
                </c:pt>
                <c:pt idx="254">
                  <c:v>37.29</c:v>
                </c:pt>
                <c:pt idx="255">
                  <c:v>32.5</c:v>
                </c:pt>
                <c:pt idx="256">
                  <c:v>33.57</c:v>
                </c:pt>
                <c:pt idx="257">
                  <c:v>32.229999999999997</c:v>
                </c:pt>
                <c:pt idx="258">
                  <c:v>34</c:v>
                </c:pt>
                <c:pt idx="259">
                  <c:v>36.049999999999997</c:v>
                </c:pt>
                <c:pt idx="260">
                  <c:v>40.15</c:v>
                </c:pt>
                <c:pt idx="261">
                  <c:v>38.25</c:v>
                </c:pt>
                <c:pt idx="262">
                  <c:v>38</c:v>
                </c:pt>
                <c:pt idx="263">
                  <c:v>40.4</c:v>
                </c:pt>
                <c:pt idx="264">
                  <c:v>40</c:v>
                </c:pt>
                <c:pt idx="265">
                  <c:v>39.19</c:v>
                </c:pt>
                <c:pt idx="266">
                  <c:v>38.96</c:v>
                </c:pt>
                <c:pt idx="267">
                  <c:v>37.18</c:v>
                </c:pt>
                <c:pt idx="268">
                  <c:v>33.5</c:v>
                </c:pt>
                <c:pt idx="269">
                  <c:v>32.700000000000003</c:v>
                </c:pt>
                <c:pt idx="270">
                  <c:v>35.76</c:v>
                </c:pt>
                <c:pt idx="271">
                  <c:v>38</c:v>
                </c:pt>
                <c:pt idx="272">
                  <c:v>38.28</c:v>
                </c:pt>
                <c:pt idx="273">
                  <c:v>39.200000000000003</c:v>
                </c:pt>
                <c:pt idx="274">
                  <c:v>38.15</c:v>
                </c:pt>
                <c:pt idx="275">
                  <c:v>40.700000000000003</c:v>
                </c:pt>
                <c:pt idx="276">
                  <c:v>40.61</c:v>
                </c:pt>
                <c:pt idx="277">
                  <c:v>41.2</c:v>
                </c:pt>
                <c:pt idx="278">
                  <c:v>41.1</c:v>
                </c:pt>
                <c:pt idx="279">
                  <c:v>39.799999999999997</c:v>
                </c:pt>
                <c:pt idx="280">
                  <c:v>39.78</c:v>
                </c:pt>
                <c:pt idx="281">
                  <c:v>37.9</c:v>
                </c:pt>
                <c:pt idx="282">
                  <c:v>39.159999999999997</c:v>
                </c:pt>
                <c:pt idx="283">
                  <c:v>37.049999999999997</c:v>
                </c:pt>
                <c:pt idx="284">
                  <c:v>38.07</c:v>
                </c:pt>
                <c:pt idx="285">
                  <c:v>39.549999999999997</c:v>
                </c:pt>
                <c:pt idx="286">
                  <c:v>39.130000000000003</c:v>
                </c:pt>
                <c:pt idx="287">
                  <c:v>39.35</c:v>
                </c:pt>
                <c:pt idx="288">
                  <c:v>40.520000000000003</c:v>
                </c:pt>
                <c:pt idx="289">
                  <c:v>39.869999999999997</c:v>
                </c:pt>
                <c:pt idx="290">
                  <c:v>39</c:v>
                </c:pt>
                <c:pt idx="291">
                  <c:v>39.04</c:v>
                </c:pt>
                <c:pt idx="292">
                  <c:v>34.85</c:v>
                </c:pt>
                <c:pt idx="293">
                  <c:v>35.549999999999997</c:v>
                </c:pt>
                <c:pt idx="294">
                  <c:v>36.53</c:v>
                </c:pt>
                <c:pt idx="295">
                  <c:v>35.33</c:v>
                </c:pt>
                <c:pt idx="296">
                  <c:v>38.799999999999997</c:v>
                </c:pt>
                <c:pt idx="297">
                  <c:v>43.31</c:v>
                </c:pt>
                <c:pt idx="298">
                  <c:v>48.9</c:v>
                </c:pt>
                <c:pt idx="299">
                  <c:v>48.26</c:v>
                </c:pt>
                <c:pt idx="300">
                  <c:v>49</c:v>
                </c:pt>
                <c:pt idx="301">
                  <c:v>51.94</c:v>
                </c:pt>
                <c:pt idx="302">
                  <c:v>53.39</c:v>
                </c:pt>
                <c:pt idx="303">
                  <c:v>57.86</c:v>
                </c:pt>
                <c:pt idx="304">
                  <c:v>55.42</c:v>
                </c:pt>
                <c:pt idx="305">
                  <c:v>57.33</c:v>
                </c:pt>
                <c:pt idx="306">
                  <c:v>58.5</c:v>
                </c:pt>
                <c:pt idx="307">
                  <c:v>56.51</c:v>
                </c:pt>
                <c:pt idx="308">
                  <c:v>56.74</c:v>
                </c:pt>
                <c:pt idx="309">
                  <c:v>56.1</c:v>
                </c:pt>
                <c:pt idx="310">
                  <c:v>54.05</c:v>
                </c:pt>
                <c:pt idx="311">
                  <c:v>51.98</c:v>
                </c:pt>
                <c:pt idx="312">
                  <c:v>52.03</c:v>
                </c:pt>
                <c:pt idx="313">
                  <c:v>50.5</c:v>
                </c:pt>
                <c:pt idx="314">
                  <c:v>57.3</c:v>
                </c:pt>
                <c:pt idx="315">
                  <c:v>54.41</c:v>
                </c:pt>
                <c:pt idx="316">
                  <c:v>53.4</c:v>
                </c:pt>
                <c:pt idx="317">
                  <c:v>55.35</c:v>
                </c:pt>
                <c:pt idx="318">
                  <c:v>65.489999999999995</c:v>
                </c:pt>
                <c:pt idx="319">
                  <c:v>64.77</c:v>
                </c:pt>
                <c:pt idx="320">
                  <c:v>70.510000000000005</c:v>
                </c:pt>
                <c:pt idx="321">
                  <c:v>73.209999999999994</c:v>
                </c:pt>
                <c:pt idx="322">
                  <c:v>74.55</c:v>
                </c:pt>
                <c:pt idx="323">
                  <c:v>79</c:v>
                </c:pt>
                <c:pt idx="324">
                  <c:v>78</c:v>
                </c:pt>
                <c:pt idx="325">
                  <c:v>78.209999999999994</c:v>
                </c:pt>
                <c:pt idx="326">
                  <c:v>77.48</c:v>
                </c:pt>
                <c:pt idx="327">
                  <c:v>78.5</c:v>
                </c:pt>
                <c:pt idx="328">
                  <c:v>80.510000000000005</c:v>
                </c:pt>
                <c:pt idx="329">
                  <c:v>78.8</c:v>
                </c:pt>
                <c:pt idx="330">
                  <c:v>81</c:v>
                </c:pt>
                <c:pt idx="331">
                  <c:v>88.2</c:v>
                </c:pt>
                <c:pt idx="332">
                  <c:v>83.92</c:v>
                </c:pt>
                <c:pt idx="333">
                  <c:v>84.7</c:v>
                </c:pt>
                <c:pt idx="334">
                  <c:v>83.42</c:v>
                </c:pt>
                <c:pt idx="335">
                  <c:v>86.01</c:v>
                </c:pt>
                <c:pt idx="336">
                  <c:v>89</c:v>
                </c:pt>
                <c:pt idx="337">
                  <c:v>87.18</c:v>
                </c:pt>
                <c:pt idx="338">
                  <c:v>86.88</c:v>
                </c:pt>
                <c:pt idx="339">
                  <c:v>85.7</c:v>
                </c:pt>
                <c:pt idx="340">
                  <c:v>87</c:v>
                </c:pt>
                <c:pt idx="341">
                  <c:v>85.79</c:v>
                </c:pt>
                <c:pt idx="342">
                  <c:v>83.25</c:v>
                </c:pt>
                <c:pt idx="343">
                  <c:v>94</c:v>
                </c:pt>
                <c:pt idx="344">
                  <c:v>101.95</c:v>
                </c:pt>
                <c:pt idx="345">
                  <c:v>103.8</c:v>
                </c:pt>
                <c:pt idx="346">
                  <c:v>104.2</c:v>
                </c:pt>
                <c:pt idx="347">
                  <c:v>114.25</c:v>
                </c:pt>
                <c:pt idx="348">
                  <c:v>116.93</c:v>
                </c:pt>
                <c:pt idx="349">
                  <c:v>118.77</c:v>
                </c:pt>
                <c:pt idx="350">
                  <c:v>116</c:v>
                </c:pt>
                <c:pt idx="351">
                  <c:v>126.69</c:v>
                </c:pt>
                <c:pt idx="352">
                  <c:v>129.19</c:v>
                </c:pt>
                <c:pt idx="353">
                  <c:v>130.85</c:v>
                </c:pt>
                <c:pt idx="354">
                  <c:v>129.6</c:v>
                </c:pt>
                <c:pt idx="355">
                  <c:v>129.91</c:v>
                </c:pt>
                <c:pt idx="356">
                  <c:v>130</c:v>
                </c:pt>
                <c:pt idx="357">
                  <c:v>135.9</c:v>
                </c:pt>
                <c:pt idx="358">
                  <c:v>147.68</c:v>
                </c:pt>
                <c:pt idx="359">
                  <c:v>149.80000000000001</c:v>
                </c:pt>
                <c:pt idx="360">
                  <c:v>153.30000000000001</c:v>
                </c:pt>
                <c:pt idx="361">
                  <c:v>152.85</c:v>
                </c:pt>
                <c:pt idx="362">
                  <c:v>146.31</c:v>
                </c:pt>
                <c:pt idx="363">
                  <c:v>156.9</c:v>
                </c:pt>
                <c:pt idx="364">
                  <c:v>160.5</c:v>
                </c:pt>
                <c:pt idx="365">
                  <c:v>168.5</c:v>
                </c:pt>
                <c:pt idx="366">
                  <c:v>178.5</c:v>
                </c:pt>
                <c:pt idx="367">
                  <c:v>179.5</c:v>
                </c:pt>
                <c:pt idx="368">
                  <c:v>173.1</c:v>
                </c:pt>
                <c:pt idx="369">
                  <c:v>167</c:v>
                </c:pt>
                <c:pt idx="370">
                  <c:v>168.85</c:v>
                </c:pt>
                <c:pt idx="371">
                  <c:v>149.19999999999999</c:v>
                </c:pt>
                <c:pt idx="372">
                  <c:v>161.55000000000001</c:v>
                </c:pt>
                <c:pt idx="373">
                  <c:v>167.6</c:v>
                </c:pt>
                <c:pt idx="374">
                  <c:v>168</c:v>
                </c:pt>
                <c:pt idx="375">
                  <c:v>171.9</c:v>
                </c:pt>
                <c:pt idx="376">
                  <c:v>161.75</c:v>
                </c:pt>
                <c:pt idx="377">
                  <c:v>167.35</c:v>
                </c:pt>
                <c:pt idx="378">
                  <c:v>175.75</c:v>
                </c:pt>
                <c:pt idx="379">
                  <c:v>187.6</c:v>
                </c:pt>
                <c:pt idx="380">
                  <c:v>184.15</c:v>
                </c:pt>
                <c:pt idx="381">
                  <c:v>189.1</c:v>
                </c:pt>
                <c:pt idx="382">
                  <c:v>190.1</c:v>
                </c:pt>
                <c:pt idx="383">
                  <c:v>185.8</c:v>
                </c:pt>
                <c:pt idx="384">
                  <c:v>192.85</c:v>
                </c:pt>
                <c:pt idx="385">
                  <c:v>174.65</c:v>
                </c:pt>
                <c:pt idx="386">
                  <c:v>191.35</c:v>
                </c:pt>
                <c:pt idx="387">
                  <c:v>195.3</c:v>
                </c:pt>
                <c:pt idx="388">
                  <c:v>213</c:v>
                </c:pt>
                <c:pt idx="389">
                  <c:v>212.8</c:v>
                </c:pt>
                <c:pt idx="390">
                  <c:v>208.5</c:v>
                </c:pt>
                <c:pt idx="391">
                  <c:v>203.35</c:v>
                </c:pt>
                <c:pt idx="392">
                  <c:v>205.45</c:v>
                </c:pt>
                <c:pt idx="393">
                  <c:v>202.9</c:v>
                </c:pt>
                <c:pt idx="394">
                  <c:v>212.65</c:v>
                </c:pt>
                <c:pt idx="395">
                  <c:v>204</c:v>
                </c:pt>
                <c:pt idx="396">
                  <c:v>190</c:v>
                </c:pt>
                <c:pt idx="397">
                  <c:v>195.85</c:v>
                </c:pt>
                <c:pt idx="398">
                  <c:v>194.5</c:v>
                </c:pt>
                <c:pt idx="399">
                  <c:v>183.95</c:v>
                </c:pt>
                <c:pt idx="400">
                  <c:v>183.95</c:v>
                </c:pt>
                <c:pt idx="401">
                  <c:v>181</c:v>
                </c:pt>
                <c:pt idx="402">
                  <c:v>180.6</c:v>
                </c:pt>
                <c:pt idx="403">
                  <c:v>182.5</c:v>
                </c:pt>
                <c:pt idx="404">
                  <c:v>182.8</c:v>
                </c:pt>
                <c:pt idx="405">
                  <c:v>162.4</c:v>
                </c:pt>
                <c:pt idx="406">
                  <c:v>163.4</c:v>
                </c:pt>
                <c:pt idx="407">
                  <c:v>164.55</c:v>
                </c:pt>
                <c:pt idx="408">
                  <c:v>159.85</c:v>
                </c:pt>
                <c:pt idx="409">
                  <c:v>148.15</c:v>
                </c:pt>
                <c:pt idx="410">
                  <c:v>144.35</c:v>
                </c:pt>
                <c:pt idx="411">
                  <c:v>143.6</c:v>
                </c:pt>
                <c:pt idx="412">
                  <c:v>138.80000000000001</c:v>
                </c:pt>
                <c:pt idx="413">
                  <c:v>138.44999999999999</c:v>
                </c:pt>
                <c:pt idx="414">
                  <c:v>147.30000000000001</c:v>
                </c:pt>
                <c:pt idx="415">
                  <c:v>145.6</c:v>
                </c:pt>
                <c:pt idx="416">
                  <c:v>138.69999999999999</c:v>
                </c:pt>
                <c:pt idx="417">
                  <c:v>134.19999999999999</c:v>
                </c:pt>
                <c:pt idx="418">
                  <c:v>133.5</c:v>
                </c:pt>
                <c:pt idx="419">
                  <c:v>139.30000000000001</c:v>
                </c:pt>
                <c:pt idx="420">
                  <c:v>137.30000000000001</c:v>
                </c:pt>
                <c:pt idx="421">
                  <c:v>140.1</c:v>
                </c:pt>
                <c:pt idx="422">
                  <c:v>152</c:v>
                </c:pt>
                <c:pt idx="423">
                  <c:v>157.44999999999999</c:v>
                </c:pt>
                <c:pt idx="424">
                  <c:v>160.5</c:v>
                </c:pt>
                <c:pt idx="425">
                  <c:v>158.35</c:v>
                </c:pt>
                <c:pt idx="426">
                  <c:v>155.6</c:v>
                </c:pt>
                <c:pt idx="427">
                  <c:v>157.30000000000001</c:v>
                </c:pt>
                <c:pt idx="428">
                  <c:v>144.85</c:v>
                </c:pt>
                <c:pt idx="429">
                  <c:v>149.4</c:v>
                </c:pt>
                <c:pt idx="430">
                  <c:v>144.85</c:v>
                </c:pt>
                <c:pt idx="431">
                  <c:v>141.65</c:v>
                </c:pt>
                <c:pt idx="432">
                  <c:v>137.5</c:v>
                </c:pt>
                <c:pt idx="433">
                  <c:v>136.75</c:v>
                </c:pt>
                <c:pt idx="434">
                  <c:v>132.19999999999999</c:v>
                </c:pt>
                <c:pt idx="435">
                  <c:v>139.65</c:v>
                </c:pt>
                <c:pt idx="436">
                  <c:v>144.35</c:v>
                </c:pt>
                <c:pt idx="437">
                  <c:v>140.5</c:v>
                </c:pt>
                <c:pt idx="438">
                  <c:v>140.55000000000001</c:v>
                </c:pt>
                <c:pt idx="439">
                  <c:v>139.80000000000001</c:v>
                </c:pt>
                <c:pt idx="440">
                  <c:v>129.55000000000001</c:v>
                </c:pt>
                <c:pt idx="441">
                  <c:v>123.25</c:v>
                </c:pt>
                <c:pt idx="442">
                  <c:v>121.45</c:v>
                </c:pt>
                <c:pt idx="443">
                  <c:v>122.2</c:v>
                </c:pt>
                <c:pt idx="444">
                  <c:v>118.1</c:v>
                </c:pt>
                <c:pt idx="445">
                  <c:v>105</c:v>
                </c:pt>
                <c:pt idx="446">
                  <c:v>109</c:v>
                </c:pt>
                <c:pt idx="447">
                  <c:v>104.45</c:v>
                </c:pt>
                <c:pt idx="448">
                  <c:v>115.5</c:v>
                </c:pt>
                <c:pt idx="449">
                  <c:v>108.55</c:v>
                </c:pt>
                <c:pt idx="450">
                  <c:v>105.75</c:v>
                </c:pt>
                <c:pt idx="451">
                  <c:v>111</c:v>
                </c:pt>
                <c:pt idx="452">
                  <c:v>106.55</c:v>
                </c:pt>
                <c:pt idx="453">
                  <c:v>104.65</c:v>
                </c:pt>
                <c:pt idx="454">
                  <c:v>102</c:v>
                </c:pt>
                <c:pt idx="455">
                  <c:v>95.5</c:v>
                </c:pt>
                <c:pt idx="456">
                  <c:v>91.6</c:v>
                </c:pt>
                <c:pt idx="457">
                  <c:v>101.78</c:v>
                </c:pt>
                <c:pt idx="458">
                  <c:v>95.14</c:v>
                </c:pt>
                <c:pt idx="459">
                  <c:v>101.2</c:v>
                </c:pt>
                <c:pt idx="460">
                  <c:v>113.74</c:v>
                </c:pt>
                <c:pt idx="461">
                  <c:v>114.4</c:v>
                </c:pt>
                <c:pt idx="462">
                  <c:v>103.7</c:v>
                </c:pt>
                <c:pt idx="463">
                  <c:v>102.1</c:v>
                </c:pt>
                <c:pt idx="464">
                  <c:v>102.2</c:v>
                </c:pt>
                <c:pt idx="465">
                  <c:v>101.18</c:v>
                </c:pt>
                <c:pt idx="466">
                  <c:v>101.1</c:v>
                </c:pt>
                <c:pt idx="467">
                  <c:v>104.66</c:v>
                </c:pt>
                <c:pt idx="468">
                  <c:v>107</c:v>
                </c:pt>
                <c:pt idx="469">
                  <c:v>105.7</c:v>
                </c:pt>
                <c:pt idx="470">
                  <c:v>105.22</c:v>
                </c:pt>
                <c:pt idx="471">
                  <c:v>101.9</c:v>
                </c:pt>
                <c:pt idx="472">
                  <c:v>101.62</c:v>
                </c:pt>
                <c:pt idx="473">
                  <c:v>100.12</c:v>
                </c:pt>
                <c:pt idx="474">
                  <c:v>96.76</c:v>
                </c:pt>
                <c:pt idx="475">
                  <c:v>99.68</c:v>
                </c:pt>
                <c:pt idx="476">
                  <c:v>100.08</c:v>
                </c:pt>
                <c:pt idx="477">
                  <c:v>97.66</c:v>
                </c:pt>
                <c:pt idx="478">
                  <c:v>96.3</c:v>
                </c:pt>
                <c:pt idx="479">
                  <c:v>99.54</c:v>
                </c:pt>
                <c:pt idx="480">
                  <c:v>98.22</c:v>
                </c:pt>
                <c:pt idx="481">
                  <c:v>97.6</c:v>
                </c:pt>
                <c:pt idx="482">
                  <c:v>97.12</c:v>
                </c:pt>
                <c:pt idx="483">
                  <c:v>96.7</c:v>
                </c:pt>
                <c:pt idx="484">
                  <c:v>92.9</c:v>
                </c:pt>
                <c:pt idx="485">
                  <c:v>91.96</c:v>
                </c:pt>
                <c:pt idx="486">
                  <c:v>91</c:v>
                </c:pt>
                <c:pt idx="487">
                  <c:v>93.8</c:v>
                </c:pt>
                <c:pt idx="488">
                  <c:v>95.86</c:v>
                </c:pt>
                <c:pt idx="489">
                  <c:v>97.66</c:v>
                </c:pt>
                <c:pt idx="490">
                  <c:v>100.04</c:v>
                </c:pt>
                <c:pt idx="491">
                  <c:v>101.76</c:v>
                </c:pt>
                <c:pt idx="492">
                  <c:v>110</c:v>
                </c:pt>
                <c:pt idx="493">
                  <c:v>109.08</c:v>
                </c:pt>
                <c:pt idx="494">
                  <c:v>108.02</c:v>
                </c:pt>
                <c:pt idx="495">
                  <c:v>107.58</c:v>
                </c:pt>
                <c:pt idx="496">
                  <c:v>106.62</c:v>
                </c:pt>
                <c:pt idx="497">
                  <c:v>108.8</c:v>
                </c:pt>
                <c:pt idx="498">
                  <c:v>110.4</c:v>
                </c:pt>
                <c:pt idx="499">
                  <c:v>108.56</c:v>
                </c:pt>
                <c:pt idx="500">
                  <c:v>109.74</c:v>
                </c:pt>
                <c:pt idx="501">
                  <c:v>104.48</c:v>
                </c:pt>
                <c:pt idx="502">
                  <c:v>106.46</c:v>
                </c:pt>
                <c:pt idx="503">
                  <c:v>102.64</c:v>
                </c:pt>
                <c:pt idx="504">
                  <c:v>103.4</c:v>
                </c:pt>
                <c:pt idx="505">
                  <c:v>99.3</c:v>
                </c:pt>
                <c:pt idx="506">
                  <c:v>100.18</c:v>
                </c:pt>
                <c:pt idx="507">
                  <c:v>104.8</c:v>
                </c:pt>
                <c:pt idx="508">
                  <c:v>102.8</c:v>
                </c:pt>
                <c:pt idx="509">
                  <c:v>105.26</c:v>
                </c:pt>
                <c:pt idx="510">
                  <c:v>106.16</c:v>
                </c:pt>
                <c:pt idx="511">
                  <c:v>105.4</c:v>
                </c:pt>
                <c:pt idx="512">
                  <c:v>104.66</c:v>
                </c:pt>
                <c:pt idx="513">
                  <c:v>102.84</c:v>
                </c:pt>
                <c:pt idx="514">
                  <c:v>102.2</c:v>
                </c:pt>
                <c:pt idx="515">
                  <c:v>104.98</c:v>
                </c:pt>
                <c:pt idx="516">
                  <c:v>103.7</c:v>
                </c:pt>
                <c:pt idx="517">
                  <c:v>103.78</c:v>
                </c:pt>
                <c:pt idx="518">
                  <c:v>103.34</c:v>
                </c:pt>
                <c:pt idx="519">
                  <c:v>105.04</c:v>
                </c:pt>
                <c:pt idx="520">
                  <c:v>110.74</c:v>
                </c:pt>
                <c:pt idx="521">
                  <c:v>114.82</c:v>
                </c:pt>
                <c:pt idx="522">
                  <c:v>107.4</c:v>
                </c:pt>
                <c:pt idx="523">
                  <c:v>119.62</c:v>
                </c:pt>
                <c:pt idx="524">
                  <c:v>119.4</c:v>
                </c:pt>
                <c:pt idx="525">
                  <c:v>115.86</c:v>
                </c:pt>
                <c:pt idx="526">
                  <c:v>92.94</c:v>
                </c:pt>
                <c:pt idx="527">
                  <c:v>85.08</c:v>
                </c:pt>
                <c:pt idx="528">
                  <c:v>73.959999999999994</c:v>
                </c:pt>
                <c:pt idx="529">
                  <c:v>64.319999999999993</c:v>
                </c:pt>
                <c:pt idx="530">
                  <c:v>66.78</c:v>
                </c:pt>
                <c:pt idx="531">
                  <c:v>69.86</c:v>
                </c:pt>
                <c:pt idx="532">
                  <c:v>78.8</c:v>
                </c:pt>
                <c:pt idx="533">
                  <c:v>74.2</c:v>
                </c:pt>
                <c:pt idx="534">
                  <c:v>73.62</c:v>
                </c:pt>
                <c:pt idx="535">
                  <c:v>75.760000000000005</c:v>
                </c:pt>
                <c:pt idx="536">
                  <c:v>72.88</c:v>
                </c:pt>
                <c:pt idx="537">
                  <c:v>70.94</c:v>
                </c:pt>
                <c:pt idx="538">
                  <c:v>73</c:v>
                </c:pt>
                <c:pt idx="539">
                  <c:v>78.06</c:v>
                </c:pt>
                <c:pt idx="540">
                  <c:v>89.8</c:v>
                </c:pt>
                <c:pt idx="541">
                  <c:v>87.7</c:v>
                </c:pt>
                <c:pt idx="542">
                  <c:v>81.7</c:v>
                </c:pt>
                <c:pt idx="543">
                  <c:v>79.38</c:v>
                </c:pt>
                <c:pt idx="544">
                  <c:v>80.98</c:v>
                </c:pt>
                <c:pt idx="545">
                  <c:v>81.56</c:v>
                </c:pt>
                <c:pt idx="546">
                  <c:v>83.2</c:v>
                </c:pt>
                <c:pt idx="547">
                  <c:v>88.36</c:v>
                </c:pt>
                <c:pt idx="548">
                  <c:v>83.2</c:v>
                </c:pt>
                <c:pt idx="549">
                  <c:v>81.48</c:v>
                </c:pt>
                <c:pt idx="550">
                  <c:v>86.1</c:v>
                </c:pt>
                <c:pt idx="551">
                  <c:v>83.12</c:v>
                </c:pt>
                <c:pt idx="552">
                  <c:v>82.24</c:v>
                </c:pt>
                <c:pt idx="553">
                  <c:v>81.8</c:v>
                </c:pt>
                <c:pt idx="554">
                  <c:v>81.72</c:v>
                </c:pt>
                <c:pt idx="555">
                  <c:v>81.78</c:v>
                </c:pt>
                <c:pt idx="556">
                  <c:v>74.180000000000007</c:v>
                </c:pt>
                <c:pt idx="557">
                  <c:v>69</c:v>
                </c:pt>
                <c:pt idx="558">
                  <c:v>60.26</c:v>
                </c:pt>
                <c:pt idx="559">
                  <c:v>58.2</c:v>
                </c:pt>
                <c:pt idx="560">
                  <c:v>59.82</c:v>
                </c:pt>
                <c:pt idx="561">
                  <c:v>57.3</c:v>
                </c:pt>
                <c:pt idx="562">
                  <c:v>59.66</c:v>
                </c:pt>
                <c:pt idx="563">
                  <c:v>67.3</c:v>
                </c:pt>
                <c:pt idx="564">
                  <c:v>68.98</c:v>
                </c:pt>
                <c:pt idx="565">
                  <c:v>72</c:v>
                </c:pt>
                <c:pt idx="566">
                  <c:v>74.14</c:v>
                </c:pt>
                <c:pt idx="567">
                  <c:v>71.760000000000005</c:v>
                </c:pt>
                <c:pt idx="568">
                  <c:v>71.400000000000006</c:v>
                </c:pt>
                <c:pt idx="569">
                  <c:v>69.14</c:v>
                </c:pt>
                <c:pt idx="570">
                  <c:v>71.44</c:v>
                </c:pt>
                <c:pt idx="571">
                  <c:v>73.58</c:v>
                </c:pt>
                <c:pt idx="572">
                  <c:v>72.3</c:v>
                </c:pt>
                <c:pt idx="573">
                  <c:v>71.84</c:v>
                </c:pt>
                <c:pt idx="574">
                  <c:v>69.88</c:v>
                </c:pt>
                <c:pt idx="575">
                  <c:v>70.819999999999993</c:v>
                </c:pt>
                <c:pt idx="576">
                  <c:v>69.28</c:v>
                </c:pt>
                <c:pt idx="577">
                  <c:v>69.14</c:v>
                </c:pt>
                <c:pt idx="578">
                  <c:v>69.66</c:v>
                </c:pt>
                <c:pt idx="579">
                  <c:v>69.28</c:v>
                </c:pt>
                <c:pt idx="580">
                  <c:v>69.86</c:v>
                </c:pt>
                <c:pt idx="581">
                  <c:v>69.8</c:v>
                </c:pt>
                <c:pt idx="582">
                  <c:v>68</c:v>
                </c:pt>
                <c:pt idx="583">
                  <c:v>67.5</c:v>
                </c:pt>
                <c:pt idx="584">
                  <c:v>66.28</c:v>
                </c:pt>
                <c:pt idx="585">
                  <c:v>66.48</c:v>
                </c:pt>
                <c:pt idx="586">
                  <c:v>65.3</c:v>
                </c:pt>
                <c:pt idx="587">
                  <c:v>64.540000000000006</c:v>
                </c:pt>
                <c:pt idx="588">
                  <c:v>65.64</c:v>
                </c:pt>
                <c:pt idx="589">
                  <c:v>67.319999999999993</c:v>
                </c:pt>
                <c:pt idx="590">
                  <c:v>70.86</c:v>
                </c:pt>
                <c:pt idx="591">
                  <c:v>69.94</c:v>
                </c:pt>
                <c:pt idx="592">
                  <c:v>71.44</c:v>
                </c:pt>
                <c:pt idx="593">
                  <c:v>73.58</c:v>
                </c:pt>
                <c:pt idx="594">
                  <c:v>71.400000000000006</c:v>
                </c:pt>
                <c:pt idx="595">
                  <c:v>69.98</c:v>
                </c:pt>
                <c:pt idx="596">
                  <c:v>68.58</c:v>
                </c:pt>
                <c:pt idx="597">
                  <c:v>68.739999999999995</c:v>
                </c:pt>
                <c:pt idx="598">
                  <c:v>66.78</c:v>
                </c:pt>
                <c:pt idx="599">
                  <c:v>66.94</c:v>
                </c:pt>
                <c:pt idx="600">
                  <c:v>67.16</c:v>
                </c:pt>
                <c:pt idx="601">
                  <c:v>66.86</c:v>
                </c:pt>
                <c:pt idx="602">
                  <c:v>66.8</c:v>
                </c:pt>
                <c:pt idx="603">
                  <c:v>67.14</c:v>
                </c:pt>
                <c:pt idx="604">
                  <c:v>68.64</c:v>
                </c:pt>
                <c:pt idx="605">
                  <c:v>69.400000000000006</c:v>
                </c:pt>
                <c:pt idx="606">
                  <c:v>66.98</c:v>
                </c:pt>
                <c:pt idx="607">
                  <c:v>66.8</c:v>
                </c:pt>
                <c:pt idx="608">
                  <c:v>69.099999999999994</c:v>
                </c:pt>
                <c:pt idx="609">
                  <c:v>70</c:v>
                </c:pt>
                <c:pt idx="610">
                  <c:v>70.98</c:v>
                </c:pt>
                <c:pt idx="611">
                  <c:v>69.680000000000007</c:v>
                </c:pt>
                <c:pt idx="612">
                  <c:v>67.900000000000006</c:v>
                </c:pt>
                <c:pt idx="613">
                  <c:v>68.48</c:v>
                </c:pt>
                <c:pt idx="614">
                  <c:v>68.42</c:v>
                </c:pt>
                <c:pt idx="615">
                  <c:v>65.98</c:v>
                </c:pt>
                <c:pt idx="616">
                  <c:v>66.040000000000006</c:v>
                </c:pt>
                <c:pt idx="617">
                  <c:v>60.98</c:v>
                </c:pt>
                <c:pt idx="618">
                  <c:v>62.26</c:v>
                </c:pt>
                <c:pt idx="619">
                  <c:v>60.2</c:v>
                </c:pt>
                <c:pt idx="620">
                  <c:v>60.04</c:v>
                </c:pt>
                <c:pt idx="621">
                  <c:v>58.96</c:v>
                </c:pt>
                <c:pt idx="622">
                  <c:v>59.16</c:v>
                </c:pt>
                <c:pt idx="623">
                  <c:v>62.96</c:v>
                </c:pt>
                <c:pt idx="624">
                  <c:v>59.86</c:v>
                </c:pt>
                <c:pt idx="625">
                  <c:v>56.56</c:v>
                </c:pt>
                <c:pt idx="626">
                  <c:v>55.54</c:v>
                </c:pt>
                <c:pt idx="627">
                  <c:v>56.18</c:v>
                </c:pt>
                <c:pt idx="628">
                  <c:v>58.3</c:v>
                </c:pt>
                <c:pt idx="629">
                  <c:v>55.7</c:v>
                </c:pt>
                <c:pt idx="630">
                  <c:v>36.74</c:v>
                </c:pt>
                <c:pt idx="631">
                  <c:v>25.1</c:v>
                </c:pt>
                <c:pt idx="632">
                  <c:v>38.799999999999997</c:v>
                </c:pt>
                <c:pt idx="633">
                  <c:v>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A-4EC5-997D-8E3D1D9C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896975"/>
        <c:axId val="1189897391"/>
      </c:scatterChart>
      <c:valAx>
        <c:axId val="118989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897391"/>
        <c:crosses val="autoZero"/>
        <c:crossBetween val="midCat"/>
      </c:valAx>
      <c:valAx>
        <c:axId val="11898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89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Объём</a:t>
            </a:r>
            <a:r>
              <a:rPr lang="ru-RU" baseline="0"/>
              <a:t> </a:t>
            </a:r>
            <a:r>
              <a:rPr lang="ru-RU"/>
              <a:t>СевСт-ао(</a:t>
            </a:r>
            <a:r>
              <a:rPr lang="en-US"/>
              <a:t>Y) </a:t>
            </a:r>
            <a:r>
              <a:rPr lang="ru-RU"/>
              <a:t>от объёма БСП</a:t>
            </a:r>
            <a:r>
              <a:rPr lang="ru-RU" baseline="0"/>
              <a:t> ао(Х)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Данные!$F$1</c:f>
              <c:strCache>
                <c:ptCount val="1"/>
                <c:pt idx="0">
                  <c:v>СевСт-ао - объём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Данные!$E$2:$E$635</c:f>
              <c:numCache>
                <c:formatCode>General</c:formatCode>
                <c:ptCount val="634"/>
                <c:pt idx="0">
                  <c:v>708042</c:v>
                </c:pt>
                <c:pt idx="1">
                  <c:v>304303</c:v>
                </c:pt>
                <c:pt idx="2">
                  <c:v>175753</c:v>
                </c:pt>
                <c:pt idx="3">
                  <c:v>152743</c:v>
                </c:pt>
                <c:pt idx="4">
                  <c:v>134678</c:v>
                </c:pt>
                <c:pt idx="5">
                  <c:v>182259</c:v>
                </c:pt>
                <c:pt idx="6">
                  <c:v>218045</c:v>
                </c:pt>
                <c:pt idx="7">
                  <c:v>381359</c:v>
                </c:pt>
                <c:pt idx="8">
                  <c:v>105959</c:v>
                </c:pt>
                <c:pt idx="9">
                  <c:v>49052</c:v>
                </c:pt>
                <c:pt idx="10">
                  <c:v>61287</c:v>
                </c:pt>
                <c:pt idx="11">
                  <c:v>72041</c:v>
                </c:pt>
                <c:pt idx="12">
                  <c:v>458943</c:v>
                </c:pt>
                <c:pt idx="13">
                  <c:v>189472</c:v>
                </c:pt>
                <c:pt idx="14">
                  <c:v>102841</c:v>
                </c:pt>
                <c:pt idx="15">
                  <c:v>88505</c:v>
                </c:pt>
                <c:pt idx="16">
                  <c:v>218436</c:v>
                </c:pt>
                <c:pt idx="17">
                  <c:v>89646</c:v>
                </c:pt>
                <c:pt idx="18">
                  <c:v>1175169</c:v>
                </c:pt>
                <c:pt idx="19">
                  <c:v>251434</c:v>
                </c:pt>
                <c:pt idx="20">
                  <c:v>723650</c:v>
                </c:pt>
                <c:pt idx="21">
                  <c:v>105064</c:v>
                </c:pt>
                <c:pt idx="22">
                  <c:v>35237</c:v>
                </c:pt>
                <c:pt idx="23">
                  <c:v>205864</c:v>
                </c:pt>
                <c:pt idx="24">
                  <c:v>252469</c:v>
                </c:pt>
                <c:pt idx="25">
                  <c:v>163790</c:v>
                </c:pt>
                <c:pt idx="26">
                  <c:v>62777</c:v>
                </c:pt>
                <c:pt idx="27">
                  <c:v>172785</c:v>
                </c:pt>
                <c:pt idx="28">
                  <c:v>328341</c:v>
                </c:pt>
                <c:pt idx="29">
                  <c:v>276587</c:v>
                </c:pt>
                <c:pt idx="30">
                  <c:v>247479</c:v>
                </c:pt>
                <c:pt idx="31">
                  <c:v>196975</c:v>
                </c:pt>
                <c:pt idx="32">
                  <c:v>102937</c:v>
                </c:pt>
                <c:pt idx="33">
                  <c:v>66265</c:v>
                </c:pt>
                <c:pt idx="34">
                  <c:v>96446</c:v>
                </c:pt>
                <c:pt idx="35">
                  <c:v>345354</c:v>
                </c:pt>
                <c:pt idx="36">
                  <c:v>319519</c:v>
                </c:pt>
                <c:pt idx="37">
                  <c:v>220170</c:v>
                </c:pt>
                <c:pt idx="38">
                  <c:v>196339</c:v>
                </c:pt>
                <c:pt idx="39">
                  <c:v>368207</c:v>
                </c:pt>
                <c:pt idx="40">
                  <c:v>225738</c:v>
                </c:pt>
                <c:pt idx="41">
                  <c:v>259974</c:v>
                </c:pt>
                <c:pt idx="42">
                  <c:v>94830</c:v>
                </c:pt>
                <c:pt idx="43">
                  <c:v>299330</c:v>
                </c:pt>
                <c:pt idx="44">
                  <c:v>191982</c:v>
                </c:pt>
                <c:pt idx="45">
                  <c:v>105300</c:v>
                </c:pt>
                <c:pt idx="46">
                  <c:v>121906</c:v>
                </c:pt>
                <c:pt idx="47">
                  <c:v>48760</c:v>
                </c:pt>
                <c:pt idx="48">
                  <c:v>232528</c:v>
                </c:pt>
                <c:pt idx="49">
                  <c:v>145845</c:v>
                </c:pt>
                <c:pt idx="50">
                  <c:v>55392</c:v>
                </c:pt>
                <c:pt idx="51">
                  <c:v>494478</c:v>
                </c:pt>
                <c:pt idx="52">
                  <c:v>148818</c:v>
                </c:pt>
                <c:pt idx="53">
                  <c:v>77892</c:v>
                </c:pt>
                <c:pt idx="54">
                  <c:v>204637</c:v>
                </c:pt>
                <c:pt idx="55">
                  <c:v>54704</c:v>
                </c:pt>
                <c:pt idx="56">
                  <c:v>176308</c:v>
                </c:pt>
                <c:pt idx="57">
                  <c:v>31409</c:v>
                </c:pt>
                <c:pt idx="58">
                  <c:v>79570</c:v>
                </c:pt>
                <c:pt idx="59">
                  <c:v>72240</c:v>
                </c:pt>
                <c:pt idx="60">
                  <c:v>103530</c:v>
                </c:pt>
                <c:pt idx="61">
                  <c:v>222680</c:v>
                </c:pt>
                <c:pt idx="62">
                  <c:v>124090</c:v>
                </c:pt>
                <c:pt idx="63">
                  <c:v>251260</c:v>
                </c:pt>
                <c:pt idx="64">
                  <c:v>119030</c:v>
                </c:pt>
                <c:pt idx="65">
                  <c:v>84610</c:v>
                </c:pt>
                <c:pt idx="66">
                  <c:v>117240</c:v>
                </c:pt>
                <c:pt idx="67">
                  <c:v>24110</c:v>
                </c:pt>
                <c:pt idx="68">
                  <c:v>37250</c:v>
                </c:pt>
                <c:pt idx="69">
                  <c:v>96910</c:v>
                </c:pt>
                <c:pt idx="70">
                  <c:v>149750</c:v>
                </c:pt>
                <c:pt idx="71">
                  <c:v>178420</c:v>
                </c:pt>
                <c:pt idx="72">
                  <c:v>609400</c:v>
                </c:pt>
                <c:pt idx="73">
                  <c:v>196070</c:v>
                </c:pt>
                <c:pt idx="74">
                  <c:v>134040</c:v>
                </c:pt>
                <c:pt idx="75">
                  <c:v>99760</c:v>
                </c:pt>
                <c:pt idx="76">
                  <c:v>127550</c:v>
                </c:pt>
                <c:pt idx="77">
                  <c:v>111260</c:v>
                </c:pt>
                <c:pt idx="78">
                  <c:v>75970</c:v>
                </c:pt>
                <c:pt idx="79">
                  <c:v>54390</c:v>
                </c:pt>
                <c:pt idx="80">
                  <c:v>110950</c:v>
                </c:pt>
                <c:pt idx="81">
                  <c:v>316740</c:v>
                </c:pt>
                <c:pt idx="82">
                  <c:v>194420</c:v>
                </c:pt>
                <c:pt idx="83">
                  <c:v>106100</c:v>
                </c:pt>
                <c:pt idx="84">
                  <c:v>71990</c:v>
                </c:pt>
                <c:pt idx="85">
                  <c:v>319470</c:v>
                </c:pt>
                <c:pt idx="86">
                  <c:v>212150</c:v>
                </c:pt>
                <c:pt idx="87">
                  <c:v>267670</c:v>
                </c:pt>
                <c:pt idx="88">
                  <c:v>113700</c:v>
                </c:pt>
                <c:pt idx="89">
                  <c:v>503490</c:v>
                </c:pt>
                <c:pt idx="90">
                  <c:v>792930</c:v>
                </c:pt>
                <c:pt idx="91">
                  <c:v>308060</c:v>
                </c:pt>
                <c:pt idx="92">
                  <c:v>526480</c:v>
                </c:pt>
                <c:pt idx="93">
                  <c:v>219710</c:v>
                </c:pt>
                <c:pt idx="94">
                  <c:v>350350</c:v>
                </c:pt>
                <c:pt idx="95">
                  <c:v>518240</c:v>
                </c:pt>
                <c:pt idx="96">
                  <c:v>801300</c:v>
                </c:pt>
                <c:pt idx="97">
                  <c:v>1697980</c:v>
                </c:pt>
                <c:pt idx="98">
                  <c:v>1069730</c:v>
                </c:pt>
                <c:pt idx="99">
                  <c:v>1062560</c:v>
                </c:pt>
                <c:pt idx="100">
                  <c:v>660710</c:v>
                </c:pt>
                <c:pt idx="101">
                  <c:v>233980</c:v>
                </c:pt>
                <c:pt idx="102">
                  <c:v>83180</c:v>
                </c:pt>
                <c:pt idx="103">
                  <c:v>507810</c:v>
                </c:pt>
                <c:pt idx="104">
                  <c:v>903420</c:v>
                </c:pt>
                <c:pt idx="105">
                  <c:v>589710</c:v>
                </c:pt>
                <c:pt idx="106">
                  <c:v>666900</c:v>
                </c:pt>
                <c:pt idx="107">
                  <c:v>338160</c:v>
                </c:pt>
                <c:pt idx="108">
                  <c:v>705190</c:v>
                </c:pt>
                <c:pt idx="109">
                  <c:v>279560</c:v>
                </c:pt>
                <c:pt idx="110">
                  <c:v>215690</c:v>
                </c:pt>
                <c:pt idx="111">
                  <c:v>413030</c:v>
                </c:pt>
                <c:pt idx="112">
                  <c:v>868090</c:v>
                </c:pt>
                <c:pt idx="113">
                  <c:v>430020</c:v>
                </c:pt>
                <c:pt idx="114">
                  <c:v>985710</c:v>
                </c:pt>
                <c:pt idx="115">
                  <c:v>487020</c:v>
                </c:pt>
                <c:pt idx="116">
                  <c:v>394460</c:v>
                </c:pt>
                <c:pt idx="117">
                  <c:v>564120</c:v>
                </c:pt>
                <c:pt idx="118">
                  <c:v>392190</c:v>
                </c:pt>
                <c:pt idx="119">
                  <c:v>132900</c:v>
                </c:pt>
                <c:pt idx="120">
                  <c:v>133890</c:v>
                </c:pt>
                <c:pt idx="121">
                  <c:v>315180</c:v>
                </c:pt>
                <c:pt idx="122">
                  <c:v>233610</c:v>
                </c:pt>
                <c:pt idx="123">
                  <c:v>200010</c:v>
                </c:pt>
                <c:pt idx="124">
                  <c:v>517200</c:v>
                </c:pt>
                <c:pt idx="125">
                  <c:v>151430</c:v>
                </c:pt>
                <c:pt idx="126">
                  <c:v>401740</c:v>
                </c:pt>
                <c:pt idx="127">
                  <c:v>226250</c:v>
                </c:pt>
                <c:pt idx="128">
                  <c:v>251790</c:v>
                </c:pt>
                <c:pt idx="129">
                  <c:v>130950</c:v>
                </c:pt>
                <c:pt idx="130">
                  <c:v>242340</c:v>
                </c:pt>
                <c:pt idx="131">
                  <c:v>387140</c:v>
                </c:pt>
                <c:pt idx="132">
                  <c:v>487070</c:v>
                </c:pt>
                <c:pt idx="133">
                  <c:v>680640</c:v>
                </c:pt>
                <c:pt idx="134">
                  <c:v>335160</c:v>
                </c:pt>
                <c:pt idx="135">
                  <c:v>396070</c:v>
                </c:pt>
                <c:pt idx="136">
                  <c:v>380250</c:v>
                </c:pt>
                <c:pt idx="137">
                  <c:v>284880</c:v>
                </c:pt>
                <c:pt idx="138">
                  <c:v>233650</c:v>
                </c:pt>
                <c:pt idx="139">
                  <c:v>136460</c:v>
                </c:pt>
                <c:pt idx="140">
                  <c:v>153570</c:v>
                </c:pt>
                <c:pt idx="141">
                  <c:v>401320</c:v>
                </c:pt>
                <c:pt idx="142">
                  <c:v>410370</c:v>
                </c:pt>
                <c:pt idx="143">
                  <c:v>147090</c:v>
                </c:pt>
                <c:pt idx="144">
                  <c:v>119140</c:v>
                </c:pt>
                <c:pt idx="145">
                  <c:v>181510</c:v>
                </c:pt>
                <c:pt idx="146">
                  <c:v>63870</c:v>
                </c:pt>
                <c:pt idx="147">
                  <c:v>177620</c:v>
                </c:pt>
                <c:pt idx="148">
                  <c:v>96440</c:v>
                </c:pt>
                <c:pt idx="149">
                  <c:v>106040</c:v>
                </c:pt>
                <c:pt idx="150">
                  <c:v>251330</c:v>
                </c:pt>
                <c:pt idx="151">
                  <c:v>239570</c:v>
                </c:pt>
                <c:pt idx="152">
                  <c:v>112300</c:v>
                </c:pt>
                <c:pt idx="153">
                  <c:v>260990</c:v>
                </c:pt>
                <c:pt idx="154">
                  <c:v>208700</c:v>
                </c:pt>
                <c:pt idx="155">
                  <c:v>988330</c:v>
                </c:pt>
                <c:pt idx="156">
                  <c:v>1077460</c:v>
                </c:pt>
                <c:pt idx="157">
                  <c:v>279240</c:v>
                </c:pt>
                <c:pt idx="158">
                  <c:v>317620</c:v>
                </c:pt>
                <c:pt idx="159">
                  <c:v>281750</c:v>
                </c:pt>
                <c:pt idx="160">
                  <c:v>108540</c:v>
                </c:pt>
                <c:pt idx="161">
                  <c:v>134450</c:v>
                </c:pt>
                <c:pt idx="162">
                  <c:v>158630</c:v>
                </c:pt>
                <c:pt idx="163">
                  <c:v>243580</c:v>
                </c:pt>
                <c:pt idx="164">
                  <c:v>317480</c:v>
                </c:pt>
                <c:pt idx="165">
                  <c:v>301050</c:v>
                </c:pt>
                <c:pt idx="166">
                  <c:v>156860</c:v>
                </c:pt>
                <c:pt idx="167">
                  <c:v>411350</c:v>
                </c:pt>
                <c:pt idx="168">
                  <c:v>311610</c:v>
                </c:pt>
                <c:pt idx="169">
                  <c:v>357520</c:v>
                </c:pt>
                <c:pt idx="170">
                  <c:v>119190</c:v>
                </c:pt>
                <c:pt idx="171">
                  <c:v>233910</c:v>
                </c:pt>
                <c:pt idx="172">
                  <c:v>166500</c:v>
                </c:pt>
                <c:pt idx="173">
                  <c:v>142960</c:v>
                </c:pt>
                <c:pt idx="174">
                  <c:v>87190</c:v>
                </c:pt>
                <c:pt idx="175">
                  <c:v>268150</c:v>
                </c:pt>
                <c:pt idx="176">
                  <c:v>305510</c:v>
                </c:pt>
                <c:pt idx="177">
                  <c:v>356120</c:v>
                </c:pt>
                <c:pt idx="178">
                  <c:v>102300</c:v>
                </c:pt>
                <c:pt idx="179">
                  <c:v>271230</c:v>
                </c:pt>
                <c:pt idx="180">
                  <c:v>117990</c:v>
                </c:pt>
                <c:pt idx="181">
                  <c:v>146680</c:v>
                </c:pt>
                <c:pt idx="182">
                  <c:v>580360</c:v>
                </c:pt>
                <c:pt idx="183">
                  <c:v>79750</c:v>
                </c:pt>
                <c:pt idx="184">
                  <c:v>67630</c:v>
                </c:pt>
                <c:pt idx="185">
                  <c:v>158590</c:v>
                </c:pt>
                <c:pt idx="186">
                  <c:v>161350</c:v>
                </c:pt>
                <c:pt idx="187">
                  <c:v>143930</c:v>
                </c:pt>
                <c:pt idx="188">
                  <c:v>313760</c:v>
                </c:pt>
                <c:pt idx="189">
                  <c:v>216780</c:v>
                </c:pt>
                <c:pt idx="190">
                  <c:v>428540</c:v>
                </c:pt>
                <c:pt idx="191">
                  <c:v>394420</c:v>
                </c:pt>
                <c:pt idx="192">
                  <c:v>367330</c:v>
                </c:pt>
                <c:pt idx="193">
                  <c:v>332870</c:v>
                </c:pt>
                <c:pt idx="194">
                  <c:v>377000</c:v>
                </c:pt>
                <c:pt idx="195">
                  <c:v>353880</c:v>
                </c:pt>
                <c:pt idx="196">
                  <c:v>231030</c:v>
                </c:pt>
                <c:pt idx="197">
                  <c:v>158510</c:v>
                </c:pt>
                <c:pt idx="198">
                  <c:v>161810</c:v>
                </c:pt>
                <c:pt idx="199">
                  <c:v>346550</c:v>
                </c:pt>
                <c:pt idx="200">
                  <c:v>544570</c:v>
                </c:pt>
                <c:pt idx="201">
                  <c:v>201930</c:v>
                </c:pt>
                <c:pt idx="202">
                  <c:v>181130</c:v>
                </c:pt>
                <c:pt idx="203">
                  <c:v>515000</c:v>
                </c:pt>
                <c:pt idx="204">
                  <c:v>157940</c:v>
                </c:pt>
                <c:pt idx="205">
                  <c:v>11530</c:v>
                </c:pt>
                <c:pt idx="206">
                  <c:v>237240</c:v>
                </c:pt>
                <c:pt idx="207">
                  <c:v>305020</c:v>
                </c:pt>
                <c:pt idx="208">
                  <c:v>187010</c:v>
                </c:pt>
                <c:pt idx="209">
                  <c:v>351970</c:v>
                </c:pt>
                <c:pt idx="210">
                  <c:v>234320</c:v>
                </c:pt>
                <c:pt idx="211">
                  <c:v>195060</c:v>
                </c:pt>
                <c:pt idx="212">
                  <c:v>714420</c:v>
                </c:pt>
                <c:pt idx="213">
                  <c:v>461630</c:v>
                </c:pt>
                <c:pt idx="214">
                  <c:v>1735180</c:v>
                </c:pt>
                <c:pt idx="215">
                  <c:v>295420</c:v>
                </c:pt>
                <c:pt idx="216">
                  <c:v>284730</c:v>
                </c:pt>
                <c:pt idx="217">
                  <c:v>819260</c:v>
                </c:pt>
                <c:pt idx="218">
                  <c:v>286020</c:v>
                </c:pt>
                <c:pt idx="219">
                  <c:v>169410</c:v>
                </c:pt>
                <c:pt idx="220">
                  <c:v>239030</c:v>
                </c:pt>
                <c:pt idx="221">
                  <c:v>131280</c:v>
                </c:pt>
                <c:pt idx="222">
                  <c:v>216220</c:v>
                </c:pt>
                <c:pt idx="223">
                  <c:v>136310</c:v>
                </c:pt>
                <c:pt idx="224">
                  <c:v>176960</c:v>
                </c:pt>
                <c:pt idx="225">
                  <c:v>714980</c:v>
                </c:pt>
                <c:pt idx="226">
                  <c:v>290310</c:v>
                </c:pt>
                <c:pt idx="227">
                  <c:v>289420</c:v>
                </c:pt>
                <c:pt idx="228">
                  <c:v>204090</c:v>
                </c:pt>
                <c:pt idx="229">
                  <c:v>258810</c:v>
                </c:pt>
                <c:pt idx="230">
                  <c:v>107520</c:v>
                </c:pt>
                <c:pt idx="231">
                  <c:v>92330</c:v>
                </c:pt>
                <c:pt idx="232">
                  <c:v>43040</c:v>
                </c:pt>
                <c:pt idx="233">
                  <c:v>249280</c:v>
                </c:pt>
                <c:pt idx="234">
                  <c:v>307250</c:v>
                </c:pt>
                <c:pt idx="235">
                  <c:v>253600</c:v>
                </c:pt>
                <c:pt idx="236">
                  <c:v>264270</c:v>
                </c:pt>
                <c:pt idx="237">
                  <c:v>167110</c:v>
                </c:pt>
                <c:pt idx="238">
                  <c:v>196950</c:v>
                </c:pt>
                <c:pt idx="239">
                  <c:v>86000</c:v>
                </c:pt>
                <c:pt idx="240">
                  <c:v>136010</c:v>
                </c:pt>
                <c:pt idx="241">
                  <c:v>381480</c:v>
                </c:pt>
                <c:pt idx="242">
                  <c:v>305560</c:v>
                </c:pt>
                <c:pt idx="243">
                  <c:v>341610</c:v>
                </c:pt>
                <c:pt idx="244">
                  <c:v>221450</c:v>
                </c:pt>
                <c:pt idx="245">
                  <c:v>363830</c:v>
                </c:pt>
                <c:pt idx="246">
                  <c:v>187290</c:v>
                </c:pt>
                <c:pt idx="247">
                  <c:v>116700</c:v>
                </c:pt>
                <c:pt idx="248">
                  <c:v>134100</c:v>
                </c:pt>
                <c:pt idx="249">
                  <c:v>140500</c:v>
                </c:pt>
                <c:pt idx="250">
                  <c:v>237070</c:v>
                </c:pt>
                <c:pt idx="251">
                  <c:v>112060</c:v>
                </c:pt>
                <c:pt idx="252">
                  <c:v>166780</c:v>
                </c:pt>
                <c:pt idx="253">
                  <c:v>260880</c:v>
                </c:pt>
                <c:pt idx="254">
                  <c:v>366750</c:v>
                </c:pt>
                <c:pt idx="255">
                  <c:v>735970</c:v>
                </c:pt>
                <c:pt idx="256">
                  <c:v>254320</c:v>
                </c:pt>
                <c:pt idx="257">
                  <c:v>42430</c:v>
                </c:pt>
                <c:pt idx="258">
                  <c:v>69020</c:v>
                </c:pt>
                <c:pt idx="259">
                  <c:v>283400</c:v>
                </c:pt>
                <c:pt idx="260">
                  <c:v>559030</c:v>
                </c:pt>
                <c:pt idx="261">
                  <c:v>339200</c:v>
                </c:pt>
                <c:pt idx="262">
                  <c:v>510220</c:v>
                </c:pt>
                <c:pt idx="263">
                  <c:v>1506820</c:v>
                </c:pt>
                <c:pt idx="264">
                  <c:v>767410</c:v>
                </c:pt>
                <c:pt idx="265">
                  <c:v>369210</c:v>
                </c:pt>
                <c:pt idx="266">
                  <c:v>463400</c:v>
                </c:pt>
                <c:pt idx="267">
                  <c:v>246930</c:v>
                </c:pt>
                <c:pt idx="268">
                  <c:v>319230</c:v>
                </c:pt>
                <c:pt idx="269">
                  <c:v>313130</c:v>
                </c:pt>
                <c:pt idx="270">
                  <c:v>290010</c:v>
                </c:pt>
                <c:pt idx="271">
                  <c:v>234850</c:v>
                </c:pt>
                <c:pt idx="272">
                  <c:v>764420</c:v>
                </c:pt>
                <c:pt idx="273">
                  <c:v>234830</c:v>
                </c:pt>
                <c:pt idx="274">
                  <c:v>304400</c:v>
                </c:pt>
                <c:pt idx="275">
                  <c:v>232940</c:v>
                </c:pt>
                <c:pt idx="276">
                  <c:v>107700</c:v>
                </c:pt>
                <c:pt idx="277">
                  <c:v>452740</c:v>
                </c:pt>
                <c:pt idx="278">
                  <c:v>74390</c:v>
                </c:pt>
                <c:pt idx="279">
                  <c:v>86270</c:v>
                </c:pt>
                <c:pt idx="280">
                  <c:v>20910</c:v>
                </c:pt>
                <c:pt idx="281">
                  <c:v>64500</c:v>
                </c:pt>
                <c:pt idx="282">
                  <c:v>127680</c:v>
                </c:pt>
                <c:pt idx="283">
                  <c:v>282540</c:v>
                </c:pt>
                <c:pt idx="284">
                  <c:v>142660</c:v>
                </c:pt>
                <c:pt idx="285">
                  <c:v>335060</c:v>
                </c:pt>
                <c:pt idx="286">
                  <c:v>225630</c:v>
                </c:pt>
                <c:pt idx="287">
                  <c:v>159680</c:v>
                </c:pt>
                <c:pt idx="288">
                  <c:v>281340</c:v>
                </c:pt>
                <c:pt idx="289">
                  <c:v>87840</c:v>
                </c:pt>
                <c:pt idx="290">
                  <c:v>155960</c:v>
                </c:pt>
                <c:pt idx="291">
                  <c:v>330340</c:v>
                </c:pt>
                <c:pt idx="292">
                  <c:v>333110</c:v>
                </c:pt>
                <c:pt idx="293">
                  <c:v>160960</c:v>
                </c:pt>
                <c:pt idx="294">
                  <c:v>85560</c:v>
                </c:pt>
                <c:pt idx="295">
                  <c:v>143150</c:v>
                </c:pt>
                <c:pt idx="296">
                  <c:v>52330</c:v>
                </c:pt>
                <c:pt idx="297">
                  <c:v>199180</c:v>
                </c:pt>
                <c:pt idx="298">
                  <c:v>52000</c:v>
                </c:pt>
                <c:pt idx="299">
                  <c:v>198550</c:v>
                </c:pt>
                <c:pt idx="300">
                  <c:v>452520</c:v>
                </c:pt>
                <c:pt idx="301">
                  <c:v>480330</c:v>
                </c:pt>
                <c:pt idx="302">
                  <c:v>718450</c:v>
                </c:pt>
                <c:pt idx="303">
                  <c:v>756110</c:v>
                </c:pt>
                <c:pt idx="304">
                  <c:v>382790</c:v>
                </c:pt>
                <c:pt idx="305">
                  <c:v>722680</c:v>
                </c:pt>
                <c:pt idx="306">
                  <c:v>688410</c:v>
                </c:pt>
                <c:pt idx="307">
                  <c:v>529530</c:v>
                </c:pt>
                <c:pt idx="308">
                  <c:v>228790</c:v>
                </c:pt>
                <c:pt idx="309">
                  <c:v>193170</c:v>
                </c:pt>
                <c:pt idx="310">
                  <c:v>80030</c:v>
                </c:pt>
                <c:pt idx="311">
                  <c:v>976400</c:v>
                </c:pt>
                <c:pt idx="312">
                  <c:v>873080</c:v>
                </c:pt>
                <c:pt idx="313">
                  <c:v>940270</c:v>
                </c:pt>
                <c:pt idx="314">
                  <c:v>406220</c:v>
                </c:pt>
                <c:pt idx="315">
                  <c:v>836150</c:v>
                </c:pt>
                <c:pt idx="316">
                  <c:v>2036810</c:v>
                </c:pt>
                <c:pt idx="317">
                  <c:v>1716560</c:v>
                </c:pt>
                <c:pt idx="318">
                  <c:v>511510</c:v>
                </c:pt>
                <c:pt idx="319">
                  <c:v>365370</c:v>
                </c:pt>
                <c:pt idx="320">
                  <c:v>1028280</c:v>
                </c:pt>
                <c:pt idx="321">
                  <c:v>2080140</c:v>
                </c:pt>
                <c:pt idx="322">
                  <c:v>1633710</c:v>
                </c:pt>
                <c:pt idx="323">
                  <c:v>1318230</c:v>
                </c:pt>
                <c:pt idx="324">
                  <c:v>647600</c:v>
                </c:pt>
                <c:pt idx="325">
                  <c:v>579440</c:v>
                </c:pt>
                <c:pt idx="326">
                  <c:v>942210</c:v>
                </c:pt>
                <c:pt idx="327">
                  <c:v>108310</c:v>
                </c:pt>
                <c:pt idx="328">
                  <c:v>558460</c:v>
                </c:pt>
                <c:pt idx="329">
                  <c:v>2222960</c:v>
                </c:pt>
                <c:pt idx="330">
                  <c:v>591930</c:v>
                </c:pt>
                <c:pt idx="331">
                  <c:v>882590</c:v>
                </c:pt>
                <c:pt idx="332">
                  <c:v>314530</c:v>
                </c:pt>
                <c:pt idx="333">
                  <c:v>521680</c:v>
                </c:pt>
                <c:pt idx="334">
                  <c:v>675270</c:v>
                </c:pt>
                <c:pt idx="335">
                  <c:v>367400</c:v>
                </c:pt>
                <c:pt idx="336">
                  <c:v>367850</c:v>
                </c:pt>
                <c:pt idx="337">
                  <c:v>244780</c:v>
                </c:pt>
                <c:pt idx="338">
                  <c:v>562230</c:v>
                </c:pt>
                <c:pt idx="339">
                  <c:v>450740</c:v>
                </c:pt>
                <c:pt idx="340">
                  <c:v>658030</c:v>
                </c:pt>
                <c:pt idx="341">
                  <c:v>431440</c:v>
                </c:pt>
                <c:pt idx="342">
                  <c:v>414990</c:v>
                </c:pt>
                <c:pt idx="343">
                  <c:v>1190680</c:v>
                </c:pt>
                <c:pt idx="344">
                  <c:v>1286670</c:v>
                </c:pt>
                <c:pt idx="345">
                  <c:v>2123340</c:v>
                </c:pt>
                <c:pt idx="346">
                  <c:v>719040</c:v>
                </c:pt>
                <c:pt idx="347">
                  <c:v>407410</c:v>
                </c:pt>
                <c:pt idx="348">
                  <c:v>342300</c:v>
                </c:pt>
                <c:pt idx="349">
                  <c:v>180840</c:v>
                </c:pt>
                <c:pt idx="350">
                  <c:v>363340</c:v>
                </c:pt>
                <c:pt idx="351">
                  <c:v>275050</c:v>
                </c:pt>
                <c:pt idx="352">
                  <c:v>622100</c:v>
                </c:pt>
                <c:pt idx="353">
                  <c:v>344790</c:v>
                </c:pt>
                <c:pt idx="354">
                  <c:v>827550</c:v>
                </c:pt>
                <c:pt idx="355">
                  <c:v>275340</c:v>
                </c:pt>
                <c:pt idx="356">
                  <c:v>438070</c:v>
                </c:pt>
                <c:pt idx="357">
                  <c:v>937980</c:v>
                </c:pt>
                <c:pt idx="358">
                  <c:v>1330470</c:v>
                </c:pt>
                <c:pt idx="359">
                  <c:v>1118320</c:v>
                </c:pt>
                <c:pt idx="360">
                  <c:v>631980</c:v>
                </c:pt>
                <c:pt idx="361">
                  <c:v>275210</c:v>
                </c:pt>
                <c:pt idx="362">
                  <c:v>197520</c:v>
                </c:pt>
                <c:pt idx="363">
                  <c:v>573690</c:v>
                </c:pt>
                <c:pt idx="364">
                  <c:v>1023830</c:v>
                </c:pt>
                <c:pt idx="365">
                  <c:v>489500</c:v>
                </c:pt>
                <c:pt idx="366">
                  <c:v>421840</c:v>
                </c:pt>
                <c:pt idx="367">
                  <c:v>541190</c:v>
                </c:pt>
                <c:pt idx="368">
                  <c:v>739810</c:v>
                </c:pt>
                <c:pt idx="369">
                  <c:v>548630</c:v>
                </c:pt>
                <c:pt idx="370">
                  <c:v>661220</c:v>
                </c:pt>
                <c:pt idx="371">
                  <c:v>829550</c:v>
                </c:pt>
                <c:pt idx="372">
                  <c:v>1233710</c:v>
                </c:pt>
                <c:pt idx="373">
                  <c:v>525190</c:v>
                </c:pt>
                <c:pt idx="374">
                  <c:v>657330</c:v>
                </c:pt>
                <c:pt idx="375">
                  <c:v>885850</c:v>
                </c:pt>
                <c:pt idx="376">
                  <c:v>1193300</c:v>
                </c:pt>
                <c:pt idx="377">
                  <c:v>815820</c:v>
                </c:pt>
                <c:pt idx="378">
                  <c:v>2116230</c:v>
                </c:pt>
                <c:pt idx="379">
                  <c:v>261040</c:v>
                </c:pt>
                <c:pt idx="380">
                  <c:v>319620</c:v>
                </c:pt>
                <c:pt idx="381">
                  <c:v>588030</c:v>
                </c:pt>
                <c:pt idx="382">
                  <c:v>636820</c:v>
                </c:pt>
                <c:pt idx="383">
                  <c:v>442000</c:v>
                </c:pt>
                <c:pt idx="384">
                  <c:v>180770</c:v>
                </c:pt>
                <c:pt idx="385">
                  <c:v>332440</c:v>
                </c:pt>
                <c:pt idx="386">
                  <c:v>253480</c:v>
                </c:pt>
                <c:pt idx="387">
                  <c:v>593380</c:v>
                </c:pt>
                <c:pt idx="388">
                  <c:v>1105410</c:v>
                </c:pt>
                <c:pt idx="389">
                  <c:v>634800</c:v>
                </c:pt>
                <c:pt idx="390">
                  <c:v>469340</c:v>
                </c:pt>
                <c:pt idx="391">
                  <c:v>1238740</c:v>
                </c:pt>
                <c:pt idx="392">
                  <c:v>1033610</c:v>
                </c:pt>
                <c:pt idx="393">
                  <c:v>1272830</c:v>
                </c:pt>
                <c:pt idx="394">
                  <c:v>1122710</c:v>
                </c:pt>
                <c:pt idx="395">
                  <c:v>705100</c:v>
                </c:pt>
                <c:pt idx="396">
                  <c:v>2622810</c:v>
                </c:pt>
                <c:pt idx="397">
                  <c:v>1068700</c:v>
                </c:pt>
                <c:pt idx="398">
                  <c:v>1338630</c:v>
                </c:pt>
                <c:pt idx="399">
                  <c:v>1305100</c:v>
                </c:pt>
                <c:pt idx="400">
                  <c:v>602770</c:v>
                </c:pt>
                <c:pt idx="401">
                  <c:v>1058040</c:v>
                </c:pt>
                <c:pt idx="402">
                  <c:v>712980</c:v>
                </c:pt>
                <c:pt idx="403">
                  <c:v>575160</c:v>
                </c:pt>
                <c:pt idx="404">
                  <c:v>450430</c:v>
                </c:pt>
                <c:pt idx="405">
                  <c:v>496160</c:v>
                </c:pt>
                <c:pt idx="406">
                  <c:v>964150</c:v>
                </c:pt>
                <c:pt idx="407">
                  <c:v>820030</c:v>
                </c:pt>
                <c:pt idx="408">
                  <c:v>461770</c:v>
                </c:pt>
                <c:pt idx="409">
                  <c:v>2120670</c:v>
                </c:pt>
                <c:pt idx="410">
                  <c:v>734200</c:v>
                </c:pt>
                <c:pt idx="411">
                  <c:v>385000</c:v>
                </c:pt>
                <c:pt idx="412">
                  <c:v>734390</c:v>
                </c:pt>
                <c:pt idx="413">
                  <c:v>662310</c:v>
                </c:pt>
                <c:pt idx="414">
                  <c:v>266410</c:v>
                </c:pt>
                <c:pt idx="415">
                  <c:v>1952790</c:v>
                </c:pt>
                <c:pt idx="416">
                  <c:v>2195610</c:v>
                </c:pt>
                <c:pt idx="417">
                  <c:v>1367750</c:v>
                </c:pt>
                <c:pt idx="418">
                  <c:v>1964570</c:v>
                </c:pt>
                <c:pt idx="419">
                  <c:v>870330</c:v>
                </c:pt>
                <c:pt idx="420">
                  <c:v>777230</c:v>
                </c:pt>
                <c:pt idx="421">
                  <c:v>814840</c:v>
                </c:pt>
                <c:pt idx="422">
                  <c:v>1153230</c:v>
                </c:pt>
                <c:pt idx="423">
                  <c:v>192410</c:v>
                </c:pt>
                <c:pt idx="424">
                  <c:v>1164310</c:v>
                </c:pt>
                <c:pt idx="425">
                  <c:v>744820</c:v>
                </c:pt>
                <c:pt idx="426">
                  <c:v>1164570</c:v>
                </c:pt>
                <c:pt idx="427">
                  <c:v>662800</c:v>
                </c:pt>
                <c:pt idx="428">
                  <c:v>1095530</c:v>
                </c:pt>
                <c:pt idx="429">
                  <c:v>1711430</c:v>
                </c:pt>
                <c:pt idx="430">
                  <c:v>990700</c:v>
                </c:pt>
                <c:pt idx="431">
                  <c:v>337980</c:v>
                </c:pt>
                <c:pt idx="432">
                  <c:v>860060</c:v>
                </c:pt>
                <c:pt idx="433">
                  <c:v>1590410</c:v>
                </c:pt>
                <c:pt idx="434">
                  <c:v>988330</c:v>
                </c:pt>
                <c:pt idx="435">
                  <c:v>1436630</c:v>
                </c:pt>
                <c:pt idx="436">
                  <c:v>668130</c:v>
                </c:pt>
                <c:pt idx="437">
                  <c:v>150790</c:v>
                </c:pt>
                <c:pt idx="438">
                  <c:v>1495960</c:v>
                </c:pt>
                <c:pt idx="439">
                  <c:v>420730</c:v>
                </c:pt>
                <c:pt idx="440">
                  <c:v>690230</c:v>
                </c:pt>
                <c:pt idx="441">
                  <c:v>388680</c:v>
                </c:pt>
                <c:pt idx="442">
                  <c:v>501990</c:v>
                </c:pt>
                <c:pt idx="443">
                  <c:v>366350</c:v>
                </c:pt>
                <c:pt idx="444">
                  <c:v>1260140</c:v>
                </c:pt>
                <c:pt idx="445">
                  <c:v>1101420</c:v>
                </c:pt>
                <c:pt idx="446">
                  <c:v>858730</c:v>
                </c:pt>
                <c:pt idx="447">
                  <c:v>493540</c:v>
                </c:pt>
                <c:pt idx="448">
                  <c:v>1440570</c:v>
                </c:pt>
                <c:pt idx="449">
                  <c:v>1646400</c:v>
                </c:pt>
                <c:pt idx="450">
                  <c:v>1136180</c:v>
                </c:pt>
                <c:pt idx="451">
                  <c:v>548030</c:v>
                </c:pt>
                <c:pt idx="452">
                  <c:v>538530</c:v>
                </c:pt>
                <c:pt idx="453">
                  <c:v>417010</c:v>
                </c:pt>
                <c:pt idx="454">
                  <c:v>289650</c:v>
                </c:pt>
                <c:pt idx="455">
                  <c:v>675480</c:v>
                </c:pt>
                <c:pt idx="456">
                  <c:v>595650</c:v>
                </c:pt>
                <c:pt idx="457">
                  <c:v>260680</c:v>
                </c:pt>
                <c:pt idx="458">
                  <c:v>588840</c:v>
                </c:pt>
                <c:pt idx="459">
                  <c:v>402120</c:v>
                </c:pt>
                <c:pt idx="460">
                  <c:v>147770</c:v>
                </c:pt>
                <c:pt idx="461">
                  <c:v>1743420</c:v>
                </c:pt>
                <c:pt idx="462">
                  <c:v>420430</c:v>
                </c:pt>
                <c:pt idx="463">
                  <c:v>653150</c:v>
                </c:pt>
                <c:pt idx="464">
                  <c:v>471750</c:v>
                </c:pt>
                <c:pt idx="465">
                  <c:v>752190</c:v>
                </c:pt>
                <c:pt idx="466">
                  <c:v>88260</c:v>
                </c:pt>
                <c:pt idx="467">
                  <c:v>330000</c:v>
                </c:pt>
                <c:pt idx="468">
                  <c:v>431410</c:v>
                </c:pt>
                <c:pt idx="469">
                  <c:v>1252950</c:v>
                </c:pt>
                <c:pt idx="470">
                  <c:v>1099140</c:v>
                </c:pt>
                <c:pt idx="471">
                  <c:v>1708060</c:v>
                </c:pt>
                <c:pt idx="472">
                  <c:v>631410</c:v>
                </c:pt>
                <c:pt idx="473">
                  <c:v>446860</c:v>
                </c:pt>
                <c:pt idx="474">
                  <c:v>267800</c:v>
                </c:pt>
                <c:pt idx="475">
                  <c:v>262060</c:v>
                </c:pt>
                <c:pt idx="476">
                  <c:v>348250</c:v>
                </c:pt>
                <c:pt idx="477">
                  <c:v>1588840</c:v>
                </c:pt>
                <c:pt idx="478">
                  <c:v>621790</c:v>
                </c:pt>
                <c:pt idx="479">
                  <c:v>1299380</c:v>
                </c:pt>
                <c:pt idx="480">
                  <c:v>629460</c:v>
                </c:pt>
                <c:pt idx="481">
                  <c:v>486040</c:v>
                </c:pt>
                <c:pt idx="482">
                  <c:v>506180</c:v>
                </c:pt>
                <c:pt idx="483">
                  <c:v>279680</c:v>
                </c:pt>
                <c:pt idx="484">
                  <c:v>713010</c:v>
                </c:pt>
                <c:pt idx="485">
                  <c:v>858160</c:v>
                </c:pt>
                <c:pt idx="486">
                  <c:v>1032000</c:v>
                </c:pt>
                <c:pt idx="487">
                  <c:v>1563320</c:v>
                </c:pt>
                <c:pt idx="488">
                  <c:v>2311380</c:v>
                </c:pt>
                <c:pt idx="489">
                  <c:v>549250</c:v>
                </c:pt>
                <c:pt idx="490">
                  <c:v>1028820</c:v>
                </c:pt>
                <c:pt idx="491">
                  <c:v>657310</c:v>
                </c:pt>
                <c:pt idx="492">
                  <c:v>690560</c:v>
                </c:pt>
                <c:pt idx="493">
                  <c:v>792110</c:v>
                </c:pt>
                <c:pt idx="494">
                  <c:v>858520</c:v>
                </c:pt>
                <c:pt idx="495">
                  <c:v>327870</c:v>
                </c:pt>
                <c:pt idx="496">
                  <c:v>1585040</c:v>
                </c:pt>
                <c:pt idx="497">
                  <c:v>559200</c:v>
                </c:pt>
                <c:pt idx="498">
                  <c:v>540620</c:v>
                </c:pt>
                <c:pt idx="499">
                  <c:v>596630</c:v>
                </c:pt>
                <c:pt idx="500">
                  <c:v>576610</c:v>
                </c:pt>
                <c:pt idx="501">
                  <c:v>682890</c:v>
                </c:pt>
                <c:pt idx="502">
                  <c:v>801630</c:v>
                </c:pt>
                <c:pt idx="503">
                  <c:v>525290</c:v>
                </c:pt>
                <c:pt idx="504">
                  <c:v>630500</c:v>
                </c:pt>
                <c:pt idx="505">
                  <c:v>643450</c:v>
                </c:pt>
                <c:pt idx="506">
                  <c:v>236410</c:v>
                </c:pt>
                <c:pt idx="507">
                  <c:v>771330</c:v>
                </c:pt>
                <c:pt idx="508">
                  <c:v>735610</c:v>
                </c:pt>
                <c:pt idx="509">
                  <c:v>741880</c:v>
                </c:pt>
                <c:pt idx="510">
                  <c:v>423740</c:v>
                </c:pt>
                <c:pt idx="511">
                  <c:v>467600</c:v>
                </c:pt>
                <c:pt idx="512">
                  <c:v>531050</c:v>
                </c:pt>
                <c:pt idx="513">
                  <c:v>819660</c:v>
                </c:pt>
                <c:pt idx="514">
                  <c:v>578180</c:v>
                </c:pt>
                <c:pt idx="515">
                  <c:v>1736970</c:v>
                </c:pt>
                <c:pt idx="516">
                  <c:v>2170370</c:v>
                </c:pt>
                <c:pt idx="517">
                  <c:v>1649830</c:v>
                </c:pt>
                <c:pt idx="518">
                  <c:v>1616730</c:v>
                </c:pt>
                <c:pt idx="519">
                  <c:v>1538250</c:v>
                </c:pt>
                <c:pt idx="520">
                  <c:v>2036380</c:v>
                </c:pt>
                <c:pt idx="521">
                  <c:v>3046920</c:v>
                </c:pt>
                <c:pt idx="522">
                  <c:v>2469030</c:v>
                </c:pt>
                <c:pt idx="523">
                  <c:v>1388790</c:v>
                </c:pt>
                <c:pt idx="524">
                  <c:v>1488960</c:v>
                </c:pt>
                <c:pt idx="525">
                  <c:v>1068040</c:v>
                </c:pt>
                <c:pt idx="526">
                  <c:v>2090810</c:v>
                </c:pt>
                <c:pt idx="527">
                  <c:v>1597290</c:v>
                </c:pt>
                <c:pt idx="528">
                  <c:v>2564230</c:v>
                </c:pt>
                <c:pt idx="529">
                  <c:v>2595290</c:v>
                </c:pt>
                <c:pt idx="530">
                  <c:v>1112190</c:v>
                </c:pt>
                <c:pt idx="531">
                  <c:v>1332470</c:v>
                </c:pt>
                <c:pt idx="532">
                  <c:v>4796870</c:v>
                </c:pt>
                <c:pt idx="533">
                  <c:v>2127710</c:v>
                </c:pt>
                <c:pt idx="534">
                  <c:v>2173990</c:v>
                </c:pt>
                <c:pt idx="535">
                  <c:v>2005340</c:v>
                </c:pt>
                <c:pt idx="536">
                  <c:v>2241080</c:v>
                </c:pt>
                <c:pt idx="537">
                  <c:v>1607360</c:v>
                </c:pt>
                <c:pt idx="538">
                  <c:v>2047940</c:v>
                </c:pt>
                <c:pt idx="539">
                  <c:v>4792840</c:v>
                </c:pt>
                <c:pt idx="540">
                  <c:v>5856650</c:v>
                </c:pt>
                <c:pt idx="541">
                  <c:v>4919450</c:v>
                </c:pt>
                <c:pt idx="542">
                  <c:v>2803090</c:v>
                </c:pt>
                <c:pt idx="543">
                  <c:v>1049670</c:v>
                </c:pt>
                <c:pt idx="544">
                  <c:v>1540320</c:v>
                </c:pt>
                <c:pt idx="545">
                  <c:v>1619220</c:v>
                </c:pt>
                <c:pt idx="546">
                  <c:v>3010410</c:v>
                </c:pt>
                <c:pt idx="547">
                  <c:v>2492970</c:v>
                </c:pt>
                <c:pt idx="548">
                  <c:v>1991290</c:v>
                </c:pt>
                <c:pt idx="549">
                  <c:v>3036420</c:v>
                </c:pt>
                <c:pt idx="550">
                  <c:v>4927040</c:v>
                </c:pt>
                <c:pt idx="551">
                  <c:v>3403200</c:v>
                </c:pt>
                <c:pt idx="552">
                  <c:v>3490640</c:v>
                </c:pt>
                <c:pt idx="553">
                  <c:v>2506130</c:v>
                </c:pt>
                <c:pt idx="554">
                  <c:v>1299950</c:v>
                </c:pt>
                <c:pt idx="555">
                  <c:v>1241890</c:v>
                </c:pt>
                <c:pt idx="556">
                  <c:v>1332300</c:v>
                </c:pt>
                <c:pt idx="557">
                  <c:v>1535390</c:v>
                </c:pt>
                <c:pt idx="558">
                  <c:v>1878800</c:v>
                </c:pt>
                <c:pt idx="559">
                  <c:v>1724990</c:v>
                </c:pt>
                <c:pt idx="560">
                  <c:v>5874590</c:v>
                </c:pt>
                <c:pt idx="561">
                  <c:v>3789700</c:v>
                </c:pt>
                <c:pt idx="562">
                  <c:v>2177620</c:v>
                </c:pt>
                <c:pt idx="563">
                  <c:v>7783110</c:v>
                </c:pt>
                <c:pt idx="564">
                  <c:v>5686770</c:v>
                </c:pt>
                <c:pt idx="565">
                  <c:v>10540190</c:v>
                </c:pt>
                <c:pt idx="566">
                  <c:v>11100730</c:v>
                </c:pt>
                <c:pt idx="567">
                  <c:v>8985870</c:v>
                </c:pt>
                <c:pt idx="568">
                  <c:v>4471300</c:v>
                </c:pt>
                <c:pt idx="569">
                  <c:v>4203660</c:v>
                </c:pt>
                <c:pt idx="570">
                  <c:v>1419150</c:v>
                </c:pt>
                <c:pt idx="571">
                  <c:v>2253500</c:v>
                </c:pt>
                <c:pt idx="572">
                  <c:v>5869190</c:v>
                </c:pt>
                <c:pt idx="573">
                  <c:v>4011050</c:v>
                </c:pt>
                <c:pt idx="574">
                  <c:v>2530950</c:v>
                </c:pt>
                <c:pt idx="575">
                  <c:v>1484950</c:v>
                </c:pt>
                <c:pt idx="576">
                  <c:v>1726500</c:v>
                </c:pt>
                <c:pt idx="577">
                  <c:v>1992480</c:v>
                </c:pt>
                <c:pt idx="578">
                  <c:v>1576960</c:v>
                </c:pt>
                <c:pt idx="579">
                  <c:v>2472970</c:v>
                </c:pt>
                <c:pt idx="580">
                  <c:v>3572610</c:v>
                </c:pt>
                <c:pt idx="581">
                  <c:v>2549750</c:v>
                </c:pt>
                <c:pt idx="582">
                  <c:v>2696280</c:v>
                </c:pt>
                <c:pt idx="583">
                  <c:v>1455960</c:v>
                </c:pt>
                <c:pt idx="584">
                  <c:v>5772360</c:v>
                </c:pt>
                <c:pt idx="585">
                  <c:v>3630080</c:v>
                </c:pt>
                <c:pt idx="586">
                  <c:v>2457030</c:v>
                </c:pt>
                <c:pt idx="587">
                  <c:v>4147730</c:v>
                </c:pt>
                <c:pt idx="588">
                  <c:v>1421140</c:v>
                </c:pt>
                <c:pt idx="589">
                  <c:v>4624010</c:v>
                </c:pt>
                <c:pt idx="590">
                  <c:v>3473300</c:v>
                </c:pt>
                <c:pt idx="591">
                  <c:v>2873840</c:v>
                </c:pt>
                <c:pt idx="592">
                  <c:v>8865260</c:v>
                </c:pt>
                <c:pt idx="593">
                  <c:v>3679490</c:v>
                </c:pt>
                <c:pt idx="594">
                  <c:v>2302410</c:v>
                </c:pt>
                <c:pt idx="595">
                  <c:v>1778920</c:v>
                </c:pt>
                <c:pt idx="596">
                  <c:v>1383170</c:v>
                </c:pt>
                <c:pt idx="597">
                  <c:v>1318580</c:v>
                </c:pt>
                <c:pt idx="598">
                  <c:v>2202890</c:v>
                </c:pt>
                <c:pt idx="599">
                  <c:v>2315750</c:v>
                </c:pt>
                <c:pt idx="600">
                  <c:v>1257660</c:v>
                </c:pt>
                <c:pt idx="601">
                  <c:v>7101570</c:v>
                </c:pt>
                <c:pt idx="602">
                  <c:v>2405050</c:v>
                </c:pt>
                <c:pt idx="603">
                  <c:v>1769010</c:v>
                </c:pt>
                <c:pt idx="604">
                  <c:v>4204690</c:v>
                </c:pt>
                <c:pt idx="605">
                  <c:v>3419080</c:v>
                </c:pt>
                <c:pt idx="606">
                  <c:v>3556990</c:v>
                </c:pt>
                <c:pt idx="607">
                  <c:v>3879130</c:v>
                </c:pt>
                <c:pt idx="608">
                  <c:v>3094260</c:v>
                </c:pt>
                <c:pt idx="609">
                  <c:v>4176800</c:v>
                </c:pt>
                <c:pt idx="610">
                  <c:v>2681080</c:v>
                </c:pt>
                <c:pt idx="611">
                  <c:v>5020670</c:v>
                </c:pt>
                <c:pt idx="612">
                  <c:v>2285890</c:v>
                </c:pt>
                <c:pt idx="613">
                  <c:v>4857380</c:v>
                </c:pt>
                <c:pt idx="614">
                  <c:v>4085860</c:v>
                </c:pt>
                <c:pt idx="615">
                  <c:v>5787480</c:v>
                </c:pt>
                <c:pt idx="616">
                  <c:v>4142970</c:v>
                </c:pt>
                <c:pt idx="617">
                  <c:v>5330820</c:v>
                </c:pt>
                <c:pt idx="618">
                  <c:v>1793860</c:v>
                </c:pt>
                <c:pt idx="619">
                  <c:v>1565300</c:v>
                </c:pt>
                <c:pt idx="620">
                  <c:v>2220600</c:v>
                </c:pt>
                <c:pt idx="621">
                  <c:v>1511740</c:v>
                </c:pt>
                <c:pt idx="622">
                  <c:v>1348520</c:v>
                </c:pt>
                <c:pt idx="623">
                  <c:v>1373380</c:v>
                </c:pt>
                <c:pt idx="624">
                  <c:v>2905260</c:v>
                </c:pt>
                <c:pt idx="625">
                  <c:v>4961900</c:v>
                </c:pt>
                <c:pt idx="626">
                  <c:v>3823240</c:v>
                </c:pt>
                <c:pt idx="627">
                  <c:v>4373850</c:v>
                </c:pt>
                <c:pt idx="628">
                  <c:v>3428700</c:v>
                </c:pt>
                <c:pt idx="629">
                  <c:v>4792380</c:v>
                </c:pt>
                <c:pt idx="630">
                  <c:v>6256940</c:v>
                </c:pt>
                <c:pt idx="632">
                  <c:v>3199240</c:v>
                </c:pt>
                <c:pt idx="633">
                  <c:v>645090</c:v>
                </c:pt>
              </c:numCache>
            </c:numRef>
          </c:xVal>
          <c:yVal>
            <c:numRef>
              <c:f>Данные!$F$2:$F$635</c:f>
              <c:numCache>
                <c:formatCode>General</c:formatCode>
                <c:ptCount val="634"/>
                <c:pt idx="0">
                  <c:v>20093950</c:v>
                </c:pt>
                <c:pt idx="1">
                  <c:v>21008116</c:v>
                </c:pt>
                <c:pt idx="2">
                  <c:v>11785208</c:v>
                </c:pt>
                <c:pt idx="3">
                  <c:v>16798263</c:v>
                </c:pt>
                <c:pt idx="4">
                  <c:v>16010986</c:v>
                </c:pt>
                <c:pt idx="5">
                  <c:v>15894020</c:v>
                </c:pt>
                <c:pt idx="6">
                  <c:v>7311006</c:v>
                </c:pt>
                <c:pt idx="7">
                  <c:v>14059618</c:v>
                </c:pt>
                <c:pt idx="8">
                  <c:v>16914309</c:v>
                </c:pt>
                <c:pt idx="9">
                  <c:v>11799433</c:v>
                </c:pt>
                <c:pt idx="10">
                  <c:v>13506665</c:v>
                </c:pt>
                <c:pt idx="11">
                  <c:v>13963494</c:v>
                </c:pt>
                <c:pt idx="12">
                  <c:v>10071670</c:v>
                </c:pt>
                <c:pt idx="13">
                  <c:v>8071102</c:v>
                </c:pt>
                <c:pt idx="14">
                  <c:v>9633476</c:v>
                </c:pt>
                <c:pt idx="15">
                  <c:v>8362389</c:v>
                </c:pt>
                <c:pt idx="16">
                  <c:v>8051758</c:v>
                </c:pt>
                <c:pt idx="17">
                  <c:v>6983827</c:v>
                </c:pt>
                <c:pt idx="18">
                  <c:v>10430333</c:v>
                </c:pt>
                <c:pt idx="19">
                  <c:v>9845053</c:v>
                </c:pt>
                <c:pt idx="20">
                  <c:v>10368212</c:v>
                </c:pt>
                <c:pt idx="21">
                  <c:v>9664308</c:v>
                </c:pt>
                <c:pt idx="22">
                  <c:v>6260854</c:v>
                </c:pt>
                <c:pt idx="23">
                  <c:v>11817515</c:v>
                </c:pt>
                <c:pt idx="24">
                  <c:v>9198548</c:v>
                </c:pt>
                <c:pt idx="25">
                  <c:v>9173013</c:v>
                </c:pt>
                <c:pt idx="26">
                  <c:v>8657229</c:v>
                </c:pt>
                <c:pt idx="27">
                  <c:v>12994312</c:v>
                </c:pt>
                <c:pt idx="28">
                  <c:v>10987539</c:v>
                </c:pt>
                <c:pt idx="29">
                  <c:v>9953779</c:v>
                </c:pt>
                <c:pt idx="30">
                  <c:v>9644027</c:v>
                </c:pt>
                <c:pt idx="31">
                  <c:v>8541305</c:v>
                </c:pt>
                <c:pt idx="32">
                  <c:v>7642627</c:v>
                </c:pt>
                <c:pt idx="33">
                  <c:v>7738144</c:v>
                </c:pt>
                <c:pt idx="34">
                  <c:v>9311487</c:v>
                </c:pt>
                <c:pt idx="35">
                  <c:v>5543152</c:v>
                </c:pt>
                <c:pt idx="36">
                  <c:v>9986040</c:v>
                </c:pt>
                <c:pt idx="37">
                  <c:v>10186226</c:v>
                </c:pt>
                <c:pt idx="38">
                  <c:v>8719438</c:v>
                </c:pt>
                <c:pt idx="39">
                  <c:v>6326372</c:v>
                </c:pt>
                <c:pt idx="40">
                  <c:v>9159785</c:v>
                </c:pt>
                <c:pt idx="41">
                  <c:v>9884297</c:v>
                </c:pt>
                <c:pt idx="42">
                  <c:v>4226472</c:v>
                </c:pt>
                <c:pt idx="43">
                  <c:v>10959545</c:v>
                </c:pt>
                <c:pt idx="44">
                  <c:v>9926314</c:v>
                </c:pt>
                <c:pt idx="45">
                  <c:v>7256456</c:v>
                </c:pt>
                <c:pt idx="46">
                  <c:v>11761023</c:v>
                </c:pt>
                <c:pt idx="47">
                  <c:v>11873008</c:v>
                </c:pt>
                <c:pt idx="48">
                  <c:v>7378758</c:v>
                </c:pt>
                <c:pt idx="49">
                  <c:v>4069490</c:v>
                </c:pt>
                <c:pt idx="50">
                  <c:v>2760059</c:v>
                </c:pt>
                <c:pt idx="51">
                  <c:v>8154992</c:v>
                </c:pt>
                <c:pt idx="52">
                  <c:v>10405445</c:v>
                </c:pt>
                <c:pt idx="53">
                  <c:v>9420106</c:v>
                </c:pt>
                <c:pt idx="54">
                  <c:v>7954699</c:v>
                </c:pt>
                <c:pt idx="55">
                  <c:v>10502713</c:v>
                </c:pt>
                <c:pt idx="56">
                  <c:v>7769658</c:v>
                </c:pt>
                <c:pt idx="57">
                  <c:v>6744997</c:v>
                </c:pt>
                <c:pt idx="58">
                  <c:v>12260556</c:v>
                </c:pt>
                <c:pt idx="59">
                  <c:v>5382930</c:v>
                </c:pt>
                <c:pt idx="60">
                  <c:v>9109430</c:v>
                </c:pt>
                <c:pt idx="61">
                  <c:v>8661370</c:v>
                </c:pt>
                <c:pt idx="62">
                  <c:v>7946010</c:v>
                </c:pt>
                <c:pt idx="63">
                  <c:v>5872120</c:v>
                </c:pt>
                <c:pt idx="64">
                  <c:v>7796980</c:v>
                </c:pt>
                <c:pt idx="65">
                  <c:v>8533700</c:v>
                </c:pt>
                <c:pt idx="66">
                  <c:v>10349600</c:v>
                </c:pt>
                <c:pt idx="67">
                  <c:v>10296000</c:v>
                </c:pt>
                <c:pt idx="68">
                  <c:v>6635580</c:v>
                </c:pt>
                <c:pt idx="69">
                  <c:v>9383850</c:v>
                </c:pt>
                <c:pt idx="70">
                  <c:v>9531300</c:v>
                </c:pt>
                <c:pt idx="71">
                  <c:v>9876420</c:v>
                </c:pt>
                <c:pt idx="72">
                  <c:v>9054450</c:v>
                </c:pt>
                <c:pt idx="73">
                  <c:v>8018090</c:v>
                </c:pt>
                <c:pt idx="74">
                  <c:v>6015610</c:v>
                </c:pt>
                <c:pt idx="75">
                  <c:v>6560770</c:v>
                </c:pt>
                <c:pt idx="76">
                  <c:v>5875150</c:v>
                </c:pt>
                <c:pt idx="77">
                  <c:v>7101560</c:v>
                </c:pt>
                <c:pt idx="78">
                  <c:v>6238630</c:v>
                </c:pt>
                <c:pt idx="79">
                  <c:v>6601650</c:v>
                </c:pt>
                <c:pt idx="80">
                  <c:v>12370620</c:v>
                </c:pt>
                <c:pt idx="81">
                  <c:v>24289600</c:v>
                </c:pt>
                <c:pt idx="82">
                  <c:v>14279370</c:v>
                </c:pt>
                <c:pt idx="83">
                  <c:v>15400050</c:v>
                </c:pt>
                <c:pt idx="84">
                  <c:v>12682290</c:v>
                </c:pt>
                <c:pt idx="85">
                  <c:v>11426050</c:v>
                </c:pt>
                <c:pt idx="86">
                  <c:v>11588910</c:v>
                </c:pt>
                <c:pt idx="87">
                  <c:v>17101290</c:v>
                </c:pt>
                <c:pt idx="88">
                  <c:v>17001160</c:v>
                </c:pt>
                <c:pt idx="89">
                  <c:v>19554250</c:v>
                </c:pt>
                <c:pt idx="90">
                  <c:v>17059860</c:v>
                </c:pt>
                <c:pt idx="91">
                  <c:v>14289650</c:v>
                </c:pt>
                <c:pt idx="92">
                  <c:v>22361700</c:v>
                </c:pt>
                <c:pt idx="93">
                  <c:v>10307980</c:v>
                </c:pt>
                <c:pt idx="94">
                  <c:v>14677690</c:v>
                </c:pt>
                <c:pt idx="95">
                  <c:v>12153150</c:v>
                </c:pt>
                <c:pt idx="96">
                  <c:v>15383710</c:v>
                </c:pt>
                <c:pt idx="97">
                  <c:v>29615950</c:v>
                </c:pt>
                <c:pt idx="98">
                  <c:v>14304940</c:v>
                </c:pt>
                <c:pt idx="99">
                  <c:v>12416170</c:v>
                </c:pt>
                <c:pt idx="100">
                  <c:v>7456980</c:v>
                </c:pt>
                <c:pt idx="101">
                  <c:v>4710900</c:v>
                </c:pt>
                <c:pt idx="102">
                  <c:v>5718550</c:v>
                </c:pt>
                <c:pt idx="103">
                  <c:v>9125780</c:v>
                </c:pt>
                <c:pt idx="104">
                  <c:v>10190190</c:v>
                </c:pt>
                <c:pt idx="105">
                  <c:v>7936410</c:v>
                </c:pt>
                <c:pt idx="106">
                  <c:v>9197480</c:v>
                </c:pt>
                <c:pt idx="107">
                  <c:v>9472630</c:v>
                </c:pt>
                <c:pt idx="108">
                  <c:v>9908190</c:v>
                </c:pt>
                <c:pt idx="109">
                  <c:v>8046870</c:v>
                </c:pt>
                <c:pt idx="110">
                  <c:v>10061830</c:v>
                </c:pt>
                <c:pt idx="111">
                  <c:v>7632870</c:v>
                </c:pt>
                <c:pt idx="112">
                  <c:v>9339360</c:v>
                </c:pt>
                <c:pt idx="113">
                  <c:v>8412410</c:v>
                </c:pt>
                <c:pt idx="114">
                  <c:v>9343250</c:v>
                </c:pt>
                <c:pt idx="115">
                  <c:v>8801420</c:v>
                </c:pt>
                <c:pt idx="116">
                  <c:v>7377900</c:v>
                </c:pt>
                <c:pt idx="117">
                  <c:v>11301350</c:v>
                </c:pt>
                <c:pt idx="118">
                  <c:v>6450520</c:v>
                </c:pt>
                <c:pt idx="119">
                  <c:v>5806730</c:v>
                </c:pt>
                <c:pt idx="120">
                  <c:v>6886960</c:v>
                </c:pt>
                <c:pt idx="121">
                  <c:v>8717460</c:v>
                </c:pt>
                <c:pt idx="122">
                  <c:v>7412970</c:v>
                </c:pt>
                <c:pt idx="123">
                  <c:v>8857220</c:v>
                </c:pt>
                <c:pt idx="124">
                  <c:v>7525080</c:v>
                </c:pt>
                <c:pt idx="125">
                  <c:v>4622380</c:v>
                </c:pt>
                <c:pt idx="126">
                  <c:v>6149460</c:v>
                </c:pt>
                <c:pt idx="127">
                  <c:v>9034120</c:v>
                </c:pt>
                <c:pt idx="128">
                  <c:v>6750460</c:v>
                </c:pt>
                <c:pt idx="129">
                  <c:v>6366660</c:v>
                </c:pt>
                <c:pt idx="130">
                  <c:v>6758420</c:v>
                </c:pt>
                <c:pt idx="131">
                  <c:v>7403290</c:v>
                </c:pt>
                <c:pt idx="132">
                  <c:v>7445780</c:v>
                </c:pt>
                <c:pt idx="133">
                  <c:v>11642440</c:v>
                </c:pt>
                <c:pt idx="134">
                  <c:v>5922130</c:v>
                </c:pt>
                <c:pt idx="135">
                  <c:v>4996570</c:v>
                </c:pt>
                <c:pt idx="136">
                  <c:v>5642890</c:v>
                </c:pt>
                <c:pt idx="137">
                  <c:v>8025430</c:v>
                </c:pt>
                <c:pt idx="138">
                  <c:v>10999210</c:v>
                </c:pt>
                <c:pt idx="139">
                  <c:v>14336730</c:v>
                </c:pt>
                <c:pt idx="140">
                  <c:v>6765840</c:v>
                </c:pt>
                <c:pt idx="141">
                  <c:v>8679490</c:v>
                </c:pt>
                <c:pt idx="142">
                  <c:v>5022100</c:v>
                </c:pt>
                <c:pt idx="143">
                  <c:v>8755290</c:v>
                </c:pt>
                <c:pt idx="144">
                  <c:v>5296920</c:v>
                </c:pt>
                <c:pt idx="145">
                  <c:v>5895860</c:v>
                </c:pt>
                <c:pt idx="146">
                  <c:v>6302550</c:v>
                </c:pt>
                <c:pt idx="147">
                  <c:v>7171890</c:v>
                </c:pt>
                <c:pt idx="148">
                  <c:v>4806990</c:v>
                </c:pt>
                <c:pt idx="149">
                  <c:v>5589390</c:v>
                </c:pt>
                <c:pt idx="150">
                  <c:v>5367260</c:v>
                </c:pt>
                <c:pt idx="151">
                  <c:v>7002420</c:v>
                </c:pt>
                <c:pt idx="152">
                  <c:v>11546040</c:v>
                </c:pt>
                <c:pt idx="153">
                  <c:v>4048670</c:v>
                </c:pt>
                <c:pt idx="154">
                  <c:v>4880600</c:v>
                </c:pt>
                <c:pt idx="155">
                  <c:v>5546180</c:v>
                </c:pt>
                <c:pt idx="156">
                  <c:v>4225250</c:v>
                </c:pt>
                <c:pt idx="157">
                  <c:v>9476100</c:v>
                </c:pt>
                <c:pt idx="158">
                  <c:v>5489040</c:v>
                </c:pt>
                <c:pt idx="159">
                  <c:v>8806500</c:v>
                </c:pt>
                <c:pt idx="160">
                  <c:v>4864150</c:v>
                </c:pt>
                <c:pt idx="161">
                  <c:v>5986910</c:v>
                </c:pt>
                <c:pt idx="162">
                  <c:v>4479240</c:v>
                </c:pt>
                <c:pt idx="163">
                  <c:v>6752930</c:v>
                </c:pt>
                <c:pt idx="164">
                  <c:v>9013890</c:v>
                </c:pt>
                <c:pt idx="165">
                  <c:v>10142690</c:v>
                </c:pt>
                <c:pt idx="166">
                  <c:v>13343010</c:v>
                </c:pt>
                <c:pt idx="167">
                  <c:v>13961230</c:v>
                </c:pt>
                <c:pt idx="168">
                  <c:v>13253110</c:v>
                </c:pt>
                <c:pt idx="169">
                  <c:v>10247710</c:v>
                </c:pt>
                <c:pt idx="170">
                  <c:v>5338100</c:v>
                </c:pt>
                <c:pt idx="171">
                  <c:v>5524150</c:v>
                </c:pt>
                <c:pt idx="172">
                  <c:v>9362650</c:v>
                </c:pt>
                <c:pt idx="173">
                  <c:v>7927890</c:v>
                </c:pt>
                <c:pt idx="174">
                  <c:v>9782270</c:v>
                </c:pt>
                <c:pt idx="175">
                  <c:v>11600280</c:v>
                </c:pt>
                <c:pt idx="176">
                  <c:v>9820270</c:v>
                </c:pt>
                <c:pt idx="177">
                  <c:v>7923560</c:v>
                </c:pt>
                <c:pt idx="178">
                  <c:v>9966600</c:v>
                </c:pt>
                <c:pt idx="179">
                  <c:v>9825620</c:v>
                </c:pt>
                <c:pt idx="180">
                  <c:v>6795300</c:v>
                </c:pt>
                <c:pt idx="181">
                  <c:v>7581380</c:v>
                </c:pt>
                <c:pt idx="182">
                  <c:v>9227010</c:v>
                </c:pt>
                <c:pt idx="183">
                  <c:v>7547210</c:v>
                </c:pt>
                <c:pt idx="184">
                  <c:v>11284820</c:v>
                </c:pt>
                <c:pt idx="185">
                  <c:v>9597400</c:v>
                </c:pt>
                <c:pt idx="186">
                  <c:v>7823310</c:v>
                </c:pt>
                <c:pt idx="187">
                  <c:v>5592510</c:v>
                </c:pt>
                <c:pt idx="188">
                  <c:v>6221720</c:v>
                </c:pt>
                <c:pt idx="189">
                  <c:v>6599210</c:v>
                </c:pt>
                <c:pt idx="190">
                  <c:v>6660900</c:v>
                </c:pt>
                <c:pt idx="191">
                  <c:v>7853170</c:v>
                </c:pt>
                <c:pt idx="192">
                  <c:v>6652850</c:v>
                </c:pt>
                <c:pt idx="193">
                  <c:v>5612080</c:v>
                </c:pt>
                <c:pt idx="194">
                  <c:v>7496040</c:v>
                </c:pt>
                <c:pt idx="195">
                  <c:v>5895700</c:v>
                </c:pt>
                <c:pt idx="196">
                  <c:v>4516610</c:v>
                </c:pt>
                <c:pt idx="197">
                  <c:v>6219480</c:v>
                </c:pt>
                <c:pt idx="198">
                  <c:v>7689150</c:v>
                </c:pt>
                <c:pt idx="199">
                  <c:v>13264420</c:v>
                </c:pt>
                <c:pt idx="200">
                  <c:v>7561830</c:v>
                </c:pt>
                <c:pt idx="201">
                  <c:v>7443900</c:v>
                </c:pt>
                <c:pt idx="202">
                  <c:v>4733150</c:v>
                </c:pt>
                <c:pt idx="203">
                  <c:v>7992850</c:v>
                </c:pt>
                <c:pt idx="204">
                  <c:v>3002930</c:v>
                </c:pt>
                <c:pt idx="205">
                  <c:v>883330</c:v>
                </c:pt>
                <c:pt idx="206">
                  <c:v>4466290</c:v>
                </c:pt>
                <c:pt idx="207">
                  <c:v>5864170</c:v>
                </c:pt>
                <c:pt idx="208">
                  <c:v>5863750</c:v>
                </c:pt>
                <c:pt idx="209">
                  <c:v>11237540</c:v>
                </c:pt>
                <c:pt idx="210">
                  <c:v>10879770</c:v>
                </c:pt>
                <c:pt idx="211">
                  <c:v>5731650</c:v>
                </c:pt>
                <c:pt idx="212">
                  <c:v>6419360</c:v>
                </c:pt>
                <c:pt idx="213">
                  <c:v>7821570</c:v>
                </c:pt>
                <c:pt idx="214">
                  <c:v>11563800</c:v>
                </c:pt>
                <c:pt idx="215">
                  <c:v>10561830</c:v>
                </c:pt>
                <c:pt idx="216">
                  <c:v>13679830</c:v>
                </c:pt>
                <c:pt idx="217">
                  <c:v>11100090</c:v>
                </c:pt>
                <c:pt idx="218">
                  <c:v>8945000</c:v>
                </c:pt>
                <c:pt idx="219">
                  <c:v>9503530</c:v>
                </c:pt>
                <c:pt idx="220">
                  <c:v>9714770</c:v>
                </c:pt>
                <c:pt idx="221">
                  <c:v>6706190</c:v>
                </c:pt>
                <c:pt idx="222">
                  <c:v>6760420</c:v>
                </c:pt>
                <c:pt idx="223">
                  <c:v>6930360</c:v>
                </c:pt>
                <c:pt idx="224">
                  <c:v>13162750</c:v>
                </c:pt>
                <c:pt idx="225">
                  <c:v>11290320</c:v>
                </c:pt>
                <c:pt idx="226">
                  <c:v>7217630</c:v>
                </c:pt>
                <c:pt idx="227">
                  <c:v>8815810</c:v>
                </c:pt>
                <c:pt idx="228">
                  <c:v>3594120</c:v>
                </c:pt>
                <c:pt idx="229">
                  <c:v>8774430</c:v>
                </c:pt>
                <c:pt idx="230">
                  <c:v>6281340</c:v>
                </c:pt>
                <c:pt idx="231">
                  <c:v>6188900</c:v>
                </c:pt>
                <c:pt idx="232">
                  <c:v>9013590</c:v>
                </c:pt>
                <c:pt idx="233">
                  <c:v>9839590</c:v>
                </c:pt>
                <c:pt idx="234">
                  <c:v>11374150</c:v>
                </c:pt>
                <c:pt idx="235">
                  <c:v>13323620</c:v>
                </c:pt>
                <c:pt idx="236">
                  <c:v>10137590</c:v>
                </c:pt>
                <c:pt idx="237">
                  <c:v>7928770</c:v>
                </c:pt>
                <c:pt idx="238">
                  <c:v>8103350</c:v>
                </c:pt>
                <c:pt idx="239">
                  <c:v>5958040</c:v>
                </c:pt>
                <c:pt idx="240">
                  <c:v>6038770</c:v>
                </c:pt>
                <c:pt idx="241">
                  <c:v>4705380</c:v>
                </c:pt>
                <c:pt idx="242">
                  <c:v>6115460</c:v>
                </c:pt>
                <c:pt idx="243">
                  <c:v>5374120</c:v>
                </c:pt>
                <c:pt idx="244">
                  <c:v>6735350</c:v>
                </c:pt>
                <c:pt idx="245">
                  <c:v>8841890</c:v>
                </c:pt>
                <c:pt idx="246">
                  <c:v>7742610</c:v>
                </c:pt>
                <c:pt idx="247">
                  <c:v>9023720</c:v>
                </c:pt>
                <c:pt idx="248">
                  <c:v>8217770</c:v>
                </c:pt>
                <c:pt idx="249">
                  <c:v>9587440</c:v>
                </c:pt>
                <c:pt idx="250">
                  <c:v>12463110</c:v>
                </c:pt>
                <c:pt idx="251">
                  <c:v>10104040</c:v>
                </c:pt>
                <c:pt idx="252">
                  <c:v>10104060</c:v>
                </c:pt>
                <c:pt idx="253">
                  <c:v>10983500</c:v>
                </c:pt>
                <c:pt idx="254">
                  <c:v>9545840</c:v>
                </c:pt>
                <c:pt idx="255">
                  <c:v>13009500</c:v>
                </c:pt>
                <c:pt idx="256">
                  <c:v>3452220</c:v>
                </c:pt>
                <c:pt idx="257">
                  <c:v>1501130</c:v>
                </c:pt>
                <c:pt idx="258">
                  <c:v>3584390</c:v>
                </c:pt>
                <c:pt idx="259">
                  <c:v>5446400</c:v>
                </c:pt>
                <c:pt idx="260">
                  <c:v>4959350</c:v>
                </c:pt>
                <c:pt idx="261">
                  <c:v>6761410</c:v>
                </c:pt>
                <c:pt idx="262">
                  <c:v>6346280</c:v>
                </c:pt>
                <c:pt idx="263">
                  <c:v>5446490</c:v>
                </c:pt>
                <c:pt idx="264">
                  <c:v>4771210</c:v>
                </c:pt>
                <c:pt idx="265">
                  <c:v>2937710</c:v>
                </c:pt>
                <c:pt idx="266">
                  <c:v>5575140</c:v>
                </c:pt>
                <c:pt idx="267">
                  <c:v>4499180</c:v>
                </c:pt>
                <c:pt idx="268">
                  <c:v>4111390</c:v>
                </c:pt>
                <c:pt idx="269">
                  <c:v>3917270</c:v>
                </c:pt>
                <c:pt idx="270">
                  <c:v>3588000</c:v>
                </c:pt>
                <c:pt idx="271">
                  <c:v>3523420</c:v>
                </c:pt>
                <c:pt idx="272">
                  <c:v>6248500</c:v>
                </c:pt>
                <c:pt idx="273">
                  <c:v>6603540</c:v>
                </c:pt>
                <c:pt idx="274">
                  <c:v>4821550</c:v>
                </c:pt>
                <c:pt idx="275">
                  <c:v>5096290</c:v>
                </c:pt>
                <c:pt idx="276">
                  <c:v>5808890</c:v>
                </c:pt>
                <c:pt idx="277">
                  <c:v>5232680</c:v>
                </c:pt>
                <c:pt idx="278">
                  <c:v>4754680</c:v>
                </c:pt>
                <c:pt idx="279">
                  <c:v>5020880</c:v>
                </c:pt>
                <c:pt idx="280">
                  <c:v>3645090</c:v>
                </c:pt>
                <c:pt idx="281">
                  <c:v>3684490</c:v>
                </c:pt>
                <c:pt idx="282">
                  <c:v>3652310</c:v>
                </c:pt>
                <c:pt idx="283">
                  <c:v>2923100</c:v>
                </c:pt>
                <c:pt idx="284">
                  <c:v>5804120</c:v>
                </c:pt>
                <c:pt idx="285">
                  <c:v>3901440</c:v>
                </c:pt>
                <c:pt idx="286">
                  <c:v>4821960</c:v>
                </c:pt>
                <c:pt idx="287">
                  <c:v>6580340</c:v>
                </c:pt>
                <c:pt idx="288">
                  <c:v>4392920</c:v>
                </c:pt>
                <c:pt idx="289">
                  <c:v>3938000</c:v>
                </c:pt>
                <c:pt idx="290">
                  <c:v>4503160</c:v>
                </c:pt>
                <c:pt idx="291">
                  <c:v>5348790</c:v>
                </c:pt>
                <c:pt idx="292">
                  <c:v>5002760</c:v>
                </c:pt>
                <c:pt idx="293">
                  <c:v>2912670</c:v>
                </c:pt>
                <c:pt idx="294">
                  <c:v>3551770</c:v>
                </c:pt>
                <c:pt idx="295">
                  <c:v>3753600</c:v>
                </c:pt>
                <c:pt idx="296">
                  <c:v>3383910</c:v>
                </c:pt>
                <c:pt idx="297">
                  <c:v>4405760</c:v>
                </c:pt>
                <c:pt idx="298">
                  <c:v>6687820</c:v>
                </c:pt>
                <c:pt idx="299">
                  <c:v>4552180</c:v>
                </c:pt>
                <c:pt idx="300">
                  <c:v>5968870</c:v>
                </c:pt>
                <c:pt idx="301">
                  <c:v>3017350</c:v>
                </c:pt>
                <c:pt idx="302">
                  <c:v>3356400</c:v>
                </c:pt>
                <c:pt idx="303">
                  <c:v>5372460</c:v>
                </c:pt>
                <c:pt idx="304">
                  <c:v>3241210</c:v>
                </c:pt>
                <c:pt idx="305">
                  <c:v>3944220</c:v>
                </c:pt>
                <c:pt idx="306">
                  <c:v>4161980</c:v>
                </c:pt>
                <c:pt idx="307">
                  <c:v>6610700</c:v>
                </c:pt>
                <c:pt idx="308">
                  <c:v>2570840</c:v>
                </c:pt>
                <c:pt idx="309">
                  <c:v>1490950</c:v>
                </c:pt>
                <c:pt idx="310">
                  <c:v>2160720</c:v>
                </c:pt>
                <c:pt idx="311">
                  <c:v>4408350</c:v>
                </c:pt>
                <c:pt idx="312">
                  <c:v>7521550</c:v>
                </c:pt>
                <c:pt idx="313">
                  <c:v>6287630</c:v>
                </c:pt>
                <c:pt idx="314">
                  <c:v>4740430</c:v>
                </c:pt>
                <c:pt idx="315">
                  <c:v>3634870</c:v>
                </c:pt>
                <c:pt idx="316">
                  <c:v>3680580</c:v>
                </c:pt>
                <c:pt idx="317">
                  <c:v>3570450</c:v>
                </c:pt>
                <c:pt idx="318">
                  <c:v>4963270</c:v>
                </c:pt>
                <c:pt idx="319">
                  <c:v>4468470</c:v>
                </c:pt>
                <c:pt idx="320">
                  <c:v>8179370</c:v>
                </c:pt>
                <c:pt idx="321">
                  <c:v>4560510</c:v>
                </c:pt>
                <c:pt idx="322">
                  <c:v>3881420</c:v>
                </c:pt>
                <c:pt idx="323">
                  <c:v>3158940</c:v>
                </c:pt>
                <c:pt idx="324">
                  <c:v>4631790</c:v>
                </c:pt>
                <c:pt idx="325">
                  <c:v>4140040</c:v>
                </c:pt>
                <c:pt idx="326">
                  <c:v>6121390</c:v>
                </c:pt>
                <c:pt idx="327">
                  <c:v>3404960</c:v>
                </c:pt>
                <c:pt idx="328">
                  <c:v>4518140</c:v>
                </c:pt>
                <c:pt idx="329">
                  <c:v>5184920</c:v>
                </c:pt>
                <c:pt idx="330">
                  <c:v>3130430</c:v>
                </c:pt>
                <c:pt idx="331">
                  <c:v>3299430</c:v>
                </c:pt>
                <c:pt idx="332">
                  <c:v>2283280</c:v>
                </c:pt>
                <c:pt idx="333">
                  <c:v>3284890</c:v>
                </c:pt>
                <c:pt idx="334">
                  <c:v>3210040</c:v>
                </c:pt>
                <c:pt idx="335">
                  <c:v>3224760</c:v>
                </c:pt>
                <c:pt idx="336">
                  <c:v>3206600</c:v>
                </c:pt>
                <c:pt idx="337">
                  <c:v>4527810</c:v>
                </c:pt>
                <c:pt idx="338">
                  <c:v>3402550</c:v>
                </c:pt>
                <c:pt idx="339">
                  <c:v>3042230</c:v>
                </c:pt>
                <c:pt idx="340">
                  <c:v>3057120</c:v>
                </c:pt>
                <c:pt idx="341">
                  <c:v>2505490</c:v>
                </c:pt>
                <c:pt idx="342">
                  <c:v>2916520</c:v>
                </c:pt>
                <c:pt idx="343">
                  <c:v>2111680</c:v>
                </c:pt>
                <c:pt idx="344">
                  <c:v>2476610</c:v>
                </c:pt>
                <c:pt idx="345">
                  <c:v>1838430</c:v>
                </c:pt>
                <c:pt idx="346">
                  <c:v>3455280</c:v>
                </c:pt>
                <c:pt idx="347">
                  <c:v>3503700</c:v>
                </c:pt>
                <c:pt idx="348">
                  <c:v>3343240</c:v>
                </c:pt>
                <c:pt idx="349">
                  <c:v>2474260</c:v>
                </c:pt>
                <c:pt idx="350">
                  <c:v>2453860</c:v>
                </c:pt>
                <c:pt idx="351">
                  <c:v>3150250</c:v>
                </c:pt>
                <c:pt idx="352">
                  <c:v>3771080</c:v>
                </c:pt>
                <c:pt idx="353">
                  <c:v>3153570</c:v>
                </c:pt>
                <c:pt idx="354">
                  <c:v>5388810</c:v>
                </c:pt>
                <c:pt idx="355">
                  <c:v>3005270</c:v>
                </c:pt>
                <c:pt idx="356">
                  <c:v>4093370</c:v>
                </c:pt>
                <c:pt idx="357">
                  <c:v>2902580</c:v>
                </c:pt>
                <c:pt idx="358">
                  <c:v>2914560</c:v>
                </c:pt>
                <c:pt idx="359">
                  <c:v>3706310</c:v>
                </c:pt>
                <c:pt idx="360">
                  <c:v>1977140</c:v>
                </c:pt>
                <c:pt idx="361">
                  <c:v>1669010</c:v>
                </c:pt>
                <c:pt idx="362">
                  <c:v>1574690</c:v>
                </c:pt>
                <c:pt idx="363">
                  <c:v>1549050</c:v>
                </c:pt>
                <c:pt idx="364">
                  <c:v>1332630</c:v>
                </c:pt>
                <c:pt idx="365">
                  <c:v>2799550</c:v>
                </c:pt>
                <c:pt idx="366">
                  <c:v>2415420</c:v>
                </c:pt>
                <c:pt idx="367">
                  <c:v>4308550</c:v>
                </c:pt>
                <c:pt idx="368">
                  <c:v>2509560</c:v>
                </c:pt>
                <c:pt idx="369">
                  <c:v>2349200</c:v>
                </c:pt>
                <c:pt idx="370">
                  <c:v>2918270</c:v>
                </c:pt>
                <c:pt idx="371">
                  <c:v>2308260</c:v>
                </c:pt>
                <c:pt idx="372">
                  <c:v>3826880</c:v>
                </c:pt>
                <c:pt idx="373">
                  <c:v>3044500</c:v>
                </c:pt>
                <c:pt idx="374">
                  <c:v>2395680</c:v>
                </c:pt>
                <c:pt idx="375">
                  <c:v>3501570</c:v>
                </c:pt>
                <c:pt idx="376">
                  <c:v>2881370</c:v>
                </c:pt>
                <c:pt idx="377">
                  <c:v>3364240</c:v>
                </c:pt>
                <c:pt idx="378">
                  <c:v>2835090</c:v>
                </c:pt>
                <c:pt idx="379">
                  <c:v>2399350</c:v>
                </c:pt>
                <c:pt idx="380">
                  <c:v>1973860</c:v>
                </c:pt>
                <c:pt idx="381">
                  <c:v>3881810</c:v>
                </c:pt>
                <c:pt idx="382">
                  <c:v>3180940</c:v>
                </c:pt>
                <c:pt idx="383">
                  <c:v>5025260</c:v>
                </c:pt>
                <c:pt idx="384">
                  <c:v>3014230</c:v>
                </c:pt>
                <c:pt idx="385">
                  <c:v>6215210</c:v>
                </c:pt>
                <c:pt idx="386">
                  <c:v>4852800</c:v>
                </c:pt>
                <c:pt idx="387">
                  <c:v>4220630</c:v>
                </c:pt>
                <c:pt idx="388">
                  <c:v>3306720</c:v>
                </c:pt>
                <c:pt idx="389">
                  <c:v>3218390</c:v>
                </c:pt>
                <c:pt idx="390">
                  <c:v>4755130</c:v>
                </c:pt>
                <c:pt idx="391">
                  <c:v>2447800</c:v>
                </c:pt>
                <c:pt idx="392">
                  <c:v>2727320</c:v>
                </c:pt>
                <c:pt idx="393">
                  <c:v>2994800</c:v>
                </c:pt>
                <c:pt idx="394">
                  <c:v>2233650</c:v>
                </c:pt>
                <c:pt idx="395">
                  <c:v>2258330</c:v>
                </c:pt>
                <c:pt idx="396">
                  <c:v>3367500</c:v>
                </c:pt>
                <c:pt idx="397">
                  <c:v>2923360</c:v>
                </c:pt>
                <c:pt idx="398">
                  <c:v>2631860</c:v>
                </c:pt>
                <c:pt idx="399">
                  <c:v>3769750</c:v>
                </c:pt>
                <c:pt idx="400">
                  <c:v>2674710</c:v>
                </c:pt>
                <c:pt idx="401">
                  <c:v>2249220</c:v>
                </c:pt>
                <c:pt idx="402">
                  <c:v>2918200</c:v>
                </c:pt>
                <c:pt idx="403">
                  <c:v>3553060</c:v>
                </c:pt>
                <c:pt idx="404">
                  <c:v>3656200</c:v>
                </c:pt>
                <c:pt idx="405">
                  <c:v>2819610</c:v>
                </c:pt>
                <c:pt idx="406">
                  <c:v>8524320</c:v>
                </c:pt>
                <c:pt idx="407">
                  <c:v>9551890</c:v>
                </c:pt>
                <c:pt idx="408">
                  <c:v>3391220</c:v>
                </c:pt>
                <c:pt idx="409">
                  <c:v>5013720</c:v>
                </c:pt>
                <c:pt idx="410">
                  <c:v>3828970</c:v>
                </c:pt>
                <c:pt idx="411">
                  <c:v>2905750</c:v>
                </c:pt>
                <c:pt idx="412">
                  <c:v>2031210</c:v>
                </c:pt>
                <c:pt idx="413">
                  <c:v>1313910</c:v>
                </c:pt>
                <c:pt idx="414">
                  <c:v>1451100</c:v>
                </c:pt>
                <c:pt idx="415">
                  <c:v>3223710</c:v>
                </c:pt>
                <c:pt idx="416">
                  <c:v>3471540</c:v>
                </c:pt>
                <c:pt idx="417">
                  <c:v>3468930</c:v>
                </c:pt>
                <c:pt idx="418">
                  <c:v>3610440</c:v>
                </c:pt>
                <c:pt idx="419">
                  <c:v>3715850</c:v>
                </c:pt>
                <c:pt idx="420">
                  <c:v>3729420</c:v>
                </c:pt>
                <c:pt idx="421">
                  <c:v>1743810</c:v>
                </c:pt>
                <c:pt idx="422">
                  <c:v>4042680</c:v>
                </c:pt>
                <c:pt idx="423">
                  <c:v>3554350</c:v>
                </c:pt>
                <c:pt idx="424">
                  <c:v>5481570</c:v>
                </c:pt>
                <c:pt idx="425">
                  <c:v>6271920</c:v>
                </c:pt>
                <c:pt idx="426">
                  <c:v>3011680</c:v>
                </c:pt>
                <c:pt idx="427">
                  <c:v>2501790</c:v>
                </c:pt>
                <c:pt idx="428">
                  <c:v>7426990</c:v>
                </c:pt>
                <c:pt idx="429">
                  <c:v>5546680</c:v>
                </c:pt>
                <c:pt idx="430">
                  <c:v>4019380</c:v>
                </c:pt>
                <c:pt idx="431">
                  <c:v>2291440</c:v>
                </c:pt>
                <c:pt idx="432">
                  <c:v>2549250</c:v>
                </c:pt>
                <c:pt idx="433">
                  <c:v>2839650</c:v>
                </c:pt>
                <c:pt idx="434">
                  <c:v>2614470</c:v>
                </c:pt>
                <c:pt idx="435">
                  <c:v>3091460</c:v>
                </c:pt>
                <c:pt idx="436">
                  <c:v>2832250</c:v>
                </c:pt>
                <c:pt idx="437">
                  <c:v>3630100</c:v>
                </c:pt>
                <c:pt idx="438">
                  <c:v>4451360</c:v>
                </c:pt>
                <c:pt idx="439">
                  <c:v>2949080</c:v>
                </c:pt>
                <c:pt idx="440">
                  <c:v>2912580</c:v>
                </c:pt>
                <c:pt idx="441">
                  <c:v>3179690</c:v>
                </c:pt>
                <c:pt idx="442">
                  <c:v>4139000</c:v>
                </c:pt>
                <c:pt idx="443">
                  <c:v>3893960</c:v>
                </c:pt>
                <c:pt idx="444">
                  <c:v>3703680</c:v>
                </c:pt>
                <c:pt idx="445">
                  <c:v>4614440</c:v>
                </c:pt>
                <c:pt idx="446">
                  <c:v>3682880</c:v>
                </c:pt>
                <c:pt idx="447">
                  <c:v>3036980</c:v>
                </c:pt>
                <c:pt idx="448">
                  <c:v>2669340</c:v>
                </c:pt>
                <c:pt idx="449">
                  <c:v>1811250</c:v>
                </c:pt>
                <c:pt idx="450">
                  <c:v>3389040</c:v>
                </c:pt>
                <c:pt idx="451">
                  <c:v>4307140</c:v>
                </c:pt>
                <c:pt idx="452">
                  <c:v>4113880</c:v>
                </c:pt>
                <c:pt idx="453">
                  <c:v>2493440</c:v>
                </c:pt>
                <c:pt idx="454">
                  <c:v>3459890</c:v>
                </c:pt>
                <c:pt idx="455">
                  <c:v>3177440</c:v>
                </c:pt>
                <c:pt idx="456">
                  <c:v>4153530</c:v>
                </c:pt>
                <c:pt idx="457">
                  <c:v>3112400</c:v>
                </c:pt>
                <c:pt idx="458">
                  <c:v>2509020</c:v>
                </c:pt>
                <c:pt idx="459">
                  <c:v>2751300</c:v>
                </c:pt>
                <c:pt idx="460">
                  <c:v>3613860</c:v>
                </c:pt>
                <c:pt idx="461">
                  <c:v>5594770</c:v>
                </c:pt>
                <c:pt idx="462">
                  <c:v>4665740</c:v>
                </c:pt>
                <c:pt idx="463">
                  <c:v>2672230</c:v>
                </c:pt>
                <c:pt idx="464">
                  <c:v>3519530</c:v>
                </c:pt>
                <c:pt idx="465">
                  <c:v>2570960</c:v>
                </c:pt>
                <c:pt idx="466">
                  <c:v>937240</c:v>
                </c:pt>
                <c:pt idx="467">
                  <c:v>3027950</c:v>
                </c:pt>
                <c:pt idx="468">
                  <c:v>2700290</c:v>
                </c:pt>
                <c:pt idx="469">
                  <c:v>2731890</c:v>
                </c:pt>
                <c:pt idx="470">
                  <c:v>4987290</c:v>
                </c:pt>
                <c:pt idx="471">
                  <c:v>4388660</c:v>
                </c:pt>
                <c:pt idx="472">
                  <c:v>3345280</c:v>
                </c:pt>
                <c:pt idx="473">
                  <c:v>2497710</c:v>
                </c:pt>
                <c:pt idx="474">
                  <c:v>3189380</c:v>
                </c:pt>
                <c:pt idx="475">
                  <c:v>2735400</c:v>
                </c:pt>
                <c:pt idx="476">
                  <c:v>3883410</c:v>
                </c:pt>
                <c:pt idx="477">
                  <c:v>3755260</c:v>
                </c:pt>
                <c:pt idx="478">
                  <c:v>2493090</c:v>
                </c:pt>
                <c:pt idx="479">
                  <c:v>2819130</c:v>
                </c:pt>
                <c:pt idx="480">
                  <c:v>3051690</c:v>
                </c:pt>
                <c:pt idx="481">
                  <c:v>2428040</c:v>
                </c:pt>
                <c:pt idx="482">
                  <c:v>2780820</c:v>
                </c:pt>
                <c:pt idx="483">
                  <c:v>2220670</c:v>
                </c:pt>
                <c:pt idx="484">
                  <c:v>3163110</c:v>
                </c:pt>
                <c:pt idx="485">
                  <c:v>3773860</c:v>
                </c:pt>
                <c:pt idx="486">
                  <c:v>3875250</c:v>
                </c:pt>
                <c:pt idx="487">
                  <c:v>3784390</c:v>
                </c:pt>
                <c:pt idx="488">
                  <c:v>3287410</c:v>
                </c:pt>
                <c:pt idx="489">
                  <c:v>4221600</c:v>
                </c:pt>
                <c:pt idx="490">
                  <c:v>5163250</c:v>
                </c:pt>
                <c:pt idx="491">
                  <c:v>2633400</c:v>
                </c:pt>
                <c:pt idx="492">
                  <c:v>3252480</c:v>
                </c:pt>
                <c:pt idx="493">
                  <c:v>3237810</c:v>
                </c:pt>
                <c:pt idx="494">
                  <c:v>2768190</c:v>
                </c:pt>
                <c:pt idx="495">
                  <c:v>2621350</c:v>
                </c:pt>
                <c:pt idx="496">
                  <c:v>2481520</c:v>
                </c:pt>
                <c:pt idx="497">
                  <c:v>5334780</c:v>
                </c:pt>
                <c:pt idx="498">
                  <c:v>5061150</c:v>
                </c:pt>
                <c:pt idx="499">
                  <c:v>4160030</c:v>
                </c:pt>
                <c:pt idx="500">
                  <c:v>4746490</c:v>
                </c:pt>
                <c:pt idx="501">
                  <c:v>4668491</c:v>
                </c:pt>
                <c:pt idx="502">
                  <c:v>4931266</c:v>
                </c:pt>
                <c:pt idx="503">
                  <c:v>6010305</c:v>
                </c:pt>
                <c:pt idx="504">
                  <c:v>4449120</c:v>
                </c:pt>
                <c:pt idx="505">
                  <c:v>7729982</c:v>
                </c:pt>
                <c:pt idx="506">
                  <c:v>6278975</c:v>
                </c:pt>
                <c:pt idx="507">
                  <c:v>6979084</c:v>
                </c:pt>
                <c:pt idx="508">
                  <c:v>5541081</c:v>
                </c:pt>
                <c:pt idx="509">
                  <c:v>5613668</c:v>
                </c:pt>
                <c:pt idx="510">
                  <c:v>7334771</c:v>
                </c:pt>
                <c:pt idx="511">
                  <c:v>7311216</c:v>
                </c:pt>
                <c:pt idx="512">
                  <c:v>6542293</c:v>
                </c:pt>
                <c:pt idx="513">
                  <c:v>7581416</c:v>
                </c:pt>
                <c:pt idx="514">
                  <c:v>5862453</c:v>
                </c:pt>
                <c:pt idx="515">
                  <c:v>5857330</c:v>
                </c:pt>
                <c:pt idx="516">
                  <c:v>4906330</c:v>
                </c:pt>
                <c:pt idx="517">
                  <c:v>2110049</c:v>
                </c:pt>
                <c:pt idx="518">
                  <c:v>1049529</c:v>
                </c:pt>
                <c:pt idx="519">
                  <c:v>2903304</c:v>
                </c:pt>
                <c:pt idx="520">
                  <c:v>6439574</c:v>
                </c:pt>
                <c:pt idx="521">
                  <c:v>5083868</c:v>
                </c:pt>
                <c:pt idx="522">
                  <c:v>5193016</c:v>
                </c:pt>
                <c:pt idx="523">
                  <c:v>6472965</c:v>
                </c:pt>
                <c:pt idx="524">
                  <c:v>4275883</c:v>
                </c:pt>
                <c:pt idx="525">
                  <c:v>4895209</c:v>
                </c:pt>
                <c:pt idx="526">
                  <c:v>9746744</c:v>
                </c:pt>
                <c:pt idx="527">
                  <c:v>9531610</c:v>
                </c:pt>
                <c:pt idx="528">
                  <c:v>13160798</c:v>
                </c:pt>
                <c:pt idx="529">
                  <c:v>10417403</c:v>
                </c:pt>
                <c:pt idx="530">
                  <c:v>7957431</c:v>
                </c:pt>
                <c:pt idx="531">
                  <c:v>7568691</c:v>
                </c:pt>
                <c:pt idx="532">
                  <c:v>5144152</c:v>
                </c:pt>
                <c:pt idx="533">
                  <c:v>4764256</c:v>
                </c:pt>
                <c:pt idx="534">
                  <c:v>5868071</c:v>
                </c:pt>
                <c:pt idx="535">
                  <c:v>4783192</c:v>
                </c:pt>
                <c:pt idx="536">
                  <c:v>3870558</c:v>
                </c:pt>
                <c:pt idx="537">
                  <c:v>5098674</c:v>
                </c:pt>
                <c:pt idx="538">
                  <c:v>5830612</c:v>
                </c:pt>
                <c:pt idx="539">
                  <c:v>8072237</c:v>
                </c:pt>
                <c:pt idx="540">
                  <c:v>5278113</c:v>
                </c:pt>
                <c:pt idx="541">
                  <c:v>6005597</c:v>
                </c:pt>
                <c:pt idx="542">
                  <c:v>8131892</c:v>
                </c:pt>
                <c:pt idx="543">
                  <c:v>4469698</c:v>
                </c:pt>
                <c:pt idx="544">
                  <c:v>3715644</c:v>
                </c:pt>
                <c:pt idx="545">
                  <c:v>4607739</c:v>
                </c:pt>
                <c:pt idx="546">
                  <c:v>3382440</c:v>
                </c:pt>
                <c:pt idx="547">
                  <c:v>4228687</c:v>
                </c:pt>
                <c:pt idx="548">
                  <c:v>5213605</c:v>
                </c:pt>
                <c:pt idx="549">
                  <c:v>4910203</c:v>
                </c:pt>
                <c:pt idx="550">
                  <c:v>5967921</c:v>
                </c:pt>
                <c:pt idx="551">
                  <c:v>4070228</c:v>
                </c:pt>
                <c:pt idx="552">
                  <c:v>3224677</c:v>
                </c:pt>
                <c:pt idx="553">
                  <c:v>6435440</c:v>
                </c:pt>
                <c:pt idx="554">
                  <c:v>6958480</c:v>
                </c:pt>
                <c:pt idx="555">
                  <c:v>5612464</c:v>
                </c:pt>
                <c:pt idx="556">
                  <c:v>4594218</c:v>
                </c:pt>
                <c:pt idx="557">
                  <c:v>4520270</c:v>
                </c:pt>
                <c:pt idx="558">
                  <c:v>3559063</c:v>
                </c:pt>
                <c:pt idx="559">
                  <c:v>3144141</c:v>
                </c:pt>
                <c:pt idx="560">
                  <c:v>5049890</c:v>
                </c:pt>
                <c:pt idx="561">
                  <c:v>5950188</c:v>
                </c:pt>
                <c:pt idx="562">
                  <c:v>5635033</c:v>
                </c:pt>
                <c:pt idx="563">
                  <c:v>6049413</c:v>
                </c:pt>
                <c:pt idx="564">
                  <c:v>4639065</c:v>
                </c:pt>
                <c:pt idx="565">
                  <c:v>5655545</c:v>
                </c:pt>
                <c:pt idx="566">
                  <c:v>8690832</c:v>
                </c:pt>
                <c:pt idx="567">
                  <c:v>10809820</c:v>
                </c:pt>
                <c:pt idx="568">
                  <c:v>10416965</c:v>
                </c:pt>
                <c:pt idx="569">
                  <c:v>6281961</c:v>
                </c:pt>
                <c:pt idx="570">
                  <c:v>5049174</c:v>
                </c:pt>
                <c:pt idx="571">
                  <c:v>5574067</c:v>
                </c:pt>
                <c:pt idx="572">
                  <c:v>8822917</c:v>
                </c:pt>
                <c:pt idx="573">
                  <c:v>6621730</c:v>
                </c:pt>
                <c:pt idx="574">
                  <c:v>7933469</c:v>
                </c:pt>
                <c:pt idx="575">
                  <c:v>6087581</c:v>
                </c:pt>
                <c:pt idx="576">
                  <c:v>4416471</c:v>
                </c:pt>
                <c:pt idx="577">
                  <c:v>4948359</c:v>
                </c:pt>
                <c:pt idx="578">
                  <c:v>7709055</c:v>
                </c:pt>
                <c:pt idx="579">
                  <c:v>6341238</c:v>
                </c:pt>
                <c:pt idx="580">
                  <c:v>6699157</c:v>
                </c:pt>
                <c:pt idx="581">
                  <c:v>6915874</c:v>
                </c:pt>
                <c:pt idx="582">
                  <c:v>6839224</c:v>
                </c:pt>
                <c:pt idx="583">
                  <c:v>8951316</c:v>
                </c:pt>
                <c:pt idx="584">
                  <c:v>6603075</c:v>
                </c:pt>
                <c:pt idx="585">
                  <c:v>9030883</c:v>
                </c:pt>
                <c:pt idx="586">
                  <c:v>13170679</c:v>
                </c:pt>
                <c:pt idx="587">
                  <c:v>10280976</c:v>
                </c:pt>
                <c:pt idx="588">
                  <c:v>7789605</c:v>
                </c:pt>
                <c:pt idx="589">
                  <c:v>6254610</c:v>
                </c:pt>
                <c:pt idx="590">
                  <c:v>7233889</c:v>
                </c:pt>
                <c:pt idx="591">
                  <c:v>8428570</c:v>
                </c:pt>
                <c:pt idx="592">
                  <c:v>8883659</c:v>
                </c:pt>
                <c:pt idx="593">
                  <c:v>8915438</c:v>
                </c:pt>
                <c:pt idx="594">
                  <c:v>7635518</c:v>
                </c:pt>
                <c:pt idx="595">
                  <c:v>13640114</c:v>
                </c:pt>
                <c:pt idx="596">
                  <c:v>6473539</c:v>
                </c:pt>
                <c:pt idx="597">
                  <c:v>7271306</c:v>
                </c:pt>
                <c:pt idx="598">
                  <c:v>9085393</c:v>
                </c:pt>
                <c:pt idx="599">
                  <c:v>8539026</c:v>
                </c:pt>
                <c:pt idx="600">
                  <c:v>7964249</c:v>
                </c:pt>
                <c:pt idx="601">
                  <c:v>4541118</c:v>
                </c:pt>
                <c:pt idx="602">
                  <c:v>5282799</c:v>
                </c:pt>
                <c:pt idx="603">
                  <c:v>6060270</c:v>
                </c:pt>
                <c:pt idx="604">
                  <c:v>6585832</c:v>
                </c:pt>
                <c:pt idx="605">
                  <c:v>11230448</c:v>
                </c:pt>
                <c:pt idx="606">
                  <c:v>5542614</c:v>
                </c:pt>
                <c:pt idx="607">
                  <c:v>7637366</c:v>
                </c:pt>
                <c:pt idx="608">
                  <c:v>9857531</c:v>
                </c:pt>
                <c:pt idx="609">
                  <c:v>6480052</c:v>
                </c:pt>
                <c:pt idx="610">
                  <c:v>11644502</c:v>
                </c:pt>
                <c:pt idx="611">
                  <c:v>7190295</c:v>
                </c:pt>
                <c:pt idx="612">
                  <c:v>10799477</c:v>
                </c:pt>
                <c:pt idx="613">
                  <c:v>6601747</c:v>
                </c:pt>
                <c:pt idx="614">
                  <c:v>3871404</c:v>
                </c:pt>
                <c:pt idx="615">
                  <c:v>5880629</c:v>
                </c:pt>
                <c:pt idx="616">
                  <c:v>4728368</c:v>
                </c:pt>
                <c:pt idx="617">
                  <c:v>6112420</c:v>
                </c:pt>
                <c:pt idx="618">
                  <c:v>7620298</c:v>
                </c:pt>
                <c:pt idx="619">
                  <c:v>7731854</c:v>
                </c:pt>
                <c:pt idx="620">
                  <c:v>8825124</c:v>
                </c:pt>
                <c:pt idx="621">
                  <c:v>4385946</c:v>
                </c:pt>
                <c:pt idx="622">
                  <c:v>3804773</c:v>
                </c:pt>
                <c:pt idx="623">
                  <c:v>2288610</c:v>
                </c:pt>
                <c:pt idx="624">
                  <c:v>5755685</c:v>
                </c:pt>
                <c:pt idx="625">
                  <c:v>10172800</c:v>
                </c:pt>
                <c:pt idx="626">
                  <c:v>9200563</c:v>
                </c:pt>
                <c:pt idx="627">
                  <c:v>6383401</c:v>
                </c:pt>
                <c:pt idx="628">
                  <c:v>8444562</c:v>
                </c:pt>
                <c:pt idx="629">
                  <c:v>10905325</c:v>
                </c:pt>
                <c:pt idx="630">
                  <c:v>19615682</c:v>
                </c:pt>
                <c:pt idx="631">
                  <c:v>3251952</c:v>
                </c:pt>
                <c:pt idx="632">
                  <c:v>4008056</c:v>
                </c:pt>
                <c:pt idx="633">
                  <c:v>852416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3-45AC-AA2C-77892933C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24335"/>
        <c:axId val="525525167"/>
      </c:scatterChart>
      <c:valAx>
        <c:axId val="52552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525167"/>
        <c:crosses val="autoZero"/>
        <c:crossBetween val="midCat"/>
      </c:valAx>
      <c:valAx>
        <c:axId val="5255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52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Объём</a:t>
            </a:r>
            <a:r>
              <a:rPr lang="ru-RU" baseline="0"/>
              <a:t> </a:t>
            </a:r>
            <a:r>
              <a:rPr lang="ru-RU"/>
              <a:t>Аэрофлот (</a:t>
            </a:r>
            <a:r>
              <a:rPr lang="en-US"/>
              <a:t>Y)</a:t>
            </a:r>
            <a:r>
              <a:rPr lang="en-US" baseline="0"/>
              <a:t> </a:t>
            </a:r>
            <a:r>
              <a:rPr lang="ru-RU" baseline="0"/>
              <a:t>от объёма БСП ао(Х)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Данные!$G$1</c:f>
              <c:strCache>
                <c:ptCount val="1"/>
                <c:pt idx="0">
                  <c:v>Аэрофлот - объём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Данные!$E$2:$E$635</c:f>
              <c:numCache>
                <c:formatCode>General</c:formatCode>
                <c:ptCount val="634"/>
                <c:pt idx="0">
                  <c:v>708042</c:v>
                </c:pt>
                <c:pt idx="1">
                  <c:v>304303</c:v>
                </c:pt>
                <c:pt idx="2">
                  <c:v>175753</c:v>
                </c:pt>
                <c:pt idx="3">
                  <c:v>152743</c:v>
                </c:pt>
                <c:pt idx="4">
                  <c:v>134678</c:v>
                </c:pt>
                <c:pt idx="5">
                  <c:v>182259</c:v>
                </c:pt>
                <c:pt idx="6">
                  <c:v>218045</c:v>
                </c:pt>
                <c:pt idx="7">
                  <c:v>381359</c:v>
                </c:pt>
                <c:pt idx="8">
                  <c:v>105959</c:v>
                </c:pt>
                <c:pt idx="9">
                  <c:v>49052</c:v>
                </c:pt>
                <c:pt idx="10">
                  <c:v>61287</c:v>
                </c:pt>
                <c:pt idx="11">
                  <c:v>72041</c:v>
                </c:pt>
                <c:pt idx="12">
                  <c:v>458943</c:v>
                </c:pt>
                <c:pt idx="13">
                  <c:v>189472</c:v>
                </c:pt>
                <c:pt idx="14">
                  <c:v>102841</c:v>
                </c:pt>
                <c:pt idx="15">
                  <c:v>88505</c:v>
                </c:pt>
                <c:pt idx="16">
                  <c:v>218436</c:v>
                </c:pt>
                <c:pt idx="17">
                  <c:v>89646</c:v>
                </c:pt>
                <c:pt idx="18">
                  <c:v>1175169</c:v>
                </c:pt>
                <c:pt idx="19">
                  <c:v>251434</c:v>
                </c:pt>
                <c:pt idx="20">
                  <c:v>723650</c:v>
                </c:pt>
                <c:pt idx="21">
                  <c:v>105064</c:v>
                </c:pt>
                <c:pt idx="22">
                  <c:v>35237</c:v>
                </c:pt>
                <c:pt idx="23">
                  <c:v>205864</c:v>
                </c:pt>
                <c:pt idx="24">
                  <c:v>252469</c:v>
                </c:pt>
                <c:pt idx="25">
                  <c:v>163790</c:v>
                </c:pt>
                <c:pt idx="26">
                  <c:v>62777</c:v>
                </c:pt>
                <c:pt idx="27">
                  <c:v>172785</c:v>
                </c:pt>
                <c:pt idx="28">
                  <c:v>328341</c:v>
                </c:pt>
                <c:pt idx="29">
                  <c:v>276587</c:v>
                </c:pt>
                <c:pt idx="30">
                  <c:v>247479</c:v>
                </c:pt>
                <c:pt idx="31">
                  <c:v>196975</c:v>
                </c:pt>
                <c:pt idx="32">
                  <c:v>102937</c:v>
                </c:pt>
                <c:pt idx="33">
                  <c:v>66265</c:v>
                </c:pt>
                <c:pt idx="34">
                  <c:v>96446</c:v>
                </c:pt>
                <c:pt idx="35">
                  <c:v>345354</c:v>
                </c:pt>
                <c:pt idx="36">
                  <c:v>319519</c:v>
                </c:pt>
                <c:pt idx="37">
                  <c:v>220170</c:v>
                </c:pt>
                <c:pt idx="38">
                  <c:v>196339</c:v>
                </c:pt>
                <c:pt idx="39">
                  <c:v>368207</c:v>
                </c:pt>
                <c:pt idx="40">
                  <c:v>225738</c:v>
                </c:pt>
                <c:pt idx="41">
                  <c:v>259974</c:v>
                </c:pt>
                <c:pt idx="42">
                  <c:v>94830</c:v>
                </c:pt>
                <c:pt idx="43">
                  <c:v>299330</c:v>
                </c:pt>
                <c:pt idx="44">
                  <c:v>191982</c:v>
                </c:pt>
                <c:pt idx="45">
                  <c:v>105300</c:v>
                </c:pt>
                <c:pt idx="46">
                  <c:v>121906</c:v>
                </c:pt>
                <c:pt idx="47">
                  <c:v>48760</c:v>
                </c:pt>
                <c:pt idx="48">
                  <c:v>232528</c:v>
                </c:pt>
                <c:pt idx="49">
                  <c:v>145845</c:v>
                </c:pt>
                <c:pt idx="50">
                  <c:v>55392</c:v>
                </c:pt>
                <c:pt idx="51">
                  <c:v>494478</c:v>
                </c:pt>
                <c:pt idx="52">
                  <c:v>148818</c:v>
                </c:pt>
                <c:pt idx="53">
                  <c:v>77892</c:v>
                </c:pt>
                <c:pt idx="54">
                  <c:v>204637</c:v>
                </c:pt>
                <c:pt idx="55">
                  <c:v>54704</c:v>
                </c:pt>
                <c:pt idx="56">
                  <c:v>176308</c:v>
                </c:pt>
                <c:pt idx="57">
                  <c:v>31409</c:v>
                </c:pt>
                <c:pt idx="58">
                  <c:v>79570</c:v>
                </c:pt>
                <c:pt idx="59">
                  <c:v>72240</c:v>
                </c:pt>
                <c:pt idx="60">
                  <c:v>103530</c:v>
                </c:pt>
                <c:pt idx="61">
                  <c:v>222680</c:v>
                </c:pt>
                <c:pt idx="62">
                  <c:v>124090</c:v>
                </c:pt>
                <c:pt idx="63">
                  <c:v>251260</c:v>
                </c:pt>
                <c:pt idx="64">
                  <c:v>119030</c:v>
                </c:pt>
                <c:pt idx="65">
                  <c:v>84610</c:v>
                </c:pt>
                <c:pt idx="66">
                  <c:v>117240</c:v>
                </c:pt>
                <c:pt idx="67">
                  <c:v>24110</c:v>
                </c:pt>
                <c:pt idx="68">
                  <c:v>37250</c:v>
                </c:pt>
                <c:pt idx="69">
                  <c:v>96910</c:v>
                </c:pt>
                <c:pt idx="70">
                  <c:v>149750</c:v>
                </c:pt>
                <c:pt idx="71">
                  <c:v>178420</c:v>
                </c:pt>
                <c:pt idx="72">
                  <c:v>609400</c:v>
                </c:pt>
                <c:pt idx="73">
                  <c:v>196070</c:v>
                </c:pt>
                <c:pt idx="74">
                  <c:v>134040</c:v>
                </c:pt>
                <c:pt idx="75">
                  <c:v>99760</c:v>
                </c:pt>
                <c:pt idx="76">
                  <c:v>127550</c:v>
                </c:pt>
                <c:pt idx="77">
                  <c:v>111260</c:v>
                </c:pt>
                <c:pt idx="78">
                  <c:v>75970</c:v>
                </c:pt>
                <c:pt idx="79">
                  <c:v>54390</c:v>
                </c:pt>
                <c:pt idx="80">
                  <c:v>110950</c:v>
                </c:pt>
                <c:pt idx="81">
                  <c:v>316740</c:v>
                </c:pt>
                <c:pt idx="82">
                  <c:v>194420</c:v>
                </c:pt>
                <c:pt idx="83">
                  <c:v>106100</c:v>
                </c:pt>
                <c:pt idx="84">
                  <c:v>71990</c:v>
                </c:pt>
                <c:pt idx="85">
                  <c:v>319470</c:v>
                </c:pt>
                <c:pt idx="86">
                  <c:v>212150</c:v>
                </c:pt>
                <c:pt idx="87">
                  <c:v>267670</c:v>
                </c:pt>
                <c:pt idx="88">
                  <c:v>113700</c:v>
                </c:pt>
                <c:pt idx="89">
                  <c:v>503490</c:v>
                </c:pt>
                <c:pt idx="90">
                  <c:v>792930</c:v>
                </c:pt>
                <c:pt idx="91">
                  <c:v>308060</c:v>
                </c:pt>
                <c:pt idx="92">
                  <c:v>526480</c:v>
                </c:pt>
                <c:pt idx="93">
                  <c:v>219710</c:v>
                </c:pt>
                <c:pt idx="94">
                  <c:v>350350</c:v>
                </c:pt>
                <c:pt idx="95">
                  <c:v>518240</c:v>
                </c:pt>
                <c:pt idx="96">
                  <c:v>801300</c:v>
                </c:pt>
                <c:pt idx="97">
                  <c:v>1697980</c:v>
                </c:pt>
                <c:pt idx="98">
                  <c:v>1069730</c:v>
                </c:pt>
                <c:pt idx="99">
                  <c:v>1062560</c:v>
                </c:pt>
                <c:pt idx="100">
                  <c:v>660710</c:v>
                </c:pt>
                <c:pt idx="101">
                  <c:v>233980</c:v>
                </c:pt>
                <c:pt idx="102">
                  <c:v>83180</c:v>
                </c:pt>
                <c:pt idx="103">
                  <c:v>507810</c:v>
                </c:pt>
                <c:pt idx="104">
                  <c:v>903420</c:v>
                </c:pt>
                <c:pt idx="105">
                  <c:v>589710</c:v>
                </c:pt>
                <c:pt idx="106">
                  <c:v>666900</c:v>
                </c:pt>
                <c:pt idx="107">
                  <c:v>338160</c:v>
                </c:pt>
                <c:pt idx="108">
                  <c:v>705190</c:v>
                </c:pt>
                <c:pt idx="109">
                  <c:v>279560</c:v>
                </c:pt>
                <c:pt idx="110">
                  <c:v>215690</c:v>
                </c:pt>
                <c:pt idx="111">
                  <c:v>413030</c:v>
                </c:pt>
                <c:pt idx="112">
                  <c:v>868090</c:v>
                </c:pt>
                <c:pt idx="113">
                  <c:v>430020</c:v>
                </c:pt>
                <c:pt idx="114">
                  <c:v>985710</c:v>
                </c:pt>
                <c:pt idx="115">
                  <c:v>487020</c:v>
                </c:pt>
                <c:pt idx="116">
                  <c:v>394460</c:v>
                </c:pt>
                <c:pt idx="117">
                  <c:v>564120</c:v>
                </c:pt>
                <c:pt idx="118">
                  <c:v>392190</c:v>
                </c:pt>
                <c:pt idx="119">
                  <c:v>132900</c:v>
                </c:pt>
                <c:pt idx="120">
                  <c:v>133890</c:v>
                </c:pt>
                <c:pt idx="121">
                  <c:v>315180</c:v>
                </c:pt>
                <c:pt idx="122">
                  <c:v>233610</c:v>
                </c:pt>
                <c:pt idx="123">
                  <c:v>200010</c:v>
                </c:pt>
                <c:pt idx="124">
                  <c:v>517200</c:v>
                </c:pt>
                <c:pt idx="125">
                  <c:v>151430</c:v>
                </c:pt>
                <c:pt idx="126">
                  <c:v>401740</c:v>
                </c:pt>
                <c:pt idx="127">
                  <c:v>226250</c:v>
                </c:pt>
                <c:pt idx="128">
                  <c:v>251790</c:v>
                </c:pt>
                <c:pt idx="129">
                  <c:v>130950</c:v>
                </c:pt>
                <c:pt idx="130">
                  <c:v>242340</c:v>
                </c:pt>
                <c:pt idx="131">
                  <c:v>387140</c:v>
                </c:pt>
                <c:pt idx="132">
                  <c:v>487070</c:v>
                </c:pt>
                <c:pt idx="133">
                  <c:v>680640</c:v>
                </c:pt>
                <c:pt idx="134">
                  <c:v>335160</c:v>
                </c:pt>
                <c:pt idx="135">
                  <c:v>396070</c:v>
                </c:pt>
                <c:pt idx="136">
                  <c:v>380250</c:v>
                </c:pt>
                <c:pt idx="137">
                  <c:v>284880</c:v>
                </c:pt>
                <c:pt idx="138">
                  <c:v>233650</c:v>
                </c:pt>
                <c:pt idx="139">
                  <c:v>136460</c:v>
                </c:pt>
                <c:pt idx="140">
                  <c:v>153570</c:v>
                </c:pt>
                <c:pt idx="141">
                  <c:v>401320</c:v>
                </c:pt>
                <c:pt idx="142">
                  <c:v>410370</c:v>
                </c:pt>
                <c:pt idx="143">
                  <c:v>147090</c:v>
                </c:pt>
                <c:pt idx="144">
                  <c:v>119140</c:v>
                </c:pt>
                <c:pt idx="145">
                  <c:v>181510</c:v>
                </c:pt>
                <c:pt idx="146">
                  <c:v>63870</c:v>
                </c:pt>
                <c:pt idx="147">
                  <c:v>177620</c:v>
                </c:pt>
                <c:pt idx="148">
                  <c:v>96440</c:v>
                </c:pt>
                <c:pt idx="149">
                  <c:v>106040</c:v>
                </c:pt>
                <c:pt idx="150">
                  <c:v>251330</c:v>
                </c:pt>
                <c:pt idx="151">
                  <c:v>239570</c:v>
                </c:pt>
                <c:pt idx="152">
                  <c:v>112300</c:v>
                </c:pt>
                <c:pt idx="153">
                  <c:v>260990</c:v>
                </c:pt>
                <c:pt idx="154">
                  <c:v>208700</c:v>
                </c:pt>
                <c:pt idx="155">
                  <c:v>988330</c:v>
                </c:pt>
                <c:pt idx="156">
                  <c:v>1077460</c:v>
                </c:pt>
                <c:pt idx="157">
                  <c:v>279240</c:v>
                </c:pt>
                <c:pt idx="158">
                  <c:v>317620</c:v>
                </c:pt>
                <c:pt idx="159">
                  <c:v>281750</c:v>
                </c:pt>
                <c:pt idx="160">
                  <c:v>108540</c:v>
                </c:pt>
                <c:pt idx="161">
                  <c:v>134450</c:v>
                </c:pt>
                <c:pt idx="162">
                  <c:v>158630</c:v>
                </c:pt>
                <c:pt idx="163">
                  <c:v>243580</c:v>
                </c:pt>
                <c:pt idx="164">
                  <c:v>317480</c:v>
                </c:pt>
                <c:pt idx="165">
                  <c:v>301050</c:v>
                </c:pt>
                <c:pt idx="166">
                  <c:v>156860</c:v>
                </c:pt>
                <c:pt idx="167">
                  <c:v>411350</c:v>
                </c:pt>
                <c:pt idx="168">
                  <c:v>311610</c:v>
                </c:pt>
                <c:pt idx="169">
                  <c:v>357520</c:v>
                </c:pt>
                <c:pt idx="170">
                  <c:v>119190</c:v>
                </c:pt>
                <c:pt idx="171">
                  <c:v>233910</c:v>
                </c:pt>
                <c:pt idx="172">
                  <c:v>166500</c:v>
                </c:pt>
                <c:pt idx="173">
                  <c:v>142960</c:v>
                </c:pt>
                <c:pt idx="174">
                  <c:v>87190</c:v>
                </c:pt>
                <c:pt idx="175">
                  <c:v>268150</c:v>
                </c:pt>
                <c:pt idx="176">
                  <c:v>305510</c:v>
                </c:pt>
                <c:pt idx="177">
                  <c:v>356120</c:v>
                </c:pt>
                <c:pt idx="178">
                  <c:v>102300</c:v>
                </c:pt>
                <c:pt idx="179">
                  <c:v>271230</c:v>
                </c:pt>
                <c:pt idx="180">
                  <c:v>117990</c:v>
                </c:pt>
                <c:pt idx="181">
                  <c:v>146680</c:v>
                </c:pt>
                <c:pt idx="182">
                  <c:v>580360</c:v>
                </c:pt>
                <c:pt idx="183">
                  <c:v>79750</c:v>
                </c:pt>
                <c:pt idx="184">
                  <c:v>67630</c:v>
                </c:pt>
                <c:pt idx="185">
                  <c:v>158590</c:v>
                </c:pt>
                <c:pt idx="186">
                  <c:v>161350</c:v>
                </c:pt>
                <c:pt idx="187">
                  <c:v>143930</c:v>
                </c:pt>
                <c:pt idx="188">
                  <c:v>313760</c:v>
                </c:pt>
                <c:pt idx="189">
                  <c:v>216780</c:v>
                </c:pt>
                <c:pt idx="190">
                  <c:v>428540</c:v>
                </c:pt>
                <c:pt idx="191">
                  <c:v>394420</c:v>
                </c:pt>
                <c:pt idx="192">
                  <c:v>367330</c:v>
                </c:pt>
                <c:pt idx="193">
                  <c:v>332870</c:v>
                </c:pt>
                <c:pt idx="194">
                  <c:v>377000</c:v>
                </c:pt>
                <c:pt idx="195">
                  <c:v>353880</c:v>
                </c:pt>
                <c:pt idx="196">
                  <c:v>231030</c:v>
                </c:pt>
                <c:pt idx="197">
                  <c:v>158510</c:v>
                </c:pt>
                <c:pt idx="198">
                  <c:v>161810</c:v>
                </c:pt>
                <c:pt idx="199">
                  <c:v>346550</c:v>
                </c:pt>
                <c:pt idx="200">
                  <c:v>544570</c:v>
                </c:pt>
                <c:pt idx="201">
                  <c:v>201930</c:v>
                </c:pt>
                <c:pt idx="202">
                  <c:v>181130</c:v>
                </c:pt>
                <c:pt idx="203">
                  <c:v>515000</c:v>
                </c:pt>
                <c:pt idx="204">
                  <c:v>157940</c:v>
                </c:pt>
                <c:pt idx="205">
                  <c:v>11530</c:v>
                </c:pt>
                <c:pt idx="206">
                  <c:v>237240</c:v>
                </c:pt>
                <c:pt idx="207">
                  <c:v>305020</c:v>
                </c:pt>
                <c:pt idx="208">
                  <c:v>187010</c:v>
                </c:pt>
                <c:pt idx="209">
                  <c:v>351970</c:v>
                </c:pt>
                <c:pt idx="210">
                  <c:v>234320</c:v>
                </c:pt>
                <c:pt idx="211">
                  <c:v>195060</c:v>
                </c:pt>
                <c:pt idx="212">
                  <c:v>714420</c:v>
                </c:pt>
                <c:pt idx="213">
                  <c:v>461630</c:v>
                </c:pt>
                <c:pt idx="214">
                  <c:v>1735180</c:v>
                </c:pt>
                <c:pt idx="215">
                  <c:v>295420</c:v>
                </c:pt>
                <c:pt idx="216">
                  <c:v>284730</c:v>
                </c:pt>
                <c:pt idx="217">
                  <c:v>819260</c:v>
                </c:pt>
                <c:pt idx="218">
                  <c:v>286020</c:v>
                </c:pt>
                <c:pt idx="219">
                  <c:v>169410</c:v>
                </c:pt>
                <c:pt idx="220">
                  <c:v>239030</c:v>
                </c:pt>
                <c:pt idx="221">
                  <c:v>131280</c:v>
                </c:pt>
                <c:pt idx="222">
                  <c:v>216220</c:v>
                </c:pt>
                <c:pt idx="223">
                  <c:v>136310</c:v>
                </c:pt>
                <c:pt idx="224">
                  <c:v>176960</c:v>
                </c:pt>
                <c:pt idx="225">
                  <c:v>714980</c:v>
                </c:pt>
                <c:pt idx="226">
                  <c:v>290310</c:v>
                </c:pt>
                <c:pt idx="227">
                  <c:v>289420</c:v>
                </c:pt>
                <c:pt idx="228">
                  <c:v>204090</c:v>
                </c:pt>
                <c:pt idx="229">
                  <c:v>258810</c:v>
                </c:pt>
                <c:pt idx="230">
                  <c:v>107520</c:v>
                </c:pt>
                <c:pt idx="231">
                  <c:v>92330</c:v>
                </c:pt>
                <c:pt idx="232">
                  <c:v>43040</c:v>
                </c:pt>
                <c:pt idx="233">
                  <c:v>249280</c:v>
                </c:pt>
                <c:pt idx="234">
                  <c:v>307250</c:v>
                </c:pt>
                <c:pt idx="235">
                  <c:v>253600</c:v>
                </c:pt>
                <c:pt idx="236">
                  <c:v>264270</c:v>
                </c:pt>
                <c:pt idx="237">
                  <c:v>167110</c:v>
                </c:pt>
                <c:pt idx="238">
                  <c:v>196950</c:v>
                </c:pt>
                <c:pt idx="239">
                  <c:v>86000</c:v>
                </c:pt>
                <c:pt idx="240">
                  <c:v>136010</c:v>
                </c:pt>
                <c:pt idx="241">
                  <c:v>381480</c:v>
                </c:pt>
                <c:pt idx="242">
                  <c:v>305560</c:v>
                </c:pt>
                <c:pt idx="243">
                  <c:v>341610</c:v>
                </c:pt>
                <c:pt idx="244">
                  <c:v>221450</c:v>
                </c:pt>
                <c:pt idx="245">
                  <c:v>363830</c:v>
                </c:pt>
                <c:pt idx="246">
                  <c:v>187290</c:v>
                </c:pt>
                <c:pt idx="247">
                  <c:v>116700</c:v>
                </c:pt>
                <c:pt idx="248">
                  <c:v>134100</c:v>
                </c:pt>
                <c:pt idx="249">
                  <c:v>140500</c:v>
                </c:pt>
                <c:pt idx="250">
                  <c:v>237070</c:v>
                </c:pt>
                <c:pt idx="251">
                  <c:v>112060</c:v>
                </c:pt>
                <c:pt idx="252">
                  <c:v>166780</c:v>
                </c:pt>
                <c:pt idx="253">
                  <c:v>260880</c:v>
                </c:pt>
                <c:pt idx="254">
                  <c:v>366750</c:v>
                </c:pt>
                <c:pt idx="255">
                  <c:v>735970</c:v>
                </c:pt>
                <c:pt idx="256">
                  <c:v>254320</c:v>
                </c:pt>
                <c:pt idx="257">
                  <c:v>42430</c:v>
                </c:pt>
                <c:pt idx="258">
                  <c:v>69020</c:v>
                </c:pt>
                <c:pt idx="259">
                  <c:v>283400</c:v>
                </c:pt>
                <c:pt idx="260">
                  <c:v>559030</c:v>
                </c:pt>
                <c:pt idx="261">
                  <c:v>339200</c:v>
                </c:pt>
                <c:pt idx="262">
                  <c:v>510220</c:v>
                </c:pt>
                <c:pt idx="263">
                  <c:v>1506820</c:v>
                </c:pt>
                <c:pt idx="264">
                  <c:v>767410</c:v>
                </c:pt>
                <c:pt idx="265">
                  <c:v>369210</c:v>
                </c:pt>
                <c:pt idx="266">
                  <c:v>463400</c:v>
                </c:pt>
                <c:pt idx="267">
                  <c:v>246930</c:v>
                </c:pt>
                <c:pt idx="268">
                  <c:v>319230</c:v>
                </c:pt>
                <c:pt idx="269">
                  <c:v>313130</c:v>
                </c:pt>
                <c:pt idx="270">
                  <c:v>290010</c:v>
                </c:pt>
                <c:pt idx="271">
                  <c:v>234850</c:v>
                </c:pt>
                <c:pt idx="272">
                  <c:v>764420</c:v>
                </c:pt>
                <c:pt idx="273">
                  <c:v>234830</c:v>
                </c:pt>
                <c:pt idx="274">
                  <c:v>304400</c:v>
                </c:pt>
                <c:pt idx="275">
                  <c:v>232940</c:v>
                </c:pt>
                <c:pt idx="276">
                  <c:v>107700</c:v>
                </c:pt>
                <c:pt idx="277">
                  <c:v>452740</c:v>
                </c:pt>
                <c:pt idx="278">
                  <c:v>74390</c:v>
                </c:pt>
                <c:pt idx="279">
                  <c:v>86270</c:v>
                </c:pt>
                <c:pt idx="280">
                  <c:v>20910</c:v>
                </c:pt>
                <c:pt idx="281">
                  <c:v>64500</c:v>
                </c:pt>
                <c:pt idx="282">
                  <c:v>127680</c:v>
                </c:pt>
                <c:pt idx="283">
                  <c:v>282540</c:v>
                </c:pt>
                <c:pt idx="284">
                  <c:v>142660</c:v>
                </c:pt>
                <c:pt idx="285">
                  <c:v>335060</c:v>
                </c:pt>
                <c:pt idx="286">
                  <c:v>225630</c:v>
                </c:pt>
                <c:pt idx="287">
                  <c:v>159680</c:v>
                </c:pt>
                <c:pt idx="288">
                  <c:v>281340</c:v>
                </c:pt>
                <c:pt idx="289">
                  <c:v>87840</c:v>
                </c:pt>
                <c:pt idx="290">
                  <c:v>155960</c:v>
                </c:pt>
                <c:pt idx="291">
                  <c:v>330340</c:v>
                </c:pt>
                <c:pt idx="292">
                  <c:v>333110</c:v>
                </c:pt>
                <c:pt idx="293">
                  <c:v>160960</c:v>
                </c:pt>
                <c:pt idx="294">
                  <c:v>85560</c:v>
                </c:pt>
                <c:pt idx="295">
                  <c:v>143150</c:v>
                </c:pt>
                <c:pt idx="296">
                  <c:v>52330</c:v>
                </c:pt>
                <c:pt idx="297">
                  <c:v>199180</c:v>
                </c:pt>
                <c:pt idx="298">
                  <c:v>52000</c:v>
                </c:pt>
                <c:pt idx="299">
                  <c:v>198550</c:v>
                </c:pt>
                <c:pt idx="300">
                  <c:v>452520</c:v>
                </c:pt>
                <c:pt idx="301">
                  <c:v>480330</c:v>
                </c:pt>
                <c:pt idx="302">
                  <c:v>718450</c:v>
                </c:pt>
                <c:pt idx="303">
                  <c:v>756110</c:v>
                </c:pt>
                <c:pt idx="304">
                  <c:v>382790</c:v>
                </c:pt>
                <c:pt idx="305">
                  <c:v>722680</c:v>
                </c:pt>
                <c:pt idx="306">
                  <c:v>688410</c:v>
                </c:pt>
                <c:pt idx="307">
                  <c:v>529530</c:v>
                </c:pt>
                <c:pt idx="308">
                  <c:v>228790</c:v>
                </c:pt>
                <c:pt idx="309">
                  <c:v>193170</c:v>
                </c:pt>
                <c:pt idx="310">
                  <c:v>80030</c:v>
                </c:pt>
                <c:pt idx="311">
                  <c:v>976400</c:v>
                </c:pt>
                <c:pt idx="312">
                  <c:v>873080</c:v>
                </c:pt>
                <c:pt idx="313">
                  <c:v>940270</c:v>
                </c:pt>
                <c:pt idx="314">
                  <c:v>406220</c:v>
                </c:pt>
                <c:pt idx="315">
                  <c:v>836150</c:v>
                </c:pt>
                <c:pt idx="316">
                  <c:v>2036810</c:v>
                </c:pt>
                <c:pt idx="317">
                  <c:v>1716560</c:v>
                </c:pt>
                <c:pt idx="318">
                  <c:v>511510</c:v>
                </c:pt>
                <c:pt idx="319">
                  <c:v>365370</c:v>
                </c:pt>
                <c:pt idx="320">
                  <c:v>1028280</c:v>
                </c:pt>
                <c:pt idx="321">
                  <c:v>2080140</c:v>
                </c:pt>
                <c:pt idx="322">
                  <c:v>1633710</c:v>
                </c:pt>
                <c:pt idx="323">
                  <c:v>1318230</c:v>
                </c:pt>
                <c:pt idx="324">
                  <c:v>647600</c:v>
                </c:pt>
                <c:pt idx="325">
                  <c:v>579440</c:v>
                </c:pt>
                <c:pt idx="326">
                  <c:v>942210</c:v>
                </c:pt>
                <c:pt idx="327">
                  <c:v>108310</c:v>
                </c:pt>
                <c:pt idx="328">
                  <c:v>558460</c:v>
                </c:pt>
                <c:pt idx="329">
                  <c:v>2222960</c:v>
                </c:pt>
                <c:pt idx="330">
                  <c:v>591930</c:v>
                </c:pt>
                <c:pt idx="331">
                  <c:v>882590</c:v>
                </c:pt>
                <c:pt idx="332">
                  <c:v>314530</c:v>
                </c:pt>
                <c:pt idx="333">
                  <c:v>521680</c:v>
                </c:pt>
                <c:pt idx="334">
                  <c:v>675270</c:v>
                </c:pt>
                <c:pt idx="335">
                  <c:v>367400</c:v>
                </c:pt>
                <c:pt idx="336">
                  <c:v>367850</c:v>
                </c:pt>
                <c:pt idx="337">
                  <c:v>244780</c:v>
                </c:pt>
                <c:pt idx="338">
                  <c:v>562230</c:v>
                </c:pt>
                <c:pt idx="339">
                  <c:v>450740</c:v>
                </c:pt>
                <c:pt idx="340">
                  <c:v>658030</c:v>
                </c:pt>
                <c:pt idx="341">
                  <c:v>431440</c:v>
                </c:pt>
                <c:pt idx="342">
                  <c:v>414990</c:v>
                </c:pt>
                <c:pt idx="343">
                  <c:v>1190680</c:v>
                </c:pt>
                <c:pt idx="344">
                  <c:v>1286670</c:v>
                </c:pt>
                <c:pt idx="345">
                  <c:v>2123340</c:v>
                </c:pt>
                <c:pt idx="346">
                  <c:v>719040</c:v>
                </c:pt>
                <c:pt idx="347">
                  <c:v>407410</c:v>
                </c:pt>
                <c:pt idx="348">
                  <c:v>342300</c:v>
                </c:pt>
                <c:pt idx="349">
                  <c:v>180840</c:v>
                </c:pt>
                <c:pt idx="350">
                  <c:v>363340</c:v>
                </c:pt>
                <c:pt idx="351">
                  <c:v>275050</c:v>
                </c:pt>
                <c:pt idx="352">
                  <c:v>622100</c:v>
                </c:pt>
                <c:pt idx="353">
                  <c:v>344790</c:v>
                </c:pt>
                <c:pt idx="354">
                  <c:v>827550</c:v>
                </c:pt>
                <c:pt idx="355">
                  <c:v>275340</c:v>
                </c:pt>
                <c:pt idx="356">
                  <c:v>438070</c:v>
                </c:pt>
                <c:pt idx="357">
                  <c:v>937980</c:v>
                </c:pt>
                <c:pt idx="358">
                  <c:v>1330470</c:v>
                </c:pt>
                <c:pt idx="359">
                  <c:v>1118320</c:v>
                </c:pt>
                <c:pt idx="360">
                  <c:v>631980</c:v>
                </c:pt>
                <c:pt idx="361">
                  <c:v>275210</c:v>
                </c:pt>
                <c:pt idx="362">
                  <c:v>197520</c:v>
                </c:pt>
                <c:pt idx="363">
                  <c:v>573690</c:v>
                </c:pt>
                <c:pt idx="364">
                  <c:v>1023830</c:v>
                </c:pt>
                <c:pt idx="365">
                  <c:v>489500</c:v>
                </c:pt>
                <c:pt idx="366">
                  <c:v>421840</c:v>
                </c:pt>
                <c:pt idx="367">
                  <c:v>541190</c:v>
                </c:pt>
                <c:pt idx="368">
                  <c:v>739810</c:v>
                </c:pt>
                <c:pt idx="369">
                  <c:v>548630</c:v>
                </c:pt>
                <c:pt idx="370">
                  <c:v>661220</c:v>
                </c:pt>
                <c:pt idx="371">
                  <c:v>829550</c:v>
                </c:pt>
                <c:pt idx="372">
                  <c:v>1233710</c:v>
                </c:pt>
                <c:pt idx="373">
                  <c:v>525190</c:v>
                </c:pt>
                <c:pt idx="374">
                  <c:v>657330</c:v>
                </c:pt>
                <c:pt idx="375">
                  <c:v>885850</c:v>
                </c:pt>
                <c:pt idx="376">
                  <c:v>1193300</c:v>
                </c:pt>
                <c:pt idx="377">
                  <c:v>815820</c:v>
                </c:pt>
                <c:pt idx="378">
                  <c:v>2116230</c:v>
                </c:pt>
                <c:pt idx="379">
                  <c:v>261040</c:v>
                </c:pt>
                <c:pt idx="380">
                  <c:v>319620</c:v>
                </c:pt>
                <c:pt idx="381">
                  <c:v>588030</c:v>
                </c:pt>
                <c:pt idx="382">
                  <c:v>636820</c:v>
                </c:pt>
                <c:pt idx="383">
                  <c:v>442000</c:v>
                </c:pt>
                <c:pt idx="384">
                  <c:v>180770</c:v>
                </c:pt>
                <c:pt idx="385">
                  <c:v>332440</c:v>
                </c:pt>
                <c:pt idx="386">
                  <c:v>253480</c:v>
                </c:pt>
                <c:pt idx="387">
                  <c:v>593380</c:v>
                </c:pt>
                <c:pt idx="388">
                  <c:v>1105410</c:v>
                </c:pt>
                <c:pt idx="389">
                  <c:v>634800</c:v>
                </c:pt>
                <c:pt idx="390">
                  <c:v>469340</c:v>
                </c:pt>
                <c:pt idx="391">
                  <c:v>1238740</c:v>
                </c:pt>
                <c:pt idx="392">
                  <c:v>1033610</c:v>
                </c:pt>
                <c:pt idx="393">
                  <c:v>1272830</c:v>
                </c:pt>
                <c:pt idx="394">
                  <c:v>1122710</c:v>
                </c:pt>
                <c:pt idx="395">
                  <c:v>705100</c:v>
                </c:pt>
                <c:pt idx="396">
                  <c:v>2622810</c:v>
                </c:pt>
                <c:pt idx="397">
                  <c:v>1068700</c:v>
                </c:pt>
                <c:pt idx="398">
                  <c:v>1338630</c:v>
                </c:pt>
                <c:pt idx="399">
                  <c:v>1305100</c:v>
                </c:pt>
                <c:pt idx="400">
                  <c:v>602770</c:v>
                </c:pt>
                <c:pt idx="401">
                  <c:v>1058040</c:v>
                </c:pt>
                <c:pt idx="402">
                  <c:v>712980</c:v>
                </c:pt>
                <c:pt idx="403">
                  <c:v>575160</c:v>
                </c:pt>
                <c:pt idx="404">
                  <c:v>450430</c:v>
                </c:pt>
                <c:pt idx="405">
                  <c:v>496160</c:v>
                </c:pt>
                <c:pt idx="406">
                  <c:v>964150</c:v>
                </c:pt>
                <c:pt idx="407">
                  <c:v>820030</c:v>
                </c:pt>
                <c:pt idx="408">
                  <c:v>461770</c:v>
                </c:pt>
                <c:pt idx="409">
                  <c:v>2120670</c:v>
                </c:pt>
                <c:pt idx="410">
                  <c:v>734200</c:v>
                </c:pt>
                <c:pt idx="411">
                  <c:v>385000</c:v>
                </c:pt>
                <c:pt idx="412">
                  <c:v>734390</c:v>
                </c:pt>
                <c:pt idx="413">
                  <c:v>662310</c:v>
                </c:pt>
                <c:pt idx="414">
                  <c:v>266410</c:v>
                </c:pt>
                <c:pt idx="415">
                  <c:v>1952790</c:v>
                </c:pt>
                <c:pt idx="416">
                  <c:v>2195610</c:v>
                </c:pt>
                <c:pt idx="417">
                  <c:v>1367750</c:v>
                </c:pt>
                <c:pt idx="418">
                  <c:v>1964570</c:v>
                </c:pt>
                <c:pt idx="419">
                  <c:v>870330</c:v>
                </c:pt>
                <c:pt idx="420">
                  <c:v>777230</c:v>
                </c:pt>
                <c:pt idx="421">
                  <c:v>814840</c:v>
                </c:pt>
                <c:pt idx="422">
                  <c:v>1153230</c:v>
                </c:pt>
                <c:pt idx="423">
                  <c:v>192410</c:v>
                </c:pt>
                <c:pt idx="424">
                  <c:v>1164310</c:v>
                </c:pt>
                <c:pt idx="425">
                  <c:v>744820</c:v>
                </c:pt>
                <c:pt idx="426">
                  <c:v>1164570</c:v>
                </c:pt>
                <c:pt idx="427">
                  <c:v>662800</c:v>
                </c:pt>
                <c:pt idx="428">
                  <c:v>1095530</c:v>
                </c:pt>
                <c:pt idx="429">
                  <c:v>1711430</c:v>
                </c:pt>
                <c:pt idx="430">
                  <c:v>990700</c:v>
                </c:pt>
                <c:pt idx="431">
                  <c:v>337980</c:v>
                </c:pt>
                <c:pt idx="432">
                  <c:v>860060</c:v>
                </c:pt>
                <c:pt idx="433">
                  <c:v>1590410</c:v>
                </c:pt>
                <c:pt idx="434">
                  <c:v>988330</c:v>
                </c:pt>
                <c:pt idx="435">
                  <c:v>1436630</c:v>
                </c:pt>
                <c:pt idx="436">
                  <c:v>668130</c:v>
                </c:pt>
                <c:pt idx="437">
                  <c:v>150790</c:v>
                </c:pt>
                <c:pt idx="438">
                  <c:v>1495960</c:v>
                </c:pt>
                <c:pt idx="439">
                  <c:v>420730</c:v>
                </c:pt>
                <c:pt idx="440">
                  <c:v>690230</c:v>
                </c:pt>
                <c:pt idx="441">
                  <c:v>388680</c:v>
                </c:pt>
                <c:pt idx="442">
                  <c:v>501990</c:v>
                </c:pt>
                <c:pt idx="443">
                  <c:v>366350</c:v>
                </c:pt>
                <c:pt idx="444">
                  <c:v>1260140</c:v>
                </c:pt>
                <c:pt idx="445">
                  <c:v>1101420</c:v>
                </c:pt>
                <c:pt idx="446">
                  <c:v>858730</c:v>
                </c:pt>
                <c:pt idx="447">
                  <c:v>493540</c:v>
                </c:pt>
                <c:pt idx="448">
                  <c:v>1440570</c:v>
                </c:pt>
                <c:pt idx="449">
                  <c:v>1646400</c:v>
                </c:pt>
                <c:pt idx="450">
                  <c:v>1136180</c:v>
                </c:pt>
                <c:pt idx="451">
                  <c:v>548030</c:v>
                </c:pt>
                <c:pt idx="452">
                  <c:v>538530</c:v>
                </c:pt>
                <c:pt idx="453">
                  <c:v>417010</c:v>
                </c:pt>
                <c:pt idx="454">
                  <c:v>289650</c:v>
                </c:pt>
                <c:pt idx="455">
                  <c:v>675480</c:v>
                </c:pt>
                <c:pt idx="456">
                  <c:v>595650</c:v>
                </c:pt>
                <c:pt idx="457">
                  <c:v>260680</c:v>
                </c:pt>
                <c:pt idx="458">
                  <c:v>588840</c:v>
                </c:pt>
                <c:pt idx="459">
                  <c:v>402120</c:v>
                </c:pt>
                <c:pt idx="460">
                  <c:v>147770</c:v>
                </c:pt>
                <c:pt idx="461">
                  <c:v>1743420</c:v>
                </c:pt>
                <c:pt idx="462">
                  <c:v>420430</c:v>
                </c:pt>
                <c:pt idx="463">
                  <c:v>653150</c:v>
                </c:pt>
                <c:pt idx="464">
                  <c:v>471750</c:v>
                </c:pt>
                <c:pt idx="465">
                  <c:v>752190</c:v>
                </c:pt>
                <c:pt idx="466">
                  <c:v>88260</c:v>
                </c:pt>
                <c:pt idx="467">
                  <c:v>330000</c:v>
                </c:pt>
                <c:pt idx="468">
                  <c:v>431410</c:v>
                </c:pt>
                <c:pt idx="469">
                  <c:v>1252950</c:v>
                </c:pt>
                <c:pt idx="470">
                  <c:v>1099140</c:v>
                </c:pt>
                <c:pt idx="471">
                  <c:v>1708060</c:v>
                </c:pt>
                <c:pt idx="472">
                  <c:v>631410</c:v>
                </c:pt>
                <c:pt idx="473">
                  <c:v>446860</c:v>
                </c:pt>
                <c:pt idx="474">
                  <c:v>267800</c:v>
                </c:pt>
                <c:pt idx="475">
                  <c:v>262060</c:v>
                </c:pt>
                <c:pt idx="476">
                  <c:v>348250</c:v>
                </c:pt>
                <c:pt idx="477">
                  <c:v>1588840</c:v>
                </c:pt>
                <c:pt idx="478">
                  <c:v>621790</c:v>
                </c:pt>
                <c:pt idx="479">
                  <c:v>1299380</c:v>
                </c:pt>
                <c:pt idx="480">
                  <c:v>629460</c:v>
                </c:pt>
                <c:pt idx="481">
                  <c:v>486040</c:v>
                </c:pt>
                <c:pt idx="482">
                  <c:v>506180</c:v>
                </c:pt>
                <c:pt idx="483">
                  <c:v>279680</c:v>
                </c:pt>
                <c:pt idx="484">
                  <c:v>713010</c:v>
                </c:pt>
                <c:pt idx="485">
                  <c:v>858160</c:v>
                </c:pt>
                <c:pt idx="486">
                  <c:v>1032000</c:v>
                </c:pt>
                <c:pt idx="487">
                  <c:v>1563320</c:v>
                </c:pt>
                <c:pt idx="488">
                  <c:v>2311380</c:v>
                </c:pt>
                <c:pt idx="489">
                  <c:v>549250</c:v>
                </c:pt>
                <c:pt idx="490">
                  <c:v>1028820</c:v>
                </c:pt>
                <c:pt idx="491">
                  <c:v>657310</c:v>
                </c:pt>
                <c:pt idx="492">
                  <c:v>690560</c:v>
                </c:pt>
                <c:pt idx="493">
                  <c:v>792110</c:v>
                </c:pt>
                <c:pt idx="494">
                  <c:v>858520</c:v>
                </c:pt>
                <c:pt idx="495">
                  <c:v>327870</c:v>
                </c:pt>
                <c:pt idx="496">
                  <c:v>1585040</c:v>
                </c:pt>
                <c:pt idx="497">
                  <c:v>559200</c:v>
                </c:pt>
                <c:pt idx="498">
                  <c:v>540620</c:v>
                </c:pt>
                <c:pt idx="499">
                  <c:v>596630</c:v>
                </c:pt>
                <c:pt idx="500">
                  <c:v>576610</c:v>
                </c:pt>
                <c:pt idx="501">
                  <c:v>682890</c:v>
                </c:pt>
                <c:pt idx="502">
                  <c:v>801630</c:v>
                </c:pt>
                <c:pt idx="503">
                  <c:v>525290</c:v>
                </c:pt>
                <c:pt idx="504">
                  <c:v>630500</c:v>
                </c:pt>
                <c:pt idx="505">
                  <c:v>643450</c:v>
                </c:pt>
                <c:pt idx="506">
                  <c:v>236410</c:v>
                </c:pt>
                <c:pt idx="507">
                  <c:v>771330</c:v>
                </c:pt>
                <c:pt idx="508">
                  <c:v>735610</c:v>
                </c:pt>
                <c:pt idx="509">
                  <c:v>741880</c:v>
                </c:pt>
                <c:pt idx="510">
                  <c:v>423740</c:v>
                </c:pt>
                <c:pt idx="511">
                  <c:v>467600</c:v>
                </c:pt>
                <c:pt idx="512">
                  <c:v>531050</c:v>
                </c:pt>
                <c:pt idx="513">
                  <c:v>819660</c:v>
                </c:pt>
                <c:pt idx="514">
                  <c:v>578180</c:v>
                </c:pt>
                <c:pt idx="515">
                  <c:v>1736970</c:v>
                </c:pt>
                <c:pt idx="516">
                  <c:v>2170370</c:v>
                </c:pt>
                <c:pt idx="517">
                  <c:v>1649830</c:v>
                </c:pt>
                <c:pt idx="518">
                  <c:v>1616730</c:v>
                </c:pt>
                <c:pt idx="519">
                  <c:v>1538250</c:v>
                </c:pt>
                <c:pt idx="520">
                  <c:v>2036380</c:v>
                </c:pt>
                <c:pt idx="521">
                  <c:v>3046920</c:v>
                </c:pt>
                <c:pt idx="522">
                  <c:v>2469030</c:v>
                </c:pt>
                <c:pt idx="523">
                  <c:v>1388790</c:v>
                </c:pt>
                <c:pt idx="524">
                  <c:v>1488960</c:v>
                </c:pt>
                <c:pt idx="525">
                  <c:v>1068040</c:v>
                </c:pt>
                <c:pt idx="526">
                  <c:v>2090810</c:v>
                </c:pt>
                <c:pt idx="527">
                  <c:v>1597290</c:v>
                </c:pt>
                <c:pt idx="528">
                  <c:v>2564230</c:v>
                </c:pt>
                <c:pt idx="529">
                  <c:v>2595290</c:v>
                </c:pt>
                <c:pt idx="530">
                  <c:v>1112190</c:v>
                </c:pt>
                <c:pt idx="531">
                  <c:v>1332470</c:v>
                </c:pt>
                <c:pt idx="532">
                  <c:v>4796870</c:v>
                </c:pt>
                <c:pt idx="533">
                  <c:v>2127710</c:v>
                </c:pt>
                <c:pt idx="534">
                  <c:v>2173990</c:v>
                </c:pt>
                <c:pt idx="535">
                  <c:v>2005340</c:v>
                </c:pt>
                <c:pt idx="536">
                  <c:v>2241080</c:v>
                </c:pt>
                <c:pt idx="537">
                  <c:v>1607360</c:v>
                </c:pt>
                <c:pt idx="538">
                  <c:v>2047940</c:v>
                </c:pt>
                <c:pt idx="539">
                  <c:v>4792840</c:v>
                </c:pt>
                <c:pt idx="540">
                  <c:v>5856650</c:v>
                </c:pt>
                <c:pt idx="541">
                  <c:v>4919450</c:v>
                </c:pt>
                <c:pt idx="542">
                  <c:v>2803090</c:v>
                </c:pt>
                <c:pt idx="543">
                  <c:v>1049670</c:v>
                </c:pt>
                <c:pt idx="544">
                  <c:v>1540320</c:v>
                </c:pt>
                <c:pt idx="545">
                  <c:v>1619220</c:v>
                </c:pt>
                <c:pt idx="546">
                  <c:v>3010410</c:v>
                </c:pt>
                <c:pt idx="547">
                  <c:v>2492970</c:v>
                </c:pt>
                <c:pt idx="548">
                  <c:v>1991290</c:v>
                </c:pt>
                <c:pt idx="549">
                  <c:v>3036420</c:v>
                </c:pt>
                <c:pt idx="550">
                  <c:v>4927040</c:v>
                </c:pt>
                <c:pt idx="551">
                  <c:v>3403200</c:v>
                </c:pt>
                <c:pt idx="552">
                  <c:v>3490640</c:v>
                </c:pt>
                <c:pt idx="553">
                  <c:v>2506130</c:v>
                </c:pt>
                <c:pt idx="554">
                  <c:v>1299950</c:v>
                </c:pt>
                <c:pt idx="555">
                  <c:v>1241890</c:v>
                </c:pt>
                <c:pt idx="556">
                  <c:v>1332300</c:v>
                </c:pt>
                <c:pt idx="557">
                  <c:v>1535390</c:v>
                </c:pt>
                <c:pt idx="558">
                  <c:v>1878800</c:v>
                </c:pt>
                <c:pt idx="559">
                  <c:v>1724990</c:v>
                </c:pt>
                <c:pt idx="560">
                  <c:v>5874590</c:v>
                </c:pt>
                <c:pt idx="561">
                  <c:v>3789700</c:v>
                </c:pt>
                <c:pt idx="562">
                  <c:v>2177620</c:v>
                </c:pt>
                <c:pt idx="563">
                  <c:v>7783110</c:v>
                </c:pt>
                <c:pt idx="564">
                  <c:v>5686770</c:v>
                </c:pt>
                <c:pt idx="565">
                  <c:v>10540190</c:v>
                </c:pt>
                <c:pt idx="566">
                  <c:v>11100730</c:v>
                </c:pt>
                <c:pt idx="567">
                  <c:v>8985870</c:v>
                </c:pt>
                <c:pt idx="568">
                  <c:v>4471300</c:v>
                </c:pt>
                <c:pt idx="569">
                  <c:v>4203660</c:v>
                </c:pt>
                <c:pt idx="570">
                  <c:v>1419150</c:v>
                </c:pt>
                <c:pt idx="571">
                  <c:v>2253500</c:v>
                </c:pt>
                <c:pt idx="572">
                  <c:v>5869190</c:v>
                </c:pt>
                <c:pt idx="573">
                  <c:v>4011050</c:v>
                </c:pt>
                <c:pt idx="574">
                  <c:v>2530950</c:v>
                </c:pt>
                <c:pt idx="575">
                  <c:v>1484950</c:v>
                </c:pt>
                <c:pt idx="576">
                  <c:v>1726500</c:v>
                </c:pt>
                <c:pt idx="577">
                  <c:v>1992480</c:v>
                </c:pt>
                <c:pt idx="578">
                  <c:v>1576960</c:v>
                </c:pt>
                <c:pt idx="579">
                  <c:v>2472970</c:v>
                </c:pt>
                <c:pt idx="580">
                  <c:v>3572610</c:v>
                </c:pt>
                <c:pt idx="581">
                  <c:v>2549750</c:v>
                </c:pt>
                <c:pt idx="582">
                  <c:v>2696280</c:v>
                </c:pt>
                <c:pt idx="583">
                  <c:v>1455960</c:v>
                </c:pt>
                <c:pt idx="584">
                  <c:v>5772360</c:v>
                </c:pt>
                <c:pt idx="585">
                  <c:v>3630080</c:v>
                </c:pt>
                <c:pt idx="586">
                  <c:v>2457030</c:v>
                </c:pt>
                <c:pt idx="587">
                  <c:v>4147730</c:v>
                </c:pt>
                <c:pt idx="588">
                  <c:v>1421140</c:v>
                </c:pt>
                <c:pt idx="589">
                  <c:v>4624010</c:v>
                </c:pt>
                <c:pt idx="590">
                  <c:v>3473300</c:v>
                </c:pt>
                <c:pt idx="591">
                  <c:v>2873840</c:v>
                </c:pt>
                <c:pt idx="592">
                  <c:v>8865260</c:v>
                </c:pt>
                <c:pt idx="593">
                  <c:v>3679490</c:v>
                </c:pt>
                <c:pt idx="594">
                  <c:v>2302410</c:v>
                </c:pt>
                <c:pt idx="595">
                  <c:v>1778920</c:v>
                </c:pt>
                <c:pt idx="596">
                  <c:v>1383170</c:v>
                </c:pt>
                <c:pt idx="597">
                  <c:v>1318580</c:v>
                </c:pt>
                <c:pt idx="598">
                  <c:v>2202890</c:v>
                </c:pt>
                <c:pt idx="599">
                  <c:v>2315750</c:v>
                </c:pt>
                <c:pt idx="600">
                  <c:v>1257660</c:v>
                </c:pt>
                <c:pt idx="601">
                  <c:v>7101570</c:v>
                </c:pt>
                <c:pt idx="602">
                  <c:v>2405050</c:v>
                </c:pt>
                <c:pt idx="603">
                  <c:v>1769010</c:v>
                </c:pt>
                <c:pt idx="604">
                  <c:v>4204690</c:v>
                </c:pt>
                <c:pt idx="605">
                  <c:v>3419080</c:v>
                </c:pt>
                <c:pt idx="606">
                  <c:v>3556990</c:v>
                </c:pt>
                <c:pt idx="607">
                  <c:v>3879130</c:v>
                </c:pt>
                <c:pt idx="608">
                  <c:v>3094260</c:v>
                </c:pt>
                <c:pt idx="609">
                  <c:v>4176800</c:v>
                </c:pt>
                <c:pt idx="610">
                  <c:v>2681080</c:v>
                </c:pt>
                <c:pt idx="611">
                  <c:v>5020670</c:v>
                </c:pt>
                <c:pt idx="612">
                  <c:v>2285890</c:v>
                </c:pt>
                <c:pt idx="613">
                  <c:v>4857380</c:v>
                </c:pt>
                <c:pt idx="614">
                  <c:v>4085860</c:v>
                </c:pt>
                <c:pt idx="615">
                  <c:v>5787480</c:v>
                </c:pt>
                <c:pt idx="616">
                  <c:v>4142970</c:v>
                </c:pt>
                <c:pt idx="617">
                  <c:v>5330820</c:v>
                </c:pt>
                <c:pt idx="618">
                  <c:v>1793860</c:v>
                </c:pt>
                <c:pt idx="619">
                  <c:v>1565300</c:v>
                </c:pt>
                <c:pt idx="620">
                  <c:v>2220600</c:v>
                </c:pt>
                <c:pt idx="621">
                  <c:v>1511740</c:v>
                </c:pt>
                <c:pt idx="622">
                  <c:v>1348520</c:v>
                </c:pt>
                <c:pt idx="623">
                  <c:v>1373380</c:v>
                </c:pt>
                <c:pt idx="624">
                  <c:v>2905260</c:v>
                </c:pt>
                <c:pt idx="625">
                  <c:v>4961900</c:v>
                </c:pt>
                <c:pt idx="626">
                  <c:v>3823240</c:v>
                </c:pt>
                <c:pt idx="627">
                  <c:v>4373850</c:v>
                </c:pt>
                <c:pt idx="628">
                  <c:v>3428700</c:v>
                </c:pt>
                <c:pt idx="629">
                  <c:v>4792380</c:v>
                </c:pt>
                <c:pt idx="630">
                  <c:v>6256940</c:v>
                </c:pt>
                <c:pt idx="632">
                  <c:v>3199240</c:v>
                </c:pt>
                <c:pt idx="633">
                  <c:v>645090</c:v>
                </c:pt>
              </c:numCache>
            </c:numRef>
          </c:xVal>
          <c:yVal>
            <c:numRef>
              <c:f>Данные!$G$2:$G$635</c:f>
              <c:numCache>
                <c:formatCode>General</c:formatCode>
                <c:ptCount val="634"/>
                <c:pt idx="0">
                  <c:v>4804046</c:v>
                </c:pt>
                <c:pt idx="1">
                  <c:v>3108306</c:v>
                </c:pt>
                <c:pt idx="2">
                  <c:v>2825086</c:v>
                </c:pt>
                <c:pt idx="3">
                  <c:v>4608170</c:v>
                </c:pt>
                <c:pt idx="4">
                  <c:v>1779297</c:v>
                </c:pt>
                <c:pt idx="5">
                  <c:v>2651922</c:v>
                </c:pt>
                <c:pt idx="6">
                  <c:v>2852711</c:v>
                </c:pt>
                <c:pt idx="7">
                  <c:v>2718558</c:v>
                </c:pt>
                <c:pt idx="8">
                  <c:v>5463105</c:v>
                </c:pt>
                <c:pt idx="9">
                  <c:v>9235808</c:v>
                </c:pt>
                <c:pt idx="10">
                  <c:v>11668130</c:v>
                </c:pt>
                <c:pt idx="11">
                  <c:v>7305149</c:v>
                </c:pt>
                <c:pt idx="12">
                  <c:v>6888087</c:v>
                </c:pt>
                <c:pt idx="13">
                  <c:v>3356001</c:v>
                </c:pt>
                <c:pt idx="14">
                  <c:v>6358503</c:v>
                </c:pt>
                <c:pt idx="15">
                  <c:v>5253735</c:v>
                </c:pt>
                <c:pt idx="16">
                  <c:v>4574423</c:v>
                </c:pt>
                <c:pt idx="17">
                  <c:v>3585185</c:v>
                </c:pt>
                <c:pt idx="18">
                  <c:v>3181731</c:v>
                </c:pt>
                <c:pt idx="19">
                  <c:v>2416490</c:v>
                </c:pt>
                <c:pt idx="20">
                  <c:v>2755107</c:v>
                </c:pt>
                <c:pt idx="21">
                  <c:v>1875703</c:v>
                </c:pt>
                <c:pt idx="22">
                  <c:v>1852123</c:v>
                </c:pt>
                <c:pt idx="23">
                  <c:v>2857378</c:v>
                </c:pt>
                <c:pt idx="24">
                  <c:v>2021323</c:v>
                </c:pt>
                <c:pt idx="25">
                  <c:v>1862272</c:v>
                </c:pt>
                <c:pt idx="26">
                  <c:v>2516959</c:v>
                </c:pt>
                <c:pt idx="27">
                  <c:v>2565107</c:v>
                </c:pt>
                <c:pt idx="28">
                  <c:v>3628595</c:v>
                </c:pt>
                <c:pt idx="29">
                  <c:v>5182320</c:v>
                </c:pt>
                <c:pt idx="30">
                  <c:v>2215307</c:v>
                </c:pt>
                <c:pt idx="31">
                  <c:v>1993914</c:v>
                </c:pt>
                <c:pt idx="32">
                  <c:v>2162916</c:v>
                </c:pt>
                <c:pt idx="33">
                  <c:v>2613519</c:v>
                </c:pt>
                <c:pt idx="34">
                  <c:v>2351269</c:v>
                </c:pt>
                <c:pt idx="35">
                  <c:v>8754055</c:v>
                </c:pt>
                <c:pt idx="36">
                  <c:v>4016937</c:v>
                </c:pt>
                <c:pt idx="37">
                  <c:v>2917014</c:v>
                </c:pt>
                <c:pt idx="38">
                  <c:v>4522799</c:v>
                </c:pt>
                <c:pt idx="39">
                  <c:v>5793450</c:v>
                </c:pt>
                <c:pt idx="40">
                  <c:v>7478896</c:v>
                </c:pt>
                <c:pt idx="41">
                  <c:v>4656732</c:v>
                </c:pt>
                <c:pt idx="42">
                  <c:v>1885503</c:v>
                </c:pt>
                <c:pt idx="43">
                  <c:v>3515560</c:v>
                </c:pt>
                <c:pt idx="44">
                  <c:v>7892485</c:v>
                </c:pt>
                <c:pt idx="45">
                  <c:v>4937504</c:v>
                </c:pt>
                <c:pt idx="46">
                  <c:v>3932564</c:v>
                </c:pt>
                <c:pt idx="47">
                  <c:v>6319014</c:v>
                </c:pt>
                <c:pt idx="48">
                  <c:v>3374118</c:v>
                </c:pt>
                <c:pt idx="49">
                  <c:v>3569413</c:v>
                </c:pt>
                <c:pt idx="50">
                  <c:v>2930360</c:v>
                </c:pt>
                <c:pt idx="51">
                  <c:v>3212736</c:v>
                </c:pt>
                <c:pt idx="52">
                  <c:v>4498542</c:v>
                </c:pt>
                <c:pt idx="53">
                  <c:v>4613515</c:v>
                </c:pt>
                <c:pt idx="54">
                  <c:v>4788174</c:v>
                </c:pt>
                <c:pt idx="55">
                  <c:v>2639732</c:v>
                </c:pt>
                <c:pt idx="56">
                  <c:v>3433558</c:v>
                </c:pt>
                <c:pt idx="57">
                  <c:v>6808323</c:v>
                </c:pt>
                <c:pt idx="58">
                  <c:v>10143324</c:v>
                </c:pt>
                <c:pt idx="59">
                  <c:v>6282300</c:v>
                </c:pt>
                <c:pt idx="60">
                  <c:v>13981300</c:v>
                </c:pt>
                <c:pt idx="61">
                  <c:v>9166700</c:v>
                </c:pt>
                <c:pt idx="62">
                  <c:v>8201800</c:v>
                </c:pt>
                <c:pt idx="63">
                  <c:v>4325400</c:v>
                </c:pt>
                <c:pt idx="64">
                  <c:v>3769200</c:v>
                </c:pt>
                <c:pt idx="65">
                  <c:v>7567600</c:v>
                </c:pt>
                <c:pt idx="66">
                  <c:v>6127800</c:v>
                </c:pt>
                <c:pt idx="67">
                  <c:v>3776900</c:v>
                </c:pt>
                <c:pt idx="68">
                  <c:v>3152600</c:v>
                </c:pt>
                <c:pt idx="69">
                  <c:v>3682800</c:v>
                </c:pt>
                <c:pt idx="70">
                  <c:v>3509900</c:v>
                </c:pt>
                <c:pt idx="71">
                  <c:v>6598500</c:v>
                </c:pt>
                <c:pt idx="72">
                  <c:v>4237600</c:v>
                </c:pt>
                <c:pt idx="73">
                  <c:v>3320600</c:v>
                </c:pt>
                <c:pt idx="74">
                  <c:v>3002300</c:v>
                </c:pt>
                <c:pt idx="75">
                  <c:v>3155100</c:v>
                </c:pt>
                <c:pt idx="76">
                  <c:v>3563600</c:v>
                </c:pt>
                <c:pt idx="77">
                  <c:v>1432600</c:v>
                </c:pt>
                <c:pt idx="78">
                  <c:v>1978100</c:v>
                </c:pt>
                <c:pt idx="79">
                  <c:v>3030100</c:v>
                </c:pt>
                <c:pt idx="80">
                  <c:v>5356100</c:v>
                </c:pt>
                <c:pt idx="81">
                  <c:v>5357900</c:v>
                </c:pt>
                <c:pt idx="82">
                  <c:v>3998500</c:v>
                </c:pt>
                <c:pt idx="83">
                  <c:v>12177500</c:v>
                </c:pt>
                <c:pt idx="84">
                  <c:v>18285300</c:v>
                </c:pt>
                <c:pt idx="85">
                  <c:v>7080800</c:v>
                </c:pt>
                <c:pt idx="86">
                  <c:v>5419800</c:v>
                </c:pt>
                <c:pt idx="87">
                  <c:v>4995000</c:v>
                </c:pt>
                <c:pt idx="88">
                  <c:v>16941400</c:v>
                </c:pt>
                <c:pt idx="89">
                  <c:v>8353600</c:v>
                </c:pt>
                <c:pt idx="90">
                  <c:v>6478700</c:v>
                </c:pt>
                <c:pt idx="91">
                  <c:v>5136800</c:v>
                </c:pt>
                <c:pt idx="92">
                  <c:v>16925600</c:v>
                </c:pt>
                <c:pt idx="93">
                  <c:v>11202000</c:v>
                </c:pt>
                <c:pt idx="94">
                  <c:v>6352800</c:v>
                </c:pt>
                <c:pt idx="95">
                  <c:v>5843000</c:v>
                </c:pt>
                <c:pt idx="96">
                  <c:v>14416900</c:v>
                </c:pt>
                <c:pt idx="97">
                  <c:v>8414700</c:v>
                </c:pt>
                <c:pt idx="98">
                  <c:v>6337100</c:v>
                </c:pt>
                <c:pt idx="99">
                  <c:v>4648400</c:v>
                </c:pt>
                <c:pt idx="100">
                  <c:v>4912100</c:v>
                </c:pt>
                <c:pt idx="101">
                  <c:v>15263700</c:v>
                </c:pt>
                <c:pt idx="102">
                  <c:v>3746300</c:v>
                </c:pt>
                <c:pt idx="103">
                  <c:v>3144200</c:v>
                </c:pt>
                <c:pt idx="104">
                  <c:v>2493400</c:v>
                </c:pt>
                <c:pt idx="105">
                  <c:v>3895700</c:v>
                </c:pt>
                <c:pt idx="106">
                  <c:v>17541200</c:v>
                </c:pt>
                <c:pt idx="107">
                  <c:v>11859500</c:v>
                </c:pt>
                <c:pt idx="108">
                  <c:v>23948200</c:v>
                </c:pt>
                <c:pt idx="109">
                  <c:v>16415100</c:v>
                </c:pt>
                <c:pt idx="110">
                  <c:v>17873800</c:v>
                </c:pt>
                <c:pt idx="111">
                  <c:v>4092600</c:v>
                </c:pt>
                <c:pt idx="112">
                  <c:v>7067900</c:v>
                </c:pt>
                <c:pt idx="113">
                  <c:v>12287800</c:v>
                </c:pt>
                <c:pt idx="114">
                  <c:v>12882800</c:v>
                </c:pt>
                <c:pt idx="115">
                  <c:v>3259300</c:v>
                </c:pt>
                <c:pt idx="116">
                  <c:v>8106400</c:v>
                </c:pt>
                <c:pt idx="117">
                  <c:v>6062600</c:v>
                </c:pt>
                <c:pt idx="118">
                  <c:v>7736100</c:v>
                </c:pt>
                <c:pt idx="119">
                  <c:v>2740300</c:v>
                </c:pt>
                <c:pt idx="120">
                  <c:v>4339300</c:v>
                </c:pt>
                <c:pt idx="121">
                  <c:v>6847200</c:v>
                </c:pt>
                <c:pt idx="122">
                  <c:v>3927400</c:v>
                </c:pt>
                <c:pt idx="123">
                  <c:v>11725600</c:v>
                </c:pt>
                <c:pt idx="124">
                  <c:v>7501700</c:v>
                </c:pt>
                <c:pt idx="125">
                  <c:v>2601700</c:v>
                </c:pt>
                <c:pt idx="126">
                  <c:v>3485100</c:v>
                </c:pt>
                <c:pt idx="127">
                  <c:v>4186500</c:v>
                </c:pt>
                <c:pt idx="128">
                  <c:v>4321800</c:v>
                </c:pt>
                <c:pt idx="129">
                  <c:v>1962700</c:v>
                </c:pt>
                <c:pt idx="130">
                  <c:v>3359100</c:v>
                </c:pt>
                <c:pt idx="131">
                  <c:v>5001800</c:v>
                </c:pt>
                <c:pt idx="132">
                  <c:v>4955300</c:v>
                </c:pt>
                <c:pt idx="133">
                  <c:v>3700100</c:v>
                </c:pt>
                <c:pt idx="134">
                  <c:v>9238800</c:v>
                </c:pt>
                <c:pt idx="135">
                  <c:v>3860000</c:v>
                </c:pt>
                <c:pt idx="136">
                  <c:v>4491100</c:v>
                </c:pt>
                <c:pt idx="137">
                  <c:v>3649400</c:v>
                </c:pt>
                <c:pt idx="138">
                  <c:v>6910200</c:v>
                </c:pt>
                <c:pt idx="139">
                  <c:v>5244200</c:v>
                </c:pt>
                <c:pt idx="140">
                  <c:v>4140000</c:v>
                </c:pt>
                <c:pt idx="141">
                  <c:v>12920100</c:v>
                </c:pt>
                <c:pt idx="142">
                  <c:v>5783000</c:v>
                </c:pt>
                <c:pt idx="143">
                  <c:v>4813800</c:v>
                </c:pt>
                <c:pt idx="144">
                  <c:v>10825700</c:v>
                </c:pt>
                <c:pt idx="145">
                  <c:v>5789400</c:v>
                </c:pt>
                <c:pt idx="146">
                  <c:v>13072500</c:v>
                </c:pt>
                <c:pt idx="147">
                  <c:v>5657900</c:v>
                </c:pt>
                <c:pt idx="148">
                  <c:v>4927200</c:v>
                </c:pt>
                <c:pt idx="149">
                  <c:v>4982500</c:v>
                </c:pt>
                <c:pt idx="150">
                  <c:v>7043400</c:v>
                </c:pt>
                <c:pt idx="151">
                  <c:v>9128400</c:v>
                </c:pt>
                <c:pt idx="152">
                  <c:v>10070900</c:v>
                </c:pt>
                <c:pt idx="153">
                  <c:v>18837700</c:v>
                </c:pt>
                <c:pt idx="154">
                  <c:v>14458000</c:v>
                </c:pt>
                <c:pt idx="155">
                  <c:v>23507000</c:v>
                </c:pt>
                <c:pt idx="156">
                  <c:v>14775300</c:v>
                </c:pt>
                <c:pt idx="157">
                  <c:v>17150000</c:v>
                </c:pt>
                <c:pt idx="158">
                  <c:v>18023900</c:v>
                </c:pt>
                <c:pt idx="159">
                  <c:v>15573700</c:v>
                </c:pt>
                <c:pt idx="160">
                  <c:v>9598900</c:v>
                </c:pt>
                <c:pt idx="161">
                  <c:v>7092800</c:v>
                </c:pt>
                <c:pt idx="162">
                  <c:v>9581000</c:v>
                </c:pt>
                <c:pt idx="163">
                  <c:v>13019300</c:v>
                </c:pt>
                <c:pt idx="164">
                  <c:v>5359000</c:v>
                </c:pt>
                <c:pt idx="165">
                  <c:v>10227400</c:v>
                </c:pt>
                <c:pt idx="166">
                  <c:v>10555600</c:v>
                </c:pt>
                <c:pt idx="167">
                  <c:v>7755500</c:v>
                </c:pt>
                <c:pt idx="168">
                  <c:v>7650900</c:v>
                </c:pt>
                <c:pt idx="169">
                  <c:v>6713400</c:v>
                </c:pt>
                <c:pt idx="170">
                  <c:v>3468900</c:v>
                </c:pt>
                <c:pt idx="171">
                  <c:v>3788400</c:v>
                </c:pt>
                <c:pt idx="172">
                  <c:v>6199700</c:v>
                </c:pt>
                <c:pt idx="173">
                  <c:v>9055900</c:v>
                </c:pt>
                <c:pt idx="174">
                  <c:v>8192400</c:v>
                </c:pt>
                <c:pt idx="175">
                  <c:v>7355000</c:v>
                </c:pt>
                <c:pt idx="176">
                  <c:v>6863600</c:v>
                </c:pt>
                <c:pt idx="177">
                  <c:v>5773700</c:v>
                </c:pt>
                <c:pt idx="178">
                  <c:v>7802100</c:v>
                </c:pt>
                <c:pt idx="179">
                  <c:v>10991300</c:v>
                </c:pt>
                <c:pt idx="180">
                  <c:v>6071000</c:v>
                </c:pt>
                <c:pt idx="181">
                  <c:v>5795500</c:v>
                </c:pt>
                <c:pt idx="182">
                  <c:v>5074800</c:v>
                </c:pt>
                <c:pt idx="183">
                  <c:v>6183900</c:v>
                </c:pt>
                <c:pt idx="184">
                  <c:v>4031500</c:v>
                </c:pt>
                <c:pt idx="185">
                  <c:v>3137400</c:v>
                </c:pt>
                <c:pt idx="186">
                  <c:v>6382100</c:v>
                </c:pt>
                <c:pt idx="187">
                  <c:v>11622900</c:v>
                </c:pt>
                <c:pt idx="188">
                  <c:v>13149300</c:v>
                </c:pt>
                <c:pt idx="189">
                  <c:v>7767700</c:v>
                </c:pt>
                <c:pt idx="190">
                  <c:v>12724200</c:v>
                </c:pt>
                <c:pt idx="191">
                  <c:v>7582900</c:v>
                </c:pt>
                <c:pt idx="192">
                  <c:v>5004000</c:v>
                </c:pt>
                <c:pt idx="193">
                  <c:v>11331300</c:v>
                </c:pt>
                <c:pt idx="194">
                  <c:v>13704600</c:v>
                </c:pt>
                <c:pt idx="195">
                  <c:v>15522500</c:v>
                </c:pt>
                <c:pt idx="196">
                  <c:v>14693900</c:v>
                </c:pt>
                <c:pt idx="197">
                  <c:v>5523400</c:v>
                </c:pt>
                <c:pt idx="198">
                  <c:v>8112200</c:v>
                </c:pt>
                <c:pt idx="199">
                  <c:v>6052600</c:v>
                </c:pt>
                <c:pt idx="200">
                  <c:v>8885600</c:v>
                </c:pt>
                <c:pt idx="201">
                  <c:v>28938500</c:v>
                </c:pt>
                <c:pt idx="202">
                  <c:v>25559700</c:v>
                </c:pt>
                <c:pt idx="203">
                  <c:v>28382200</c:v>
                </c:pt>
                <c:pt idx="204">
                  <c:v>25682300</c:v>
                </c:pt>
                <c:pt idx="205">
                  <c:v>5262600</c:v>
                </c:pt>
                <c:pt idx="206">
                  <c:v>11435600</c:v>
                </c:pt>
                <c:pt idx="207">
                  <c:v>28450600</c:v>
                </c:pt>
                <c:pt idx="208">
                  <c:v>30584500</c:v>
                </c:pt>
                <c:pt idx="209">
                  <c:v>17641800</c:v>
                </c:pt>
                <c:pt idx="210">
                  <c:v>26959300</c:v>
                </c:pt>
                <c:pt idx="211">
                  <c:v>16558600</c:v>
                </c:pt>
                <c:pt idx="212">
                  <c:v>9122500</c:v>
                </c:pt>
                <c:pt idx="213">
                  <c:v>16612000</c:v>
                </c:pt>
                <c:pt idx="214">
                  <c:v>41816500</c:v>
                </c:pt>
                <c:pt idx="215">
                  <c:v>44714500</c:v>
                </c:pt>
                <c:pt idx="216">
                  <c:v>131267800</c:v>
                </c:pt>
                <c:pt idx="217">
                  <c:v>46973300</c:v>
                </c:pt>
                <c:pt idx="218">
                  <c:v>21791200</c:v>
                </c:pt>
                <c:pt idx="219">
                  <c:v>23079900</c:v>
                </c:pt>
                <c:pt idx="220">
                  <c:v>21453300</c:v>
                </c:pt>
                <c:pt idx="221">
                  <c:v>15642300</c:v>
                </c:pt>
                <c:pt idx="222">
                  <c:v>15128000</c:v>
                </c:pt>
                <c:pt idx="223">
                  <c:v>20333100</c:v>
                </c:pt>
                <c:pt idx="224">
                  <c:v>19276400</c:v>
                </c:pt>
                <c:pt idx="225">
                  <c:v>18691500</c:v>
                </c:pt>
                <c:pt idx="226">
                  <c:v>20004600</c:v>
                </c:pt>
                <c:pt idx="227">
                  <c:v>21082600</c:v>
                </c:pt>
                <c:pt idx="228">
                  <c:v>8234500</c:v>
                </c:pt>
                <c:pt idx="229">
                  <c:v>15729200</c:v>
                </c:pt>
                <c:pt idx="230">
                  <c:v>13610500</c:v>
                </c:pt>
                <c:pt idx="231">
                  <c:v>14665500</c:v>
                </c:pt>
                <c:pt idx="232">
                  <c:v>22576000</c:v>
                </c:pt>
                <c:pt idx="233">
                  <c:v>13728400</c:v>
                </c:pt>
                <c:pt idx="234">
                  <c:v>15538300</c:v>
                </c:pt>
                <c:pt idx="235">
                  <c:v>16789900</c:v>
                </c:pt>
                <c:pt idx="236">
                  <c:v>45908700</c:v>
                </c:pt>
                <c:pt idx="237">
                  <c:v>34162400</c:v>
                </c:pt>
                <c:pt idx="238">
                  <c:v>16693200</c:v>
                </c:pt>
                <c:pt idx="239">
                  <c:v>15291500</c:v>
                </c:pt>
                <c:pt idx="240">
                  <c:v>24424200</c:v>
                </c:pt>
                <c:pt idx="241">
                  <c:v>13661100</c:v>
                </c:pt>
                <c:pt idx="242">
                  <c:v>14084300</c:v>
                </c:pt>
                <c:pt idx="243">
                  <c:v>14357500</c:v>
                </c:pt>
                <c:pt idx="244">
                  <c:v>12339400</c:v>
                </c:pt>
                <c:pt idx="245">
                  <c:v>16615500</c:v>
                </c:pt>
                <c:pt idx="246">
                  <c:v>15766800</c:v>
                </c:pt>
                <c:pt idx="247">
                  <c:v>16698300</c:v>
                </c:pt>
                <c:pt idx="248">
                  <c:v>18782700</c:v>
                </c:pt>
                <c:pt idx="249">
                  <c:v>29077300</c:v>
                </c:pt>
                <c:pt idx="250">
                  <c:v>41437900</c:v>
                </c:pt>
                <c:pt idx="251">
                  <c:v>24897300</c:v>
                </c:pt>
                <c:pt idx="252">
                  <c:v>20259900</c:v>
                </c:pt>
                <c:pt idx="253">
                  <c:v>29045100</c:v>
                </c:pt>
                <c:pt idx="254">
                  <c:v>31130400</c:v>
                </c:pt>
                <c:pt idx="255">
                  <c:v>62930800</c:v>
                </c:pt>
                <c:pt idx="256">
                  <c:v>27780200</c:v>
                </c:pt>
                <c:pt idx="257">
                  <c:v>5163800</c:v>
                </c:pt>
                <c:pt idx="258">
                  <c:v>9413500</c:v>
                </c:pt>
                <c:pt idx="259">
                  <c:v>17974800</c:v>
                </c:pt>
                <c:pt idx="260">
                  <c:v>25357100</c:v>
                </c:pt>
                <c:pt idx="261">
                  <c:v>19960200</c:v>
                </c:pt>
                <c:pt idx="262">
                  <c:v>17545200</c:v>
                </c:pt>
                <c:pt idx="263">
                  <c:v>31462600</c:v>
                </c:pt>
                <c:pt idx="264">
                  <c:v>22994100</c:v>
                </c:pt>
                <c:pt idx="265">
                  <c:v>13973100</c:v>
                </c:pt>
                <c:pt idx="266">
                  <c:v>15575200</c:v>
                </c:pt>
                <c:pt idx="267">
                  <c:v>15149600</c:v>
                </c:pt>
                <c:pt idx="268">
                  <c:v>20552200</c:v>
                </c:pt>
                <c:pt idx="269">
                  <c:v>21665500</c:v>
                </c:pt>
                <c:pt idx="270">
                  <c:v>27471600</c:v>
                </c:pt>
                <c:pt idx="271">
                  <c:v>35290800</c:v>
                </c:pt>
                <c:pt idx="272">
                  <c:v>40086300</c:v>
                </c:pt>
                <c:pt idx="273">
                  <c:v>26206300</c:v>
                </c:pt>
                <c:pt idx="274">
                  <c:v>14561600</c:v>
                </c:pt>
                <c:pt idx="275">
                  <c:v>23714600</c:v>
                </c:pt>
                <c:pt idx="276">
                  <c:v>24593300</c:v>
                </c:pt>
                <c:pt idx="277">
                  <c:v>15652100</c:v>
                </c:pt>
                <c:pt idx="278">
                  <c:v>11614500</c:v>
                </c:pt>
                <c:pt idx="279">
                  <c:v>10562000</c:v>
                </c:pt>
                <c:pt idx="280">
                  <c:v>9680900</c:v>
                </c:pt>
                <c:pt idx="281">
                  <c:v>10641000</c:v>
                </c:pt>
                <c:pt idx="282">
                  <c:v>6835400</c:v>
                </c:pt>
                <c:pt idx="283">
                  <c:v>8450600</c:v>
                </c:pt>
                <c:pt idx="284">
                  <c:v>11526900</c:v>
                </c:pt>
                <c:pt idx="285">
                  <c:v>8621700</c:v>
                </c:pt>
                <c:pt idx="286">
                  <c:v>8097600</c:v>
                </c:pt>
                <c:pt idx="287">
                  <c:v>10939500</c:v>
                </c:pt>
                <c:pt idx="288">
                  <c:v>12624700</c:v>
                </c:pt>
                <c:pt idx="289">
                  <c:v>4693100</c:v>
                </c:pt>
                <c:pt idx="290">
                  <c:v>4649700</c:v>
                </c:pt>
                <c:pt idx="291">
                  <c:v>8380700</c:v>
                </c:pt>
                <c:pt idx="292">
                  <c:v>67858300</c:v>
                </c:pt>
                <c:pt idx="293">
                  <c:v>62781100</c:v>
                </c:pt>
                <c:pt idx="294">
                  <c:v>24451400</c:v>
                </c:pt>
                <c:pt idx="295">
                  <c:v>11203800</c:v>
                </c:pt>
                <c:pt idx="296">
                  <c:v>61934500</c:v>
                </c:pt>
                <c:pt idx="297">
                  <c:v>47201800</c:v>
                </c:pt>
                <c:pt idx="298">
                  <c:v>79813800</c:v>
                </c:pt>
                <c:pt idx="299">
                  <c:v>52600800</c:v>
                </c:pt>
                <c:pt idx="300">
                  <c:v>23322600</c:v>
                </c:pt>
                <c:pt idx="301">
                  <c:v>33563100</c:v>
                </c:pt>
                <c:pt idx="302">
                  <c:v>23678500</c:v>
                </c:pt>
                <c:pt idx="303">
                  <c:v>34836600</c:v>
                </c:pt>
                <c:pt idx="304">
                  <c:v>23404600</c:v>
                </c:pt>
                <c:pt idx="305">
                  <c:v>51622300</c:v>
                </c:pt>
                <c:pt idx="306">
                  <c:v>27279100</c:v>
                </c:pt>
                <c:pt idx="307">
                  <c:v>18424300</c:v>
                </c:pt>
                <c:pt idx="308">
                  <c:v>7755500</c:v>
                </c:pt>
                <c:pt idx="309">
                  <c:v>3306600</c:v>
                </c:pt>
                <c:pt idx="310">
                  <c:v>7096100</c:v>
                </c:pt>
                <c:pt idx="311">
                  <c:v>17126400</c:v>
                </c:pt>
                <c:pt idx="312">
                  <c:v>18614600</c:v>
                </c:pt>
                <c:pt idx="313">
                  <c:v>19104800</c:v>
                </c:pt>
                <c:pt idx="314">
                  <c:v>42650600</c:v>
                </c:pt>
                <c:pt idx="315">
                  <c:v>24731100</c:v>
                </c:pt>
                <c:pt idx="316">
                  <c:v>13082100</c:v>
                </c:pt>
                <c:pt idx="317">
                  <c:v>11890700</c:v>
                </c:pt>
                <c:pt idx="318">
                  <c:v>53037100</c:v>
                </c:pt>
                <c:pt idx="319">
                  <c:v>43424000</c:v>
                </c:pt>
                <c:pt idx="320">
                  <c:v>38453300</c:v>
                </c:pt>
                <c:pt idx="321">
                  <c:v>32201700</c:v>
                </c:pt>
                <c:pt idx="322">
                  <c:v>18137100</c:v>
                </c:pt>
                <c:pt idx="323">
                  <c:v>28175800</c:v>
                </c:pt>
                <c:pt idx="324">
                  <c:v>28445500</c:v>
                </c:pt>
                <c:pt idx="325">
                  <c:v>25780100</c:v>
                </c:pt>
                <c:pt idx="326">
                  <c:v>19445600</c:v>
                </c:pt>
                <c:pt idx="327">
                  <c:v>10114500</c:v>
                </c:pt>
                <c:pt idx="328">
                  <c:v>16887000</c:v>
                </c:pt>
                <c:pt idx="329">
                  <c:v>16464500</c:v>
                </c:pt>
                <c:pt idx="330">
                  <c:v>16389800</c:v>
                </c:pt>
                <c:pt idx="331">
                  <c:v>19527500</c:v>
                </c:pt>
                <c:pt idx="332">
                  <c:v>18034900</c:v>
                </c:pt>
                <c:pt idx="333">
                  <c:v>12422300</c:v>
                </c:pt>
                <c:pt idx="334">
                  <c:v>13119400</c:v>
                </c:pt>
                <c:pt idx="335">
                  <c:v>14976400</c:v>
                </c:pt>
                <c:pt idx="336">
                  <c:v>8946100</c:v>
                </c:pt>
                <c:pt idx="337">
                  <c:v>14847100</c:v>
                </c:pt>
                <c:pt idx="338">
                  <c:v>14440700</c:v>
                </c:pt>
                <c:pt idx="339">
                  <c:v>16206300</c:v>
                </c:pt>
                <c:pt idx="340">
                  <c:v>7992400</c:v>
                </c:pt>
                <c:pt idx="341">
                  <c:v>8617300</c:v>
                </c:pt>
                <c:pt idx="342">
                  <c:v>10143200</c:v>
                </c:pt>
                <c:pt idx="343">
                  <c:v>20837100</c:v>
                </c:pt>
                <c:pt idx="344">
                  <c:v>29136900</c:v>
                </c:pt>
                <c:pt idx="345">
                  <c:v>16879400</c:v>
                </c:pt>
                <c:pt idx="346">
                  <c:v>8870200</c:v>
                </c:pt>
                <c:pt idx="347">
                  <c:v>19999800</c:v>
                </c:pt>
                <c:pt idx="348">
                  <c:v>26043800</c:v>
                </c:pt>
                <c:pt idx="349">
                  <c:v>20452800</c:v>
                </c:pt>
                <c:pt idx="350">
                  <c:v>23987000</c:v>
                </c:pt>
                <c:pt idx="351">
                  <c:v>20835600</c:v>
                </c:pt>
                <c:pt idx="352">
                  <c:v>19742300</c:v>
                </c:pt>
                <c:pt idx="353">
                  <c:v>22338000</c:v>
                </c:pt>
                <c:pt idx="354">
                  <c:v>24252300</c:v>
                </c:pt>
                <c:pt idx="355">
                  <c:v>10442300</c:v>
                </c:pt>
                <c:pt idx="356">
                  <c:v>12561500</c:v>
                </c:pt>
                <c:pt idx="357">
                  <c:v>33075800</c:v>
                </c:pt>
                <c:pt idx="358">
                  <c:v>26737300</c:v>
                </c:pt>
                <c:pt idx="359">
                  <c:v>31183900</c:v>
                </c:pt>
                <c:pt idx="360">
                  <c:v>19735600</c:v>
                </c:pt>
                <c:pt idx="361">
                  <c:v>8992600</c:v>
                </c:pt>
                <c:pt idx="362">
                  <c:v>13453400</c:v>
                </c:pt>
                <c:pt idx="363">
                  <c:v>30270300</c:v>
                </c:pt>
                <c:pt idx="364">
                  <c:v>21134500</c:v>
                </c:pt>
                <c:pt idx="365">
                  <c:v>16426100</c:v>
                </c:pt>
                <c:pt idx="366">
                  <c:v>18426700</c:v>
                </c:pt>
                <c:pt idx="367">
                  <c:v>19525300</c:v>
                </c:pt>
                <c:pt idx="368">
                  <c:v>13702400</c:v>
                </c:pt>
                <c:pt idx="369">
                  <c:v>7274200</c:v>
                </c:pt>
                <c:pt idx="370">
                  <c:v>29904400</c:v>
                </c:pt>
                <c:pt idx="371">
                  <c:v>19124800</c:v>
                </c:pt>
                <c:pt idx="372">
                  <c:v>21601600</c:v>
                </c:pt>
                <c:pt idx="373">
                  <c:v>12538500</c:v>
                </c:pt>
                <c:pt idx="374">
                  <c:v>9646700</c:v>
                </c:pt>
                <c:pt idx="375">
                  <c:v>13870000</c:v>
                </c:pt>
                <c:pt idx="376">
                  <c:v>17794800</c:v>
                </c:pt>
                <c:pt idx="377">
                  <c:v>10432300</c:v>
                </c:pt>
                <c:pt idx="378">
                  <c:v>13692600</c:v>
                </c:pt>
                <c:pt idx="379">
                  <c:v>15250200</c:v>
                </c:pt>
                <c:pt idx="380">
                  <c:v>11883700</c:v>
                </c:pt>
                <c:pt idx="381">
                  <c:v>17648300</c:v>
                </c:pt>
                <c:pt idx="382">
                  <c:v>15613900</c:v>
                </c:pt>
                <c:pt idx="383">
                  <c:v>15167100</c:v>
                </c:pt>
                <c:pt idx="384">
                  <c:v>11302800</c:v>
                </c:pt>
                <c:pt idx="385">
                  <c:v>21856900</c:v>
                </c:pt>
                <c:pt idx="386">
                  <c:v>27388000</c:v>
                </c:pt>
                <c:pt idx="387">
                  <c:v>14760800</c:v>
                </c:pt>
                <c:pt idx="388">
                  <c:v>27092700</c:v>
                </c:pt>
                <c:pt idx="389">
                  <c:v>32048100</c:v>
                </c:pt>
                <c:pt idx="390">
                  <c:v>24428600</c:v>
                </c:pt>
                <c:pt idx="391">
                  <c:v>16119500</c:v>
                </c:pt>
                <c:pt idx="392">
                  <c:v>14081100</c:v>
                </c:pt>
                <c:pt idx="393">
                  <c:v>11936300</c:v>
                </c:pt>
                <c:pt idx="394">
                  <c:v>11065000</c:v>
                </c:pt>
                <c:pt idx="395">
                  <c:v>12502400</c:v>
                </c:pt>
                <c:pt idx="396">
                  <c:v>39074100</c:v>
                </c:pt>
                <c:pt idx="397">
                  <c:v>26846600</c:v>
                </c:pt>
                <c:pt idx="398">
                  <c:v>23332300</c:v>
                </c:pt>
                <c:pt idx="399">
                  <c:v>50034000</c:v>
                </c:pt>
                <c:pt idx="400">
                  <c:v>31936800</c:v>
                </c:pt>
                <c:pt idx="401">
                  <c:v>23317900</c:v>
                </c:pt>
                <c:pt idx="402">
                  <c:v>21757300</c:v>
                </c:pt>
                <c:pt idx="403">
                  <c:v>10966700</c:v>
                </c:pt>
                <c:pt idx="404">
                  <c:v>18253900</c:v>
                </c:pt>
                <c:pt idx="405">
                  <c:v>61874800</c:v>
                </c:pt>
                <c:pt idx="406">
                  <c:v>43371100</c:v>
                </c:pt>
                <c:pt idx="407">
                  <c:v>31368300</c:v>
                </c:pt>
                <c:pt idx="408">
                  <c:v>27581600</c:v>
                </c:pt>
                <c:pt idx="409">
                  <c:v>47917100</c:v>
                </c:pt>
                <c:pt idx="410">
                  <c:v>34448200</c:v>
                </c:pt>
                <c:pt idx="411">
                  <c:v>38247500</c:v>
                </c:pt>
                <c:pt idx="412">
                  <c:v>26747800</c:v>
                </c:pt>
                <c:pt idx="413">
                  <c:v>12897600</c:v>
                </c:pt>
                <c:pt idx="414">
                  <c:v>18509000</c:v>
                </c:pt>
                <c:pt idx="415">
                  <c:v>28146400</c:v>
                </c:pt>
                <c:pt idx="416">
                  <c:v>51545400</c:v>
                </c:pt>
                <c:pt idx="417">
                  <c:v>29187400</c:v>
                </c:pt>
                <c:pt idx="418">
                  <c:v>38672800</c:v>
                </c:pt>
                <c:pt idx="419">
                  <c:v>41131500</c:v>
                </c:pt>
                <c:pt idx="420">
                  <c:v>25424800</c:v>
                </c:pt>
                <c:pt idx="421">
                  <c:v>15730500</c:v>
                </c:pt>
                <c:pt idx="422">
                  <c:v>60008600</c:v>
                </c:pt>
                <c:pt idx="423">
                  <c:v>28406300</c:v>
                </c:pt>
                <c:pt idx="424">
                  <c:v>51664400</c:v>
                </c:pt>
                <c:pt idx="425">
                  <c:v>30505400</c:v>
                </c:pt>
                <c:pt idx="426">
                  <c:v>19440100</c:v>
                </c:pt>
                <c:pt idx="427">
                  <c:v>13108500</c:v>
                </c:pt>
                <c:pt idx="428">
                  <c:v>56483200</c:v>
                </c:pt>
                <c:pt idx="429">
                  <c:v>17902300</c:v>
                </c:pt>
                <c:pt idx="430">
                  <c:v>19128000</c:v>
                </c:pt>
                <c:pt idx="431">
                  <c:v>17573300</c:v>
                </c:pt>
                <c:pt idx="432">
                  <c:v>22713500</c:v>
                </c:pt>
                <c:pt idx="433">
                  <c:v>24947300</c:v>
                </c:pt>
                <c:pt idx="434">
                  <c:v>17578900</c:v>
                </c:pt>
                <c:pt idx="435">
                  <c:v>38966500</c:v>
                </c:pt>
                <c:pt idx="436">
                  <c:v>24748800</c:v>
                </c:pt>
                <c:pt idx="437">
                  <c:v>12871100</c:v>
                </c:pt>
                <c:pt idx="438">
                  <c:v>15300300</c:v>
                </c:pt>
                <c:pt idx="439">
                  <c:v>17071900</c:v>
                </c:pt>
                <c:pt idx="440">
                  <c:v>47893800</c:v>
                </c:pt>
                <c:pt idx="441">
                  <c:v>25548400</c:v>
                </c:pt>
                <c:pt idx="442">
                  <c:v>20871700</c:v>
                </c:pt>
                <c:pt idx="443">
                  <c:v>13221200</c:v>
                </c:pt>
                <c:pt idx="444">
                  <c:v>24813200</c:v>
                </c:pt>
                <c:pt idx="445">
                  <c:v>38867700</c:v>
                </c:pt>
                <c:pt idx="446">
                  <c:v>28779100</c:v>
                </c:pt>
                <c:pt idx="447">
                  <c:v>12903500</c:v>
                </c:pt>
                <c:pt idx="448">
                  <c:v>28213000</c:v>
                </c:pt>
                <c:pt idx="449">
                  <c:v>10486000</c:v>
                </c:pt>
                <c:pt idx="450">
                  <c:v>17000900</c:v>
                </c:pt>
                <c:pt idx="451">
                  <c:v>24041100</c:v>
                </c:pt>
                <c:pt idx="452">
                  <c:v>16834100</c:v>
                </c:pt>
                <c:pt idx="453">
                  <c:v>11490400</c:v>
                </c:pt>
                <c:pt idx="454">
                  <c:v>15526700</c:v>
                </c:pt>
                <c:pt idx="455">
                  <c:v>22181400</c:v>
                </c:pt>
                <c:pt idx="456">
                  <c:v>20979300</c:v>
                </c:pt>
                <c:pt idx="457">
                  <c:v>36390400</c:v>
                </c:pt>
                <c:pt idx="458">
                  <c:v>21772710</c:v>
                </c:pt>
                <c:pt idx="459">
                  <c:v>28824690</c:v>
                </c:pt>
                <c:pt idx="460">
                  <c:v>50172680</c:v>
                </c:pt>
                <c:pt idx="461">
                  <c:v>48604510</c:v>
                </c:pt>
                <c:pt idx="462">
                  <c:v>39795470</c:v>
                </c:pt>
                <c:pt idx="463">
                  <c:v>26620300</c:v>
                </c:pt>
                <c:pt idx="464">
                  <c:v>26308610</c:v>
                </c:pt>
                <c:pt idx="465">
                  <c:v>15789030</c:v>
                </c:pt>
                <c:pt idx="466">
                  <c:v>3031180</c:v>
                </c:pt>
                <c:pt idx="467">
                  <c:v>18846480</c:v>
                </c:pt>
                <c:pt idx="468">
                  <c:v>30551690</c:v>
                </c:pt>
                <c:pt idx="469">
                  <c:v>17309320</c:v>
                </c:pt>
                <c:pt idx="470">
                  <c:v>26519490</c:v>
                </c:pt>
                <c:pt idx="471">
                  <c:v>31690340</c:v>
                </c:pt>
                <c:pt idx="472">
                  <c:v>21993760</c:v>
                </c:pt>
                <c:pt idx="473">
                  <c:v>17729920</c:v>
                </c:pt>
                <c:pt idx="474">
                  <c:v>27274950</c:v>
                </c:pt>
                <c:pt idx="475">
                  <c:v>25632230</c:v>
                </c:pt>
                <c:pt idx="476">
                  <c:v>25735800</c:v>
                </c:pt>
                <c:pt idx="477">
                  <c:v>18151440</c:v>
                </c:pt>
                <c:pt idx="478">
                  <c:v>14350590</c:v>
                </c:pt>
                <c:pt idx="479">
                  <c:v>11645460</c:v>
                </c:pt>
                <c:pt idx="480">
                  <c:v>13122820</c:v>
                </c:pt>
                <c:pt idx="481">
                  <c:v>8874160</c:v>
                </c:pt>
                <c:pt idx="482">
                  <c:v>11427050</c:v>
                </c:pt>
                <c:pt idx="483">
                  <c:v>8590090</c:v>
                </c:pt>
                <c:pt idx="484">
                  <c:v>13782620</c:v>
                </c:pt>
                <c:pt idx="485">
                  <c:v>17579780</c:v>
                </c:pt>
                <c:pt idx="486">
                  <c:v>12723000</c:v>
                </c:pt>
                <c:pt idx="487">
                  <c:v>23368920</c:v>
                </c:pt>
                <c:pt idx="488">
                  <c:v>30784760</c:v>
                </c:pt>
                <c:pt idx="489">
                  <c:v>18646700</c:v>
                </c:pt>
                <c:pt idx="490">
                  <c:v>39584680</c:v>
                </c:pt>
                <c:pt idx="491">
                  <c:v>20524600</c:v>
                </c:pt>
                <c:pt idx="492">
                  <c:v>63575980</c:v>
                </c:pt>
                <c:pt idx="493">
                  <c:v>28001720</c:v>
                </c:pt>
                <c:pt idx="494">
                  <c:v>15019640</c:v>
                </c:pt>
                <c:pt idx="495">
                  <c:v>14133020</c:v>
                </c:pt>
                <c:pt idx="496">
                  <c:v>14846580</c:v>
                </c:pt>
                <c:pt idx="497">
                  <c:v>25810810</c:v>
                </c:pt>
                <c:pt idx="498">
                  <c:v>27418510</c:v>
                </c:pt>
                <c:pt idx="499">
                  <c:v>21810230</c:v>
                </c:pt>
                <c:pt idx="500">
                  <c:v>22098860</c:v>
                </c:pt>
                <c:pt idx="501">
                  <c:v>23186520</c:v>
                </c:pt>
                <c:pt idx="502">
                  <c:v>13118620</c:v>
                </c:pt>
                <c:pt idx="503">
                  <c:v>39668650</c:v>
                </c:pt>
                <c:pt idx="504">
                  <c:v>14387480</c:v>
                </c:pt>
                <c:pt idx="505">
                  <c:v>15762700</c:v>
                </c:pt>
                <c:pt idx="506">
                  <c:v>13419800</c:v>
                </c:pt>
                <c:pt idx="507">
                  <c:v>29170010</c:v>
                </c:pt>
                <c:pt idx="508">
                  <c:v>16878540</c:v>
                </c:pt>
                <c:pt idx="509">
                  <c:v>26834750</c:v>
                </c:pt>
                <c:pt idx="510">
                  <c:v>11757720</c:v>
                </c:pt>
                <c:pt idx="511">
                  <c:v>15731730</c:v>
                </c:pt>
                <c:pt idx="512">
                  <c:v>12707900</c:v>
                </c:pt>
                <c:pt idx="513">
                  <c:v>16493190</c:v>
                </c:pt>
                <c:pt idx="514">
                  <c:v>19970400</c:v>
                </c:pt>
                <c:pt idx="515">
                  <c:v>27046520</c:v>
                </c:pt>
                <c:pt idx="516">
                  <c:v>22766060</c:v>
                </c:pt>
                <c:pt idx="517">
                  <c:v>13036620</c:v>
                </c:pt>
                <c:pt idx="518">
                  <c:v>4422960</c:v>
                </c:pt>
                <c:pt idx="519">
                  <c:v>17378910</c:v>
                </c:pt>
                <c:pt idx="520">
                  <c:v>52846820</c:v>
                </c:pt>
                <c:pt idx="521">
                  <c:v>57288170</c:v>
                </c:pt>
                <c:pt idx="522">
                  <c:v>79857670</c:v>
                </c:pt>
                <c:pt idx="523">
                  <c:v>83943750</c:v>
                </c:pt>
                <c:pt idx="524">
                  <c:v>42214520</c:v>
                </c:pt>
                <c:pt idx="525">
                  <c:v>27365060</c:v>
                </c:pt>
                <c:pt idx="526">
                  <c:v>109461420</c:v>
                </c:pt>
                <c:pt idx="527">
                  <c:v>139349680</c:v>
                </c:pt>
                <c:pt idx="528">
                  <c:v>135491300</c:v>
                </c:pt>
                <c:pt idx="529">
                  <c:v>314608490</c:v>
                </c:pt>
                <c:pt idx="530">
                  <c:v>330092660</c:v>
                </c:pt>
                <c:pt idx="531">
                  <c:v>156136480</c:v>
                </c:pt>
                <c:pt idx="532">
                  <c:v>148906610</c:v>
                </c:pt>
                <c:pt idx="533">
                  <c:v>114681240</c:v>
                </c:pt>
                <c:pt idx="534">
                  <c:v>68874000</c:v>
                </c:pt>
                <c:pt idx="535">
                  <c:v>51224440</c:v>
                </c:pt>
                <c:pt idx="536">
                  <c:v>53023510</c:v>
                </c:pt>
                <c:pt idx="537">
                  <c:v>51566260</c:v>
                </c:pt>
                <c:pt idx="538">
                  <c:v>76345480</c:v>
                </c:pt>
                <c:pt idx="539">
                  <c:v>135572910</c:v>
                </c:pt>
                <c:pt idx="540">
                  <c:v>182109520</c:v>
                </c:pt>
                <c:pt idx="541">
                  <c:v>227863000</c:v>
                </c:pt>
                <c:pt idx="542">
                  <c:v>181012000</c:v>
                </c:pt>
                <c:pt idx="543">
                  <c:v>71589020</c:v>
                </c:pt>
                <c:pt idx="544">
                  <c:v>100212950</c:v>
                </c:pt>
                <c:pt idx="545">
                  <c:v>56481320</c:v>
                </c:pt>
                <c:pt idx="546">
                  <c:v>54190110</c:v>
                </c:pt>
                <c:pt idx="547">
                  <c:v>101131230</c:v>
                </c:pt>
                <c:pt idx="548">
                  <c:v>107005630</c:v>
                </c:pt>
                <c:pt idx="549">
                  <c:v>101375820</c:v>
                </c:pt>
                <c:pt idx="550">
                  <c:v>127572090</c:v>
                </c:pt>
                <c:pt idx="551">
                  <c:v>30992440</c:v>
                </c:pt>
                <c:pt idx="552">
                  <c:v>25585110</c:v>
                </c:pt>
                <c:pt idx="553">
                  <c:v>35469680</c:v>
                </c:pt>
                <c:pt idx="554">
                  <c:v>19356330</c:v>
                </c:pt>
                <c:pt idx="555">
                  <c:v>31508860</c:v>
                </c:pt>
                <c:pt idx="556">
                  <c:v>49207290</c:v>
                </c:pt>
                <c:pt idx="557">
                  <c:v>60384280</c:v>
                </c:pt>
                <c:pt idx="558">
                  <c:v>260814850</c:v>
                </c:pt>
                <c:pt idx="559">
                  <c:v>188410980</c:v>
                </c:pt>
                <c:pt idx="560">
                  <c:v>95454220</c:v>
                </c:pt>
                <c:pt idx="561">
                  <c:v>151219850</c:v>
                </c:pt>
                <c:pt idx="562">
                  <c:v>105019370</c:v>
                </c:pt>
                <c:pt idx="563">
                  <c:v>337568800</c:v>
                </c:pt>
                <c:pt idx="564">
                  <c:v>196992270</c:v>
                </c:pt>
                <c:pt idx="565">
                  <c:v>203253930</c:v>
                </c:pt>
                <c:pt idx="566">
                  <c:v>130433280</c:v>
                </c:pt>
                <c:pt idx="567">
                  <c:v>116982820</c:v>
                </c:pt>
                <c:pt idx="568">
                  <c:v>125808160</c:v>
                </c:pt>
                <c:pt idx="569">
                  <c:v>102877430</c:v>
                </c:pt>
                <c:pt idx="570">
                  <c:v>51249950</c:v>
                </c:pt>
                <c:pt idx="571">
                  <c:v>65624580</c:v>
                </c:pt>
                <c:pt idx="572">
                  <c:v>85075790</c:v>
                </c:pt>
                <c:pt idx="573">
                  <c:v>78235380</c:v>
                </c:pt>
                <c:pt idx="574">
                  <c:v>118872160</c:v>
                </c:pt>
                <c:pt idx="575">
                  <c:v>57102000</c:v>
                </c:pt>
                <c:pt idx="576">
                  <c:v>97483580</c:v>
                </c:pt>
                <c:pt idx="577">
                  <c:v>88245150</c:v>
                </c:pt>
                <c:pt idx="578">
                  <c:v>64092560</c:v>
                </c:pt>
                <c:pt idx="579">
                  <c:v>84168080</c:v>
                </c:pt>
                <c:pt idx="580">
                  <c:v>52548930</c:v>
                </c:pt>
                <c:pt idx="581">
                  <c:v>81857020</c:v>
                </c:pt>
                <c:pt idx="582">
                  <c:v>114871200</c:v>
                </c:pt>
                <c:pt idx="583">
                  <c:v>66624600</c:v>
                </c:pt>
                <c:pt idx="584">
                  <c:v>45151270</c:v>
                </c:pt>
                <c:pt idx="585">
                  <c:v>88037430</c:v>
                </c:pt>
                <c:pt idx="586">
                  <c:v>117212900</c:v>
                </c:pt>
                <c:pt idx="587">
                  <c:v>52673360</c:v>
                </c:pt>
                <c:pt idx="588">
                  <c:v>31664890</c:v>
                </c:pt>
                <c:pt idx="589">
                  <c:v>58519390</c:v>
                </c:pt>
                <c:pt idx="590">
                  <c:v>146140660</c:v>
                </c:pt>
                <c:pt idx="591">
                  <c:v>84969060</c:v>
                </c:pt>
                <c:pt idx="592">
                  <c:v>57860850</c:v>
                </c:pt>
                <c:pt idx="593">
                  <c:v>103582480</c:v>
                </c:pt>
                <c:pt idx="594">
                  <c:v>109058750</c:v>
                </c:pt>
                <c:pt idx="595">
                  <c:v>74331870</c:v>
                </c:pt>
                <c:pt idx="596">
                  <c:v>64714870</c:v>
                </c:pt>
                <c:pt idx="597">
                  <c:v>40486600</c:v>
                </c:pt>
                <c:pt idx="598">
                  <c:v>35306550</c:v>
                </c:pt>
                <c:pt idx="599">
                  <c:v>36902520</c:v>
                </c:pt>
                <c:pt idx="600">
                  <c:v>34312600</c:v>
                </c:pt>
                <c:pt idx="601">
                  <c:v>31141610</c:v>
                </c:pt>
                <c:pt idx="602">
                  <c:v>20487050</c:v>
                </c:pt>
                <c:pt idx="603">
                  <c:v>47575810</c:v>
                </c:pt>
                <c:pt idx="604">
                  <c:v>28676770</c:v>
                </c:pt>
                <c:pt idx="605">
                  <c:v>51779320</c:v>
                </c:pt>
                <c:pt idx="606">
                  <c:v>48280850</c:v>
                </c:pt>
                <c:pt idx="607">
                  <c:v>29612130</c:v>
                </c:pt>
                <c:pt idx="608">
                  <c:v>50242630</c:v>
                </c:pt>
                <c:pt idx="609">
                  <c:v>95934620</c:v>
                </c:pt>
                <c:pt idx="610">
                  <c:v>67894510</c:v>
                </c:pt>
                <c:pt idx="611">
                  <c:v>29793570</c:v>
                </c:pt>
                <c:pt idx="612">
                  <c:v>37048130</c:v>
                </c:pt>
                <c:pt idx="613">
                  <c:v>37839210</c:v>
                </c:pt>
                <c:pt idx="614">
                  <c:v>20075310</c:v>
                </c:pt>
                <c:pt idx="615">
                  <c:v>64447100</c:v>
                </c:pt>
                <c:pt idx="616">
                  <c:v>44734830</c:v>
                </c:pt>
                <c:pt idx="617">
                  <c:v>81310870</c:v>
                </c:pt>
                <c:pt idx="618">
                  <c:v>76933840</c:v>
                </c:pt>
                <c:pt idx="619">
                  <c:v>46797050</c:v>
                </c:pt>
                <c:pt idx="620">
                  <c:v>71254240</c:v>
                </c:pt>
                <c:pt idx="621">
                  <c:v>42070730</c:v>
                </c:pt>
                <c:pt idx="622">
                  <c:v>28561770</c:v>
                </c:pt>
                <c:pt idx="623">
                  <c:v>52387640</c:v>
                </c:pt>
                <c:pt idx="624">
                  <c:v>67675700</c:v>
                </c:pt>
                <c:pt idx="625">
                  <c:v>146348850</c:v>
                </c:pt>
                <c:pt idx="626">
                  <c:v>144859240</c:v>
                </c:pt>
                <c:pt idx="627">
                  <c:v>65439880</c:v>
                </c:pt>
                <c:pt idx="628">
                  <c:v>93017560</c:v>
                </c:pt>
                <c:pt idx="629">
                  <c:v>83096820</c:v>
                </c:pt>
                <c:pt idx="630">
                  <c:v>236617900</c:v>
                </c:pt>
                <c:pt idx="631">
                  <c:v>71536780</c:v>
                </c:pt>
                <c:pt idx="632">
                  <c:v>166570410</c:v>
                </c:pt>
                <c:pt idx="633">
                  <c:v>49655530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2-4A07-8A3E-CF757DC71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889375"/>
        <c:axId val="682888543"/>
      </c:scatterChart>
      <c:valAx>
        <c:axId val="68288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888543"/>
        <c:crosses val="autoZero"/>
        <c:crossBetween val="midCat"/>
      </c:valAx>
      <c:valAx>
        <c:axId val="6828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88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Объём Аэрофлот (</a:t>
            </a:r>
            <a:r>
              <a:rPr lang="en-US"/>
              <a:t>Y) </a:t>
            </a:r>
            <a:r>
              <a:rPr lang="ru-RU"/>
              <a:t>от объёма СевСт</a:t>
            </a:r>
            <a:r>
              <a:rPr lang="ru-RU" baseline="0"/>
              <a:t>-ао(Х)</a:t>
            </a:r>
            <a:endParaRPr lang="ru-RU"/>
          </a:p>
        </c:rich>
      </c:tx>
      <c:layout>
        <c:manualLayout>
          <c:xMode val="edge"/>
          <c:yMode val="edge"/>
          <c:x val="0.39649988751406073"/>
          <c:y val="1.6701461377870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Данные!$G$1</c:f>
              <c:strCache>
                <c:ptCount val="1"/>
                <c:pt idx="0">
                  <c:v>Аэрофлот - объём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Данные!$F$2:$F$635</c:f>
              <c:numCache>
                <c:formatCode>General</c:formatCode>
                <c:ptCount val="634"/>
                <c:pt idx="0">
                  <c:v>20093950</c:v>
                </c:pt>
                <c:pt idx="1">
                  <c:v>21008116</c:v>
                </c:pt>
                <c:pt idx="2">
                  <c:v>11785208</c:v>
                </c:pt>
                <c:pt idx="3">
                  <c:v>16798263</c:v>
                </c:pt>
                <c:pt idx="4">
                  <c:v>16010986</c:v>
                </c:pt>
                <c:pt idx="5">
                  <c:v>15894020</c:v>
                </c:pt>
                <c:pt idx="6">
                  <c:v>7311006</c:v>
                </c:pt>
                <c:pt idx="7">
                  <c:v>14059618</c:v>
                </c:pt>
                <c:pt idx="8">
                  <c:v>16914309</c:v>
                </c:pt>
                <c:pt idx="9">
                  <c:v>11799433</c:v>
                </c:pt>
                <c:pt idx="10">
                  <c:v>13506665</c:v>
                </c:pt>
                <c:pt idx="11">
                  <c:v>13963494</c:v>
                </c:pt>
                <c:pt idx="12">
                  <c:v>10071670</c:v>
                </c:pt>
                <c:pt idx="13">
                  <c:v>8071102</c:v>
                </c:pt>
                <c:pt idx="14">
                  <c:v>9633476</c:v>
                </c:pt>
                <c:pt idx="15">
                  <c:v>8362389</c:v>
                </c:pt>
                <c:pt idx="16">
                  <c:v>8051758</c:v>
                </c:pt>
                <c:pt idx="17">
                  <c:v>6983827</c:v>
                </c:pt>
                <c:pt idx="18">
                  <c:v>10430333</c:v>
                </c:pt>
                <c:pt idx="19">
                  <c:v>9845053</c:v>
                </c:pt>
                <c:pt idx="20">
                  <c:v>10368212</c:v>
                </c:pt>
                <c:pt idx="21">
                  <c:v>9664308</c:v>
                </c:pt>
                <c:pt idx="22">
                  <c:v>6260854</c:v>
                </c:pt>
                <c:pt idx="23">
                  <c:v>11817515</c:v>
                </c:pt>
                <c:pt idx="24">
                  <c:v>9198548</c:v>
                </c:pt>
                <c:pt idx="25">
                  <c:v>9173013</c:v>
                </c:pt>
                <c:pt idx="26">
                  <c:v>8657229</c:v>
                </c:pt>
                <c:pt idx="27">
                  <c:v>12994312</c:v>
                </c:pt>
                <c:pt idx="28">
                  <c:v>10987539</c:v>
                </c:pt>
                <c:pt idx="29">
                  <c:v>9953779</c:v>
                </c:pt>
                <c:pt idx="30">
                  <c:v>9644027</c:v>
                </c:pt>
                <c:pt idx="31">
                  <c:v>8541305</c:v>
                </c:pt>
                <c:pt idx="32">
                  <c:v>7642627</c:v>
                </c:pt>
                <c:pt idx="33">
                  <c:v>7738144</c:v>
                </c:pt>
                <c:pt idx="34">
                  <c:v>9311487</c:v>
                </c:pt>
                <c:pt idx="35">
                  <c:v>5543152</c:v>
                </c:pt>
                <c:pt idx="36">
                  <c:v>9986040</c:v>
                </c:pt>
                <c:pt idx="37">
                  <c:v>10186226</c:v>
                </c:pt>
                <c:pt idx="38">
                  <c:v>8719438</c:v>
                </c:pt>
                <c:pt idx="39">
                  <c:v>6326372</c:v>
                </c:pt>
                <c:pt idx="40">
                  <c:v>9159785</c:v>
                </c:pt>
                <c:pt idx="41">
                  <c:v>9884297</c:v>
                </c:pt>
                <c:pt idx="42">
                  <c:v>4226472</c:v>
                </c:pt>
                <c:pt idx="43">
                  <c:v>10959545</c:v>
                </c:pt>
                <c:pt idx="44">
                  <c:v>9926314</c:v>
                </c:pt>
                <c:pt idx="45">
                  <c:v>7256456</c:v>
                </c:pt>
                <c:pt idx="46">
                  <c:v>11761023</c:v>
                </c:pt>
                <c:pt idx="47">
                  <c:v>11873008</c:v>
                </c:pt>
                <c:pt idx="48">
                  <c:v>7378758</c:v>
                </c:pt>
                <c:pt idx="49">
                  <c:v>4069490</c:v>
                </c:pt>
                <c:pt idx="50">
                  <c:v>2760059</c:v>
                </c:pt>
                <c:pt idx="51">
                  <c:v>8154992</c:v>
                </c:pt>
                <c:pt idx="52">
                  <c:v>10405445</c:v>
                </c:pt>
                <c:pt idx="53">
                  <c:v>9420106</c:v>
                </c:pt>
                <c:pt idx="54">
                  <c:v>7954699</c:v>
                </c:pt>
                <c:pt idx="55">
                  <c:v>10502713</c:v>
                </c:pt>
                <c:pt idx="56">
                  <c:v>7769658</c:v>
                </c:pt>
                <c:pt idx="57">
                  <c:v>6744997</c:v>
                </c:pt>
                <c:pt idx="58">
                  <c:v>12260556</c:v>
                </c:pt>
                <c:pt idx="59">
                  <c:v>5382930</c:v>
                </c:pt>
                <c:pt idx="60">
                  <c:v>9109430</c:v>
                </c:pt>
                <c:pt idx="61">
                  <c:v>8661370</c:v>
                </c:pt>
                <c:pt idx="62">
                  <c:v>7946010</c:v>
                </c:pt>
                <c:pt idx="63">
                  <c:v>5872120</c:v>
                </c:pt>
                <c:pt idx="64">
                  <c:v>7796980</c:v>
                </c:pt>
                <c:pt idx="65">
                  <c:v>8533700</c:v>
                </c:pt>
                <c:pt idx="66">
                  <c:v>10349600</c:v>
                </c:pt>
                <c:pt idx="67">
                  <c:v>10296000</c:v>
                </c:pt>
                <c:pt idx="68">
                  <c:v>6635580</c:v>
                </c:pt>
                <c:pt idx="69">
                  <c:v>9383850</c:v>
                </c:pt>
                <c:pt idx="70">
                  <c:v>9531300</c:v>
                </c:pt>
                <c:pt idx="71">
                  <c:v>9876420</c:v>
                </c:pt>
                <c:pt idx="72">
                  <c:v>9054450</c:v>
                </c:pt>
                <c:pt idx="73">
                  <c:v>8018090</c:v>
                </c:pt>
                <c:pt idx="74">
                  <c:v>6015610</c:v>
                </c:pt>
                <c:pt idx="75">
                  <c:v>6560770</c:v>
                </c:pt>
                <c:pt idx="76">
                  <c:v>5875150</c:v>
                </c:pt>
                <c:pt idx="77">
                  <c:v>7101560</c:v>
                </c:pt>
                <c:pt idx="78">
                  <c:v>6238630</c:v>
                </c:pt>
                <c:pt idx="79">
                  <c:v>6601650</c:v>
                </c:pt>
                <c:pt idx="80">
                  <c:v>12370620</c:v>
                </c:pt>
                <c:pt idx="81">
                  <c:v>24289600</c:v>
                </c:pt>
                <c:pt idx="82">
                  <c:v>14279370</c:v>
                </c:pt>
                <c:pt idx="83">
                  <c:v>15400050</c:v>
                </c:pt>
                <c:pt idx="84">
                  <c:v>12682290</c:v>
                </c:pt>
                <c:pt idx="85">
                  <c:v>11426050</c:v>
                </c:pt>
                <c:pt idx="86">
                  <c:v>11588910</c:v>
                </c:pt>
                <c:pt idx="87">
                  <c:v>17101290</c:v>
                </c:pt>
                <c:pt idx="88">
                  <c:v>17001160</c:v>
                </c:pt>
                <c:pt idx="89">
                  <c:v>19554250</c:v>
                </c:pt>
                <c:pt idx="90">
                  <c:v>17059860</c:v>
                </c:pt>
                <c:pt idx="91">
                  <c:v>14289650</c:v>
                </c:pt>
                <c:pt idx="92">
                  <c:v>22361700</c:v>
                </c:pt>
                <c:pt idx="93">
                  <c:v>10307980</c:v>
                </c:pt>
                <c:pt idx="94">
                  <c:v>14677690</c:v>
                </c:pt>
                <c:pt idx="95">
                  <c:v>12153150</c:v>
                </c:pt>
                <c:pt idx="96">
                  <c:v>15383710</c:v>
                </c:pt>
                <c:pt idx="97">
                  <c:v>29615950</c:v>
                </c:pt>
                <c:pt idx="98">
                  <c:v>14304940</c:v>
                </c:pt>
                <c:pt idx="99">
                  <c:v>12416170</c:v>
                </c:pt>
                <c:pt idx="100">
                  <c:v>7456980</c:v>
                </c:pt>
                <c:pt idx="101">
                  <c:v>4710900</c:v>
                </c:pt>
                <c:pt idx="102">
                  <c:v>5718550</c:v>
                </c:pt>
                <c:pt idx="103">
                  <c:v>9125780</c:v>
                </c:pt>
                <c:pt idx="104">
                  <c:v>10190190</c:v>
                </c:pt>
                <c:pt idx="105">
                  <c:v>7936410</c:v>
                </c:pt>
                <c:pt idx="106">
                  <c:v>9197480</c:v>
                </c:pt>
                <c:pt idx="107">
                  <c:v>9472630</c:v>
                </c:pt>
                <c:pt idx="108">
                  <c:v>9908190</c:v>
                </c:pt>
                <c:pt idx="109">
                  <c:v>8046870</c:v>
                </c:pt>
                <c:pt idx="110">
                  <c:v>10061830</c:v>
                </c:pt>
                <c:pt idx="111">
                  <c:v>7632870</c:v>
                </c:pt>
                <c:pt idx="112">
                  <c:v>9339360</c:v>
                </c:pt>
                <c:pt idx="113">
                  <c:v>8412410</c:v>
                </c:pt>
                <c:pt idx="114">
                  <c:v>9343250</c:v>
                </c:pt>
                <c:pt idx="115">
                  <c:v>8801420</c:v>
                </c:pt>
                <c:pt idx="116">
                  <c:v>7377900</c:v>
                </c:pt>
                <c:pt idx="117">
                  <c:v>11301350</c:v>
                </c:pt>
                <c:pt idx="118">
                  <c:v>6450520</c:v>
                </c:pt>
                <c:pt idx="119">
                  <c:v>5806730</c:v>
                </c:pt>
                <c:pt idx="120">
                  <c:v>6886960</c:v>
                </c:pt>
                <c:pt idx="121">
                  <c:v>8717460</c:v>
                </c:pt>
                <c:pt idx="122">
                  <c:v>7412970</c:v>
                </c:pt>
                <c:pt idx="123">
                  <c:v>8857220</c:v>
                </c:pt>
                <c:pt idx="124">
                  <c:v>7525080</c:v>
                </c:pt>
                <c:pt idx="125">
                  <c:v>4622380</c:v>
                </c:pt>
                <c:pt idx="126">
                  <c:v>6149460</c:v>
                </c:pt>
                <c:pt idx="127">
                  <c:v>9034120</c:v>
                </c:pt>
                <c:pt idx="128">
                  <c:v>6750460</c:v>
                </c:pt>
                <c:pt idx="129">
                  <c:v>6366660</c:v>
                </c:pt>
                <c:pt idx="130">
                  <c:v>6758420</c:v>
                </c:pt>
                <c:pt idx="131">
                  <c:v>7403290</c:v>
                </c:pt>
                <c:pt idx="132">
                  <c:v>7445780</c:v>
                </c:pt>
                <c:pt idx="133">
                  <c:v>11642440</c:v>
                </c:pt>
                <c:pt idx="134">
                  <c:v>5922130</c:v>
                </c:pt>
                <c:pt idx="135">
                  <c:v>4996570</c:v>
                </c:pt>
                <c:pt idx="136">
                  <c:v>5642890</c:v>
                </c:pt>
                <c:pt idx="137">
                  <c:v>8025430</c:v>
                </c:pt>
                <c:pt idx="138">
                  <c:v>10999210</c:v>
                </c:pt>
                <c:pt idx="139">
                  <c:v>14336730</c:v>
                </c:pt>
                <c:pt idx="140">
                  <c:v>6765840</c:v>
                </c:pt>
                <c:pt idx="141">
                  <c:v>8679490</c:v>
                </c:pt>
                <c:pt idx="142">
                  <c:v>5022100</c:v>
                </c:pt>
                <c:pt idx="143">
                  <c:v>8755290</c:v>
                </c:pt>
                <c:pt idx="144">
                  <c:v>5296920</c:v>
                </c:pt>
                <c:pt idx="145">
                  <c:v>5895860</c:v>
                </c:pt>
                <c:pt idx="146">
                  <c:v>6302550</c:v>
                </c:pt>
                <c:pt idx="147">
                  <c:v>7171890</c:v>
                </c:pt>
                <c:pt idx="148">
                  <c:v>4806990</c:v>
                </c:pt>
                <c:pt idx="149">
                  <c:v>5589390</c:v>
                </c:pt>
                <c:pt idx="150">
                  <c:v>5367260</c:v>
                </c:pt>
                <c:pt idx="151">
                  <c:v>7002420</c:v>
                </c:pt>
                <c:pt idx="152">
                  <c:v>11546040</c:v>
                </c:pt>
                <c:pt idx="153">
                  <c:v>4048670</c:v>
                </c:pt>
                <c:pt idx="154">
                  <c:v>4880600</c:v>
                </c:pt>
                <c:pt idx="155">
                  <c:v>5546180</c:v>
                </c:pt>
                <c:pt idx="156">
                  <c:v>4225250</c:v>
                </c:pt>
                <c:pt idx="157">
                  <c:v>9476100</c:v>
                </c:pt>
                <c:pt idx="158">
                  <c:v>5489040</c:v>
                </c:pt>
                <c:pt idx="159">
                  <c:v>8806500</c:v>
                </c:pt>
                <c:pt idx="160">
                  <c:v>4864150</c:v>
                </c:pt>
                <c:pt idx="161">
                  <c:v>5986910</c:v>
                </c:pt>
                <c:pt idx="162">
                  <c:v>4479240</c:v>
                </c:pt>
                <c:pt idx="163">
                  <c:v>6752930</c:v>
                </c:pt>
                <c:pt idx="164">
                  <c:v>9013890</c:v>
                </c:pt>
                <c:pt idx="165">
                  <c:v>10142690</c:v>
                </c:pt>
                <c:pt idx="166">
                  <c:v>13343010</c:v>
                </c:pt>
                <c:pt idx="167">
                  <c:v>13961230</c:v>
                </c:pt>
                <c:pt idx="168">
                  <c:v>13253110</c:v>
                </c:pt>
                <c:pt idx="169">
                  <c:v>10247710</c:v>
                </c:pt>
                <c:pt idx="170">
                  <c:v>5338100</c:v>
                </c:pt>
                <c:pt idx="171">
                  <c:v>5524150</c:v>
                </c:pt>
                <c:pt idx="172">
                  <c:v>9362650</c:v>
                </c:pt>
                <c:pt idx="173">
                  <c:v>7927890</c:v>
                </c:pt>
                <c:pt idx="174">
                  <c:v>9782270</c:v>
                </c:pt>
                <c:pt idx="175">
                  <c:v>11600280</c:v>
                </c:pt>
                <c:pt idx="176">
                  <c:v>9820270</c:v>
                </c:pt>
                <c:pt idx="177">
                  <c:v>7923560</c:v>
                </c:pt>
                <c:pt idx="178">
                  <c:v>9966600</c:v>
                </c:pt>
                <c:pt idx="179">
                  <c:v>9825620</c:v>
                </c:pt>
                <c:pt idx="180">
                  <c:v>6795300</c:v>
                </c:pt>
                <c:pt idx="181">
                  <c:v>7581380</c:v>
                </c:pt>
                <c:pt idx="182">
                  <c:v>9227010</c:v>
                </c:pt>
                <c:pt idx="183">
                  <c:v>7547210</c:v>
                </c:pt>
                <c:pt idx="184">
                  <c:v>11284820</c:v>
                </c:pt>
                <c:pt idx="185">
                  <c:v>9597400</c:v>
                </c:pt>
                <c:pt idx="186">
                  <c:v>7823310</c:v>
                </c:pt>
                <c:pt idx="187">
                  <c:v>5592510</c:v>
                </c:pt>
                <c:pt idx="188">
                  <c:v>6221720</c:v>
                </c:pt>
                <c:pt idx="189">
                  <c:v>6599210</c:v>
                </c:pt>
                <c:pt idx="190">
                  <c:v>6660900</c:v>
                </c:pt>
                <c:pt idx="191">
                  <c:v>7853170</c:v>
                </c:pt>
                <c:pt idx="192">
                  <c:v>6652850</c:v>
                </c:pt>
                <c:pt idx="193">
                  <c:v>5612080</c:v>
                </c:pt>
                <c:pt idx="194">
                  <c:v>7496040</c:v>
                </c:pt>
                <c:pt idx="195">
                  <c:v>5895700</c:v>
                </c:pt>
                <c:pt idx="196">
                  <c:v>4516610</c:v>
                </c:pt>
                <c:pt idx="197">
                  <c:v>6219480</c:v>
                </c:pt>
                <c:pt idx="198">
                  <c:v>7689150</c:v>
                </c:pt>
                <c:pt idx="199">
                  <c:v>13264420</c:v>
                </c:pt>
                <c:pt idx="200">
                  <c:v>7561830</c:v>
                </c:pt>
                <c:pt idx="201">
                  <c:v>7443900</c:v>
                </c:pt>
                <c:pt idx="202">
                  <c:v>4733150</c:v>
                </c:pt>
                <c:pt idx="203">
                  <c:v>7992850</c:v>
                </c:pt>
                <c:pt idx="204">
                  <c:v>3002930</c:v>
                </c:pt>
                <c:pt idx="205">
                  <c:v>883330</c:v>
                </c:pt>
                <c:pt idx="206">
                  <c:v>4466290</c:v>
                </c:pt>
                <c:pt idx="207">
                  <c:v>5864170</c:v>
                </c:pt>
                <c:pt idx="208">
                  <c:v>5863750</c:v>
                </c:pt>
                <c:pt idx="209">
                  <c:v>11237540</c:v>
                </c:pt>
                <c:pt idx="210">
                  <c:v>10879770</c:v>
                </c:pt>
                <c:pt idx="211">
                  <c:v>5731650</c:v>
                </c:pt>
                <c:pt idx="212">
                  <c:v>6419360</c:v>
                </c:pt>
                <c:pt idx="213">
                  <c:v>7821570</c:v>
                </c:pt>
                <c:pt idx="214">
                  <c:v>11563800</c:v>
                </c:pt>
                <c:pt idx="215">
                  <c:v>10561830</c:v>
                </c:pt>
                <c:pt idx="216">
                  <c:v>13679830</c:v>
                </c:pt>
                <c:pt idx="217">
                  <c:v>11100090</c:v>
                </c:pt>
                <c:pt idx="218">
                  <c:v>8945000</c:v>
                </c:pt>
                <c:pt idx="219">
                  <c:v>9503530</c:v>
                </c:pt>
                <c:pt idx="220">
                  <c:v>9714770</c:v>
                </c:pt>
                <c:pt idx="221">
                  <c:v>6706190</c:v>
                </c:pt>
                <c:pt idx="222">
                  <c:v>6760420</c:v>
                </c:pt>
                <c:pt idx="223">
                  <c:v>6930360</c:v>
                </c:pt>
                <c:pt idx="224">
                  <c:v>13162750</c:v>
                </c:pt>
                <c:pt idx="225">
                  <c:v>11290320</c:v>
                </c:pt>
                <c:pt idx="226">
                  <c:v>7217630</c:v>
                </c:pt>
                <c:pt idx="227">
                  <c:v>8815810</c:v>
                </c:pt>
                <c:pt idx="228">
                  <c:v>3594120</c:v>
                </c:pt>
                <c:pt idx="229">
                  <c:v>8774430</c:v>
                </c:pt>
                <c:pt idx="230">
                  <c:v>6281340</c:v>
                </c:pt>
                <c:pt idx="231">
                  <c:v>6188900</c:v>
                </c:pt>
                <c:pt idx="232">
                  <c:v>9013590</c:v>
                </c:pt>
                <c:pt idx="233">
                  <c:v>9839590</c:v>
                </c:pt>
                <c:pt idx="234">
                  <c:v>11374150</c:v>
                </c:pt>
                <c:pt idx="235">
                  <c:v>13323620</c:v>
                </c:pt>
                <c:pt idx="236">
                  <c:v>10137590</c:v>
                </c:pt>
                <c:pt idx="237">
                  <c:v>7928770</c:v>
                </c:pt>
                <c:pt idx="238">
                  <c:v>8103350</c:v>
                </c:pt>
                <c:pt idx="239">
                  <c:v>5958040</c:v>
                </c:pt>
                <c:pt idx="240">
                  <c:v>6038770</c:v>
                </c:pt>
                <c:pt idx="241">
                  <c:v>4705380</c:v>
                </c:pt>
                <c:pt idx="242">
                  <c:v>6115460</c:v>
                </c:pt>
                <c:pt idx="243">
                  <c:v>5374120</c:v>
                </c:pt>
                <c:pt idx="244">
                  <c:v>6735350</c:v>
                </c:pt>
                <c:pt idx="245">
                  <c:v>8841890</c:v>
                </c:pt>
                <c:pt idx="246">
                  <c:v>7742610</c:v>
                </c:pt>
                <c:pt idx="247">
                  <c:v>9023720</c:v>
                </c:pt>
                <c:pt idx="248">
                  <c:v>8217770</c:v>
                </c:pt>
                <c:pt idx="249">
                  <c:v>9587440</c:v>
                </c:pt>
                <c:pt idx="250">
                  <c:v>12463110</c:v>
                </c:pt>
                <c:pt idx="251">
                  <c:v>10104040</c:v>
                </c:pt>
                <c:pt idx="252">
                  <c:v>10104060</c:v>
                </c:pt>
                <c:pt idx="253">
                  <c:v>10983500</c:v>
                </c:pt>
                <c:pt idx="254">
                  <c:v>9545840</c:v>
                </c:pt>
                <c:pt idx="255">
                  <c:v>13009500</c:v>
                </c:pt>
                <c:pt idx="256">
                  <c:v>3452220</c:v>
                </c:pt>
                <c:pt idx="257">
                  <c:v>1501130</c:v>
                </c:pt>
                <c:pt idx="258">
                  <c:v>3584390</c:v>
                </c:pt>
                <c:pt idx="259">
                  <c:v>5446400</c:v>
                </c:pt>
                <c:pt idx="260">
                  <c:v>4959350</c:v>
                </c:pt>
                <c:pt idx="261">
                  <c:v>6761410</c:v>
                </c:pt>
                <c:pt idx="262">
                  <c:v>6346280</c:v>
                </c:pt>
                <c:pt idx="263">
                  <c:v>5446490</c:v>
                </c:pt>
                <c:pt idx="264">
                  <c:v>4771210</c:v>
                </c:pt>
                <c:pt idx="265">
                  <c:v>2937710</c:v>
                </c:pt>
                <c:pt idx="266">
                  <c:v>5575140</c:v>
                </c:pt>
                <c:pt idx="267">
                  <c:v>4499180</c:v>
                </c:pt>
                <c:pt idx="268">
                  <c:v>4111390</c:v>
                </c:pt>
                <c:pt idx="269">
                  <c:v>3917270</c:v>
                </c:pt>
                <c:pt idx="270">
                  <c:v>3588000</c:v>
                </c:pt>
                <c:pt idx="271">
                  <c:v>3523420</c:v>
                </c:pt>
                <c:pt idx="272">
                  <c:v>6248500</c:v>
                </c:pt>
                <c:pt idx="273">
                  <c:v>6603540</c:v>
                </c:pt>
                <c:pt idx="274">
                  <c:v>4821550</c:v>
                </c:pt>
                <c:pt idx="275">
                  <c:v>5096290</c:v>
                </c:pt>
                <c:pt idx="276">
                  <c:v>5808890</c:v>
                </c:pt>
                <c:pt idx="277">
                  <c:v>5232680</c:v>
                </c:pt>
                <c:pt idx="278">
                  <c:v>4754680</c:v>
                </c:pt>
                <c:pt idx="279">
                  <c:v>5020880</c:v>
                </c:pt>
                <c:pt idx="280">
                  <c:v>3645090</c:v>
                </c:pt>
                <c:pt idx="281">
                  <c:v>3684490</c:v>
                </c:pt>
                <c:pt idx="282">
                  <c:v>3652310</c:v>
                </c:pt>
                <c:pt idx="283">
                  <c:v>2923100</c:v>
                </c:pt>
                <c:pt idx="284">
                  <c:v>5804120</c:v>
                </c:pt>
                <c:pt idx="285">
                  <c:v>3901440</c:v>
                </c:pt>
                <c:pt idx="286">
                  <c:v>4821960</c:v>
                </c:pt>
                <c:pt idx="287">
                  <c:v>6580340</c:v>
                </c:pt>
                <c:pt idx="288">
                  <c:v>4392920</c:v>
                </c:pt>
                <c:pt idx="289">
                  <c:v>3938000</c:v>
                </c:pt>
                <c:pt idx="290">
                  <c:v>4503160</c:v>
                </c:pt>
                <c:pt idx="291">
                  <c:v>5348790</c:v>
                </c:pt>
                <c:pt idx="292">
                  <c:v>5002760</c:v>
                </c:pt>
                <c:pt idx="293">
                  <c:v>2912670</c:v>
                </c:pt>
                <c:pt idx="294">
                  <c:v>3551770</c:v>
                </c:pt>
                <c:pt idx="295">
                  <c:v>3753600</c:v>
                </c:pt>
                <c:pt idx="296">
                  <c:v>3383910</c:v>
                </c:pt>
                <c:pt idx="297">
                  <c:v>4405760</c:v>
                </c:pt>
                <c:pt idx="298">
                  <c:v>6687820</c:v>
                </c:pt>
                <c:pt idx="299">
                  <c:v>4552180</c:v>
                </c:pt>
                <c:pt idx="300">
                  <c:v>5968870</c:v>
                </c:pt>
                <c:pt idx="301">
                  <c:v>3017350</c:v>
                </c:pt>
                <c:pt idx="302">
                  <c:v>3356400</c:v>
                </c:pt>
                <c:pt idx="303">
                  <c:v>5372460</c:v>
                </c:pt>
                <c:pt idx="304">
                  <c:v>3241210</c:v>
                </c:pt>
                <c:pt idx="305">
                  <c:v>3944220</c:v>
                </c:pt>
                <c:pt idx="306">
                  <c:v>4161980</c:v>
                </c:pt>
                <c:pt idx="307">
                  <c:v>6610700</c:v>
                </c:pt>
                <c:pt idx="308">
                  <c:v>2570840</c:v>
                </c:pt>
                <c:pt idx="309">
                  <c:v>1490950</c:v>
                </c:pt>
                <c:pt idx="310">
                  <c:v>2160720</c:v>
                </c:pt>
                <c:pt idx="311">
                  <c:v>4408350</c:v>
                </c:pt>
                <c:pt idx="312">
                  <c:v>7521550</c:v>
                </c:pt>
                <c:pt idx="313">
                  <c:v>6287630</c:v>
                </c:pt>
                <c:pt idx="314">
                  <c:v>4740430</c:v>
                </c:pt>
                <c:pt idx="315">
                  <c:v>3634870</c:v>
                </c:pt>
                <c:pt idx="316">
                  <c:v>3680580</c:v>
                </c:pt>
                <c:pt idx="317">
                  <c:v>3570450</c:v>
                </c:pt>
                <c:pt idx="318">
                  <c:v>4963270</c:v>
                </c:pt>
                <c:pt idx="319">
                  <c:v>4468470</c:v>
                </c:pt>
                <c:pt idx="320">
                  <c:v>8179370</c:v>
                </c:pt>
                <c:pt idx="321">
                  <c:v>4560510</c:v>
                </c:pt>
                <c:pt idx="322">
                  <c:v>3881420</c:v>
                </c:pt>
                <c:pt idx="323">
                  <c:v>3158940</c:v>
                </c:pt>
                <c:pt idx="324">
                  <c:v>4631790</c:v>
                </c:pt>
                <c:pt idx="325">
                  <c:v>4140040</c:v>
                </c:pt>
                <c:pt idx="326">
                  <c:v>6121390</c:v>
                </c:pt>
                <c:pt idx="327">
                  <c:v>3404960</c:v>
                </c:pt>
                <c:pt idx="328">
                  <c:v>4518140</c:v>
                </c:pt>
                <c:pt idx="329">
                  <c:v>5184920</c:v>
                </c:pt>
                <c:pt idx="330">
                  <c:v>3130430</c:v>
                </c:pt>
                <c:pt idx="331">
                  <c:v>3299430</c:v>
                </c:pt>
                <c:pt idx="332">
                  <c:v>2283280</c:v>
                </c:pt>
                <c:pt idx="333">
                  <c:v>3284890</c:v>
                </c:pt>
                <c:pt idx="334">
                  <c:v>3210040</c:v>
                </c:pt>
                <c:pt idx="335">
                  <c:v>3224760</c:v>
                </c:pt>
                <c:pt idx="336">
                  <c:v>3206600</c:v>
                </c:pt>
                <c:pt idx="337">
                  <c:v>4527810</c:v>
                </c:pt>
                <c:pt idx="338">
                  <c:v>3402550</c:v>
                </c:pt>
                <c:pt idx="339">
                  <c:v>3042230</c:v>
                </c:pt>
                <c:pt idx="340">
                  <c:v>3057120</c:v>
                </c:pt>
                <c:pt idx="341">
                  <c:v>2505490</c:v>
                </c:pt>
                <c:pt idx="342">
                  <c:v>2916520</c:v>
                </c:pt>
                <c:pt idx="343">
                  <c:v>2111680</c:v>
                </c:pt>
                <c:pt idx="344">
                  <c:v>2476610</c:v>
                </c:pt>
                <c:pt idx="345">
                  <c:v>1838430</c:v>
                </c:pt>
                <c:pt idx="346">
                  <c:v>3455280</c:v>
                </c:pt>
                <c:pt idx="347">
                  <c:v>3503700</c:v>
                </c:pt>
                <c:pt idx="348">
                  <c:v>3343240</c:v>
                </c:pt>
                <c:pt idx="349">
                  <c:v>2474260</c:v>
                </c:pt>
                <c:pt idx="350">
                  <c:v>2453860</c:v>
                </c:pt>
                <c:pt idx="351">
                  <c:v>3150250</c:v>
                </c:pt>
                <c:pt idx="352">
                  <c:v>3771080</c:v>
                </c:pt>
                <c:pt idx="353">
                  <c:v>3153570</c:v>
                </c:pt>
                <c:pt idx="354">
                  <c:v>5388810</c:v>
                </c:pt>
                <c:pt idx="355">
                  <c:v>3005270</c:v>
                </c:pt>
                <c:pt idx="356">
                  <c:v>4093370</c:v>
                </c:pt>
                <c:pt idx="357">
                  <c:v>2902580</c:v>
                </c:pt>
                <c:pt idx="358">
                  <c:v>2914560</c:v>
                </c:pt>
                <c:pt idx="359">
                  <c:v>3706310</c:v>
                </c:pt>
                <c:pt idx="360">
                  <c:v>1977140</c:v>
                </c:pt>
                <c:pt idx="361">
                  <c:v>1669010</c:v>
                </c:pt>
                <c:pt idx="362">
                  <c:v>1574690</c:v>
                </c:pt>
                <c:pt idx="363">
                  <c:v>1549050</c:v>
                </c:pt>
                <c:pt idx="364">
                  <c:v>1332630</c:v>
                </c:pt>
                <c:pt idx="365">
                  <c:v>2799550</c:v>
                </c:pt>
                <c:pt idx="366">
                  <c:v>2415420</c:v>
                </c:pt>
                <c:pt idx="367">
                  <c:v>4308550</c:v>
                </c:pt>
                <c:pt idx="368">
                  <c:v>2509560</c:v>
                </c:pt>
                <c:pt idx="369">
                  <c:v>2349200</c:v>
                </c:pt>
                <c:pt idx="370">
                  <c:v>2918270</c:v>
                </c:pt>
                <c:pt idx="371">
                  <c:v>2308260</c:v>
                </c:pt>
                <c:pt idx="372">
                  <c:v>3826880</c:v>
                </c:pt>
                <c:pt idx="373">
                  <c:v>3044500</c:v>
                </c:pt>
                <c:pt idx="374">
                  <c:v>2395680</c:v>
                </c:pt>
                <c:pt idx="375">
                  <c:v>3501570</c:v>
                </c:pt>
                <c:pt idx="376">
                  <c:v>2881370</c:v>
                </c:pt>
                <c:pt idx="377">
                  <c:v>3364240</c:v>
                </c:pt>
                <c:pt idx="378">
                  <c:v>2835090</c:v>
                </c:pt>
                <c:pt idx="379">
                  <c:v>2399350</c:v>
                </c:pt>
                <c:pt idx="380">
                  <c:v>1973860</c:v>
                </c:pt>
                <c:pt idx="381">
                  <c:v>3881810</c:v>
                </c:pt>
                <c:pt idx="382">
                  <c:v>3180940</c:v>
                </c:pt>
                <c:pt idx="383">
                  <c:v>5025260</c:v>
                </c:pt>
                <c:pt idx="384">
                  <c:v>3014230</c:v>
                </c:pt>
                <c:pt idx="385">
                  <c:v>6215210</c:v>
                </c:pt>
                <c:pt idx="386">
                  <c:v>4852800</c:v>
                </c:pt>
                <c:pt idx="387">
                  <c:v>4220630</c:v>
                </c:pt>
                <c:pt idx="388">
                  <c:v>3306720</c:v>
                </c:pt>
                <c:pt idx="389">
                  <c:v>3218390</c:v>
                </c:pt>
                <c:pt idx="390">
                  <c:v>4755130</c:v>
                </c:pt>
                <c:pt idx="391">
                  <c:v>2447800</c:v>
                </c:pt>
                <c:pt idx="392">
                  <c:v>2727320</c:v>
                </c:pt>
                <c:pt idx="393">
                  <c:v>2994800</c:v>
                </c:pt>
                <c:pt idx="394">
                  <c:v>2233650</c:v>
                </c:pt>
                <c:pt idx="395">
                  <c:v>2258330</c:v>
                </c:pt>
                <c:pt idx="396">
                  <c:v>3367500</c:v>
                </c:pt>
                <c:pt idx="397">
                  <c:v>2923360</c:v>
                </c:pt>
                <c:pt idx="398">
                  <c:v>2631860</c:v>
                </c:pt>
                <c:pt idx="399">
                  <c:v>3769750</c:v>
                </c:pt>
                <c:pt idx="400">
                  <c:v>2674710</c:v>
                </c:pt>
                <c:pt idx="401">
                  <c:v>2249220</c:v>
                </c:pt>
                <c:pt idx="402">
                  <c:v>2918200</c:v>
                </c:pt>
                <c:pt idx="403">
                  <c:v>3553060</c:v>
                </c:pt>
                <c:pt idx="404">
                  <c:v>3656200</c:v>
                </c:pt>
                <c:pt idx="405">
                  <c:v>2819610</c:v>
                </c:pt>
                <c:pt idx="406">
                  <c:v>8524320</c:v>
                </c:pt>
                <c:pt idx="407">
                  <c:v>9551890</c:v>
                </c:pt>
                <c:pt idx="408">
                  <c:v>3391220</c:v>
                </c:pt>
                <c:pt idx="409">
                  <c:v>5013720</c:v>
                </c:pt>
                <c:pt idx="410">
                  <c:v>3828970</c:v>
                </c:pt>
                <c:pt idx="411">
                  <c:v>2905750</c:v>
                </c:pt>
                <c:pt idx="412">
                  <c:v>2031210</c:v>
                </c:pt>
                <c:pt idx="413">
                  <c:v>1313910</c:v>
                </c:pt>
                <c:pt idx="414">
                  <c:v>1451100</c:v>
                </c:pt>
                <c:pt idx="415">
                  <c:v>3223710</c:v>
                </c:pt>
                <c:pt idx="416">
                  <c:v>3471540</c:v>
                </c:pt>
                <c:pt idx="417">
                  <c:v>3468930</c:v>
                </c:pt>
                <c:pt idx="418">
                  <c:v>3610440</c:v>
                </c:pt>
                <c:pt idx="419">
                  <c:v>3715850</c:v>
                </c:pt>
                <c:pt idx="420">
                  <c:v>3729420</c:v>
                </c:pt>
                <c:pt idx="421">
                  <c:v>1743810</c:v>
                </c:pt>
                <c:pt idx="422">
                  <c:v>4042680</c:v>
                </c:pt>
                <c:pt idx="423">
                  <c:v>3554350</c:v>
                </c:pt>
                <c:pt idx="424">
                  <c:v>5481570</c:v>
                </c:pt>
                <c:pt idx="425">
                  <c:v>6271920</c:v>
                </c:pt>
                <c:pt idx="426">
                  <c:v>3011680</c:v>
                </c:pt>
                <c:pt idx="427">
                  <c:v>2501790</c:v>
                </c:pt>
                <c:pt idx="428">
                  <c:v>7426990</c:v>
                </c:pt>
                <c:pt idx="429">
                  <c:v>5546680</c:v>
                </c:pt>
                <c:pt idx="430">
                  <c:v>4019380</c:v>
                </c:pt>
                <c:pt idx="431">
                  <c:v>2291440</c:v>
                </c:pt>
                <c:pt idx="432">
                  <c:v>2549250</c:v>
                </c:pt>
                <c:pt idx="433">
                  <c:v>2839650</c:v>
                </c:pt>
                <c:pt idx="434">
                  <c:v>2614470</c:v>
                </c:pt>
                <c:pt idx="435">
                  <c:v>3091460</c:v>
                </c:pt>
                <c:pt idx="436">
                  <c:v>2832250</c:v>
                </c:pt>
                <c:pt idx="437">
                  <c:v>3630100</c:v>
                </c:pt>
                <c:pt idx="438">
                  <c:v>4451360</c:v>
                </c:pt>
                <c:pt idx="439">
                  <c:v>2949080</c:v>
                </c:pt>
                <c:pt idx="440">
                  <c:v>2912580</c:v>
                </c:pt>
                <c:pt idx="441">
                  <c:v>3179690</c:v>
                </c:pt>
                <c:pt idx="442">
                  <c:v>4139000</c:v>
                </c:pt>
                <c:pt idx="443">
                  <c:v>3893960</c:v>
                </c:pt>
                <c:pt idx="444">
                  <c:v>3703680</c:v>
                </c:pt>
                <c:pt idx="445">
                  <c:v>4614440</c:v>
                </c:pt>
                <c:pt idx="446">
                  <c:v>3682880</c:v>
                </c:pt>
                <c:pt idx="447">
                  <c:v>3036980</c:v>
                </c:pt>
                <c:pt idx="448">
                  <c:v>2669340</c:v>
                </c:pt>
                <c:pt idx="449">
                  <c:v>1811250</c:v>
                </c:pt>
                <c:pt idx="450">
                  <c:v>3389040</c:v>
                </c:pt>
                <c:pt idx="451">
                  <c:v>4307140</c:v>
                </c:pt>
                <c:pt idx="452">
                  <c:v>4113880</c:v>
                </c:pt>
                <c:pt idx="453">
                  <c:v>2493440</c:v>
                </c:pt>
                <c:pt idx="454">
                  <c:v>3459890</c:v>
                </c:pt>
                <c:pt idx="455">
                  <c:v>3177440</c:v>
                </c:pt>
                <c:pt idx="456">
                  <c:v>4153530</c:v>
                </c:pt>
                <c:pt idx="457">
                  <c:v>3112400</c:v>
                </c:pt>
                <c:pt idx="458">
                  <c:v>2509020</c:v>
                </c:pt>
                <c:pt idx="459">
                  <c:v>2751300</c:v>
                </c:pt>
                <c:pt idx="460">
                  <c:v>3613860</c:v>
                </c:pt>
                <c:pt idx="461">
                  <c:v>5594770</c:v>
                </c:pt>
                <c:pt idx="462">
                  <c:v>4665740</c:v>
                </c:pt>
                <c:pt idx="463">
                  <c:v>2672230</c:v>
                </c:pt>
                <c:pt idx="464">
                  <c:v>3519530</c:v>
                </c:pt>
                <c:pt idx="465">
                  <c:v>2570960</c:v>
                </c:pt>
                <c:pt idx="466">
                  <c:v>937240</c:v>
                </c:pt>
                <c:pt idx="467">
                  <c:v>3027950</c:v>
                </c:pt>
                <c:pt idx="468">
                  <c:v>2700290</c:v>
                </c:pt>
                <c:pt idx="469">
                  <c:v>2731890</c:v>
                </c:pt>
                <c:pt idx="470">
                  <c:v>4987290</c:v>
                </c:pt>
                <c:pt idx="471">
                  <c:v>4388660</c:v>
                </c:pt>
                <c:pt idx="472">
                  <c:v>3345280</c:v>
                </c:pt>
                <c:pt idx="473">
                  <c:v>2497710</c:v>
                </c:pt>
                <c:pt idx="474">
                  <c:v>3189380</c:v>
                </c:pt>
                <c:pt idx="475">
                  <c:v>2735400</c:v>
                </c:pt>
                <c:pt idx="476">
                  <c:v>3883410</c:v>
                </c:pt>
                <c:pt idx="477">
                  <c:v>3755260</c:v>
                </c:pt>
                <c:pt idx="478">
                  <c:v>2493090</c:v>
                </c:pt>
                <c:pt idx="479">
                  <c:v>2819130</c:v>
                </c:pt>
                <c:pt idx="480">
                  <c:v>3051690</c:v>
                </c:pt>
                <c:pt idx="481">
                  <c:v>2428040</c:v>
                </c:pt>
                <c:pt idx="482">
                  <c:v>2780820</c:v>
                </c:pt>
                <c:pt idx="483">
                  <c:v>2220670</c:v>
                </c:pt>
                <c:pt idx="484">
                  <c:v>3163110</c:v>
                </c:pt>
                <c:pt idx="485">
                  <c:v>3773860</c:v>
                </c:pt>
                <c:pt idx="486">
                  <c:v>3875250</c:v>
                </c:pt>
                <c:pt idx="487">
                  <c:v>3784390</c:v>
                </c:pt>
                <c:pt idx="488">
                  <c:v>3287410</c:v>
                </c:pt>
                <c:pt idx="489">
                  <c:v>4221600</c:v>
                </c:pt>
                <c:pt idx="490">
                  <c:v>5163250</c:v>
                </c:pt>
                <c:pt idx="491">
                  <c:v>2633400</c:v>
                </c:pt>
                <c:pt idx="492">
                  <c:v>3252480</c:v>
                </c:pt>
                <c:pt idx="493">
                  <c:v>3237810</c:v>
                </c:pt>
                <c:pt idx="494">
                  <c:v>2768190</c:v>
                </c:pt>
                <c:pt idx="495">
                  <c:v>2621350</c:v>
                </c:pt>
                <c:pt idx="496">
                  <c:v>2481520</c:v>
                </c:pt>
                <c:pt idx="497">
                  <c:v>5334780</c:v>
                </c:pt>
                <c:pt idx="498">
                  <c:v>5061150</c:v>
                </c:pt>
                <c:pt idx="499">
                  <c:v>4160030</c:v>
                </c:pt>
                <c:pt idx="500">
                  <c:v>4746490</c:v>
                </c:pt>
                <c:pt idx="501">
                  <c:v>4668491</c:v>
                </c:pt>
                <c:pt idx="502">
                  <c:v>4931266</c:v>
                </c:pt>
                <c:pt idx="503">
                  <c:v>6010305</c:v>
                </c:pt>
                <c:pt idx="504">
                  <c:v>4449120</c:v>
                </c:pt>
                <c:pt idx="505">
                  <c:v>7729982</c:v>
                </c:pt>
                <c:pt idx="506">
                  <c:v>6278975</c:v>
                </c:pt>
                <c:pt idx="507">
                  <c:v>6979084</c:v>
                </c:pt>
                <c:pt idx="508">
                  <c:v>5541081</c:v>
                </c:pt>
                <c:pt idx="509">
                  <c:v>5613668</c:v>
                </c:pt>
                <c:pt idx="510">
                  <c:v>7334771</c:v>
                </c:pt>
                <c:pt idx="511">
                  <c:v>7311216</c:v>
                </c:pt>
                <c:pt idx="512">
                  <c:v>6542293</c:v>
                </c:pt>
                <c:pt idx="513">
                  <c:v>7581416</c:v>
                </c:pt>
                <c:pt idx="514">
                  <c:v>5862453</c:v>
                </c:pt>
                <c:pt idx="515">
                  <c:v>5857330</c:v>
                </c:pt>
                <c:pt idx="516">
                  <c:v>4906330</c:v>
                </c:pt>
                <c:pt idx="517">
                  <c:v>2110049</c:v>
                </c:pt>
                <c:pt idx="518">
                  <c:v>1049529</c:v>
                </c:pt>
                <c:pt idx="519">
                  <c:v>2903304</c:v>
                </c:pt>
                <c:pt idx="520">
                  <c:v>6439574</c:v>
                </c:pt>
                <c:pt idx="521">
                  <c:v>5083868</c:v>
                </c:pt>
                <c:pt idx="522">
                  <c:v>5193016</c:v>
                </c:pt>
                <c:pt idx="523">
                  <c:v>6472965</c:v>
                </c:pt>
                <c:pt idx="524">
                  <c:v>4275883</c:v>
                </c:pt>
                <c:pt idx="525">
                  <c:v>4895209</c:v>
                </c:pt>
                <c:pt idx="526">
                  <c:v>9746744</c:v>
                </c:pt>
                <c:pt idx="527">
                  <c:v>9531610</c:v>
                </c:pt>
                <c:pt idx="528">
                  <c:v>13160798</c:v>
                </c:pt>
                <c:pt idx="529">
                  <c:v>10417403</c:v>
                </c:pt>
                <c:pt idx="530">
                  <c:v>7957431</c:v>
                </c:pt>
                <c:pt idx="531">
                  <c:v>7568691</c:v>
                </c:pt>
                <c:pt idx="532">
                  <c:v>5144152</c:v>
                </c:pt>
                <c:pt idx="533">
                  <c:v>4764256</c:v>
                </c:pt>
                <c:pt idx="534">
                  <c:v>5868071</c:v>
                </c:pt>
                <c:pt idx="535">
                  <c:v>4783192</c:v>
                </c:pt>
                <c:pt idx="536">
                  <c:v>3870558</c:v>
                </c:pt>
                <c:pt idx="537">
                  <c:v>5098674</c:v>
                </c:pt>
                <c:pt idx="538">
                  <c:v>5830612</c:v>
                </c:pt>
                <c:pt idx="539">
                  <c:v>8072237</c:v>
                </c:pt>
                <c:pt idx="540">
                  <c:v>5278113</c:v>
                </c:pt>
                <c:pt idx="541">
                  <c:v>6005597</c:v>
                </c:pt>
                <c:pt idx="542">
                  <c:v>8131892</c:v>
                </c:pt>
                <c:pt idx="543">
                  <c:v>4469698</c:v>
                </c:pt>
                <c:pt idx="544">
                  <c:v>3715644</c:v>
                </c:pt>
                <c:pt idx="545">
                  <c:v>4607739</c:v>
                </c:pt>
                <c:pt idx="546">
                  <c:v>3382440</c:v>
                </c:pt>
                <c:pt idx="547">
                  <c:v>4228687</c:v>
                </c:pt>
                <c:pt idx="548">
                  <c:v>5213605</c:v>
                </c:pt>
                <c:pt idx="549">
                  <c:v>4910203</c:v>
                </c:pt>
                <c:pt idx="550">
                  <c:v>5967921</c:v>
                </c:pt>
                <c:pt idx="551">
                  <c:v>4070228</c:v>
                </c:pt>
                <c:pt idx="552">
                  <c:v>3224677</c:v>
                </c:pt>
                <c:pt idx="553">
                  <c:v>6435440</c:v>
                </c:pt>
                <c:pt idx="554">
                  <c:v>6958480</c:v>
                </c:pt>
                <c:pt idx="555">
                  <c:v>5612464</c:v>
                </c:pt>
                <c:pt idx="556">
                  <c:v>4594218</c:v>
                </c:pt>
                <c:pt idx="557">
                  <c:v>4520270</c:v>
                </c:pt>
                <c:pt idx="558">
                  <c:v>3559063</c:v>
                </c:pt>
                <c:pt idx="559">
                  <c:v>3144141</c:v>
                </c:pt>
                <c:pt idx="560">
                  <c:v>5049890</c:v>
                </c:pt>
                <c:pt idx="561">
                  <c:v>5950188</c:v>
                </c:pt>
                <c:pt idx="562">
                  <c:v>5635033</c:v>
                </c:pt>
                <c:pt idx="563">
                  <c:v>6049413</c:v>
                </c:pt>
                <c:pt idx="564">
                  <c:v>4639065</c:v>
                </c:pt>
                <c:pt idx="565">
                  <c:v>5655545</c:v>
                </c:pt>
                <c:pt idx="566">
                  <c:v>8690832</c:v>
                </c:pt>
                <c:pt idx="567">
                  <c:v>10809820</c:v>
                </c:pt>
                <c:pt idx="568">
                  <c:v>10416965</c:v>
                </c:pt>
                <c:pt idx="569">
                  <c:v>6281961</c:v>
                </c:pt>
                <c:pt idx="570">
                  <c:v>5049174</c:v>
                </c:pt>
                <c:pt idx="571">
                  <c:v>5574067</c:v>
                </c:pt>
                <c:pt idx="572">
                  <c:v>8822917</c:v>
                </c:pt>
                <c:pt idx="573">
                  <c:v>6621730</c:v>
                </c:pt>
                <c:pt idx="574">
                  <c:v>7933469</c:v>
                </c:pt>
                <c:pt idx="575">
                  <c:v>6087581</c:v>
                </c:pt>
                <c:pt idx="576">
                  <c:v>4416471</c:v>
                </c:pt>
                <c:pt idx="577">
                  <c:v>4948359</c:v>
                </c:pt>
                <c:pt idx="578">
                  <c:v>7709055</c:v>
                </c:pt>
                <c:pt idx="579">
                  <c:v>6341238</c:v>
                </c:pt>
                <c:pt idx="580">
                  <c:v>6699157</c:v>
                </c:pt>
                <c:pt idx="581">
                  <c:v>6915874</c:v>
                </c:pt>
                <c:pt idx="582">
                  <c:v>6839224</c:v>
                </c:pt>
                <c:pt idx="583">
                  <c:v>8951316</c:v>
                </c:pt>
                <c:pt idx="584">
                  <c:v>6603075</c:v>
                </c:pt>
                <c:pt idx="585">
                  <c:v>9030883</c:v>
                </c:pt>
                <c:pt idx="586">
                  <c:v>13170679</c:v>
                </c:pt>
                <c:pt idx="587">
                  <c:v>10280976</c:v>
                </c:pt>
                <c:pt idx="588">
                  <c:v>7789605</c:v>
                </c:pt>
                <c:pt idx="589">
                  <c:v>6254610</c:v>
                </c:pt>
                <c:pt idx="590">
                  <c:v>7233889</c:v>
                </c:pt>
                <c:pt idx="591">
                  <c:v>8428570</c:v>
                </c:pt>
                <c:pt idx="592">
                  <c:v>8883659</c:v>
                </c:pt>
                <c:pt idx="593">
                  <c:v>8915438</c:v>
                </c:pt>
                <c:pt idx="594">
                  <c:v>7635518</c:v>
                </c:pt>
                <c:pt idx="595">
                  <c:v>13640114</c:v>
                </c:pt>
                <c:pt idx="596">
                  <c:v>6473539</c:v>
                </c:pt>
                <c:pt idx="597">
                  <c:v>7271306</c:v>
                </c:pt>
                <c:pt idx="598">
                  <c:v>9085393</c:v>
                </c:pt>
                <c:pt idx="599">
                  <c:v>8539026</c:v>
                </c:pt>
                <c:pt idx="600">
                  <c:v>7964249</c:v>
                </c:pt>
                <c:pt idx="601">
                  <c:v>4541118</c:v>
                </c:pt>
                <c:pt idx="602">
                  <c:v>5282799</c:v>
                </c:pt>
                <c:pt idx="603">
                  <c:v>6060270</c:v>
                </c:pt>
                <c:pt idx="604">
                  <c:v>6585832</c:v>
                </c:pt>
                <c:pt idx="605">
                  <c:v>11230448</c:v>
                </c:pt>
                <c:pt idx="606">
                  <c:v>5542614</c:v>
                </c:pt>
                <c:pt idx="607">
                  <c:v>7637366</c:v>
                </c:pt>
                <c:pt idx="608">
                  <c:v>9857531</c:v>
                </c:pt>
                <c:pt idx="609">
                  <c:v>6480052</c:v>
                </c:pt>
                <c:pt idx="610">
                  <c:v>11644502</c:v>
                </c:pt>
                <c:pt idx="611">
                  <c:v>7190295</c:v>
                </c:pt>
                <c:pt idx="612">
                  <c:v>10799477</c:v>
                </c:pt>
                <c:pt idx="613">
                  <c:v>6601747</c:v>
                </c:pt>
                <c:pt idx="614">
                  <c:v>3871404</c:v>
                </c:pt>
                <c:pt idx="615">
                  <c:v>5880629</c:v>
                </c:pt>
                <c:pt idx="616">
                  <c:v>4728368</c:v>
                </c:pt>
                <c:pt idx="617">
                  <c:v>6112420</c:v>
                </c:pt>
                <c:pt idx="618">
                  <c:v>7620298</c:v>
                </c:pt>
                <c:pt idx="619">
                  <c:v>7731854</c:v>
                </c:pt>
                <c:pt idx="620">
                  <c:v>8825124</c:v>
                </c:pt>
                <c:pt idx="621">
                  <c:v>4385946</c:v>
                </c:pt>
                <c:pt idx="622">
                  <c:v>3804773</c:v>
                </c:pt>
                <c:pt idx="623">
                  <c:v>2288610</c:v>
                </c:pt>
                <c:pt idx="624">
                  <c:v>5755685</c:v>
                </c:pt>
                <c:pt idx="625">
                  <c:v>10172800</c:v>
                </c:pt>
                <c:pt idx="626">
                  <c:v>9200563</c:v>
                </c:pt>
                <c:pt idx="627">
                  <c:v>6383401</c:v>
                </c:pt>
                <c:pt idx="628">
                  <c:v>8444562</c:v>
                </c:pt>
                <c:pt idx="629">
                  <c:v>10905325</c:v>
                </c:pt>
                <c:pt idx="630">
                  <c:v>19615682</c:v>
                </c:pt>
                <c:pt idx="631">
                  <c:v>3251952</c:v>
                </c:pt>
                <c:pt idx="632">
                  <c:v>4008056</c:v>
                </c:pt>
                <c:pt idx="633">
                  <c:v>852416</c:v>
                </c:pt>
              </c:numCache>
            </c:numRef>
          </c:xVal>
          <c:yVal>
            <c:numRef>
              <c:f>Данные!$G$2:$G$635</c:f>
              <c:numCache>
                <c:formatCode>General</c:formatCode>
                <c:ptCount val="634"/>
                <c:pt idx="0">
                  <c:v>4804046</c:v>
                </c:pt>
                <c:pt idx="1">
                  <c:v>3108306</c:v>
                </c:pt>
                <c:pt idx="2">
                  <c:v>2825086</c:v>
                </c:pt>
                <c:pt idx="3">
                  <c:v>4608170</c:v>
                </c:pt>
                <c:pt idx="4">
                  <c:v>1779297</c:v>
                </c:pt>
                <c:pt idx="5">
                  <c:v>2651922</c:v>
                </c:pt>
                <c:pt idx="6">
                  <c:v>2852711</c:v>
                </c:pt>
                <c:pt idx="7">
                  <c:v>2718558</c:v>
                </c:pt>
                <c:pt idx="8">
                  <c:v>5463105</c:v>
                </c:pt>
                <c:pt idx="9">
                  <c:v>9235808</c:v>
                </c:pt>
                <c:pt idx="10">
                  <c:v>11668130</c:v>
                </c:pt>
                <c:pt idx="11">
                  <c:v>7305149</c:v>
                </c:pt>
                <c:pt idx="12">
                  <c:v>6888087</c:v>
                </c:pt>
                <c:pt idx="13">
                  <c:v>3356001</c:v>
                </c:pt>
                <c:pt idx="14">
                  <c:v>6358503</c:v>
                </c:pt>
                <c:pt idx="15">
                  <c:v>5253735</c:v>
                </c:pt>
                <c:pt idx="16">
                  <c:v>4574423</c:v>
                </c:pt>
                <c:pt idx="17">
                  <c:v>3585185</c:v>
                </c:pt>
                <c:pt idx="18">
                  <c:v>3181731</c:v>
                </c:pt>
                <c:pt idx="19">
                  <c:v>2416490</c:v>
                </c:pt>
                <c:pt idx="20">
                  <c:v>2755107</c:v>
                </c:pt>
                <c:pt idx="21">
                  <c:v>1875703</c:v>
                </c:pt>
                <c:pt idx="22">
                  <c:v>1852123</c:v>
                </c:pt>
                <c:pt idx="23">
                  <c:v>2857378</c:v>
                </c:pt>
                <c:pt idx="24">
                  <c:v>2021323</c:v>
                </c:pt>
                <c:pt idx="25">
                  <c:v>1862272</c:v>
                </c:pt>
                <c:pt idx="26">
                  <c:v>2516959</c:v>
                </c:pt>
                <c:pt idx="27">
                  <c:v>2565107</c:v>
                </c:pt>
                <c:pt idx="28">
                  <c:v>3628595</c:v>
                </c:pt>
                <c:pt idx="29">
                  <c:v>5182320</c:v>
                </c:pt>
                <c:pt idx="30">
                  <c:v>2215307</c:v>
                </c:pt>
                <c:pt idx="31">
                  <c:v>1993914</c:v>
                </c:pt>
                <c:pt idx="32">
                  <c:v>2162916</c:v>
                </c:pt>
                <c:pt idx="33">
                  <c:v>2613519</c:v>
                </c:pt>
                <c:pt idx="34">
                  <c:v>2351269</c:v>
                </c:pt>
                <c:pt idx="35">
                  <c:v>8754055</c:v>
                </c:pt>
                <c:pt idx="36">
                  <c:v>4016937</c:v>
                </c:pt>
                <c:pt idx="37">
                  <c:v>2917014</c:v>
                </c:pt>
                <c:pt idx="38">
                  <c:v>4522799</c:v>
                </c:pt>
                <c:pt idx="39">
                  <c:v>5793450</c:v>
                </c:pt>
                <c:pt idx="40">
                  <c:v>7478896</c:v>
                </c:pt>
                <c:pt idx="41">
                  <c:v>4656732</c:v>
                </c:pt>
                <c:pt idx="42">
                  <c:v>1885503</c:v>
                </c:pt>
                <c:pt idx="43">
                  <c:v>3515560</c:v>
                </c:pt>
                <c:pt idx="44">
                  <c:v>7892485</c:v>
                </c:pt>
                <c:pt idx="45">
                  <c:v>4937504</c:v>
                </c:pt>
                <c:pt idx="46">
                  <c:v>3932564</c:v>
                </c:pt>
                <c:pt idx="47">
                  <c:v>6319014</c:v>
                </c:pt>
                <c:pt idx="48">
                  <c:v>3374118</c:v>
                </c:pt>
                <c:pt idx="49">
                  <c:v>3569413</c:v>
                </c:pt>
                <c:pt idx="50">
                  <c:v>2930360</c:v>
                </c:pt>
                <c:pt idx="51">
                  <c:v>3212736</c:v>
                </c:pt>
                <c:pt idx="52">
                  <c:v>4498542</c:v>
                </c:pt>
                <c:pt idx="53">
                  <c:v>4613515</c:v>
                </c:pt>
                <c:pt idx="54">
                  <c:v>4788174</c:v>
                </c:pt>
                <c:pt idx="55">
                  <c:v>2639732</c:v>
                </c:pt>
                <c:pt idx="56">
                  <c:v>3433558</c:v>
                </c:pt>
                <c:pt idx="57">
                  <c:v>6808323</c:v>
                </c:pt>
                <c:pt idx="58">
                  <c:v>10143324</c:v>
                </c:pt>
                <c:pt idx="59">
                  <c:v>6282300</c:v>
                </c:pt>
                <c:pt idx="60">
                  <c:v>13981300</c:v>
                </c:pt>
                <c:pt idx="61">
                  <c:v>9166700</c:v>
                </c:pt>
                <c:pt idx="62">
                  <c:v>8201800</c:v>
                </c:pt>
                <c:pt idx="63">
                  <c:v>4325400</c:v>
                </c:pt>
                <c:pt idx="64">
                  <c:v>3769200</c:v>
                </c:pt>
                <c:pt idx="65">
                  <c:v>7567600</c:v>
                </c:pt>
                <c:pt idx="66">
                  <c:v>6127800</c:v>
                </c:pt>
                <c:pt idx="67">
                  <c:v>3776900</c:v>
                </c:pt>
                <c:pt idx="68">
                  <c:v>3152600</c:v>
                </c:pt>
                <c:pt idx="69">
                  <c:v>3682800</c:v>
                </c:pt>
                <c:pt idx="70">
                  <c:v>3509900</c:v>
                </c:pt>
                <c:pt idx="71">
                  <c:v>6598500</c:v>
                </c:pt>
                <c:pt idx="72">
                  <c:v>4237600</c:v>
                </c:pt>
                <c:pt idx="73">
                  <c:v>3320600</c:v>
                </c:pt>
                <c:pt idx="74">
                  <c:v>3002300</c:v>
                </c:pt>
                <c:pt idx="75">
                  <c:v>3155100</c:v>
                </c:pt>
                <c:pt idx="76">
                  <c:v>3563600</c:v>
                </c:pt>
                <c:pt idx="77">
                  <c:v>1432600</c:v>
                </c:pt>
                <c:pt idx="78">
                  <c:v>1978100</c:v>
                </c:pt>
                <c:pt idx="79">
                  <c:v>3030100</c:v>
                </c:pt>
                <c:pt idx="80">
                  <c:v>5356100</c:v>
                </c:pt>
                <c:pt idx="81">
                  <c:v>5357900</c:v>
                </c:pt>
                <c:pt idx="82">
                  <c:v>3998500</c:v>
                </c:pt>
                <c:pt idx="83">
                  <c:v>12177500</c:v>
                </c:pt>
                <c:pt idx="84">
                  <c:v>18285300</c:v>
                </c:pt>
                <c:pt idx="85">
                  <c:v>7080800</c:v>
                </c:pt>
                <c:pt idx="86">
                  <c:v>5419800</c:v>
                </c:pt>
                <c:pt idx="87">
                  <c:v>4995000</c:v>
                </c:pt>
                <c:pt idx="88">
                  <c:v>16941400</c:v>
                </c:pt>
                <c:pt idx="89">
                  <c:v>8353600</c:v>
                </c:pt>
                <c:pt idx="90">
                  <c:v>6478700</c:v>
                </c:pt>
                <c:pt idx="91">
                  <c:v>5136800</c:v>
                </c:pt>
                <c:pt idx="92">
                  <c:v>16925600</c:v>
                </c:pt>
                <c:pt idx="93">
                  <c:v>11202000</c:v>
                </c:pt>
                <c:pt idx="94">
                  <c:v>6352800</c:v>
                </c:pt>
                <c:pt idx="95">
                  <c:v>5843000</c:v>
                </c:pt>
                <c:pt idx="96">
                  <c:v>14416900</c:v>
                </c:pt>
                <c:pt idx="97">
                  <c:v>8414700</c:v>
                </c:pt>
                <c:pt idx="98">
                  <c:v>6337100</c:v>
                </c:pt>
                <c:pt idx="99">
                  <c:v>4648400</c:v>
                </c:pt>
                <c:pt idx="100">
                  <c:v>4912100</c:v>
                </c:pt>
                <c:pt idx="101">
                  <c:v>15263700</c:v>
                </c:pt>
                <c:pt idx="102">
                  <c:v>3746300</c:v>
                </c:pt>
                <c:pt idx="103">
                  <c:v>3144200</c:v>
                </c:pt>
                <c:pt idx="104">
                  <c:v>2493400</c:v>
                </c:pt>
                <c:pt idx="105">
                  <c:v>3895700</c:v>
                </c:pt>
                <c:pt idx="106">
                  <c:v>17541200</c:v>
                </c:pt>
                <c:pt idx="107">
                  <c:v>11859500</c:v>
                </c:pt>
                <c:pt idx="108">
                  <c:v>23948200</c:v>
                </c:pt>
                <c:pt idx="109">
                  <c:v>16415100</c:v>
                </c:pt>
                <c:pt idx="110">
                  <c:v>17873800</c:v>
                </c:pt>
                <c:pt idx="111">
                  <c:v>4092600</c:v>
                </c:pt>
                <c:pt idx="112">
                  <c:v>7067900</c:v>
                </c:pt>
                <c:pt idx="113">
                  <c:v>12287800</c:v>
                </c:pt>
                <c:pt idx="114">
                  <c:v>12882800</c:v>
                </c:pt>
                <c:pt idx="115">
                  <c:v>3259300</c:v>
                </c:pt>
                <c:pt idx="116">
                  <c:v>8106400</c:v>
                </c:pt>
                <c:pt idx="117">
                  <c:v>6062600</c:v>
                </c:pt>
                <c:pt idx="118">
                  <c:v>7736100</c:v>
                </c:pt>
                <c:pt idx="119">
                  <c:v>2740300</c:v>
                </c:pt>
                <c:pt idx="120">
                  <c:v>4339300</c:v>
                </c:pt>
                <c:pt idx="121">
                  <c:v>6847200</c:v>
                </c:pt>
                <c:pt idx="122">
                  <c:v>3927400</c:v>
                </c:pt>
                <c:pt idx="123">
                  <c:v>11725600</c:v>
                </c:pt>
                <c:pt idx="124">
                  <c:v>7501700</c:v>
                </c:pt>
                <c:pt idx="125">
                  <c:v>2601700</c:v>
                </c:pt>
                <c:pt idx="126">
                  <c:v>3485100</c:v>
                </c:pt>
                <c:pt idx="127">
                  <c:v>4186500</c:v>
                </c:pt>
                <c:pt idx="128">
                  <c:v>4321800</c:v>
                </c:pt>
                <c:pt idx="129">
                  <c:v>1962700</c:v>
                </c:pt>
                <c:pt idx="130">
                  <c:v>3359100</c:v>
                </c:pt>
                <c:pt idx="131">
                  <c:v>5001800</c:v>
                </c:pt>
                <c:pt idx="132">
                  <c:v>4955300</c:v>
                </c:pt>
                <c:pt idx="133">
                  <c:v>3700100</c:v>
                </c:pt>
                <c:pt idx="134">
                  <c:v>9238800</c:v>
                </c:pt>
                <c:pt idx="135">
                  <c:v>3860000</c:v>
                </c:pt>
                <c:pt idx="136">
                  <c:v>4491100</c:v>
                </c:pt>
                <c:pt idx="137">
                  <c:v>3649400</c:v>
                </c:pt>
                <c:pt idx="138">
                  <c:v>6910200</c:v>
                </c:pt>
                <c:pt idx="139">
                  <c:v>5244200</c:v>
                </c:pt>
                <c:pt idx="140">
                  <c:v>4140000</c:v>
                </c:pt>
                <c:pt idx="141">
                  <c:v>12920100</c:v>
                </c:pt>
                <c:pt idx="142">
                  <c:v>5783000</c:v>
                </c:pt>
                <c:pt idx="143">
                  <c:v>4813800</c:v>
                </c:pt>
                <c:pt idx="144">
                  <c:v>10825700</c:v>
                </c:pt>
                <c:pt idx="145">
                  <c:v>5789400</c:v>
                </c:pt>
                <c:pt idx="146">
                  <c:v>13072500</c:v>
                </c:pt>
                <c:pt idx="147">
                  <c:v>5657900</c:v>
                </c:pt>
                <c:pt idx="148">
                  <c:v>4927200</c:v>
                </c:pt>
                <c:pt idx="149">
                  <c:v>4982500</c:v>
                </c:pt>
                <c:pt idx="150">
                  <c:v>7043400</c:v>
                </c:pt>
                <c:pt idx="151">
                  <c:v>9128400</c:v>
                </c:pt>
                <c:pt idx="152">
                  <c:v>10070900</c:v>
                </c:pt>
                <c:pt idx="153">
                  <c:v>18837700</c:v>
                </c:pt>
                <c:pt idx="154">
                  <c:v>14458000</c:v>
                </c:pt>
                <c:pt idx="155">
                  <c:v>23507000</c:v>
                </c:pt>
                <c:pt idx="156">
                  <c:v>14775300</c:v>
                </c:pt>
                <c:pt idx="157">
                  <c:v>17150000</c:v>
                </c:pt>
                <c:pt idx="158">
                  <c:v>18023900</c:v>
                </c:pt>
                <c:pt idx="159">
                  <c:v>15573700</c:v>
                </c:pt>
                <c:pt idx="160">
                  <c:v>9598900</c:v>
                </c:pt>
                <c:pt idx="161">
                  <c:v>7092800</c:v>
                </c:pt>
                <c:pt idx="162">
                  <c:v>9581000</c:v>
                </c:pt>
                <c:pt idx="163">
                  <c:v>13019300</c:v>
                </c:pt>
                <c:pt idx="164">
                  <c:v>5359000</c:v>
                </c:pt>
                <c:pt idx="165">
                  <c:v>10227400</c:v>
                </c:pt>
                <c:pt idx="166">
                  <c:v>10555600</c:v>
                </c:pt>
                <c:pt idx="167">
                  <c:v>7755500</c:v>
                </c:pt>
                <c:pt idx="168">
                  <c:v>7650900</c:v>
                </c:pt>
                <c:pt idx="169">
                  <c:v>6713400</c:v>
                </c:pt>
                <c:pt idx="170">
                  <c:v>3468900</c:v>
                </c:pt>
                <c:pt idx="171">
                  <c:v>3788400</c:v>
                </c:pt>
                <c:pt idx="172">
                  <c:v>6199700</c:v>
                </c:pt>
                <c:pt idx="173">
                  <c:v>9055900</c:v>
                </c:pt>
                <c:pt idx="174">
                  <c:v>8192400</c:v>
                </c:pt>
                <c:pt idx="175">
                  <c:v>7355000</c:v>
                </c:pt>
                <c:pt idx="176">
                  <c:v>6863600</c:v>
                </c:pt>
                <c:pt idx="177">
                  <c:v>5773700</c:v>
                </c:pt>
                <c:pt idx="178">
                  <c:v>7802100</c:v>
                </c:pt>
                <c:pt idx="179">
                  <c:v>10991300</c:v>
                </c:pt>
                <c:pt idx="180">
                  <c:v>6071000</c:v>
                </c:pt>
                <c:pt idx="181">
                  <c:v>5795500</c:v>
                </c:pt>
                <c:pt idx="182">
                  <c:v>5074800</c:v>
                </c:pt>
                <c:pt idx="183">
                  <c:v>6183900</c:v>
                </c:pt>
                <c:pt idx="184">
                  <c:v>4031500</c:v>
                </c:pt>
                <c:pt idx="185">
                  <c:v>3137400</c:v>
                </c:pt>
                <c:pt idx="186">
                  <c:v>6382100</c:v>
                </c:pt>
                <c:pt idx="187">
                  <c:v>11622900</c:v>
                </c:pt>
                <c:pt idx="188">
                  <c:v>13149300</c:v>
                </c:pt>
                <c:pt idx="189">
                  <c:v>7767700</c:v>
                </c:pt>
                <c:pt idx="190">
                  <c:v>12724200</c:v>
                </c:pt>
                <c:pt idx="191">
                  <c:v>7582900</c:v>
                </c:pt>
                <c:pt idx="192">
                  <c:v>5004000</c:v>
                </c:pt>
                <c:pt idx="193">
                  <c:v>11331300</c:v>
                </c:pt>
                <c:pt idx="194">
                  <c:v>13704600</c:v>
                </c:pt>
                <c:pt idx="195">
                  <c:v>15522500</c:v>
                </c:pt>
                <c:pt idx="196">
                  <c:v>14693900</c:v>
                </c:pt>
                <c:pt idx="197">
                  <c:v>5523400</c:v>
                </c:pt>
                <c:pt idx="198">
                  <c:v>8112200</c:v>
                </c:pt>
                <c:pt idx="199">
                  <c:v>6052600</c:v>
                </c:pt>
                <c:pt idx="200">
                  <c:v>8885600</c:v>
                </c:pt>
                <c:pt idx="201">
                  <c:v>28938500</c:v>
                </c:pt>
                <c:pt idx="202">
                  <c:v>25559700</c:v>
                </c:pt>
                <c:pt idx="203">
                  <c:v>28382200</c:v>
                </c:pt>
                <c:pt idx="204">
                  <c:v>25682300</c:v>
                </c:pt>
                <c:pt idx="205">
                  <c:v>5262600</c:v>
                </c:pt>
                <c:pt idx="206">
                  <c:v>11435600</c:v>
                </c:pt>
                <c:pt idx="207">
                  <c:v>28450600</c:v>
                </c:pt>
                <c:pt idx="208">
                  <c:v>30584500</c:v>
                </c:pt>
                <c:pt idx="209">
                  <c:v>17641800</c:v>
                </c:pt>
                <c:pt idx="210">
                  <c:v>26959300</c:v>
                </c:pt>
                <c:pt idx="211">
                  <c:v>16558600</c:v>
                </c:pt>
                <c:pt idx="212">
                  <c:v>9122500</c:v>
                </c:pt>
                <c:pt idx="213">
                  <c:v>16612000</c:v>
                </c:pt>
                <c:pt idx="214">
                  <c:v>41816500</c:v>
                </c:pt>
                <c:pt idx="215">
                  <c:v>44714500</c:v>
                </c:pt>
                <c:pt idx="216">
                  <c:v>131267800</c:v>
                </c:pt>
                <c:pt idx="217">
                  <c:v>46973300</c:v>
                </c:pt>
                <c:pt idx="218">
                  <c:v>21791200</c:v>
                </c:pt>
                <c:pt idx="219">
                  <c:v>23079900</c:v>
                </c:pt>
                <c:pt idx="220">
                  <c:v>21453300</c:v>
                </c:pt>
                <c:pt idx="221">
                  <c:v>15642300</c:v>
                </c:pt>
                <c:pt idx="222">
                  <c:v>15128000</c:v>
                </c:pt>
                <c:pt idx="223">
                  <c:v>20333100</c:v>
                </c:pt>
                <c:pt idx="224">
                  <c:v>19276400</c:v>
                </c:pt>
                <c:pt idx="225">
                  <c:v>18691500</c:v>
                </c:pt>
                <c:pt idx="226">
                  <c:v>20004600</c:v>
                </c:pt>
                <c:pt idx="227">
                  <c:v>21082600</c:v>
                </c:pt>
                <c:pt idx="228">
                  <c:v>8234500</c:v>
                </c:pt>
                <c:pt idx="229">
                  <c:v>15729200</c:v>
                </c:pt>
                <c:pt idx="230">
                  <c:v>13610500</c:v>
                </c:pt>
                <c:pt idx="231">
                  <c:v>14665500</c:v>
                </c:pt>
                <c:pt idx="232">
                  <c:v>22576000</c:v>
                </c:pt>
                <c:pt idx="233">
                  <c:v>13728400</c:v>
                </c:pt>
                <c:pt idx="234">
                  <c:v>15538300</c:v>
                </c:pt>
                <c:pt idx="235">
                  <c:v>16789900</c:v>
                </c:pt>
                <c:pt idx="236">
                  <c:v>45908700</c:v>
                </c:pt>
                <c:pt idx="237">
                  <c:v>34162400</c:v>
                </c:pt>
                <c:pt idx="238">
                  <c:v>16693200</c:v>
                </c:pt>
                <c:pt idx="239">
                  <c:v>15291500</c:v>
                </c:pt>
                <c:pt idx="240">
                  <c:v>24424200</c:v>
                </c:pt>
                <c:pt idx="241">
                  <c:v>13661100</c:v>
                </c:pt>
                <c:pt idx="242">
                  <c:v>14084300</c:v>
                </c:pt>
                <c:pt idx="243">
                  <c:v>14357500</c:v>
                </c:pt>
                <c:pt idx="244">
                  <c:v>12339400</c:v>
                </c:pt>
                <c:pt idx="245">
                  <c:v>16615500</c:v>
                </c:pt>
                <c:pt idx="246">
                  <c:v>15766800</c:v>
                </c:pt>
                <c:pt idx="247">
                  <c:v>16698300</c:v>
                </c:pt>
                <c:pt idx="248">
                  <c:v>18782700</c:v>
                </c:pt>
                <c:pt idx="249">
                  <c:v>29077300</c:v>
                </c:pt>
                <c:pt idx="250">
                  <c:v>41437900</c:v>
                </c:pt>
                <c:pt idx="251">
                  <c:v>24897300</c:v>
                </c:pt>
                <c:pt idx="252">
                  <c:v>20259900</c:v>
                </c:pt>
                <c:pt idx="253">
                  <c:v>29045100</c:v>
                </c:pt>
                <c:pt idx="254">
                  <c:v>31130400</c:v>
                </c:pt>
                <c:pt idx="255">
                  <c:v>62930800</c:v>
                </c:pt>
                <c:pt idx="256">
                  <c:v>27780200</c:v>
                </c:pt>
                <c:pt idx="257">
                  <c:v>5163800</c:v>
                </c:pt>
                <c:pt idx="258">
                  <c:v>9413500</c:v>
                </c:pt>
                <c:pt idx="259">
                  <c:v>17974800</c:v>
                </c:pt>
                <c:pt idx="260">
                  <c:v>25357100</c:v>
                </c:pt>
                <c:pt idx="261">
                  <c:v>19960200</c:v>
                </c:pt>
                <c:pt idx="262">
                  <c:v>17545200</c:v>
                </c:pt>
                <c:pt idx="263">
                  <c:v>31462600</c:v>
                </c:pt>
                <c:pt idx="264">
                  <c:v>22994100</c:v>
                </c:pt>
                <c:pt idx="265">
                  <c:v>13973100</c:v>
                </c:pt>
                <c:pt idx="266">
                  <c:v>15575200</c:v>
                </c:pt>
                <c:pt idx="267">
                  <c:v>15149600</c:v>
                </c:pt>
                <c:pt idx="268">
                  <c:v>20552200</c:v>
                </c:pt>
                <c:pt idx="269">
                  <c:v>21665500</c:v>
                </c:pt>
                <c:pt idx="270">
                  <c:v>27471600</c:v>
                </c:pt>
                <c:pt idx="271">
                  <c:v>35290800</c:v>
                </c:pt>
                <c:pt idx="272">
                  <c:v>40086300</c:v>
                </c:pt>
                <c:pt idx="273">
                  <c:v>26206300</c:v>
                </c:pt>
                <c:pt idx="274">
                  <c:v>14561600</c:v>
                </c:pt>
                <c:pt idx="275">
                  <c:v>23714600</c:v>
                </c:pt>
                <c:pt idx="276">
                  <c:v>24593300</c:v>
                </c:pt>
                <c:pt idx="277">
                  <c:v>15652100</c:v>
                </c:pt>
                <c:pt idx="278">
                  <c:v>11614500</c:v>
                </c:pt>
                <c:pt idx="279">
                  <c:v>10562000</c:v>
                </c:pt>
                <c:pt idx="280">
                  <c:v>9680900</c:v>
                </c:pt>
                <c:pt idx="281">
                  <c:v>10641000</c:v>
                </c:pt>
                <c:pt idx="282">
                  <c:v>6835400</c:v>
                </c:pt>
                <c:pt idx="283">
                  <c:v>8450600</c:v>
                </c:pt>
                <c:pt idx="284">
                  <c:v>11526900</c:v>
                </c:pt>
                <c:pt idx="285">
                  <c:v>8621700</c:v>
                </c:pt>
                <c:pt idx="286">
                  <c:v>8097600</c:v>
                </c:pt>
                <c:pt idx="287">
                  <c:v>10939500</c:v>
                </c:pt>
                <c:pt idx="288">
                  <c:v>12624700</c:v>
                </c:pt>
                <c:pt idx="289">
                  <c:v>4693100</c:v>
                </c:pt>
                <c:pt idx="290">
                  <c:v>4649700</c:v>
                </c:pt>
                <c:pt idx="291">
                  <c:v>8380700</c:v>
                </c:pt>
                <c:pt idx="292">
                  <c:v>67858300</c:v>
                </c:pt>
                <c:pt idx="293">
                  <c:v>62781100</c:v>
                </c:pt>
                <c:pt idx="294">
                  <c:v>24451400</c:v>
                </c:pt>
                <c:pt idx="295">
                  <c:v>11203800</c:v>
                </c:pt>
                <c:pt idx="296">
                  <c:v>61934500</c:v>
                </c:pt>
                <c:pt idx="297">
                  <c:v>47201800</c:v>
                </c:pt>
                <c:pt idx="298">
                  <c:v>79813800</c:v>
                </c:pt>
                <c:pt idx="299">
                  <c:v>52600800</c:v>
                </c:pt>
                <c:pt idx="300">
                  <c:v>23322600</c:v>
                </c:pt>
                <c:pt idx="301">
                  <c:v>33563100</c:v>
                </c:pt>
                <c:pt idx="302">
                  <c:v>23678500</c:v>
                </c:pt>
                <c:pt idx="303">
                  <c:v>34836600</c:v>
                </c:pt>
                <c:pt idx="304">
                  <c:v>23404600</c:v>
                </c:pt>
                <c:pt idx="305">
                  <c:v>51622300</c:v>
                </c:pt>
                <c:pt idx="306">
                  <c:v>27279100</c:v>
                </c:pt>
                <c:pt idx="307">
                  <c:v>18424300</c:v>
                </c:pt>
                <c:pt idx="308">
                  <c:v>7755500</c:v>
                </c:pt>
                <c:pt idx="309">
                  <c:v>3306600</c:v>
                </c:pt>
                <c:pt idx="310">
                  <c:v>7096100</c:v>
                </c:pt>
                <c:pt idx="311">
                  <c:v>17126400</c:v>
                </c:pt>
                <c:pt idx="312">
                  <c:v>18614600</c:v>
                </c:pt>
                <c:pt idx="313">
                  <c:v>19104800</c:v>
                </c:pt>
                <c:pt idx="314">
                  <c:v>42650600</c:v>
                </c:pt>
                <c:pt idx="315">
                  <c:v>24731100</c:v>
                </c:pt>
                <c:pt idx="316">
                  <c:v>13082100</c:v>
                </c:pt>
                <c:pt idx="317">
                  <c:v>11890700</c:v>
                </c:pt>
                <c:pt idx="318">
                  <c:v>53037100</c:v>
                </c:pt>
                <c:pt idx="319">
                  <c:v>43424000</c:v>
                </c:pt>
                <c:pt idx="320">
                  <c:v>38453300</c:v>
                </c:pt>
                <c:pt idx="321">
                  <c:v>32201700</c:v>
                </c:pt>
                <c:pt idx="322">
                  <c:v>18137100</c:v>
                </c:pt>
                <c:pt idx="323">
                  <c:v>28175800</c:v>
                </c:pt>
                <c:pt idx="324">
                  <c:v>28445500</c:v>
                </c:pt>
                <c:pt idx="325">
                  <c:v>25780100</c:v>
                </c:pt>
                <c:pt idx="326">
                  <c:v>19445600</c:v>
                </c:pt>
                <c:pt idx="327">
                  <c:v>10114500</c:v>
                </c:pt>
                <c:pt idx="328">
                  <c:v>16887000</c:v>
                </c:pt>
                <c:pt idx="329">
                  <c:v>16464500</c:v>
                </c:pt>
                <c:pt idx="330">
                  <c:v>16389800</c:v>
                </c:pt>
                <c:pt idx="331">
                  <c:v>19527500</c:v>
                </c:pt>
                <c:pt idx="332">
                  <c:v>18034900</c:v>
                </c:pt>
                <c:pt idx="333">
                  <c:v>12422300</c:v>
                </c:pt>
                <c:pt idx="334">
                  <c:v>13119400</c:v>
                </c:pt>
                <c:pt idx="335">
                  <c:v>14976400</c:v>
                </c:pt>
                <c:pt idx="336">
                  <c:v>8946100</c:v>
                </c:pt>
                <c:pt idx="337">
                  <c:v>14847100</c:v>
                </c:pt>
                <c:pt idx="338">
                  <c:v>14440700</c:v>
                </c:pt>
                <c:pt idx="339">
                  <c:v>16206300</c:v>
                </c:pt>
                <c:pt idx="340">
                  <c:v>7992400</c:v>
                </c:pt>
                <c:pt idx="341">
                  <c:v>8617300</c:v>
                </c:pt>
                <c:pt idx="342">
                  <c:v>10143200</c:v>
                </c:pt>
                <c:pt idx="343">
                  <c:v>20837100</c:v>
                </c:pt>
                <c:pt idx="344">
                  <c:v>29136900</c:v>
                </c:pt>
                <c:pt idx="345">
                  <c:v>16879400</c:v>
                </c:pt>
                <c:pt idx="346">
                  <c:v>8870200</c:v>
                </c:pt>
                <c:pt idx="347">
                  <c:v>19999800</c:v>
                </c:pt>
                <c:pt idx="348">
                  <c:v>26043800</c:v>
                </c:pt>
                <c:pt idx="349">
                  <c:v>20452800</c:v>
                </c:pt>
                <c:pt idx="350">
                  <c:v>23987000</c:v>
                </c:pt>
                <c:pt idx="351">
                  <c:v>20835600</c:v>
                </c:pt>
                <c:pt idx="352">
                  <c:v>19742300</c:v>
                </c:pt>
                <c:pt idx="353">
                  <c:v>22338000</c:v>
                </c:pt>
                <c:pt idx="354">
                  <c:v>24252300</c:v>
                </c:pt>
                <c:pt idx="355">
                  <c:v>10442300</c:v>
                </c:pt>
                <c:pt idx="356">
                  <c:v>12561500</c:v>
                </c:pt>
                <c:pt idx="357">
                  <c:v>33075800</c:v>
                </c:pt>
                <c:pt idx="358">
                  <c:v>26737300</c:v>
                </c:pt>
                <c:pt idx="359">
                  <c:v>31183900</c:v>
                </c:pt>
                <c:pt idx="360">
                  <c:v>19735600</c:v>
                </c:pt>
                <c:pt idx="361">
                  <c:v>8992600</c:v>
                </c:pt>
                <c:pt idx="362">
                  <c:v>13453400</c:v>
                </c:pt>
                <c:pt idx="363">
                  <c:v>30270300</c:v>
                </c:pt>
                <c:pt idx="364">
                  <c:v>21134500</c:v>
                </c:pt>
                <c:pt idx="365">
                  <c:v>16426100</c:v>
                </c:pt>
                <c:pt idx="366">
                  <c:v>18426700</c:v>
                </c:pt>
                <c:pt idx="367">
                  <c:v>19525300</c:v>
                </c:pt>
                <c:pt idx="368">
                  <c:v>13702400</c:v>
                </c:pt>
                <c:pt idx="369">
                  <c:v>7274200</c:v>
                </c:pt>
                <c:pt idx="370">
                  <c:v>29904400</c:v>
                </c:pt>
                <c:pt idx="371">
                  <c:v>19124800</c:v>
                </c:pt>
                <c:pt idx="372">
                  <c:v>21601600</c:v>
                </c:pt>
                <c:pt idx="373">
                  <c:v>12538500</c:v>
                </c:pt>
                <c:pt idx="374">
                  <c:v>9646700</c:v>
                </c:pt>
                <c:pt idx="375">
                  <c:v>13870000</c:v>
                </c:pt>
                <c:pt idx="376">
                  <c:v>17794800</c:v>
                </c:pt>
                <c:pt idx="377">
                  <c:v>10432300</c:v>
                </c:pt>
                <c:pt idx="378">
                  <c:v>13692600</c:v>
                </c:pt>
                <c:pt idx="379">
                  <c:v>15250200</c:v>
                </c:pt>
                <c:pt idx="380">
                  <c:v>11883700</c:v>
                </c:pt>
                <c:pt idx="381">
                  <c:v>17648300</c:v>
                </c:pt>
                <c:pt idx="382">
                  <c:v>15613900</c:v>
                </c:pt>
                <c:pt idx="383">
                  <c:v>15167100</c:v>
                </c:pt>
                <c:pt idx="384">
                  <c:v>11302800</c:v>
                </c:pt>
                <c:pt idx="385">
                  <c:v>21856900</c:v>
                </c:pt>
                <c:pt idx="386">
                  <c:v>27388000</c:v>
                </c:pt>
                <c:pt idx="387">
                  <c:v>14760800</c:v>
                </c:pt>
                <c:pt idx="388">
                  <c:v>27092700</c:v>
                </c:pt>
                <c:pt idx="389">
                  <c:v>32048100</c:v>
                </c:pt>
                <c:pt idx="390">
                  <c:v>24428600</c:v>
                </c:pt>
                <c:pt idx="391">
                  <c:v>16119500</c:v>
                </c:pt>
                <c:pt idx="392">
                  <c:v>14081100</c:v>
                </c:pt>
                <c:pt idx="393">
                  <c:v>11936300</c:v>
                </c:pt>
                <c:pt idx="394">
                  <c:v>11065000</c:v>
                </c:pt>
                <c:pt idx="395">
                  <c:v>12502400</c:v>
                </c:pt>
                <c:pt idx="396">
                  <c:v>39074100</c:v>
                </c:pt>
                <c:pt idx="397">
                  <c:v>26846600</c:v>
                </c:pt>
                <c:pt idx="398">
                  <c:v>23332300</c:v>
                </c:pt>
                <c:pt idx="399">
                  <c:v>50034000</c:v>
                </c:pt>
                <c:pt idx="400">
                  <c:v>31936800</c:v>
                </c:pt>
                <c:pt idx="401">
                  <c:v>23317900</c:v>
                </c:pt>
                <c:pt idx="402">
                  <c:v>21757300</c:v>
                </c:pt>
                <c:pt idx="403">
                  <c:v>10966700</c:v>
                </c:pt>
                <c:pt idx="404">
                  <c:v>18253900</c:v>
                </c:pt>
                <c:pt idx="405">
                  <c:v>61874800</c:v>
                </c:pt>
                <c:pt idx="406">
                  <c:v>43371100</c:v>
                </c:pt>
                <c:pt idx="407">
                  <c:v>31368300</c:v>
                </c:pt>
                <c:pt idx="408">
                  <c:v>27581600</c:v>
                </c:pt>
                <c:pt idx="409">
                  <c:v>47917100</c:v>
                </c:pt>
                <c:pt idx="410">
                  <c:v>34448200</c:v>
                </c:pt>
                <c:pt idx="411">
                  <c:v>38247500</c:v>
                </c:pt>
                <c:pt idx="412">
                  <c:v>26747800</c:v>
                </c:pt>
                <c:pt idx="413">
                  <c:v>12897600</c:v>
                </c:pt>
                <c:pt idx="414">
                  <c:v>18509000</c:v>
                </c:pt>
                <c:pt idx="415">
                  <c:v>28146400</c:v>
                </c:pt>
                <c:pt idx="416">
                  <c:v>51545400</c:v>
                </c:pt>
                <c:pt idx="417">
                  <c:v>29187400</c:v>
                </c:pt>
                <c:pt idx="418">
                  <c:v>38672800</c:v>
                </c:pt>
                <c:pt idx="419">
                  <c:v>41131500</c:v>
                </c:pt>
                <c:pt idx="420">
                  <c:v>25424800</c:v>
                </c:pt>
                <c:pt idx="421">
                  <c:v>15730500</c:v>
                </c:pt>
                <c:pt idx="422">
                  <c:v>60008600</c:v>
                </c:pt>
                <c:pt idx="423">
                  <c:v>28406300</c:v>
                </c:pt>
                <c:pt idx="424">
                  <c:v>51664400</c:v>
                </c:pt>
                <c:pt idx="425">
                  <c:v>30505400</c:v>
                </c:pt>
                <c:pt idx="426">
                  <c:v>19440100</c:v>
                </c:pt>
                <c:pt idx="427">
                  <c:v>13108500</c:v>
                </c:pt>
                <c:pt idx="428">
                  <c:v>56483200</c:v>
                </c:pt>
                <c:pt idx="429">
                  <c:v>17902300</c:v>
                </c:pt>
                <c:pt idx="430">
                  <c:v>19128000</c:v>
                </c:pt>
                <c:pt idx="431">
                  <c:v>17573300</c:v>
                </c:pt>
                <c:pt idx="432">
                  <c:v>22713500</c:v>
                </c:pt>
                <c:pt idx="433">
                  <c:v>24947300</c:v>
                </c:pt>
                <c:pt idx="434">
                  <c:v>17578900</c:v>
                </c:pt>
                <c:pt idx="435">
                  <c:v>38966500</c:v>
                </c:pt>
                <c:pt idx="436">
                  <c:v>24748800</c:v>
                </c:pt>
                <c:pt idx="437">
                  <c:v>12871100</c:v>
                </c:pt>
                <c:pt idx="438">
                  <c:v>15300300</c:v>
                </c:pt>
                <c:pt idx="439">
                  <c:v>17071900</c:v>
                </c:pt>
                <c:pt idx="440">
                  <c:v>47893800</c:v>
                </c:pt>
                <c:pt idx="441">
                  <c:v>25548400</c:v>
                </c:pt>
                <c:pt idx="442">
                  <c:v>20871700</c:v>
                </c:pt>
                <c:pt idx="443">
                  <c:v>13221200</c:v>
                </c:pt>
                <c:pt idx="444">
                  <c:v>24813200</c:v>
                </c:pt>
                <c:pt idx="445">
                  <c:v>38867700</c:v>
                </c:pt>
                <c:pt idx="446">
                  <c:v>28779100</c:v>
                </c:pt>
                <c:pt idx="447">
                  <c:v>12903500</c:v>
                </c:pt>
                <c:pt idx="448">
                  <c:v>28213000</c:v>
                </c:pt>
                <c:pt idx="449">
                  <c:v>10486000</c:v>
                </c:pt>
                <c:pt idx="450">
                  <c:v>17000900</c:v>
                </c:pt>
                <c:pt idx="451">
                  <c:v>24041100</c:v>
                </c:pt>
                <c:pt idx="452">
                  <c:v>16834100</c:v>
                </c:pt>
                <c:pt idx="453">
                  <c:v>11490400</c:v>
                </c:pt>
                <c:pt idx="454">
                  <c:v>15526700</c:v>
                </c:pt>
                <c:pt idx="455">
                  <c:v>22181400</c:v>
                </c:pt>
                <c:pt idx="456">
                  <c:v>20979300</c:v>
                </c:pt>
                <c:pt idx="457">
                  <c:v>36390400</c:v>
                </c:pt>
                <c:pt idx="458">
                  <c:v>21772710</c:v>
                </c:pt>
                <c:pt idx="459">
                  <c:v>28824690</c:v>
                </c:pt>
                <c:pt idx="460">
                  <c:v>50172680</c:v>
                </c:pt>
                <c:pt idx="461">
                  <c:v>48604510</c:v>
                </c:pt>
                <c:pt idx="462">
                  <c:v>39795470</c:v>
                </c:pt>
                <c:pt idx="463">
                  <c:v>26620300</c:v>
                </c:pt>
                <c:pt idx="464">
                  <c:v>26308610</c:v>
                </c:pt>
                <c:pt idx="465">
                  <c:v>15789030</c:v>
                </c:pt>
                <c:pt idx="466">
                  <c:v>3031180</c:v>
                </c:pt>
                <c:pt idx="467">
                  <c:v>18846480</c:v>
                </c:pt>
                <c:pt idx="468">
                  <c:v>30551690</c:v>
                </c:pt>
                <c:pt idx="469">
                  <c:v>17309320</c:v>
                </c:pt>
                <c:pt idx="470">
                  <c:v>26519490</c:v>
                </c:pt>
                <c:pt idx="471">
                  <c:v>31690340</c:v>
                </c:pt>
                <c:pt idx="472">
                  <c:v>21993760</c:v>
                </c:pt>
                <c:pt idx="473">
                  <c:v>17729920</c:v>
                </c:pt>
                <c:pt idx="474">
                  <c:v>27274950</c:v>
                </c:pt>
                <c:pt idx="475">
                  <c:v>25632230</c:v>
                </c:pt>
                <c:pt idx="476">
                  <c:v>25735800</c:v>
                </c:pt>
                <c:pt idx="477">
                  <c:v>18151440</c:v>
                </c:pt>
                <c:pt idx="478">
                  <c:v>14350590</c:v>
                </c:pt>
                <c:pt idx="479">
                  <c:v>11645460</c:v>
                </c:pt>
                <c:pt idx="480">
                  <c:v>13122820</c:v>
                </c:pt>
                <c:pt idx="481">
                  <c:v>8874160</c:v>
                </c:pt>
                <c:pt idx="482">
                  <c:v>11427050</c:v>
                </c:pt>
                <c:pt idx="483">
                  <c:v>8590090</c:v>
                </c:pt>
                <c:pt idx="484">
                  <c:v>13782620</c:v>
                </c:pt>
                <c:pt idx="485">
                  <c:v>17579780</c:v>
                </c:pt>
                <c:pt idx="486">
                  <c:v>12723000</c:v>
                </c:pt>
                <c:pt idx="487">
                  <c:v>23368920</c:v>
                </c:pt>
                <c:pt idx="488">
                  <c:v>30784760</c:v>
                </c:pt>
                <c:pt idx="489">
                  <c:v>18646700</c:v>
                </c:pt>
                <c:pt idx="490">
                  <c:v>39584680</c:v>
                </c:pt>
                <c:pt idx="491">
                  <c:v>20524600</c:v>
                </c:pt>
                <c:pt idx="492">
                  <c:v>63575980</c:v>
                </c:pt>
                <c:pt idx="493">
                  <c:v>28001720</c:v>
                </c:pt>
                <c:pt idx="494">
                  <c:v>15019640</c:v>
                </c:pt>
                <c:pt idx="495">
                  <c:v>14133020</c:v>
                </c:pt>
                <c:pt idx="496">
                  <c:v>14846580</c:v>
                </c:pt>
                <c:pt idx="497">
                  <c:v>25810810</c:v>
                </c:pt>
                <c:pt idx="498">
                  <c:v>27418510</c:v>
                </c:pt>
                <c:pt idx="499">
                  <c:v>21810230</c:v>
                </c:pt>
                <c:pt idx="500">
                  <c:v>22098860</c:v>
                </c:pt>
                <c:pt idx="501">
                  <c:v>23186520</c:v>
                </c:pt>
                <c:pt idx="502">
                  <c:v>13118620</c:v>
                </c:pt>
                <c:pt idx="503">
                  <c:v>39668650</c:v>
                </c:pt>
                <c:pt idx="504">
                  <c:v>14387480</c:v>
                </c:pt>
                <c:pt idx="505">
                  <c:v>15762700</c:v>
                </c:pt>
                <c:pt idx="506">
                  <c:v>13419800</c:v>
                </c:pt>
                <c:pt idx="507">
                  <c:v>29170010</c:v>
                </c:pt>
                <c:pt idx="508">
                  <c:v>16878540</c:v>
                </c:pt>
                <c:pt idx="509">
                  <c:v>26834750</c:v>
                </c:pt>
                <c:pt idx="510">
                  <c:v>11757720</c:v>
                </c:pt>
                <c:pt idx="511">
                  <c:v>15731730</c:v>
                </c:pt>
                <c:pt idx="512">
                  <c:v>12707900</c:v>
                </c:pt>
                <c:pt idx="513">
                  <c:v>16493190</c:v>
                </c:pt>
                <c:pt idx="514">
                  <c:v>19970400</c:v>
                </c:pt>
                <c:pt idx="515">
                  <c:v>27046520</c:v>
                </c:pt>
                <c:pt idx="516">
                  <c:v>22766060</c:v>
                </c:pt>
                <c:pt idx="517">
                  <c:v>13036620</c:v>
                </c:pt>
                <c:pt idx="518">
                  <c:v>4422960</c:v>
                </c:pt>
                <c:pt idx="519">
                  <c:v>17378910</c:v>
                </c:pt>
                <c:pt idx="520">
                  <c:v>52846820</c:v>
                </c:pt>
                <c:pt idx="521">
                  <c:v>57288170</c:v>
                </c:pt>
                <c:pt idx="522">
                  <c:v>79857670</c:v>
                </c:pt>
                <c:pt idx="523">
                  <c:v>83943750</c:v>
                </c:pt>
                <c:pt idx="524">
                  <c:v>42214520</c:v>
                </c:pt>
                <c:pt idx="525">
                  <c:v>27365060</c:v>
                </c:pt>
                <c:pt idx="526">
                  <c:v>109461420</c:v>
                </c:pt>
                <c:pt idx="527">
                  <c:v>139349680</c:v>
                </c:pt>
                <c:pt idx="528">
                  <c:v>135491300</c:v>
                </c:pt>
                <c:pt idx="529">
                  <c:v>314608490</c:v>
                </c:pt>
                <c:pt idx="530">
                  <c:v>330092660</c:v>
                </c:pt>
                <c:pt idx="531">
                  <c:v>156136480</c:v>
                </c:pt>
                <c:pt idx="532">
                  <c:v>148906610</c:v>
                </c:pt>
                <c:pt idx="533">
                  <c:v>114681240</c:v>
                </c:pt>
                <c:pt idx="534">
                  <c:v>68874000</c:v>
                </c:pt>
                <c:pt idx="535">
                  <c:v>51224440</c:v>
                </c:pt>
                <c:pt idx="536">
                  <c:v>53023510</c:v>
                </c:pt>
                <c:pt idx="537">
                  <c:v>51566260</c:v>
                </c:pt>
                <c:pt idx="538">
                  <c:v>76345480</c:v>
                </c:pt>
                <c:pt idx="539">
                  <c:v>135572910</c:v>
                </c:pt>
                <c:pt idx="540">
                  <c:v>182109520</c:v>
                </c:pt>
                <c:pt idx="541">
                  <c:v>227863000</c:v>
                </c:pt>
                <c:pt idx="542">
                  <c:v>181012000</c:v>
                </c:pt>
                <c:pt idx="543">
                  <c:v>71589020</c:v>
                </c:pt>
                <c:pt idx="544">
                  <c:v>100212950</c:v>
                </c:pt>
                <c:pt idx="545">
                  <c:v>56481320</c:v>
                </c:pt>
                <c:pt idx="546">
                  <c:v>54190110</c:v>
                </c:pt>
                <c:pt idx="547">
                  <c:v>101131230</c:v>
                </c:pt>
                <c:pt idx="548">
                  <c:v>107005630</c:v>
                </c:pt>
                <c:pt idx="549">
                  <c:v>101375820</c:v>
                </c:pt>
                <c:pt idx="550">
                  <c:v>127572090</c:v>
                </c:pt>
                <c:pt idx="551">
                  <c:v>30992440</c:v>
                </c:pt>
                <c:pt idx="552">
                  <c:v>25585110</c:v>
                </c:pt>
                <c:pt idx="553">
                  <c:v>35469680</c:v>
                </c:pt>
                <c:pt idx="554">
                  <c:v>19356330</c:v>
                </c:pt>
                <c:pt idx="555">
                  <c:v>31508860</c:v>
                </c:pt>
                <c:pt idx="556">
                  <c:v>49207290</c:v>
                </c:pt>
                <c:pt idx="557">
                  <c:v>60384280</c:v>
                </c:pt>
                <c:pt idx="558">
                  <c:v>260814850</c:v>
                </c:pt>
                <c:pt idx="559">
                  <c:v>188410980</c:v>
                </c:pt>
                <c:pt idx="560">
                  <c:v>95454220</c:v>
                </c:pt>
                <c:pt idx="561">
                  <c:v>151219850</c:v>
                </c:pt>
                <c:pt idx="562">
                  <c:v>105019370</c:v>
                </c:pt>
                <c:pt idx="563">
                  <c:v>337568800</c:v>
                </c:pt>
                <c:pt idx="564">
                  <c:v>196992270</c:v>
                </c:pt>
                <c:pt idx="565">
                  <c:v>203253930</c:v>
                </c:pt>
                <c:pt idx="566">
                  <c:v>130433280</c:v>
                </c:pt>
                <c:pt idx="567">
                  <c:v>116982820</c:v>
                </c:pt>
                <c:pt idx="568">
                  <c:v>125808160</c:v>
                </c:pt>
                <c:pt idx="569">
                  <c:v>102877430</c:v>
                </c:pt>
                <c:pt idx="570">
                  <c:v>51249950</c:v>
                </c:pt>
                <c:pt idx="571">
                  <c:v>65624580</c:v>
                </c:pt>
                <c:pt idx="572">
                  <c:v>85075790</c:v>
                </c:pt>
                <c:pt idx="573">
                  <c:v>78235380</c:v>
                </c:pt>
                <c:pt idx="574">
                  <c:v>118872160</c:v>
                </c:pt>
                <c:pt idx="575">
                  <c:v>57102000</c:v>
                </c:pt>
                <c:pt idx="576">
                  <c:v>97483580</c:v>
                </c:pt>
                <c:pt idx="577">
                  <c:v>88245150</c:v>
                </c:pt>
                <c:pt idx="578">
                  <c:v>64092560</c:v>
                </c:pt>
                <c:pt idx="579">
                  <c:v>84168080</c:v>
                </c:pt>
                <c:pt idx="580">
                  <c:v>52548930</c:v>
                </c:pt>
                <c:pt idx="581">
                  <c:v>81857020</c:v>
                </c:pt>
                <c:pt idx="582">
                  <c:v>114871200</c:v>
                </c:pt>
                <c:pt idx="583">
                  <c:v>66624600</c:v>
                </c:pt>
                <c:pt idx="584">
                  <c:v>45151270</c:v>
                </c:pt>
                <c:pt idx="585">
                  <c:v>88037430</c:v>
                </c:pt>
                <c:pt idx="586">
                  <c:v>117212900</c:v>
                </c:pt>
                <c:pt idx="587">
                  <c:v>52673360</c:v>
                </c:pt>
                <c:pt idx="588">
                  <c:v>31664890</c:v>
                </c:pt>
                <c:pt idx="589">
                  <c:v>58519390</c:v>
                </c:pt>
                <c:pt idx="590">
                  <c:v>146140660</c:v>
                </c:pt>
                <c:pt idx="591">
                  <c:v>84969060</c:v>
                </c:pt>
                <c:pt idx="592">
                  <c:v>57860850</c:v>
                </c:pt>
                <c:pt idx="593">
                  <c:v>103582480</c:v>
                </c:pt>
                <c:pt idx="594">
                  <c:v>109058750</c:v>
                </c:pt>
                <c:pt idx="595">
                  <c:v>74331870</c:v>
                </c:pt>
                <c:pt idx="596">
                  <c:v>64714870</c:v>
                </c:pt>
                <c:pt idx="597">
                  <c:v>40486600</c:v>
                </c:pt>
                <c:pt idx="598">
                  <c:v>35306550</c:v>
                </c:pt>
                <c:pt idx="599">
                  <c:v>36902520</c:v>
                </c:pt>
                <c:pt idx="600">
                  <c:v>34312600</c:v>
                </c:pt>
                <c:pt idx="601">
                  <c:v>31141610</c:v>
                </c:pt>
                <c:pt idx="602">
                  <c:v>20487050</c:v>
                </c:pt>
                <c:pt idx="603">
                  <c:v>47575810</c:v>
                </c:pt>
                <c:pt idx="604">
                  <c:v>28676770</c:v>
                </c:pt>
                <c:pt idx="605">
                  <c:v>51779320</c:v>
                </c:pt>
                <c:pt idx="606">
                  <c:v>48280850</c:v>
                </c:pt>
                <c:pt idx="607">
                  <c:v>29612130</c:v>
                </c:pt>
                <c:pt idx="608">
                  <c:v>50242630</c:v>
                </c:pt>
                <c:pt idx="609">
                  <c:v>95934620</c:v>
                </c:pt>
                <c:pt idx="610">
                  <c:v>67894510</c:v>
                </c:pt>
                <c:pt idx="611">
                  <c:v>29793570</c:v>
                </c:pt>
                <c:pt idx="612">
                  <c:v>37048130</c:v>
                </c:pt>
                <c:pt idx="613">
                  <c:v>37839210</c:v>
                </c:pt>
                <c:pt idx="614">
                  <c:v>20075310</c:v>
                </c:pt>
                <c:pt idx="615">
                  <c:v>64447100</c:v>
                </c:pt>
                <c:pt idx="616">
                  <c:v>44734830</c:v>
                </c:pt>
                <c:pt idx="617">
                  <c:v>81310870</c:v>
                </c:pt>
                <c:pt idx="618">
                  <c:v>76933840</c:v>
                </c:pt>
                <c:pt idx="619">
                  <c:v>46797050</c:v>
                </c:pt>
                <c:pt idx="620">
                  <c:v>71254240</c:v>
                </c:pt>
                <c:pt idx="621">
                  <c:v>42070730</c:v>
                </c:pt>
                <c:pt idx="622">
                  <c:v>28561770</c:v>
                </c:pt>
                <c:pt idx="623">
                  <c:v>52387640</c:v>
                </c:pt>
                <c:pt idx="624">
                  <c:v>67675700</c:v>
                </c:pt>
                <c:pt idx="625">
                  <c:v>146348850</c:v>
                </c:pt>
                <c:pt idx="626">
                  <c:v>144859240</c:v>
                </c:pt>
                <c:pt idx="627">
                  <c:v>65439880</c:v>
                </c:pt>
                <c:pt idx="628">
                  <c:v>93017560</c:v>
                </c:pt>
                <c:pt idx="629">
                  <c:v>83096820</c:v>
                </c:pt>
                <c:pt idx="630">
                  <c:v>236617900</c:v>
                </c:pt>
                <c:pt idx="631">
                  <c:v>71536780</c:v>
                </c:pt>
                <c:pt idx="632">
                  <c:v>166570410</c:v>
                </c:pt>
                <c:pt idx="633">
                  <c:v>49655530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A-40CB-95DE-2E936B94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30671"/>
        <c:axId val="564929007"/>
      </c:scatterChart>
      <c:valAx>
        <c:axId val="56493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929007"/>
        <c:crosses val="autoZero"/>
        <c:crossBetween val="midCat"/>
      </c:valAx>
      <c:valAx>
        <c:axId val="5649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93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'Описательная статистика'!$A$18</c:f>
              <c:strCache>
                <c:ptCount val="1"/>
                <c:pt idx="0">
                  <c:v>БСП ао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'Описательная статистика'!$A$19:$A$20</c:f>
              <c:numCache>
                <c:formatCode>General</c:formatCode>
                <c:ptCount val="2"/>
                <c:pt idx="0">
                  <c:v>2.7026757950741447E-4</c:v>
                </c:pt>
                <c:pt idx="1">
                  <c:v>5.7463659818294643E-4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4BD3-A323-68017005084B}"/>
            </c:ext>
          </c:extLst>
        </c:ser>
        <c:ser>
          <c:idx val="1"/>
          <c:order val="1"/>
          <c:tx>
            <c:strRef>
              <c:f>'Описательная статистика'!$B$18</c:f>
              <c:strCache>
                <c:ptCount val="1"/>
                <c:pt idx="0">
                  <c:v>СевСт ао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'Описательная статистика'!$B$19:$B$20</c:f>
              <c:numCache>
                <c:formatCode>General</c:formatCode>
                <c:ptCount val="2"/>
                <c:pt idx="0">
                  <c:v>2.7733221097587259E-3</c:v>
                </c:pt>
                <c:pt idx="1">
                  <c:v>3.0455209831599258E-3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5-4BD3-A323-68017005084B}"/>
            </c:ext>
          </c:extLst>
        </c:ser>
        <c:ser>
          <c:idx val="2"/>
          <c:order val="2"/>
          <c:tx>
            <c:strRef>
              <c:f>'Описательная статистика'!$C$18</c:f>
              <c:strCache>
                <c:ptCount val="1"/>
                <c:pt idx="0">
                  <c:v>Аэрофлот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'Описательная статистика'!$C$19:$C$20</c:f>
              <c:numCache>
                <c:formatCode>General</c:formatCode>
                <c:ptCount val="2"/>
                <c:pt idx="0">
                  <c:v>9.3254433246623563E-4</c:v>
                </c:pt>
                <c:pt idx="1">
                  <c:v>5.6356447772633357E-2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5-4BD3-A323-68017005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355567"/>
        <c:axId val="1009354735"/>
      </c:lineChart>
      <c:catAx>
        <c:axId val="100935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354735"/>
        <c:crosses val="autoZero"/>
        <c:auto val="1"/>
        <c:lblAlgn val="ctr"/>
        <c:lblOffset val="100"/>
        <c:noMultiLvlLbl val="0"/>
      </c:catAx>
      <c:valAx>
        <c:axId val="10093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35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Объёмы в денежном выражении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Данные!$P$1</c:f>
              <c:strCache>
                <c:ptCount val="1"/>
                <c:pt idx="0">
                  <c:v>БСП ао – объем в д. в.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Данные!$P$2:$P$635</c:f>
              <c:numCache>
                <c:formatCode>0.0000</c:formatCode>
                <c:ptCount val="634"/>
                <c:pt idx="0">
                  <c:v>67894147.379999995</c:v>
                </c:pt>
                <c:pt idx="1">
                  <c:v>29213088</c:v>
                </c:pt>
                <c:pt idx="2">
                  <c:v>18055105.690000001</c:v>
                </c:pt>
                <c:pt idx="3">
                  <c:v>15262080.560000001</c:v>
                </c:pt>
                <c:pt idx="4">
                  <c:v>12700135.4</c:v>
                </c:pt>
                <c:pt idx="5">
                  <c:v>18171222.300000001</c:v>
                </c:pt>
                <c:pt idx="6">
                  <c:v>22401943.300000001</c:v>
                </c:pt>
                <c:pt idx="7">
                  <c:v>40252442.449999996</c:v>
                </c:pt>
                <c:pt idx="8">
                  <c:v>11124635.41</c:v>
                </c:pt>
                <c:pt idx="9">
                  <c:v>5079825.12</c:v>
                </c:pt>
                <c:pt idx="10">
                  <c:v>6355461.9000000004</c:v>
                </c:pt>
                <c:pt idx="11">
                  <c:v>7513155.8900000006</c:v>
                </c:pt>
                <c:pt idx="12">
                  <c:v>52677477.539999999</c:v>
                </c:pt>
                <c:pt idx="13">
                  <c:v>22621062.080000002</c:v>
                </c:pt>
                <c:pt idx="14">
                  <c:v>11826715</c:v>
                </c:pt>
                <c:pt idx="15">
                  <c:v>9972743.4000000004</c:v>
                </c:pt>
                <c:pt idx="16">
                  <c:v>20640017.640000001</c:v>
                </c:pt>
                <c:pt idx="17">
                  <c:v>8830131</c:v>
                </c:pt>
                <c:pt idx="18">
                  <c:v>99196015.289999992</c:v>
                </c:pt>
                <c:pt idx="19">
                  <c:v>23131928</c:v>
                </c:pt>
                <c:pt idx="20">
                  <c:v>66568563.5</c:v>
                </c:pt>
                <c:pt idx="21">
                  <c:v>9329683.1999999993</c:v>
                </c:pt>
                <c:pt idx="22">
                  <c:v>3187186.65</c:v>
                </c:pt>
                <c:pt idx="23">
                  <c:v>18268371.359999999</c:v>
                </c:pt>
                <c:pt idx="24">
                  <c:v>19934952.239999998</c:v>
                </c:pt>
                <c:pt idx="25">
                  <c:v>14614981.700000001</c:v>
                </c:pt>
                <c:pt idx="26">
                  <c:v>5676924.1100000003</c:v>
                </c:pt>
                <c:pt idx="27">
                  <c:v>15823650.299999999</c:v>
                </c:pt>
                <c:pt idx="28">
                  <c:v>32272636.890000001</c:v>
                </c:pt>
                <c:pt idx="29">
                  <c:v>28621222.760000002</c:v>
                </c:pt>
                <c:pt idx="30">
                  <c:v>26665862.25</c:v>
                </c:pt>
                <c:pt idx="31">
                  <c:v>19896444.75</c:v>
                </c:pt>
                <c:pt idx="32">
                  <c:v>10388402.040000001</c:v>
                </c:pt>
                <c:pt idx="33">
                  <c:v>6871017.8499999996</c:v>
                </c:pt>
                <c:pt idx="34">
                  <c:v>10220382.619999999</c:v>
                </c:pt>
                <c:pt idx="35">
                  <c:v>39656999.82</c:v>
                </c:pt>
                <c:pt idx="36">
                  <c:v>40534180.339999996</c:v>
                </c:pt>
                <c:pt idx="37">
                  <c:v>29344257.600000001</c:v>
                </c:pt>
                <c:pt idx="38">
                  <c:v>24978247.579999998</c:v>
                </c:pt>
                <c:pt idx="39">
                  <c:v>48916299.949999996</c:v>
                </c:pt>
                <c:pt idx="40">
                  <c:v>31377582</c:v>
                </c:pt>
                <c:pt idx="41">
                  <c:v>38281171.5</c:v>
                </c:pt>
                <c:pt idx="42">
                  <c:v>13943803.199999999</c:v>
                </c:pt>
                <c:pt idx="43">
                  <c:v>47443805</c:v>
                </c:pt>
                <c:pt idx="44">
                  <c:v>28716667.560000002</c:v>
                </c:pt>
                <c:pt idx="45">
                  <c:v>16051932</c:v>
                </c:pt>
                <c:pt idx="46">
                  <c:v>18823505.460000001</c:v>
                </c:pt>
                <c:pt idx="47">
                  <c:v>7461742.7999999998</c:v>
                </c:pt>
                <c:pt idx="48">
                  <c:v>38715912</c:v>
                </c:pt>
                <c:pt idx="49">
                  <c:v>24983248.5</c:v>
                </c:pt>
                <c:pt idx="50">
                  <c:v>9416640</c:v>
                </c:pt>
                <c:pt idx="51">
                  <c:v>86924287.61999999</c:v>
                </c:pt>
                <c:pt idx="52">
                  <c:v>26489604</c:v>
                </c:pt>
                <c:pt idx="53">
                  <c:v>13631100</c:v>
                </c:pt>
                <c:pt idx="54">
                  <c:v>35981323.710000001</c:v>
                </c:pt>
                <c:pt idx="55">
                  <c:v>9557882.8800000008</c:v>
                </c:pt>
                <c:pt idx="56">
                  <c:v>29967070.760000002</c:v>
                </c:pt>
                <c:pt idx="57">
                  <c:v>5110244.3</c:v>
                </c:pt>
                <c:pt idx="58">
                  <c:v>13365372.9</c:v>
                </c:pt>
                <c:pt idx="59">
                  <c:v>11702880</c:v>
                </c:pt>
                <c:pt idx="60">
                  <c:v>15374205</c:v>
                </c:pt>
                <c:pt idx="61">
                  <c:v>34047772</c:v>
                </c:pt>
                <c:pt idx="62">
                  <c:v>18204003</c:v>
                </c:pt>
                <c:pt idx="63">
                  <c:v>39138770.200000003</c:v>
                </c:pt>
                <c:pt idx="64">
                  <c:v>17559305.600000001</c:v>
                </c:pt>
                <c:pt idx="65">
                  <c:v>12268450</c:v>
                </c:pt>
                <c:pt idx="66">
                  <c:v>16655114.4</c:v>
                </c:pt>
                <c:pt idx="67">
                  <c:v>3375400</c:v>
                </c:pt>
                <c:pt idx="68">
                  <c:v>5188180</c:v>
                </c:pt>
                <c:pt idx="69">
                  <c:v>13320279.499999998</c:v>
                </c:pt>
                <c:pt idx="70">
                  <c:v>19615752.5</c:v>
                </c:pt>
                <c:pt idx="71">
                  <c:v>23331983.400000002</c:v>
                </c:pt>
                <c:pt idx="72">
                  <c:v>90739660</c:v>
                </c:pt>
                <c:pt idx="73">
                  <c:v>28365446.899999999</c:v>
                </c:pt>
                <c:pt idx="74">
                  <c:v>19300419.600000001</c:v>
                </c:pt>
                <c:pt idx="75">
                  <c:v>13981364</c:v>
                </c:pt>
                <c:pt idx="76">
                  <c:v>18188630</c:v>
                </c:pt>
                <c:pt idx="77">
                  <c:v>15680984.4</c:v>
                </c:pt>
                <c:pt idx="78">
                  <c:v>10764949</c:v>
                </c:pt>
                <c:pt idx="79">
                  <c:v>7502012.7000000002</c:v>
                </c:pt>
                <c:pt idx="80">
                  <c:v>14927213</c:v>
                </c:pt>
                <c:pt idx="81">
                  <c:v>37945452</c:v>
                </c:pt>
                <c:pt idx="82">
                  <c:v>21075128</c:v>
                </c:pt>
                <c:pt idx="83">
                  <c:v>12150572</c:v>
                </c:pt>
                <c:pt idx="84">
                  <c:v>8386835</c:v>
                </c:pt>
                <c:pt idx="85">
                  <c:v>36719881.799999997</c:v>
                </c:pt>
                <c:pt idx="86">
                  <c:v>22577003</c:v>
                </c:pt>
                <c:pt idx="87">
                  <c:v>22216610</c:v>
                </c:pt>
                <c:pt idx="88">
                  <c:v>9550800</c:v>
                </c:pt>
                <c:pt idx="89">
                  <c:v>34791159</c:v>
                </c:pt>
                <c:pt idx="90">
                  <c:v>72457943.399999991</c:v>
                </c:pt>
                <c:pt idx="91">
                  <c:v>27842462.799999997</c:v>
                </c:pt>
                <c:pt idx="92">
                  <c:v>52811208.800000004</c:v>
                </c:pt>
                <c:pt idx="93">
                  <c:v>22069869.5</c:v>
                </c:pt>
                <c:pt idx="94">
                  <c:v>33598565</c:v>
                </c:pt>
                <c:pt idx="95">
                  <c:v>46123360</c:v>
                </c:pt>
                <c:pt idx="96">
                  <c:v>62886024</c:v>
                </c:pt>
                <c:pt idx="97">
                  <c:v>145007492</c:v>
                </c:pt>
                <c:pt idx="98">
                  <c:v>77020560</c:v>
                </c:pt>
                <c:pt idx="99">
                  <c:v>75803030.400000006</c:v>
                </c:pt>
                <c:pt idx="100">
                  <c:v>49725034.600000001</c:v>
                </c:pt>
                <c:pt idx="101">
                  <c:v>16963550</c:v>
                </c:pt>
                <c:pt idx="102">
                  <c:v>6154488.1999999993</c:v>
                </c:pt>
                <c:pt idx="103">
                  <c:v>39126760.5</c:v>
                </c:pt>
                <c:pt idx="104">
                  <c:v>79275105</c:v>
                </c:pt>
                <c:pt idx="105">
                  <c:v>53516182.5</c:v>
                </c:pt>
                <c:pt idx="106">
                  <c:v>61288110.000000007</c:v>
                </c:pt>
                <c:pt idx="107">
                  <c:v>29487552</c:v>
                </c:pt>
                <c:pt idx="108">
                  <c:v>61351530</c:v>
                </c:pt>
                <c:pt idx="109">
                  <c:v>24718695.199999999</c:v>
                </c:pt>
                <c:pt idx="110">
                  <c:v>18674440.199999999</c:v>
                </c:pt>
                <c:pt idx="111">
                  <c:v>35632098.100000001</c:v>
                </c:pt>
                <c:pt idx="112">
                  <c:v>69013155</c:v>
                </c:pt>
                <c:pt idx="113">
                  <c:v>33477056.999999996</c:v>
                </c:pt>
                <c:pt idx="114">
                  <c:v>77752804.799999997</c:v>
                </c:pt>
                <c:pt idx="115">
                  <c:v>35430705</c:v>
                </c:pt>
                <c:pt idx="116">
                  <c:v>28061884.399999999</c:v>
                </c:pt>
                <c:pt idx="117">
                  <c:v>39996108</c:v>
                </c:pt>
                <c:pt idx="118">
                  <c:v>27492518.999999996</c:v>
                </c:pt>
                <c:pt idx="119">
                  <c:v>9011949</c:v>
                </c:pt>
                <c:pt idx="120">
                  <c:v>8942513.1000000015</c:v>
                </c:pt>
                <c:pt idx="121">
                  <c:v>17958956.399999999</c:v>
                </c:pt>
                <c:pt idx="122">
                  <c:v>12607931.699999999</c:v>
                </c:pt>
                <c:pt idx="123">
                  <c:v>10800540</c:v>
                </c:pt>
                <c:pt idx="124">
                  <c:v>29480400</c:v>
                </c:pt>
                <c:pt idx="125">
                  <c:v>8625452.8000000007</c:v>
                </c:pt>
                <c:pt idx="126">
                  <c:v>22899180</c:v>
                </c:pt>
                <c:pt idx="127">
                  <c:v>12518412.5</c:v>
                </c:pt>
                <c:pt idx="128">
                  <c:v>14978987.1</c:v>
                </c:pt>
                <c:pt idx="129">
                  <c:v>7809858</c:v>
                </c:pt>
                <c:pt idx="130">
                  <c:v>14402266.199999999</c:v>
                </c:pt>
                <c:pt idx="131">
                  <c:v>22121179.600000001</c:v>
                </c:pt>
                <c:pt idx="132">
                  <c:v>27149281.800000001</c:v>
                </c:pt>
                <c:pt idx="133">
                  <c:v>38796480</c:v>
                </c:pt>
                <c:pt idx="134">
                  <c:v>20112951.599999998</c:v>
                </c:pt>
                <c:pt idx="135">
                  <c:v>25431654.699999999</c:v>
                </c:pt>
                <c:pt idx="136">
                  <c:v>24199110</c:v>
                </c:pt>
                <c:pt idx="137">
                  <c:v>17978776.800000001</c:v>
                </c:pt>
                <c:pt idx="138">
                  <c:v>15493331.5</c:v>
                </c:pt>
                <c:pt idx="139">
                  <c:v>8939494.6000000015</c:v>
                </c:pt>
                <c:pt idx="140">
                  <c:v>9762444.9000000004</c:v>
                </c:pt>
                <c:pt idx="141">
                  <c:v>27454301.199999999</c:v>
                </c:pt>
                <c:pt idx="142">
                  <c:v>26263680</c:v>
                </c:pt>
                <c:pt idx="143">
                  <c:v>9325506</c:v>
                </c:pt>
                <c:pt idx="144">
                  <c:v>7242520.5999999996</c:v>
                </c:pt>
                <c:pt idx="145">
                  <c:v>10318843.5</c:v>
                </c:pt>
                <c:pt idx="146">
                  <c:v>3535204.5</c:v>
                </c:pt>
                <c:pt idx="147">
                  <c:v>9415636.1999999993</c:v>
                </c:pt>
                <c:pt idx="148">
                  <c:v>5342776</c:v>
                </c:pt>
                <c:pt idx="149">
                  <c:v>5607395.2000000002</c:v>
                </c:pt>
                <c:pt idx="150">
                  <c:v>12943495</c:v>
                </c:pt>
                <c:pt idx="151">
                  <c:v>12495971.199999999</c:v>
                </c:pt>
                <c:pt idx="152">
                  <c:v>5671150</c:v>
                </c:pt>
                <c:pt idx="153">
                  <c:v>12999911.9</c:v>
                </c:pt>
                <c:pt idx="154">
                  <c:v>10487175</c:v>
                </c:pt>
                <c:pt idx="155">
                  <c:v>49208950.699999996</c:v>
                </c:pt>
                <c:pt idx="156">
                  <c:v>59152554</c:v>
                </c:pt>
                <c:pt idx="157">
                  <c:v>14489763.6</c:v>
                </c:pt>
                <c:pt idx="158">
                  <c:v>15849238</c:v>
                </c:pt>
                <c:pt idx="159">
                  <c:v>14042420.000000002</c:v>
                </c:pt>
                <c:pt idx="160">
                  <c:v>5366217.5999999996</c:v>
                </c:pt>
                <c:pt idx="161">
                  <c:v>6250580.5</c:v>
                </c:pt>
                <c:pt idx="162">
                  <c:v>7193870.5</c:v>
                </c:pt>
                <c:pt idx="163">
                  <c:v>10371636.4</c:v>
                </c:pt>
                <c:pt idx="164">
                  <c:v>12296000.399999999</c:v>
                </c:pt>
                <c:pt idx="165">
                  <c:v>11003377.5</c:v>
                </c:pt>
                <c:pt idx="166">
                  <c:v>5623431</c:v>
                </c:pt>
                <c:pt idx="167">
                  <c:v>12455678</c:v>
                </c:pt>
                <c:pt idx="168">
                  <c:v>10644597.6</c:v>
                </c:pt>
                <c:pt idx="169">
                  <c:v>13339071.200000001</c:v>
                </c:pt>
                <c:pt idx="170">
                  <c:v>4674631.8</c:v>
                </c:pt>
                <c:pt idx="171">
                  <c:v>9555223.5</c:v>
                </c:pt>
                <c:pt idx="172">
                  <c:v>6505155</c:v>
                </c:pt>
                <c:pt idx="173">
                  <c:v>5330978.3999999994</c:v>
                </c:pt>
                <c:pt idx="174">
                  <c:v>3435286</c:v>
                </c:pt>
                <c:pt idx="175">
                  <c:v>11503635</c:v>
                </c:pt>
                <c:pt idx="176">
                  <c:v>12144022.5</c:v>
                </c:pt>
                <c:pt idx="177">
                  <c:v>14832398</c:v>
                </c:pt>
                <c:pt idx="178">
                  <c:v>4092000</c:v>
                </c:pt>
                <c:pt idx="179">
                  <c:v>11673739.199999999</c:v>
                </c:pt>
                <c:pt idx="180">
                  <c:v>5265893.7</c:v>
                </c:pt>
                <c:pt idx="181">
                  <c:v>6789817.2000000002</c:v>
                </c:pt>
                <c:pt idx="182">
                  <c:v>26986740</c:v>
                </c:pt>
                <c:pt idx="183">
                  <c:v>3588750</c:v>
                </c:pt>
                <c:pt idx="184">
                  <c:v>2916205.5999999996</c:v>
                </c:pt>
                <c:pt idx="185">
                  <c:v>6773378.9000000004</c:v>
                </c:pt>
                <c:pt idx="186">
                  <c:v>6755724.5</c:v>
                </c:pt>
                <c:pt idx="187">
                  <c:v>5840679.3999999994</c:v>
                </c:pt>
                <c:pt idx="188">
                  <c:v>12547262.4</c:v>
                </c:pt>
                <c:pt idx="189">
                  <c:v>8643018.5999999996</c:v>
                </c:pt>
                <c:pt idx="190">
                  <c:v>18641490</c:v>
                </c:pt>
                <c:pt idx="191">
                  <c:v>17354480</c:v>
                </c:pt>
                <c:pt idx="192">
                  <c:v>16235986.000000002</c:v>
                </c:pt>
                <c:pt idx="193">
                  <c:v>15391908.800000001</c:v>
                </c:pt>
                <c:pt idx="194">
                  <c:v>17308070</c:v>
                </c:pt>
                <c:pt idx="195">
                  <c:v>17021628</c:v>
                </c:pt>
                <c:pt idx="196">
                  <c:v>10939270.5</c:v>
                </c:pt>
                <c:pt idx="197">
                  <c:v>7313651.4000000004</c:v>
                </c:pt>
                <c:pt idx="198">
                  <c:v>7391480.7999999998</c:v>
                </c:pt>
                <c:pt idx="199">
                  <c:v>15712577.000000002</c:v>
                </c:pt>
                <c:pt idx="200">
                  <c:v>24750706.5</c:v>
                </c:pt>
                <c:pt idx="201">
                  <c:v>8339708.9999999991</c:v>
                </c:pt>
                <c:pt idx="202">
                  <c:v>7650931.2000000002</c:v>
                </c:pt>
                <c:pt idx="203">
                  <c:v>21485800</c:v>
                </c:pt>
                <c:pt idx="204">
                  <c:v>6570304</c:v>
                </c:pt>
                <c:pt idx="205">
                  <c:v>484260</c:v>
                </c:pt>
                <c:pt idx="206">
                  <c:v>9771915.5999999996</c:v>
                </c:pt>
                <c:pt idx="207">
                  <c:v>13115860</c:v>
                </c:pt>
                <c:pt idx="208">
                  <c:v>7607566.7999999998</c:v>
                </c:pt>
                <c:pt idx="209">
                  <c:v>13821861.9</c:v>
                </c:pt>
                <c:pt idx="210">
                  <c:v>9056468</c:v>
                </c:pt>
                <c:pt idx="211">
                  <c:v>7527365.4000000004</c:v>
                </c:pt>
                <c:pt idx="212">
                  <c:v>27126527.399999999</c:v>
                </c:pt>
                <c:pt idx="213">
                  <c:v>16530970.300000001</c:v>
                </c:pt>
                <c:pt idx="214">
                  <c:v>53426192.199999996</c:v>
                </c:pt>
                <c:pt idx="215">
                  <c:v>8206767.6000000006</c:v>
                </c:pt>
                <c:pt idx="216">
                  <c:v>8465022.9000000004</c:v>
                </c:pt>
                <c:pt idx="217">
                  <c:v>27584484.200000003</c:v>
                </c:pt>
                <c:pt idx="218">
                  <c:v>10067904</c:v>
                </c:pt>
                <c:pt idx="219">
                  <c:v>5668458.6000000006</c:v>
                </c:pt>
                <c:pt idx="220">
                  <c:v>7754133.1999999993</c:v>
                </c:pt>
                <c:pt idx="221">
                  <c:v>3938400</c:v>
                </c:pt>
                <c:pt idx="222">
                  <c:v>6746064</c:v>
                </c:pt>
                <c:pt idx="223">
                  <c:v>4252872</c:v>
                </c:pt>
                <c:pt idx="224">
                  <c:v>5680416</c:v>
                </c:pt>
                <c:pt idx="225">
                  <c:v>25095798</c:v>
                </c:pt>
                <c:pt idx="226">
                  <c:v>10012791.9</c:v>
                </c:pt>
                <c:pt idx="227">
                  <c:v>11229496</c:v>
                </c:pt>
                <c:pt idx="228">
                  <c:v>8059514.1000000006</c:v>
                </c:pt>
                <c:pt idx="229">
                  <c:v>10380869.1</c:v>
                </c:pt>
                <c:pt idx="230">
                  <c:v>4086835.1999999997</c:v>
                </c:pt>
                <c:pt idx="231">
                  <c:v>3633185.5</c:v>
                </c:pt>
                <c:pt idx="232">
                  <c:v>1633368.0000000002</c:v>
                </c:pt>
                <c:pt idx="233">
                  <c:v>8383286.4000000004</c:v>
                </c:pt>
                <c:pt idx="234">
                  <c:v>10449572.5</c:v>
                </c:pt>
                <c:pt idx="235">
                  <c:v>8876000</c:v>
                </c:pt>
                <c:pt idx="236">
                  <c:v>8760550.5</c:v>
                </c:pt>
                <c:pt idx="237">
                  <c:v>5678397.7999999998</c:v>
                </c:pt>
                <c:pt idx="238">
                  <c:v>6879463.5</c:v>
                </c:pt>
                <c:pt idx="239">
                  <c:v>2888740.0000000005</c:v>
                </c:pt>
                <c:pt idx="240">
                  <c:v>4625700.0999999996</c:v>
                </c:pt>
                <c:pt idx="241">
                  <c:v>12420988.800000001</c:v>
                </c:pt>
                <c:pt idx="242">
                  <c:v>9509027.2000000011</c:v>
                </c:pt>
                <c:pt idx="243">
                  <c:v>11307291</c:v>
                </c:pt>
                <c:pt idx="244">
                  <c:v>6765297.5</c:v>
                </c:pt>
                <c:pt idx="245">
                  <c:v>11078623.5</c:v>
                </c:pt>
                <c:pt idx="246">
                  <c:v>5815354.5</c:v>
                </c:pt>
                <c:pt idx="247">
                  <c:v>3629370</c:v>
                </c:pt>
                <c:pt idx="248">
                  <c:v>4385070</c:v>
                </c:pt>
                <c:pt idx="249">
                  <c:v>4608400</c:v>
                </c:pt>
                <c:pt idx="250">
                  <c:v>8060380</c:v>
                </c:pt>
                <c:pt idx="251">
                  <c:v>3899687.9999999995</c:v>
                </c:pt>
                <c:pt idx="252">
                  <c:v>5512078.9999999991</c:v>
                </c:pt>
                <c:pt idx="253">
                  <c:v>8530776</c:v>
                </c:pt>
                <c:pt idx="254">
                  <c:v>10305675</c:v>
                </c:pt>
                <c:pt idx="255">
                  <c:v>18951227.5</c:v>
                </c:pt>
                <c:pt idx="256">
                  <c:v>6116396</c:v>
                </c:pt>
                <c:pt idx="257">
                  <c:v>1037413.5</c:v>
                </c:pt>
                <c:pt idx="258">
                  <c:v>1804873</c:v>
                </c:pt>
                <c:pt idx="259">
                  <c:v>7042490</c:v>
                </c:pt>
                <c:pt idx="260">
                  <c:v>14674537.5</c:v>
                </c:pt>
                <c:pt idx="261">
                  <c:v>8853120</c:v>
                </c:pt>
                <c:pt idx="262">
                  <c:v>12857544</c:v>
                </c:pt>
                <c:pt idx="263">
                  <c:v>43321075</c:v>
                </c:pt>
                <c:pt idx="264">
                  <c:v>24864084</c:v>
                </c:pt>
                <c:pt idx="265">
                  <c:v>12276232.5</c:v>
                </c:pt>
                <c:pt idx="266">
                  <c:v>16149490</c:v>
                </c:pt>
                <c:pt idx="267">
                  <c:v>8136343.5000000009</c:v>
                </c:pt>
                <c:pt idx="268">
                  <c:v>9944014.5</c:v>
                </c:pt>
                <c:pt idx="269">
                  <c:v>9957534</c:v>
                </c:pt>
                <c:pt idx="270">
                  <c:v>9338322</c:v>
                </c:pt>
                <c:pt idx="271">
                  <c:v>7691337.5</c:v>
                </c:pt>
                <c:pt idx="272">
                  <c:v>27060468</c:v>
                </c:pt>
                <c:pt idx="273">
                  <c:v>8359948</c:v>
                </c:pt>
                <c:pt idx="274">
                  <c:v>11247580</c:v>
                </c:pt>
                <c:pt idx="275">
                  <c:v>8991484</c:v>
                </c:pt>
                <c:pt idx="276">
                  <c:v>4135680</c:v>
                </c:pt>
                <c:pt idx="277">
                  <c:v>18426518</c:v>
                </c:pt>
                <c:pt idx="278">
                  <c:v>2964441.5</c:v>
                </c:pt>
                <c:pt idx="279">
                  <c:v>3317081.5000000005</c:v>
                </c:pt>
                <c:pt idx="280">
                  <c:v>801898.5</c:v>
                </c:pt>
                <c:pt idx="281">
                  <c:v>2483250</c:v>
                </c:pt>
                <c:pt idx="282">
                  <c:v>4992288</c:v>
                </c:pt>
                <c:pt idx="283">
                  <c:v>10778901</c:v>
                </c:pt>
                <c:pt idx="284">
                  <c:v>5356883</c:v>
                </c:pt>
                <c:pt idx="285">
                  <c:v>13737460</c:v>
                </c:pt>
                <c:pt idx="286">
                  <c:v>9025200</c:v>
                </c:pt>
                <c:pt idx="287">
                  <c:v>6227520</c:v>
                </c:pt>
                <c:pt idx="288">
                  <c:v>11281734</c:v>
                </c:pt>
                <c:pt idx="289">
                  <c:v>3373056</c:v>
                </c:pt>
                <c:pt idx="290">
                  <c:v>5731530</c:v>
                </c:pt>
                <c:pt idx="291">
                  <c:v>12354716</c:v>
                </c:pt>
                <c:pt idx="292">
                  <c:v>12574902.5</c:v>
                </c:pt>
                <c:pt idx="293">
                  <c:v>5963568</c:v>
                </c:pt>
                <c:pt idx="294">
                  <c:v>3165720</c:v>
                </c:pt>
                <c:pt idx="295">
                  <c:v>5210660</c:v>
                </c:pt>
                <c:pt idx="296">
                  <c:v>1899578.9999999998</c:v>
                </c:pt>
                <c:pt idx="297">
                  <c:v>7389578</c:v>
                </c:pt>
                <c:pt idx="298">
                  <c:v>1942200</c:v>
                </c:pt>
                <c:pt idx="299">
                  <c:v>7902289.9999999991</c:v>
                </c:pt>
                <c:pt idx="300">
                  <c:v>17150508</c:v>
                </c:pt>
                <c:pt idx="301">
                  <c:v>18012375</c:v>
                </c:pt>
                <c:pt idx="302">
                  <c:v>27229255</c:v>
                </c:pt>
                <c:pt idx="303">
                  <c:v>30130983.5</c:v>
                </c:pt>
                <c:pt idx="304">
                  <c:v>14986228.5</c:v>
                </c:pt>
                <c:pt idx="305">
                  <c:v>30280292</c:v>
                </c:pt>
                <c:pt idx="306">
                  <c:v>30358881</c:v>
                </c:pt>
                <c:pt idx="307">
                  <c:v>23431702.5</c:v>
                </c:pt>
                <c:pt idx="308">
                  <c:v>10089639</c:v>
                </c:pt>
                <c:pt idx="309">
                  <c:v>8412553.5</c:v>
                </c:pt>
                <c:pt idx="310">
                  <c:v>3493309.5</c:v>
                </c:pt>
                <c:pt idx="311">
                  <c:v>41204080</c:v>
                </c:pt>
                <c:pt idx="312">
                  <c:v>35796280</c:v>
                </c:pt>
                <c:pt idx="313">
                  <c:v>39961475</c:v>
                </c:pt>
                <c:pt idx="314">
                  <c:v>17345594</c:v>
                </c:pt>
                <c:pt idx="315">
                  <c:v>35703605</c:v>
                </c:pt>
                <c:pt idx="316">
                  <c:v>87888351.5</c:v>
                </c:pt>
                <c:pt idx="317">
                  <c:v>72953800</c:v>
                </c:pt>
                <c:pt idx="318">
                  <c:v>21585722</c:v>
                </c:pt>
                <c:pt idx="319">
                  <c:v>15473419.5</c:v>
                </c:pt>
                <c:pt idx="320">
                  <c:v>45501390</c:v>
                </c:pt>
                <c:pt idx="321">
                  <c:v>91630167</c:v>
                </c:pt>
                <c:pt idx="322">
                  <c:v>76620999</c:v>
                </c:pt>
                <c:pt idx="323">
                  <c:v>69866190</c:v>
                </c:pt>
                <c:pt idx="324">
                  <c:v>35618000</c:v>
                </c:pt>
                <c:pt idx="325">
                  <c:v>30507516</c:v>
                </c:pt>
                <c:pt idx="326">
                  <c:v>49371804</c:v>
                </c:pt>
                <c:pt idx="327">
                  <c:v>5653782</c:v>
                </c:pt>
                <c:pt idx="328">
                  <c:v>29542534</c:v>
                </c:pt>
                <c:pt idx="329">
                  <c:v>117705732</c:v>
                </c:pt>
                <c:pt idx="330">
                  <c:v>33562431</c:v>
                </c:pt>
                <c:pt idx="331">
                  <c:v>49954594</c:v>
                </c:pt>
                <c:pt idx="332">
                  <c:v>17503594.5</c:v>
                </c:pt>
                <c:pt idx="333">
                  <c:v>27388200</c:v>
                </c:pt>
                <c:pt idx="334">
                  <c:v>35384148</c:v>
                </c:pt>
                <c:pt idx="335">
                  <c:v>19031320</c:v>
                </c:pt>
                <c:pt idx="336">
                  <c:v>18576425</c:v>
                </c:pt>
                <c:pt idx="337">
                  <c:v>13193642</c:v>
                </c:pt>
                <c:pt idx="338">
                  <c:v>31372434</c:v>
                </c:pt>
                <c:pt idx="339">
                  <c:v>26300679</c:v>
                </c:pt>
                <c:pt idx="340">
                  <c:v>39284391</c:v>
                </c:pt>
                <c:pt idx="341">
                  <c:v>25390244</c:v>
                </c:pt>
                <c:pt idx="342">
                  <c:v>23612931</c:v>
                </c:pt>
                <c:pt idx="343">
                  <c:v>67154352</c:v>
                </c:pt>
                <c:pt idx="344">
                  <c:v>72053520</c:v>
                </c:pt>
                <c:pt idx="345">
                  <c:v>124958559</c:v>
                </c:pt>
                <c:pt idx="346">
                  <c:v>40913376</c:v>
                </c:pt>
                <c:pt idx="347">
                  <c:v>24098301.5</c:v>
                </c:pt>
                <c:pt idx="348">
                  <c:v>20127240</c:v>
                </c:pt>
                <c:pt idx="349">
                  <c:v>10570098</c:v>
                </c:pt>
                <c:pt idx="350">
                  <c:v>20928384</c:v>
                </c:pt>
                <c:pt idx="351">
                  <c:v>15746612.5</c:v>
                </c:pt>
                <c:pt idx="352">
                  <c:v>35832960</c:v>
                </c:pt>
                <c:pt idx="353">
                  <c:v>19584072</c:v>
                </c:pt>
                <c:pt idx="354">
                  <c:v>46260045</c:v>
                </c:pt>
                <c:pt idx="355">
                  <c:v>15212535</c:v>
                </c:pt>
                <c:pt idx="356">
                  <c:v>24641437.5</c:v>
                </c:pt>
                <c:pt idx="357">
                  <c:v>52479981</c:v>
                </c:pt>
                <c:pt idx="358">
                  <c:v>82223046</c:v>
                </c:pt>
                <c:pt idx="359">
                  <c:v>74927440</c:v>
                </c:pt>
                <c:pt idx="360">
                  <c:v>41078700</c:v>
                </c:pt>
                <c:pt idx="361">
                  <c:v>18384028</c:v>
                </c:pt>
                <c:pt idx="362">
                  <c:v>13619004</c:v>
                </c:pt>
                <c:pt idx="363">
                  <c:v>42854643</c:v>
                </c:pt>
                <c:pt idx="364">
                  <c:v>72026440.5</c:v>
                </c:pt>
                <c:pt idx="365">
                  <c:v>36639075</c:v>
                </c:pt>
                <c:pt idx="366">
                  <c:v>31490356.000000004</c:v>
                </c:pt>
                <c:pt idx="367">
                  <c:v>38911561</c:v>
                </c:pt>
                <c:pt idx="368">
                  <c:v>52489519.5</c:v>
                </c:pt>
                <c:pt idx="369">
                  <c:v>37169682.5</c:v>
                </c:pt>
                <c:pt idx="370">
                  <c:v>42086653</c:v>
                </c:pt>
                <c:pt idx="371">
                  <c:v>49275270</c:v>
                </c:pt>
                <c:pt idx="372">
                  <c:v>75009568</c:v>
                </c:pt>
                <c:pt idx="373">
                  <c:v>35135211</c:v>
                </c:pt>
                <c:pt idx="374">
                  <c:v>39998530.5</c:v>
                </c:pt>
                <c:pt idx="375">
                  <c:v>54656945</c:v>
                </c:pt>
                <c:pt idx="376">
                  <c:v>70225705</c:v>
                </c:pt>
                <c:pt idx="377">
                  <c:v>49234737</c:v>
                </c:pt>
                <c:pt idx="378">
                  <c:v>134063170.5</c:v>
                </c:pt>
                <c:pt idx="379">
                  <c:v>16184480</c:v>
                </c:pt>
                <c:pt idx="380">
                  <c:v>20423718</c:v>
                </c:pt>
                <c:pt idx="381">
                  <c:v>36016837.5</c:v>
                </c:pt>
                <c:pt idx="382">
                  <c:v>39450999</c:v>
                </c:pt>
                <c:pt idx="383">
                  <c:v>26763100</c:v>
                </c:pt>
                <c:pt idx="384">
                  <c:v>10665430</c:v>
                </c:pt>
                <c:pt idx="385">
                  <c:v>19281520</c:v>
                </c:pt>
                <c:pt idx="386">
                  <c:v>14549752</c:v>
                </c:pt>
                <c:pt idx="387">
                  <c:v>34060012</c:v>
                </c:pt>
                <c:pt idx="388">
                  <c:v>66214059</c:v>
                </c:pt>
                <c:pt idx="389">
                  <c:v>39008460</c:v>
                </c:pt>
                <c:pt idx="390">
                  <c:v>27714527</c:v>
                </c:pt>
                <c:pt idx="391">
                  <c:v>69307503</c:v>
                </c:pt>
                <c:pt idx="392">
                  <c:v>60259463</c:v>
                </c:pt>
                <c:pt idx="393">
                  <c:v>71469404.5</c:v>
                </c:pt>
                <c:pt idx="394">
                  <c:v>62927895.5</c:v>
                </c:pt>
                <c:pt idx="395">
                  <c:v>39238815</c:v>
                </c:pt>
                <c:pt idx="396">
                  <c:v>153958947</c:v>
                </c:pt>
                <c:pt idx="397">
                  <c:v>59633460</c:v>
                </c:pt>
                <c:pt idx="398">
                  <c:v>74628622.5</c:v>
                </c:pt>
                <c:pt idx="399">
                  <c:v>72628815</c:v>
                </c:pt>
                <c:pt idx="400">
                  <c:v>33544150.5</c:v>
                </c:pt>
                <c:pt idx="401">
                  <c:v>57927690</c:v>
                </c:pt>
                <c:pt idx="402">
                  <c:v>39035655</c:v>
                </c:pt>
                <c:pt idx="403">
                  <c:v>31231188</c:v>
                </c:pt>
                <c:pt idx="404">
                  <c:v>24098005</c:v>
                </c:pt>
                <c:pt idx="405">
                  <c:v>26966296</c:v>
                </c:pt>
                <c:pt idx="406">
                  <c:v>53172872.5</c:v>
                </c:pt>
                <c:pt idx="407">
                  <c:v>43543593</c:v>
                </c:pt>
                <c:pt idx="408">
                  <c:v>24058217</c:v>
                </c:pt>
                <c:pt idx="409">
                  <c:v>119923888.5</c:v>
                </c:pt>
                <c:pt idx="410">
                  <c:v>40527840</c:v>
                </c:pt>
                <c:pt idx="411">
                  <c:v>21367500</c:v>
                </c:pt>
                <c:pt idx="412">
                  <c:v>40097694</c:v>
                </c:pt>
                <c:pt idx="413">
                  <c:v>35996548.5</c:v>
                </c:pt>
                <c:pt idx="414">
                  <c:v>14652550</c:v>
                </c:pt>
                <c:pt idx="415">
                  <c:v>113945296.5</c:v>
                </c:pt>
                <c:pt idx="416">
                  <c:v>131626819.5</c:v>
                </c:pt>
                <c:pt idx="417">
                  <c:v>81928225</c:v>
                </c:pt>
                <c:pt idx="418">
                  <c:v>115123802</c:v>
                </c:pt>
                <c:pt idx="419">
                  <c:v>49913425.5</c:v>
                </c:pt>
                <c:pt idx="420">
                  <c:v>44574140.5</c:v>
                </c:pt>
                <c:pt idx="421">
                  <c:v>48890400</c:v>
                </c:pt>
                <c:pt idx="422">
                  <c:v>67809924</c:v>
                </c:pt>
                <c:pt idx="423">
                  <c:v>11265605.5</c:v>
                </c:pt>
                <c:pt idx="424">
                  <c:v>67704626.5</c:v>
                </c:pt>
                <c:pt idx="425">
                  <c:v>42454740</c:v>
                </c:pt>
                <c:pt idx="426">
                  <c:v>63469065</c:v>
                </c:pt>
                <c:pt idx="427">
                  <c:v>35758060</c:v>
                </c:pt>
                <c:pt idx="428">
                  <c:v>53790523</c:v>
                </c:pt>
                <c:pt idx="429">
                  <c:v>88566502.5</c:v>
                </c:pt>
                <c:pt idx="430">
                  <c:v>50426630</c:v>
                </c:pt>
                <c:pt idx="431">
                  <c:v>17236980</c:v>
                </c:pt>
                <c:pt idx="432">
                  <c:v>43949066</c:v>
                </c:pt>
                <c:pt idx="433">
                  <c:v>85405017</c:v>
                </c:pt>
                <c:pt idx="434">
                  <c:v>51096661</c:v>
                </c:pt>
                <c:pt idx="435">
                  <c:v>72837141</c:v>
                </c:pt>
                <c:pt idx="436">
                  <c:v>33874191</c:v>
                </c:pt>
                <c:pt idx="437">
                  <c:v>7539500</c:v>
                </c:pt>
                <c:pt idx="438">
                  <c:v>74648404</c:v>
                </c:pt>
                <c:pt idx="439">
                  <c:v>21078573</c:v>
                </c:pt>
                <c:pt idx="440">
                  <c:v>34580523</c:v>
                </c:pt>
                <c:pt idx="441">
                  <c:v>19472868</c:v>
                </c:pt>
                <c:pt idx="442">
                  <c:v>24346515</c:v>
                </c:pt>
                <c:pt idx="443">
                  <c:v>17951150</c:v>
                </c:pt>
                <c:pt idx="444">
                  <c:v>65590287</c:v>
                </c:pt>
                <c:pt idx="445">
                  <c:v>53694225</c:v>
                </c:pt>
                <c:pt idx="446">
                  <c:v>40360310</c:v>
                </c:pt>
                <c:pt idx="447">
                  <c:v>22653486</c:v>
                </c:pt>
                <c:pt idx="448">
                  <c:v>66338248.499999993</c:v>
                </c:pt>
                <c:pt idx="449">
                  <c:v>77380800</c:v>
                </c:pt>
                <c:pt idx="450">
                  <c:v>57320281</c:v>
                </c:pt>
                <c:pt idx="451">
                  <c:v>27264492.5</c:v>
                </c:pt>
                <c:pt idx="452">
                  <c:v>27034206</c:v>
                </c:pt>
                <c:pt idx="453">
                  <c:v>21017304</c:v>
                </c:pt>
                <c:pt idx="454">
                  <c:v>14627325</c:v>
                </c:pt>
                <c:pt idx="455">
                  <c:v>32355492</c:v>
                </c:pt>
                <c:pt idx="456">
                  <c:v>29365545</c:v>
                </c:pt>
                <c:pt idx="457">
                  <c:v>13086136</c:v>
                </c:pt>
                <c:pt idx="458">
                  <c:v>29406669.599999998</c:v>
                </c:pt>
                <c:pt idx="459">
                  <c:v>19382184</c:v>
                </c:pt>
                <c:pt idx="460">
                  <c:v>7019075</c:v>
                </c:pt>
                <c:pt idx="461">
                  <c:v>85950606</c:v>
                </c:pt>
                <c:pt idx="462">
                  <c:v>20727199</c:v>
                </c:pt>
                <c:pt idx="463">
                  <c:v>30684986.999999996</c:v>
                </c:pt>
                <c:pt idx="464">
                  <c:v>21389145</c:v>
                </c:pt>
                <c:pt idx="465">
                  <c:v>33306973.199999999</c:v>
                </c:pt>
                <c:pt idx="466">
                  <c:v>4015830</c:v>
                </c:pt>
                <c:pt idx="467">
                  <c:v>14850000</c:v>
                </c:pt>
                <c:pt idx="468">
                  <c:v>19361680.800000001</c:v>
                </c:pt>
                <c:pt idx="469">
                  <c:v>59690538</c:v>
                </c:pt>
                <c:pt idx="470">
                  <c:v>53594066.399999999</c:v>
                </c:pt>
                <c:pt idx="471">
                  <c:v>83694940</c:v>
                </c:pt>
                <c:pt idx="472">
                  <c:v>31254795</c:v>
                </c:pt>
                <c:pt idx="473">
                  <c:v>22593241.600000001</c:v>
                </c:pt>
                <c:pt idx="474">
                  <c:v>13443560</c:v>
                </c:pt>
                <c:pt idx="475">
                  <c:v>13365060</c:v>
                </c:pt>
                <c:pt idx="476">
                  <c:v>17941840</c:v>
                </c:pt>
                <c:pt idx="477">
                  <c:v>85702029.599999994</c:v>
                </c:pt>
                <c:pt idx="478">
                  <c:v>33825376</c:v>
                </c:pt>
                <c:pt idx="479">
                  <c:v>72011639.600000009</c:v>
                </c:pt>
                <c:pt idx="480">
                  <c:v>35060922</c:v>
                </c:pt>
                <c:pt idx="481">
                  <c:v>27568188.800000001</c:v>
                </c:pt>
                <c:pt idx="482">
                  <c:v>29368563.600000001</c:v>
                </c:pt>
                <c:pt idx="483">
                  <c:v>16473152</c:v>
                </c:pt>
                <c:pt idx="484">
                  <c:v>41283279</c:v>
                </c:pt>
                <c:pt idx="485">
                  <c:v>49258384</c:v>
                </c:pt>
                <c:pt idx="486">
                  <c:v>57771360</c:v>
                </c:pt>
                <c:pt idx="487">
                  <c:v>85982600</c:v>
                </c:pt>
                <c:pt idx="488">
                  <c:v>118180859.40000001</c:v>
                </c:pt>
                <c:pt idx="489">
                  <c:v>28011750</c:v>
                </c:pt>
                <c:pt idx="490">
                  <c:v>52747601.400000006</c:v>
                </c:pt>
                <c:pt idx="491">
                  <c:v>33621406.5</c:v>
                </c:pt>
                <c:pt idx="492">
                  <c:v>35204748.799999997</c:v>
                </c:pt>
                <c:pt idx="493">
                  <c:v>39605500</c:v>
                </c:pt>
                <c:pt idx="494">
                  <c:v>43003266.800000004</c:v>
                </c:pt>
                <c:pt idx="495">
                  <c:v>16432844.399999999</c:v>
                </c:pt>
                <c:pt idx="496">
                  <c:v>79252000</c:v>
                </c:pt>
                <c:pt idx="497">
                  <c:v>28323480</c:v>
                </c:pt>
                <c:pt idx="498">
                  <c:v>26993156.600000001</c:v>
                </c:pt>
                <c:pt idx="499">
                  <c:v>29419825.300000001</c:v>
                </c:pt>
                <c:pt idx="500">
                  <c:v>28836266.099999998</c:v>
                </c:pt>
                <c:pt idx="501">
                  <c:v>34922994.600000001</c:v>
                </c:pt>
                <c:pt idx="502">
                  <c:v>40762885.5</c:v>
                </c:pt>
                <c:pt idx="503">
                  <c:v>26789790</c:v>
                </c:pt>
                <c:pt idx="504">
                  <c:v>32300514.999999996</c:v>
                </c:pt>
                <c:pt idx="505">
                  <c:v>32397707.5</c:v>
                </c:pt>
                <c:pt idx="506">
                  <c:v>11716479.6</c:v>
                </c:pt>
                <c:pt idx="507">
                  <c:v>39430389.600000001</c:v>
                </c:pt>
                <c:pt idx="508">
                  <c:v>37442549</c:v>
                </c:pt>
                <c:pt idx="509">
                  <c:v>37561384.399999999</c:v>
                </c:pt>
                <c:pt idx="510">
                  <c:v>21653114</c:v>
                </c:pt>
                <c:pt idx="511">
                  <c:v>23651208</c:v>
                </c:pt>
                <c:pt idx="512">
                  <c:v>26690573</c:v>
                </c:pt>
                <c:pt idx="513">
                  <c:v>41737087.200000003</c:v>
                </c:pt>
                <c:pt idx="514">
                  <c:v>29128708.400000002</c:v>
                </c:pt>
                <c:pt idx="515">
                  <c:v>88394403.299999997</c:v>
                </c:pt>
                <c:pt idx="516">
                  <c:v>110016055.3</c:v>
                </c:pt>
                <c:pt idx="517">
                  <c:v>88265905</c:v>
                </c:pt>
                <c:pt idx="518">
                  <c:v>91021899</c:v>
                </c:pt>
                <c:pt idx="519">
                  <c:v>85080607.5</c:v>
                </c:pt>
                <c:pt idx="520">
                  <c:v>113813278.2</c:v>
                </c:pt>
                <c:pt idx="521">
                  <c:v>171175965.59999999</c:v>
                </c:pt>
                <c:pt idx="522">
                  <c:v>138339750.90000001</c:v>
                </c:pt>
                <c:pt idx="523">
                  <c:v>77925006.900000006</c:v>
                </c:pt>
                <c:pt idx="524">
                  <c:v>86880816</c:v>
                </c:pt>
                <c:pt idx="525">
                  <c:v>61551145.200000003</c:v>
                </c:pt>
                <c:pt idx="526">
                  <c:v>107927612.19999999</c:v>
                </c:pt>
                <c:pt idx="527">
                  <c:v>82324326.599999994</c:v>
                </c:pt>
                <c:pt idx="528">
                  <c:v>116416042</c:v>
                </c:pt>
                <c:pt idx="529">
                  <c:v>105809973.30000001</c:v>
                </c:pt>
                <c:pt idx="530">
                  <c:v>48269046</c:v>
                </c:pt>
                <c:pt idx="531">
                  <c:v>57962445</c:v>
                </c:pt>
                <c:pt idx="532">
                  <c:v>215187588.19999999</c:v>
                </c:pt>
                <c:pt idx="533">
                  <c:v>89789362</c:v>
                </c:pt>
                <c:pt idx="534">
                  <c:v>88937930.899999991</c:v>
                </c:pt>
                <c:pt idx="535">
                  <c:v>83121343</c:v>
                </c:pt>
                <c:pt idx="536">
                  <c:v>90113826.799999997</c:v>
                </c:pt>
                <c:pt idx="537">
                  <c:v>63780044.799999997</c:v>
                </c:pt>
                <c:pt idx="538">
                  <c:v>81835682.400000006</c:v>
                </c:pt>
                <c:pt idx="539">
                  <c:v>193870378</c:v>
                </c:pt>
                <c:pt idx="540">
                  <c:v>240708315</c:v>
                </c:pt>
                <c:pt idx="541">
                  <c:v>207600790</c:v>
                </c:pt>
                <c:pt idx="542">
                  <c:v>117869934.49999999</c:v>
                </c:pt>
                <c:pt idx="543">
                  <c:v>43351371</c:v>
                </c:pt>
                <c:pt idx="544">
                  <c:v>63276345.599999994</c:v>
                </c:pt>
                <c:pt idx="545">
                  <c:v>66485173.200000003</c:v>
                </c:pt>
                <c:pt idx="546">
                  <c:v>127761800.39999999</c:v>
                </c:pt>
                <c:pt idx="547">
                  <c:v>106100803.2</c:v>
                </c:pt>
                <c:pt idx="548">
                  <c:v>84271392.799999997</c:v>
                </c:pt>
                <c:pt idx="549">
                  <c:v>130778609.40000001</c:v>
                </c:pt>
                <c:pt idx="550">
                  <c:v>216789760</c:v>
                </c:pt>
                <c:pt idx="551">
                  <c:v>149638704</c:v>
                </c:pt>
                <c:pt idx="552">
                  <c:v>155054228.80000001</c:v>
                </c:pt>
                <c:pt idx="553">
                  <c:v>106385218.5</c:v>
                </c:pt>
                <c:pt idx="554">
                  <c:v>55663859</c:v>
                </c:pt>
                <c:pt idx="555">
                  <c:v>53898026</c:v>
                </c:pt>
                <c:pt idx="556">
                  <c:v>57408807.000000007</c:v>
                </c:pt>
                <c:pt idx="557">
                  <c:v>64885581.399999999</c:v>
                </c:pt>
                <c:pt idx="558">
                  <c:v>78252020</c:v>
                </c:pt>
                <c:pt idx="559">
                  <c:v>72449580</c:v>
                </c:pt>
                <c:pt idx="560">
                  <c:v>264709025.40000001</c:v>
                </c:pt>
                <c:pt idx="561">
                  <c:v>164700362</c:v>
                </c:pt>
                <c:pt idx="562">
                  <c:v>97056523.400000006</c:v>
                </c:pt>
                <c:pt idx="563">
                  <c:v>380594079</c:v>
                </c:pt>
                <c:pt idx="564">
                  <c:v>290935153.19999999</c:v>
                </c:pt>
                <c:pt idx="565">
                  <c:v>600790830</c:v>
                </c:pt>
                <c:pt idx="566">
                  <c:v>640179099.10000002</c:v>
                </c:pt>
                <c:pt idx="567">
                  <c:v>485596414.80000001</c:v>
                </c:pt>
                <c:pt idx="568">
                  <c:v>236531770</c:v>
                </c:pt>
                <c:pt idx="569">
                  <c:v>218800503</c:v>
                </c:pt>
                <c:pt idx="570">
                  <c:v>73497778.5</c:v>
                </c:pt>
                <c:pt idx="571">
                  <c:v>118962265</c:v>
                </c:pt>
                <c:pt idx="572">
                  <c:v>328205104.80000001</c:v>
                </c:pt>
                <c:pt idx="573">
                  <c:v>225060015.5</c:v>
                </c:pt>
                <c:pt idx="574">
                  <c:v>134899635</c:v>
                </c:pt>
                <c:pt idx="575">
                  <c:v>81004022.5</c:v>
                </c:pt>
                <c:pt idx="576">
                  <c:v>95130150</c:v>
                </c:pt>
                <c:pt idx="577">
                  <c:v>110981136</c:v>
                </c:pt>
                <c:pt idx="578">
                  <c:v>87915520</c:v>
                </c:pt>
                <c:pt idx="579">
                  <c:v>140687263.30000001</c:v>
                </c:pt>
                <c:pt idx="580">
                  <c:v>203102878.5</c:v>
                </c:pt>
                <c:pt idx="581">
                  <c:v>147885500</c:v>
                </c:pt>
                <c:pt idx="582">
                  <c:v>155548393.19999999</c:v>
                </c:pt>
                <c:pt idx="583">
                  <c:v>84139928.400000006</c:v>
                </c:pt>
                <c:pt idx="584">
                  <c:v>351248106</c:v>
                </c:pt>
                <c:pt idx="585">
                  <c:v>236281907.20000002</c:v>
                </c:pt>
                <c:pt idx="586">
                  <c:v>160026363.89999998</c:v>
                </c:pt>
                <c:pt idx="587">
                  <c:v>279017797.09999996</c:v>
                </c:pt>
                <c:pt idx="588">
                  <c:v>100190370</c:v>
                </c:pt>
                <c:pt idx="589">
                  <c:v>348742834.19999999</c:v>
                </c:pt>
                <c:pt idx="590">
                  <c:v>258031457.00000003</c:v>
                </c:pt>
                <c:pt idx="591">
                  <c:v>212807852</c:v>
                </c:pt>
                <c:pt idx="592">
                  <c:v>624114304</c:v>
                </c:pt>
                <c:pt idx="593">
                  <c:v>256055709.10000002</c:v>
                </c:pt>
                <c:pt idx="594">
                  <c:v>152488614.30000001</c:v>
                </c:pt>
                <c:pt idx="595">
                  <c:v>119436688.8</c:v>
                </c:pt>
                <c:pt idx="596">
                  <c:v>91870151.400000006</c:v>
                </c:pt>
                <c:pt idx="597">
                  <c:v>88213002.000000015</c:v>
                </c:pt>
                <c:pt idx="598">
                  <c:v>143364081.19999999</c:v>
                </c:pt>
                <c:pt idx="599">
                  <c:v>148069055</c:v>
                </c:pt>
                <c:pt idx="600">
                  <c:v>81559251</c:v>
                </c:pt>
                <c:pt idx="601">
                  <c:v>503572328.69999999</c:v>
                </c:pt>
                <c:pt idx="602">
                  <c:v>168353500</c:v>
                </c:pt>
                <c:pt idx="603">
                  <c:v>123388447.5</c:v>
                </c:pt>
                <c:pt idx="604">
                  <c:v>307488979.69999999</c:v>
                </c:pt>
                <c:pt idx="605">
                  <c:v>255747184</c:v>
                </c:pt>
                <c:pt idx="606">
                  <c:v>266631970.39999998</c:v>
                </c:pt>
                <c:pt idx="607">
                  <c:v>299701583.80000001</c:v>
                </c:pt>
                <c:pt idx="608">
                  <c:v>228665814.00000003</c:v>
                </c:pt>
                <c:pt idx="609">
                  <c:v>319566968</c:v>
                </c:pt>
                <c:pt idx="610">
                  <c:v>219231911.59999999</c:v>
                </c:pt>
                <c:pt idx="611">
                  <c:v>428614597.90000004</c:v>
                </c:pt>
                <c:pt idx="612">
                  <c:v>197889497.29999998</c:v>
                </c:pt>
                <c:pt idx="613">
                  <c:v>441292973</c:v>
                </c:pt>
                <c:pt idx="614">
                  <c:v>380965586.39999998</c:v>
                </c:pt>
                <c:pt idx="615">
                  <c:v>525213810</c:v>
                </c:pt>
                <c:pt idx="616">
                  <c:v>369967221</c:v>
                </c:pt>
                <c:pt idx="617">
                  <c:v>458717061</c:v>
                </c:pt>
                <c:pt idx="618">
                  <c:v>157590601</c:v>
                </c:pt>
                <c:pt idx="619">
                  <c:v>128667660</c:v>
                </c:pt>
                <c:pt idx="620">
                  <c:v>183199500</c:v>
                </c:pt>
                <c:pt idx="621">
                  <c:v>124431319.40000001</c:v>
                </c:pt>
                <c:pt idx="622">
                  <c:v>109904380</c:v>
                </c:pt>
                <c:pt idx="623">
                  <c:v>116805969</c:v>
                </c:pt>
                <c:pt idx="624">
                  <c:v>234396376.80000001</c:v>
                </c:pt>
                <c:pt idx="625">
                  <c:v>402211614</c:v>
                </c:pt>
                <c:pt idx="626">
                  <c:v>296721656.39999998</c:v>
                </c:pt>
                <c:pt idx="627">
                  <c:v>348858276</c:v>
                </c:pt>
                <c:pt idx="628">
                  <c:v>287633643</c:v>
                </c:pt>
                <c:pt idx="629">
                  <c:v>373661868.60000002</c:v>
                </c:pt>
                <c:pt idx="630">
                  <c:v>419089841.20000005</c:v>
                </c:pt>
                <c:pt idx="631">
                  <c:v>0</c:v>
                </c:pt>
                <c:pt idx="632">
                  <c:v>205999063.59999999</c:v>
                </c:pt>
                <c:pt idx="633">
                  <c:v>43853218.200000003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6-4E32-8875-F0B01DFFEA04}"/>
            </c:ext>
          </c:extLst>
        </c:ser>
        <c:ser>
          <c:idx val="1"/>
          <c:order val="1"/>
          <c:tx>
            <c:strRef>
              <c:f>Данные!$Q$1</c:f>
              <c:strCache>
                <c:ptCount val="1"/>
                <c:pt idx="0">
                  <c:v>СевСт-ао – объем в д. в.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Данные!$Q$2:$Q$635</c:f>
              <c:numCache>
                <c:formatCode>0.0000</c:formatCode>
                <c:ptCount val="634"/>
                <c:pt idx="0">
                  <c:v>6991890842</c:v>
                </c:pt>
                <c:pt idx="1">
                  <c:v>7383932611.6800003</c:v>
                </c:pt>
                <c:pt idx="2">
                  <c:v>4141675647.4400001</c:v>
                </c:pt>
                <c:pt idx="3">
                  <c:v>5482953043.1999998</c:v>
                </c:pt>
                <c:pt idx="4">
                  <c:v>5075482562</c:v>
                </c:pt>
                <c:pt idx="5">
                  <c:v>5504099126</c:v>
                </c:pt>
                <c:pt idx="6">
                  <c:v>2500729602.3000002</c:v>
                </c:pt>
                <c:pt idx="7">
                  <c:v>5405923121</c:v>
                </c:pt>
                <c:pt idx="8">
                  <c:v>6402065956.5</c:v>
                </c:pt>
                <c:pt idx="9">
                  <c:v>4380893484.2399998</c:v>
                </c:pt>
                <c:pt idx="10">
                  <c:v>5261521350.75</c:v>
                </c:pt>
                <c:pt idx="11">
                  <c:v>5918845836.7200003</c:v>
                </c:pt>
                <c:pt idx="12">
                  <c:v>4300502373.3000002</c:v>
                </c:pt>
                <c:pt idx="13">
                  <c:v>3276948123.02</c:v>
                </c:pt>
                <c:pt idx="14">
                  <c:v>3736729005.6399999</c:v>
                </c:pt>
                <c:pt idx="15">
                  <c:v>3267185382.2999997</c:v>
                </c:pt>
                <c:pt idx="16">
                  <c:v>2698224623.3800001</c:v>
                </c:pt>
                <c:pt idx="17">
                  <c:v>2503701979.5</c:v>
                </c:pt>
                <c:pt idx="18">
                  <c:v>3439298003.4200001</c:v>
                </c:pt>
                <c:pt idx="19">
                  <c:v>3238037931.6999998</c:v>
                </c:pt>
                <c:pt idx="20">
                  <c:v>3421406277.8800001</c:v>
                </c:pt>
                <c:pt idx="21">
                  <c:v>3018839889.96</c:v>
                </c:pt>
                <c:pt idx="22">
                  <c:v>1975988130.9400001</c:v>
                </c:pt>
                <c:pt idx="23">
                  <c:v>3828756684.8499999</c:v>
                </c:pt>
                <c:pt idx="24">
                  <c:v>2759564400</c:v>
                </c:pt>
                <c:pt idx="25">
                  <c:v>2883720096.8099999</c:v>
                </c:pt>
                <c:pt idx="26">
                  <c:v>2827537563.6900001</c:v>
                </c:pt>
                <c:pt idx="27">
                  <c:v>4572698392.7999992</c:v>
                </c:pt>
                <c:pt idx="28">
                  <c:v>3933538962</c:v>
                </c:pt>
                <c:pt idx="29">
                  <c:v>3716342927.4400001</c:v>
                </c:pt>
                <c:pt idx="30">
                  <c:v>3415142841.2400002</c:v>
                </c:pt>
                <c:pt idx="31">
                  <c:v>3111341172.3499999</c:v>
                </c:pt>
                <c:pt idx="32">
                  <c:v>2842292981.2999997</c:v>
                </c:pt>
                <c:pt idx="33">
                  <c:v>3046275148.48</c:v>
                </c:pt>
                <c:pt idx="34">
                  <c:v>3857376604.6199999</c:v>
                </c:pt>
                <c:pt idx="35">
                  <c:v>2320086269.5999999</c:v>
                </c:pt>
                <c:pt idx="36">
                  <c:v>4592479935.5999994</c:v>
                </c:pt>
                <c:pt idx="37">
                  <c:v>4568420498.7399998</c:v>
                </c:pt>
                <c:pt idx="38">
                  <c:v>3899158284.8400002</c:v>
                </c:pt>
                <c:pt idx="39">
                  <c:v>2967321522.8800001</c:v>
                </c:pt>
                <c:pt idx="40">
                  <c:v>4101476929.4499998</c:v>
                </c:pt>
                <c:pt idx="41">
                  <c:v>4166231185.5</c:v>
                </c:pt>
                <c:pt idx="42">
                  <c:v>1825793639.28</c:v>
                </c:pt>
                <c:pt idx="43">
                  <c:v>4860558207.5</c:v>
                </c:pt>
                <c:pt idx="44">
                  <c:v>4516671396.2799997</c:v>
                </c:pt>
                <c:pt idx="45">
                  <c:v>3301977738.2400002</c:v>
                </c:pt>
                <c:pt idx="46">
                  <c:v>5774662293</c:v>
                </c:pt>
                <c:pt idx="47">
                  <c:v>6078980096</c:v>
                </c:pt>
                <c:pt idx="48">
                  <c:v>3773718203.9400001</c:v>
                </c:pt>
                <c:pt idx="49">
                  <c:v>2091351605.8999999</c:v>
                </c:pt>
                <c:pt idx="50">
                  <c:v>1434816671.1500001</c:v>
                </c:pt>
                <c:pt idx="51">
                  <c:v>4644023294.2399998</c:v>
                </c:pt>
                <c:pt idx="52">
                  <c:v>5910292760</c:v>
                </c:pt>
                <c:pt idx="53">
                  <c:v>5077154530.8200006</c:v>
                </c:pt>
                <c:pt idx="54">
                  <c:v>4309060448.3000002</c:v>
                </c:pt>
                <c:pt idx="55">
                  <c:v>5403750865.6300001</c:v>
                </c:pt>
                <c:pt idx="56">
                  <c:v>4033462557.54</c:v>
                </c:pt>
                <c:pt idx="57">
                  <c:v>3568103413</c:v>
                </c:pt>
                <c:pt idx="58">
                  <c:v>6727367077.2000008</c:v>
                </c:pt>
                <c:pt idx="59">
                  <c:v>2815810683</c:v>
                </c:pt>
                <c:pt idx="60">
                  <c:v>4899962397</c:v>
                </c:pt>
                <c:pt idx="61">
                  <c:v>4800997391</c:v>
                </c:pt>
                <c:pt idx="62">
                  <c:v>4485522645</c:v>
                </c:pt>
                <c:pt idx="63">
                  <c:v>3287799988</c:v>
                </c:pt>
                <c:pt idx="64">
                  <c:v>4070803258</c:v>
                </c:pt>
                <c:pt idx="65">
                  <c:v>4540781770</c:v>
                </c:pt>
                <c:pt idx="66">
                  <c:v>5191359360</c:v>
                </c:pt>
                <c:pt idx="67">
                  <c:v>4937961600</c:v>
                </c:pt>
                <c:pt idx="68">
                  <c:v>3112087020</c:v>
                </c:pt>
                <c:pt idx="69">
                  <c:v>4504248000</c:v>
                </c:pt>
                <c:pt idx="70">
                  <c:v>4822837800</c:v>
                </c:pt>
                <c:pt idx="71">
                  <c:v>5002406730</c:v>
                </c:pt>
                <c:pt idx="72">
                  <c:v>4743626355</c:v>
                </c:pt>
                <c:pt idx="73">
                  <c:v>4054748113</c:v>
                </c:pt>
                <c:pt idx="74">
                  <c:v>2985547243</c:v>
                </c:pt>
                <c:pt idx="75">
                  <c:v>3424721940</c:v>
                </c:pt>
                <c:pt idx="76">
                  <c:v>3046265275</c:v>
                </c:pt>
                <c:pt idx="77">
                  <c:v>3638129187.9999995</c:v>
                </c:pt>
                <c:pt idx="78">
                  <c:v>3260308038</c:v>
                </c:pt>
                <c:pt idx="79">
                  <c:v>3524620935</c:v>
                </c:pt>
                <c:pt idx="80">
                  <c:v>5788213098</c:v>
                </c:pt>
                <c:pt idx="81">
                  <c:v>10590265600</c:v>
                </c:pt>
                <c:pt idx="82">
                  <c:v>5968776660</c:v>
                </c:pt>
                <c:pt idx="83">
                  <c:v>6691321725</c:v>
                </c:pt>
                <c:pt idx="84">
                  <c:v>5478749280</c:v>
                </c:pt>
                <c:pt idx="85">
                  <c:v>4858356460</c:v>
                </c:pt>
                <c:pt idx="86">
                  <c:v>4983231300</c:v>
                </c:pt>
                <c:pt idx="87">
                  <c:v>5857191825</c:v>
                </c:pt>
                <c:pt idx="88">
                  <c:v>5782094516</c:v>
                </c:pt>
                <c:pt idx="89">
                  <c:v>7411060750</c:v>
                </c:pt>
                <c:pt idx="90">
                  <c:v>6690877092</c:v>
                </c:pt>
                <c:pt idx="91">
                  <c:v>5544384200</c:v>
                </c:pt>
                <c:pt idx="92">
                  <c:v>10020277770</c:v>
                </c:pt>
                <c:pt idx="93">
                  <c:v>4648898980</c:v>
                </c:pt>
                <c:pt idx="94">
                  <c:v>6704768792</c:v>
                </c:pt>
                <c:pt idx="95">
                  <c:v>5178457215</c:v>
                </c:pt>
                <c:pt idx="96">
                  <c:v>6207326985</c:v>
                </c:pt>
                <c:pt idx="97">
                  <c:v>11798994480</c:v>
                </c:pt>
                <c:pt idx="98">
                  <c:v>5518845852</c:v>
                </c:pt>
                <c:pt idx="99">
                  <c:v>4610123921</c:v>
                </c:pt>
                <c:pt idx="100">
                  <c:v>2693461176</c:v>
                </c:pt>
                <c:pt idx="101">
                  <c:v>1713825420</c:v>
                </c:pt>
                <c:pt idx="102">
                  <c:v>2310866055</c:v>
                </c:pt>
                <c:pt idx="103">
                  <c:v>3775335186</c:v>
                </c:pt>
                <c:pt idx="104">
                  <c:v>4398086004</c:v>
                </c:pt>
                <c:pt idx="105">
                  <c:v>3396783480</c:v>
                </c:pt>
                <c:pt idx="106">
                  <c:v>4005502540</c:v>
                </c:pt>
                <c:pt idx="107">
                  <c:v>4077967215</c:v>
                </c:pt>
                <c:pt idx="108">
                  <c:v>4346722953</c:v>
                </c:pt>
                <c:pt idx="109">
                  <c:v>3472224405</c:v>
                </c:pt>
                <c:pt idx="110">
                  <c:v>4482545265</c:v>
                </c:pt>
                <c:pt idx="111">
                  <c:v>3300452988</c:v>
                </c:pt>
                <c:pt idx="112">
                  <c:v>3969228000</c:v>
                </c:pt>
                <c:pt idx="113">
                  <c:v>3461706715</c:v>
                </c:pt>
                <c:pt idx="114">
                  <c:v>3670028600</c:v>
                </c:pt>
                <c:pt idx="115">
                  <c:v>3508246012</c:v>
                </c:pt>
                <c:pt idx="116">
                  <c:v>2892136800</c:v>
                </c:pt>
                <c:pt idx="117">
                  <c:v>4589478235</c:v>
                </c:pt>
                <c:pt idx="118">
                  <c:v>2582143156</c:v>
                </c:pt>
                <c:pt idx="119">
                  <c:v>2154296830</c:v>
                </c:pt>
                <c:pt idx="120">
                  <c:v>2577789128</c:v>
                </c:pt>
                <c:pt idx="121">
                  <c:v>3002293224</c:v>
                </c:pt>
                <c:pt idx="122">
                  <c:v>2669410497</c:v>
                </c:pt>
                <c:pt idx="123">
                  <c:v>3210742250</c:v>
                </c:pt>
                <c:pt idx="124">
                  <c:v>2875333068</c:v>
                </c:pt>
                <c:pt idx="125">
                  <c:v>1839707240</c:v>
                </c:pt>
                <c:pt idx="126">
                  <c:v>2362007586</c:v>
                </c:pt>
                <c:pt idx="127">
                  <c:v>3422124656</c:v>
                </c:pt>
                <c:pt idx="128">
                  <c:v>2540873144</c:v>
                </c:pt>
                <c:pt idx="129">
                  <c:v>2348660874</c:v>
                </c:pt>
                <c:pt idx="130">
                  <c:v>2494532822</c:v>
                </c:pt>
                <c:pt idx="131">
                  <c:v>2620024331</c:v>
                </c:pt>
                <c:pt idx="132">
                  <c:v>2758661490</c:v>
                </c:pt>
                <c:pt idx="133">
                  <c:v>4587121360</c:v>
                </c:pt>
                <c:pt idx="134">
                  <c:v>2260477021</c:v>
                </c:pt>
                <c:pt idx="135">
                  <c:v>1956157155</c:v>
                </c:pt>
                <c:pt idx="136">
                  <c:v>2084483565.9999998</c:v>
                </c:pt>
                <c:pt idx="137">
                  <c:v>3174057565</c:v>
                </c:pt>
                <c:pt idx="138">
                  <c:v>4760458088</c:v>
                </c:pt>
                <c:pt idx="139">
                  <c:v>5860855224</c:v>
                </c:pt>
                <c:pt idx="140">
                  <c:v>2669800464</c:v>
                </c:pt>
                <c:pt idx="141">
                  <c:v>3416247264</c:v>
                </c:pt>
                <c:pt idx="142">
                  <c:v>1958619000</c:v>
                </c:pt>
                <c:pt idx="143">
                  <c:v>3433824738</c:v>
                </c:pt>
                <c:pt idx="144">
                  <c:v>2031898512.0000002</c:v>
                </c:pt>
                <c:pt idx="145">
                  <c:v>2269906100</c:v>
                </c:pt>
                <c:pt idx="146">
                  <c:v>2311775340</c:v>
                </c:pt>
                <c:pt idx="147">
                  <c:v>2525939658</c:v>
                </c:pt>
                <c:pt idx="148">
                  <c:v>1753589952</c:v>
                </c:pt>
                <c:pt idx="149">
                  <c:v>1967465280</c:v>
                </c:pt>
                <c:pt idx="150">
                  <c:v>1904840573.9999998</c:v>
                </c:pt>
                <c:pt idx="151">
                  <c:v>2476055712</c:v>
                </c:pt>
                <c:pt idx="152">
                  <c:v>4433679360</c:v>
                </c:pt>
                <c:pt idx="153">
                  <c:v>1494364097</c:v>
                </c:pt>
                <c:pt idx="154">
                  <c:v>1913195200</c:v>
                </c:pt>
                <c:pt idx="155">
                  <c:v>2197396516</c:v>
                </c:pt>
                <c:pt idx="156">
                  <c:v>1638974475</c:v>
                </c:pt>
                <c:pt idx="157">
                  <c:v>3543113790</c:v>
                </c:pt>
                <c:pt idx="158">
                  <c:v>2000755080</c:v>
                </c:pt>
                <c:pt idx="159">
                  <c:v>3246075900</c:v>
                </c:pt>
                <c:pt idx="160">
                  <c:v>1714126460</c:v>
                </c:pt>
                <c:pt idx="161">
                  <c:v>2019983433.9999998</c:v>
                </c:pt>
                <c:pt idx="162">
                  <c:v>1509055956</c:v>
                </c:pt>
                <c:pt idx="163">
                  <c:v>2149457619</c:v>
                </c:pt>
                <c:pt idx="164">
                  <c:v>2722194780</c:v>
                </c:pt>
                <c:pt idx="165">
                  <c:v>2836910393</c:v>
                </c:pt>
                <c:pt idx="166">
                  <c:v>3501205823.9999995</c:v>
                </c:pt>
                <c:pt idx="167">
                  <c:v>3593620601.9999995</c:v>
                </c:pt>
                <c:pt idx="168">
                  <c:v>3228457596</c:v>
                </c:pt>
                <c:pt idx="169">
                  <c:v>2654156890</c:v>
                </c:pt>
                <c:pt idx="170">
                  <c:v>1481322750</c:v>
                </c:pt>
                <c:pt idx="171">
                  <c:v>1562229620</c:v>
                </c:pt>
                <c:pt idx="172">
                  <c:v>2515744055</c:v>
                </c:pt>
                <c:pt idx="173">
                  <c:v>2061251400</c:v>
                </c:pt>
                <c:pt idx="174">
                  <c:v>2579584599</c:v>
                </c:pt>
                <c:pt idx="175">
                  <c:v>2752746444</c:v>
                </c:pt>
                <c:pt idx="176">
                  <c:v>2166351562</c:v>
                </c:pt>
                <c:pt idx="177">
                  <c:v>1699603620</c:v>
                </c:pt>
                <c:pt idx="178">
                  <c:v>2090992680</c:v>
                </c:pt>
                <c:pt idx="179">
                  <c:v>2219607558</c:v>
                </c:pt>
                <c:pt idx="180">
                  <c:v>1597575030</c:v>
                </c:pt>
                <c:pt idx="181">
                  <c:v>1879424102</c:v>
                </c:pt>
                <c:pt idx="182">
                  <c:v>2300293593</c:v>
                </c:pt>
                <c:pt idx="183">
                  <c:v>1969821810</c:v>
                </c:pt>
                <c:pt idx="184">
                  <c:v>3075113450</c:v>
                </c:pt>
                <c:pt idx="185">
                  <c:v>2621049940</c:v>
                </c:pt>
                <c:pt idx="186">
                  <c:v>2195220786</c:v>
                </c:pt>
                <c:pt idx="187">
                  <c:v>1542973508.9999998</c:v>
                </c:pt>
                <c:pt idx="188">
                  <c:v>1796832736</c:v>
                </c:pt>
                <c:pt idx="189">
                  <c:v>1925649478</c:v>
                </c:pt>
                <c:pt idx="190">
                  <c:v>1995605640.0000002</c:v>
                </c:pt>
                <c:pt idx="191">
                  <c:v>2247577254</c:v>
                </c:pt>
                <c:pt idx="192">
                  <c:v>1870116135.0000002</c:v>
                </c:pt>
                <c:pt idx="193">
                  <c:v>1607860920</c:v>
                </c:pt>
                <c:pt idx="194">
                  <c:v>2200087740</c:v>
                </c:pt>
                <c:pt idx="195">
                  <c:v>1661997829.9999998</c:v>
                </c:pt>
                <c:pt idx="196">
                  <c:v>1271425715</c:v>
                </c:pt>
                <c:pt idx="197">
                  <c:v>1779393228.0000002</c:v>
                </c:pt>
                <c:pt idx="198">
                  <c:v>2156037660</c:v>
                </c:pt>
                <c:pt idx="199">
                  <c:v>4032383680</c:v>
                </c:pt>
                <c:pt idx="200">
                  <c:v>2282916477</c:v>
                </c:pt>
                <c:pt idx="201">
                  <c:v>2245824630</c:v>
                </c:pt>
                <c:pt idx="202">
                  <c:v>1405745550</c:v>
                </c:pt>
                <c:pt idx="203">
                  <c:v>2517747750</c:v>
                </c:pt>
                <c:pt idx="204">
                  <c:v>945922950</c:v>
                </c:pt>
                <c:pt idx="205">
                  <c:v>282223935</c:v>
                </c:pt>
                <c:pt idx="206">
                  <c:v>1366238111</c:v>
                </c:pt>
                <c:pt idx="207">
                  <c:v>1795022437.0000002</c:v>
                </c:pt>
                <c:pt idx="208">
                  <c:v>1775543500</c:v>
                </c:pt>
                <c:pt idx="209">
                  <c:v>3185842590</c:v>
                </c:pt>
                <c:pt idx="210">
                  <c:v>3217147989</c:v>
                </c:pt>
                <c:pt idx="211">
                  <c:v>1701153720</c:v>
                </c:pt>
                <c:pt idx="212">
                  <c:v>1893069263.9999998</c:v>
                </c:pt>
                <c:pt idx="213">
                  <c:v>2328481389</c:v>
                </c:pt>
                <c:pt idx="214">
                  <c:v>3244802280.0000005</c:v>
                </c:pt>
                <c:pt idx="215">
                  <c:v>2410209606</c:v>
                </c:pt>
                <c:pt idx="216">
                  <c:v>3439109262</c:v>
                </c:pt>
                <c:pt idx="217">
                  <c:v>2906003562</c:v>
                </c:pt>
                <c:pt idx="218">
                  <c:v>2382053500</c:v>
                </c:pt>
                <c:pt idx="219">
                  <c:v>2662889106</c:v>
                </c:pt>
                <c:pt idx="220">
                  <c:v>2593843590</c:v>
                </c:pt>
                <c:pt idx="221">
                  <c:v>1647040264</c:v>
                </c:pt>
                <c:pt idx="222">
                  <c:v>1664415404</c:v>
                </c:pt>
                <c:pt idx="223">
                  <c:v>1933570440</c:v>
                </c:pt>
                <c:pt idx="224">
                  <c:v>4033066599.9999995</c:v>
                </c:pt>
                <c:pt idx="225">
                  <c:v>3505644360</c:v>
                </c:pt>
                <c:pt idx="226">
                  <c:v>2125592035</c:v>
                </c:pt>
                <c:pt idx="227">
                  <c:v>2596256045</c:v>
                </c:pt>
                <c:pt idx="228">
                  <c:v>1051280100</c:v>
                </c:pt>
                <c:pt idx="229">
                  <c:v>2511241866</c:v>
                </c:pt>
                <c:pt idx="230">
                  <c:v>1762544004.0000002</c:v>
                </c:pt>
                <c:pt idx="231">
                  <c:v>1753934259.9999998</c:v>
                </c:pt>
                <c:pt idx="232">
                  <c:v>2622053331</c:v>
                </c:pt>
                <c:pt idx="233">
                  <c:v>2971556180</c:v>
                </c:pt>
                <c:pt idx="234">
                  <c:v>3527123915.0000005</c:v>
                </c:pt>
                <c:pt idx="235">
                  <c:v>4595316538</c:v>
                </c:pt>
                <c:pt idx="236">
                  <c:v>3386968819</c:v>
                </c:pt>
                <c:pt idx="237">
                  <c:v>2695781800</c:v>
                </c:pt>
                <c:pt idx="238">
                  <c:v>2921257675</c:v>
                </c:pt>
                <c:pt idx="239">
                  <c:v>2141915380</c:v>
                </c:pt>
                <c:pt idx="240">
                  <c:v>2228306130</c:v>
                </c:pt>
                <c:pt idx="241">
                  <c:v>1725462846</c:v>
                </c:pt>
                <c:pt idx="242">
                  <c:v>2346502002</c:v>
                </c:pt>
                <c:pt idx="243">
                  <c:v>2099668684</c:v>
                </c:pt>
                <c:pt idx="244">
                  <c:v>2563810977.5</c:v>
                </c:pt>
                <c:pt idx="245">
                  <c:v>3536756000</c:v>
                </c:pt>
                <c:pt idx="246">
                  <c:v>3175631491.5</c:v>
                </c:pt>
                <c:pt idx="247">
                  <c:v>3826057280</c:v>
                </c:pt>
                <c:pt idx="248">
                  <c:v>3756342667</c:v>
                </c:pt>
                <c:pt idx="249">
                  <c:v>4870898892</c:v>
                </c:pt>
                <c:pt idx="250">
                  <c:v>6181702560</c:v>
                </c:pt>
                <c:pt idx="251">
                  <c:v>5304621000</c:v>
                </c:pt>
                <c:pt idx="252">
                  <c:v>4594821285</c:v>
                </c:pt>
                <c:pt idx="253">
                  <c:v>5178720250</c:v>
                </c:pt>
                <c:pt idx="254">
                  <c:v>4877924240</c:v>
                </c:pt>
                <c:pt idx="255">
                  <c:v>6377256900</c:v>
                </c:pt>
                <c:pt idx="256">
                  <c:v>1668975759</c:v>
                </c:pt>
                <c:pt idx="257">
                  <c:v>753417147</c:v>
                </c:pt>
                <c:pt idx="258">
                  <c:v>1966217134.4999998</c:v>
                </c:pt>
                <c:pt idx="259">
                  <c:v>3201938560</c:v>
                </c:pt>
                <c:pt idx="260">
                  <c:v>2911138450</c:v>
                </c:pt>
                <c:pt idx="261">
                  <c:v>4343191713.5</c:v>
                </c:pt>
                <c:pt idx="262">
                  <c:v>4450011536</c:v>
                </c:pt>
                <c:pt idx="263">
                  <c:v>3875177635</c:v>
                </c:pt>
                <c:pt idx="264">
                  <c:v>3363225929</c:v>
                </c:pt>
                <c:pt idx="265">
                  <c:v>2003518220</c:v>
                </c:pt>
                <c:pt idx="266">
                  <c:v>4019675940</c:v>
                </c:pt>
                <c:pt idx="267">
                  <c:v>3185869358</c:v>
                </c:pt>
                <c:pt idx="268">
                  <c:v>2808079370</c:v>
                </c:pt>
                <c:pt idx="269">
                  <c:v>2518021156</c:v>
                </c:pt>
                <c:pt idx="270">
                  <c:v>2300087400</c:v>
                </c:pt>
                <c:pt idx="271">
                  <c:v>2138715940</c:v>
                </c:pt>
                <c:pt idx="272">
                  <c:v>3517905500</c:v>
                </c:pt>
                <c:pt idx="273">
                  <c:v>3631947000</c:v>
                </c:pt>
                <c:pt idx="274">
                  <c:v>2789507752.5</c:v>
                </c:pt>
                <c:pt idx="275">
                  <c:v>3005791842</c:v>
                </c:pt>
                <c:pt idx="276">
                  <c:v>3611386913.0000005</c:v>
                </c:pt>
                <c:pt idx="277">
                  <c:v>3231703168</c:v>
                </c:pt>
                <c:pt idx="278">
                  <c:v>2892747312</c:v>
                </c:pt>
                <c:pt idx="279">
                  <c:v>3103405928</c:v>
                </c:pt>
                <c:pt idx="280">
                  <c:v>2165912478</c:v>
                </c:pt>
                <c:pt idx="281">
                  <c:v>2156900446</c:v>
                </c:pt>
                <c:pt idx="282">
                  <c:v>2136601350</c:v>
                </c:pt>
                <c:pt idx="283">
                  <c:v>1734859850</c:v>
                </c:pt>
                <c:pt idx="284">
                  <c:v>3366389600</c:v>
                </c:pt>
                <c:pt idx="285">
                  <c:v>2310432768</c:v>
                </c:pt>
                <c:pt idx="286">
                  <c:v>3008420844</c:v>
                </c:pt>
                <c:pt idx="287">
                  <c:v>4523983750</c:v>
                </c:pt>
                <c:pt idx="288">
                  <c:v>2974446132</c:v>
                </c:pt>
                <c:pt idx="289">
                  <c:v>2776683800</c:v>
                </c:pt>
                <c:pt idx="290">
                  <c:v>3238222356</c:v>
                </c:pt>
                <c:pt idx="291">
                  <c:v>3708316106.9999995</c:v>
                </c:pt>
                <c:pt idx="292">
                  <c:v>3637006520</c:v>
                </c:pt>
                <c:pt idx="293">
                  <c:v>2199357117</c:v>
                </c:pt>
                <c:pt idx="294">
                  <c:v>2546619090</c:v>
                </c:pt>
                <c:pt idx="295">
                  <c:v>2601620160</c:v>
                </c:pt>
                <c:pt idx="296">
                  <c:v>2345726412</c:v>
                </c:pt>
                <c:pt idx="297">
                  <c:v>2907801600</c:v>
                </c:pt>
                <c:pt idx="298">
                  <c:v>4759721494</c:v>
                </c:pt>
                <c:pt idx="299">
                  <c:v>3241152160</c:v>
                </c:pt>
                <c:pt idx="300">
                  <c:v>4428901540</c:v>
                </c:pt>
                <c:pt idx="301">
                  <c:v>2253960450</c:v>
                </c:pt>
                <c:pt idx="302">
                  <c:v>2414594160</c:v>
                </c:pt>
                <c:pt idx="303">
                  <c:v>3960040266</c:v>
                </c:pt>
                <c:pt idx="304">
                  <c:v>2303203826</c:v>
                </c:pt>
                <c:pt idx="305">
                  <c:v>2708495874</c:v>
                </c:pt>
                <c:pt idx="306">
                  <c:v>2684060902</c:v>
                </c:pt>
                <c:pt idx="307">
                  <c:v>4006084200</c:v>
                </c:pt>
                <c:pt idx="308">
                  <c:v>1543275252</c:v>
                </c:pt>
                <c:pt idx="309">
                  <c:v>908734025</c:v>
                </c:pt>
                <c:pt idx="310">
                  <c:v>1382428656</c:v>
                </c:pt>
                <c:pt idx="311">
                  <c:v>2662643400</c:v>
                </c:pt>
                <c:pt idx="312">
                  <c:v>4828835100</c:v>
                </c:pt>
                <c:pt idx="313">
                  <c:v>3907762045</c:v>
                </c:pt>
                <c:pt idx="314">
                  <c:v>3019653910</c:v>
                </c:pt>
                <c:pt idx="315">
                  <c:v>2391744460</c:v>
                </c:pt>
                <c:pt idx="316">
                  <c:v>2370293520</c:v>
                </c:pt>
                <c:pt idx="317">
                  <c:v>2267235750</c:v>
                </c:pt>
                <c:pt idx="318">
                  <c:v>3122393157</c:v>
                </c:pt>
                <c:pt idx="319">
                  <c:v>2913442440</c:v>
                </c:pt>
                <c:pt idx="320">
                  <c:v>5460547412</c:v>
                </c:pt>
                <c:pt idx="321">
                  <c:v>3251643630</c:v>
                </c:pt>
                <c:pt idx="322">
                  <c:v>2852455558</c:v>
                </c:pt>
                <c:pt idx="323">
                  <c:v>2309185140</c:v>
                </c:pt>
                <c:pt idx="324">
                  <c:v>3635491971</c:v>
                </c:pt>
                <c:pt idx="325">
                  <c:v>3386138716</c:v>
                </c:pt>
                <c:pt idx="326">
                  <c:v>4450250530</c:v>
                </c:pt>
                <c:pt idx="327">
                  <c:v>2458381120</c:v>
                </c:pt>
                <c:pt idx="328">
                  <c:v>3112998460</c:v>
                </c:pt>
                <c:pt idx="329">
                  <c:v>3652257648</c:v>
                </c:pt>
                <c:pt idx="330">
                  <c:v>2210083580</c:v>
                </c:pt>
                <c:pt idx="331">
                  <c:v>2202369525</c:v>
                </c:pt>
                <c:pt idx="332">
                  <c:v>1534135832</c:v>
                </c:pt>
                <c:pt idx="333">
                  <c:v>2143062236</c:v>
                </c:pt>
                <c:pt idx="334">
                  <c:v>2179617160</c:v>
                </c:pt>
                <c:pt idx="335">
                  <c:v>2254429716</c:v>
                </c:pt>
                <c:pt idx="336">
                  <c:v>2110584120.0000002</c:v>
                </c:pt>
                <c:pt idx="337">
                  <c:v>3305301300</c:v>
                </c:pt>
                <c:pt idx="338">
                  <c:v>2543406125</c:v>
                </c:pt>
                <c:pt idx="339">
                  <c:v>2413096836</c:v>
                </c:pt>
                <c:pt idx="340">
                  <c:v>2430410400</c:v>
                </c:pt>
                <c:pt idx="341">
                  <c:v>1974326120</c:v>
                </c:pt>
                <c:pt idx="342">
                  <c:v>2339340692</c:v>
                </c:pt>
                <c:pt idx="343">
                  <c:v>1670338880</c:v>
                </c:pt>
                <c:pt idx="344">
                  <c:v>1924325970</c:v>
                </c:pt>
                <c:pt idx="345">
                  <c:v>1436916888</c:v>
                </c:pt>
                <c:pt idx="346">
                  <c:v>2509915392</c:v>
                </c:pt>
                <c:pt idx="347">
                  <c:v>2739893400</c:v>
                </c:pt>
                <c:pt idx="348">
                  <c:v>2517459720</c:v>
                </c:pt>
                <c:pt idx="349">
                  <c:v>1976933740</c:v>
                </c:pt>
                <c:pt idx="350">
                  <c:v>1982718880</c:v>
                </c:pt>
                <c:pt idx="351">
                  <c:v>2605886800</c:v>
                </c:pt>
                <c:pt idx="352">
                  <c:v>3268772144</c:v>
                </c:pt>
                <c:pt idx="353">
                  <c:v>2657828796</c:v>
                </c:pt>
                <c:pt idx="354">
                  <c:v>5027759730</c:v>
                </c:pt>
                <c:pt idx="355">
                  <c:v>2748319415</c:v>
                </c:pt>
                <c:pt idx="356">
                  <c:v>4026238732</c:v>
                </c:pt>
                <c:pt idx="357">
                  <c:v>2824210340</c:v>
                </c:pt>
                <c:pt idx="358">
                  <c:v>2932047360</c:v>
                </c:pt>
                <c:pt idx="359">
                  <c:v>3502462950</c:v>
                </c:pt>
                <c:pt idx="360">
                  <c:v>1781007712</c:v>
                </c:pt>
                <c:pt idx="361">
                  <c:v>1572541222</c:v>
                </c:pt>
                <c:pt idx="362">
                  <c:v>1483200511</c:v>
                </c:pt>
                <c:pt idx="363">
                  <c:v>1460134530</c:v>
                </c:pt>
                <c:pt idx="364">
                  <c:v>1216291401</c:v>
                </c:pt>
                <c:pt idx="365">
                  <c:v>2781912835</c:v>
                </c:pt>
                <c:pt idx="366">
                  <c:v>2252620692</c:v>
                </c:pt>
                <c:pt idx="367">
                  <c:v>3919918790</c:v>
                </c:pt>
                <c:pt idx="368">
                  <c:v>2215690524</c:v>
                </c:pt>
                <c:pt idx="369">
                  <c:v>1996115240</c:v>
                </c:pt>
                <c:pt idx="370">
                  <c:v>2407572750</c:v>
                </c:pt>
                <c:pt idx="371">
                  <c:v>1870152252</c:v>
                </c:pt>
                <c:pt idx="372">
                  <c:v>3189704480</c:v>
                </c:pt>
                <c:pt idx="373">
                  <c:v>2511712500</c:v>
                </c:pt>
                <c:pt idx="374">
                  <c:v>1940261232</c:v>
                </c:pt>
                <c:pt idx="375">
                  <c:v>2941318800</c:v>
                </c:pt>
                <c:pt idx="376">
                  <c:v>2251502518</c:v>
                </c:pt>
                <c:pt idx="377">
                  <c:v>2603921760</c:v>
                </c:pt>
                <c:pt idx="378">
                  <c:v>2200029840</c:v>
                </c:pt>
                <c:pt idx="379">
                  <c:v>1860216055</c:v>
                </c:pt>
                <c:pt idx="380">
                  <c:v>1477434210</c:v>
                </c:pt>
                <c:pt idx="381">
                  <c:v>2855459436</c:v>
                </c:pt>
                <c:pt idx="382">
                  <c:v>2382524060</c:v>
                </c:pt>
                <c:pt idx="383">
                  <c:v>3650348864</c:v>
                </c:pt>
                <c:pt idx="384">
                  <c:v>2207320629</c:v>
                </c:pt>
                <c:pt idx="385">
                  <c:v>4456305570</c:v>
                </c:pt>
                <c:pt idx="386">
                  <c:v>3532838400</c:v>
                </c:pt>
                <c:pt idx="387">
                  <c:v>3275208880</c:v>
                </c:pt>
                <c:pt idx="388">
                  <c:v>2647360032</c:v>
                </c:pt>
                <c:pt idx="389">
                  <c:v>2687355650</c:v>
                </c:pt>
                <c:pt idx="390">
                  <c:v>3899206600</c:v>
                </c:pt>
                <c:pt idx="391">
                  <c:v>2008419900</c:v>
                </c:pt>
                <c:pt idx="392">
                  <c:v>2305403596</c:v>
                </c:pt>
                <c:pt idx="393">
                  <c:v>2479694400</c:v>
                </c:pt>
                <c:pt idx="394">
                  <c:v>1898602500</c:v>
                </c:pt>
                <c:pt idx="395">
                  <c:v>1985072070</c:v>
                </c:pt>
                <c:pt idx="396">
                  <c:v>3013575750</c:v>
                </c:pt>
                <c:pt idx="397">
                  <c:v>2626054288</c:v>
                </c:pt>
                <c:pt idx="398">
                  <c:v>2400782692</c:v>
                </c:pt>
                <c:pt idx="399">
                  <c:v>3326050425</c:v>
                </c:pt>
                <c:pt idx="400">
                  <c:v>2325660345</c:v>
                </c:pt>
                <c:pt idx="401">
                  <c:v>1993258764</c:v>
                </c:pt>
                <c:pt idx="402">
                  <c:v>2635718240</c:v>
                </c:pt>
                <c:pt idx="403">
                  <c:v>3215519300</c:v>
                </c:pt>
                <c:pt idx="404">
                  <c:v>3310689100</c:v>
                </c:pt>
                <c:pt idx="405">
                  <c:v>2544134103</c:v>
                </c:pt>
                <c:pt idx="406">
                  <c:v>7538908608</c:v>
                </c:pt>
                <c:pt idx="407">
                  <c:v>8545120794</c:v>
                </c:pt>
                <c:pt idx="408">
                  <c:v>3087705810</c:v>
                </c:pt>
                <c:pt idx="409">
                  <c:v>4575019500</c:v>
                </c:pt>
                <c:pt idx="410">
                  <c:v>3395147699</c:v>
                </c:pt>
                <c:pt idx="411">
                  <c:v>2619243050</c:v>
                </c:pt>
                <c:pt idx="412">
                  <c:v>1781168049</c:v>
                </c:pt>
                <c:pt idx="413">
                  <c:v>1165963734</c:v>
                </c:pt>
                <c:pt idx="414">
                  <c:v>1335012000</c:v>
                </c:pt>
                <c:pt idx="415">
                  <c:v>3122485506</c:v>
                </c:pt>
                <c:pt idx="416">
                  <c:v>3308377620</c:v>
                </c:pt>
                <c:pt idx="417">
                  <c:v>3304849611</c:v>
                </c:pt>
                <c:pt idx="418">
                  <c:v>3314383920</c:v>
                </c:pt>
                <c:pt idx="419">
                  <c:v>3370275950</c:v>
                </c:pt>
                <c:pt idx="420">
                  <c:v>3539965464</c:v>
                </c:pt>
                <c:pt idx="421">
                  <c:v>1632206160</c:v>
                </c:pt>
                <c:pt idx="422">
                  <c:v>3627496764</c:v>
                </c:pt>
                <c:pt idx="423">
                  <c:v>3150931275</c:v>
                </c:pt>
                <c:pt idx="424">
                  <c:v>4972332147</c:v>
                </c:pt>
                <c:pt idx="425">
                  <c:v>5531833440</c:v>
                </c:pt>
                <c:pt idx="426">
                  <c:v>2627389632</c:v>
                </c:pt>
                <c:pt idx="427">
                  <c:v>2227093458</c:v>
                </c:pt>
                <c:pt idx="428">
                  <c:v>6543178190</c:v>
                </c:pt>
                <c:pt idx="429">
                  <c:v>5289868716</c:v>
                </c:pt>
                <c:pt idx="430">
                  <c:v>3971147440</c:v>
                </c:pt>
                <c:pt idx="431">
                  <c:v>2235299720</c:v>
                </c:pt>
                <c:pt idx="432">
                  <c:v>2514070350</c:v>
                </c:pt>
                <c:pt idx="433">
                  <c:v>2823463995</c:v>
                </c:pt>
                <c:pt idx="434">
                  <c:v>2645843640</c:v>
                </c:pt>
                <c:pt idx="435">
                  <c:v>3075384408</c:v>
                </c:pt>
                <c:pt idx="436">
                  <c:v>2903056250</c:v>
                </c:pt>
                <c:pt idx="437">
                  <c:v>3773125940.0000005</c:v>
                </c:pt>
                <c:pt idx="438">
                  <c:v>4280872912</c:v>
                </c:pt>
                <c:pt idx="439">
                  <c:v>2742939308</c:v>
                </c:pt>
                <c:pt idx="440">
                  <c:v>2743359102</c:v>
                </c:pt>
                <c:pt idx="441">
                  <c:v>3057589904</c:v>
                </c:pt>
                <c:pt idx="442">
                  <c:v>4025177500</c:v>
                </c:pt>
                <c:pt idx="443">
                  <c:v>3951201212</c:v>
                </c:pt>
                <c:pt idx="444">
                  <c:v>3794420160</c:v>
                </c:pt>
                <c:pt idx="445">
                  <c:v>4550299284</c:v>
                </c:pt>
                <c:pt idx="446">
                  <c:v>3757274176</c:v>
                </c:pt>
                <c:pt idx="447">
                  <c:v>3264753500</c:v>
                </c:pt>
                <c:pt idx="448">
                  <c:v>2899170173.9999995</c:v>
                </c:pt>
                <c:pt idx="449">
                  <c:v>1914491250</c:v>
                </c:pt>
                <c:pt idx="450">
                  <c:v>3683886480</c:v>
                </c:pt>
                <c:pt idx="451">
                  <c:v>4802461100</c:v>
                </c:pt>
                <c:pt idx="452">
                  <c:v>4489477244</c:v>
                </c:pt>
                <c:pt idx="453">
                  <c:v>2728322048</c:v>
                </c:pt>
                <c:pt idx="454">
                  <c:v>3657103730</c:v>
                </c:pt>
                <c:pt idx="455">
                  <c:v>3334087792</c:v>
                </c:pt>
                <c:pt idx="456">
                  <c:v>4130685585</c:v>
                </c:pt>
                <c:pt idx="457">
                  <c:v>3238452200</c:v>
                </c:pt>
                <c:pt idx="458">
                  <c:v>2607624486</c:v>
                </c:pt>
                <c:pt idx="459">
                  <c:v>2817606329.9999995</c:v>
                </c:pt>
                <c:pt idx="460">
                  <c:v>3621087720</c:v>
                </c:pt>
                <c:pt idx="461">
                  <c:v>5609875879</c:v>
                </c:pt>
                <c:pt idx="462">
                  <c:v>4456248274</c:v>
                </c:pt>
                <c:pt idx="463">
                  <c:v>2501741726</c:v>
                </c:pt>
                <c:pt idx="464">
                  <c:v>3325955850</c:v>
                </c:pt>
                <c:pt idx="465">
                  <c:v>2424158184</c:v>
                </c:pt>
                <c:pt idx="466">
                  <c:v>890096828</c:v>
                </c:pt>
                <c:pt idx="467">
                  <c:v>2944681375</c:v>
                </c:pt>
                <c:pt idx="468">
                  <c:v>2578236892</c:v>
                </c:pt>
                <c:pt idx="469">
                  <c:v>2598027390</c:v>
                </c:pt>
                <c:pt idx="470">
                  <c:v>5061101892</c:v>
                </c:pt>
                <c:pt idx="471">
                  <c:v>4486088252</c:v>
                </c:pt>
                <c:pt idx="472">
                  <c:v>3426235776</c:v>
                </c:pt>
                <c:pt idx="473">
                  <c:v>2501706336</c:v>
                </c:pt>
                <c:pt idx="474">
                  <c:v>3281872020</c:v>
                </c:pt>
                <c:pt idx="475">
                  <c:v>2792296320</c:v>
                </c:pt>
                <c:pt idx="476">
                  <c:v>4026319488</c:v>
                </c:pt>
                <c:pt idx="477">
                  <c:v>3806331536</c:v>
                </c:pt>
                <c:pt idx="478">
                  <c:v>2562896520</c:v>
                </c:pt>
                <c:pt idx="479">
                  <c:v>2940916416</c:v>
                </c:pt>
                <c:pt idx="480">
                  <c:v>3171316248</c:v>
                </c:pt>
                <c:pt idx="481">
                  <c:v>2543614704</c:v>
                </c:pt>
                <c:pt idx="482">
                  <c:v>2946000708.0000005</c:v>
                </c:pt>
                <c:pt idx="483">
                  <c:v>2342806850</c:v>
                </c:pt>
                <c:pt idx="484">
                  <c:v>3158681646</c:v>
                </c:pt>
                <c:pt idx="485">
                  <c:v>3672720552</c:v>
                </c:pt>
                <c:pt idx="486">
                  <c:v>3868274550</c:v>
                </c:pt>
                <c:pt idx="487">
                  <c:v>3922141796.0000005</c:v>
                </c:pt>
                <c:pt idx="488">
                  <c:v>3451780500</c:v>
                </c:pt>
                <c:pt idx="489">
                  <c:v>4732413600</c:v>
                </c:pt>
                <c:pt idx="490">
                  <c:v>5666150550</c:v>
                </c:pt>
                <c:pt idx="491">
                  <c:v>2811417839.9999995</c:v>
                </c:pt>
                <c:pt idx="492">
                  <c:v>3420958464</c:v>
                </c:pt>
                <c:pt idx="493">
                  <c:v>3381568764.0000005</c:v>
                </c:pt>
                <c:pt idx="494">
                  <c:v>2888329446.0000005</c:v>
                </c:pt>
                <c:pt idx="495">
                  <c:v>2691602180</c:v>
                </c:pt>
                <c:pt idx="496">
                  <c:v>2482512608</c:v>
                </c:pt>
                <c:pt idx="497">
                  <c:v>5177937468</c:v>
                </c:pt>
                <c:pt idx="498">
                  <c:v>4698771660</c:v>
                </c:pt>
                <c:pt idx="499">
                  <c:v>3935388380</c:v>
                </c:pt>
                <c:pt idx="500">
                  <c:v>4759780172</c:v>
                </c:pt>
                <c:pt idx="501">
                  <c:v>4634877864.8000002</c:v>
                </c:pt>
                <c:pt idx="502">
                  <c:v>5000303724</c:v>
                </c:pt>
                <c:pt idx="503">
                  <c:v>5799944325</c:v>
                </c:pt>
                <c:pt idx="504">
                  <c:v>4201748928</c:v>
                </c:pt>
                <c:pt idx="505">
                  <c:v>6777648217.5999994</c:v>
                </c:pt>
                <c:pt idx="506">
                  <c:v>5609636265</c:v>
                </c:pt>
                <c:pt idx="507">
                  <c:v>6148573004</c:v>
                </c:pt>
                <c:pt idx="508">
                  <c:v>4867285550.3999996</c:v>
                </c:pt>
                <c:pt idx="509">
                  <c:v>5014128257.6000004</c:v>
                </c:pt>
                <c:pt idx="510">
                  <c:v>6671707701.6000004</c:v>
                </c:pt>
                <c:pt idx="511">
                  <c:v>6444105782.3999996</c:v>
                </c:pt>
                <c:pt idx="512">
                  <c:v>5899839827.3999996</c:v>
                </c:pt>
                <c:pt idx="513">
                  <c:v>6883925728</c:v>
                </c:pt>
                <c:pt idx="514">
                  <c:v>5176545999</c:v>
                </c:pt>
                <c:pt idx="515">
                  <c:v>5379371872</c:v>
                </c:pt>
                <c:pt idx="516">
                  <c:v>4545224112</c:v>
                </c:pt>
                <c:pt idx="517">
                  <c:v>1979647971.8000002</c:v>
                </c:pt>
                <c:pt idx="518">
                  <c:v>992644528.19999993</c:v>
                </c:pt>
                <c:pt idx="519">
                  <c:v>2721557169.5999999</c:v>
                </c:pt>
                <c:pt idx="520">
                  <c:v>6292751712.8000002</c:v>
                </c:pt>
                <c:pt idx="521">
                  <c:v>4861194581.6000004</c:v>
                </c:pt>
                <c:pt idx="522">
                  <c:v>4732914782.3999996</c:v>
                </c:pt>
                <c:pt idx="523">
                  <c:v>6054811461</c:v>
                </c:pt>
                <c:pt idx="524">
                  <c:v>3968019424</c:v>
                </c:pt>
                <c:pt idx="525">
                  <c:v>4444849772</c:v>
                </c:pt>
                <c:pt idx="526">
                  <c:v>7939697662.4000006</c:v>
                </c:pt>
                <c:pt idx="527">
                  <c:v>7707259846</c:v>
                </c:pt>
                <c:pt idx="528">
                  <c:v>10654982060.800001</c:v>
                </c:pt>
                <c:pt idx="529">
                  <c:v>8465181677.8000002</c:v>
                </c:pt>
                <c:pt idx="530">
                  <c:v>6568063547.3999996</c:v>
                </c:pt>
                <c:pt idx="531">
                  <c:v>6675585462</c:v>
                </c:pt>
                <c:pt idx="532">
                  <c:v>4629736800</c:v>
                </c:pt>
                <c:pt idx="533">
                  <c:v>4119175737.5999999</c:v>
                </c:pt>
                <c:pt idx="534">
                  <c:v>5060624430.3999996</c:v>
                </c:pt>
                <c:pt idx="535">
                  <c:v>4255127603.2000003</c:v>
                </c:pt>
                <c:pt idx="536">
                  <c:v>3372804241.1999998</c:v>
                </c:pt>
                <c:pt idx="537">
                  <c:v>4202327110.8000002</c:v>
                </c:pt>
                <c:pt idx="538">
                  <c:v>5084293664</c:v>
                </c:pt>
                <c:pt idx="539">
                  <c:v>7544312700.1999998</c:v>
                </c:pt>
                <c:pt idx="540">
                  <c:v>5008929237</c:v>
                </c:pt>
                <c:pt idx="541">
                  <c:v>5639255583</c:v>
                </c:pt>
                <c:pt idx="542">
                  <c:v>7092636202.4000006</c:v>
                </c:pt>
                <c:pt idx="543">
                  <c:v>3806394816.8000002</c:v>
                </c:pt>
                <c:pt idx="544">
                  <c:v>3285372424.8000002</c:v>
                </c:pt>
                <c:pt idx="545">
                  <c:v>4055731867.8000002</c:v>
                </c:pt>
                <c:pt idx="546">
                  <c:v>2970458808</c:v>
                </c:pt>
                <c:pt idx="547">
                  <c:v>3781291915.4000001</c:v>
                </c:pt>
                <c:pt idx="548">
                  <c:v>4757935923</c:v>
                </c:pt>
                <c:pt idx="549">
                  <c:v>4540955734.3999996</c:v>
                </c:pt>
                <c:pt idx="550">
                  <c:v>5762624517.6000004</c:v>
                </c:pt>
                <c:pt idx="551">
                  <c:v>3908232925.6000004</c:v>
                </c:pt>
                <c:pt idx="552">
                  <c:v>3042805217.2000003</c:v>
                </c:pt>
                <c:pt idx="553">
                  <c:v>6096935856</c:v>
                </c:pt>
                <c:pt idx="554">
                  <c:v>6735808640</c:v>
                </c:pt>
                <c:pt idx="555">
                  <c:v>5477764864</c:v>
                </c:pt>
                <c:pt idx="556">
                  <c:v>4523467042.8000002</c:v>
                </c:pt>
                <c:pt idx="557">
                  <c:v>4527502432</c:v>
                </c:pt>
                <c:pt idx="558">
                  <c:v>3557639374.8000002</c:v>
                </c:pt>
                <c:pt idx="559">
                  <c:v>3129049123.2000003</c:v>
                </c:pt>
                <c:pt idx="560">
                  <c:v>5388232630</c:v>
                </c:pt>
                <c:pt idx="561">
                  <c:v>6455953980</c:v>
                </c:pt>
                <c:pt idx="562">
                  <c:v>6146693996.3999996</c:v>
                </c:pt>
                <c:pt idx="563">
                  <c:v>6708799017</c:v>
                </c:pt>
                <c:pt idx="564">
                  <c:v>5136372768</c:v>
                </c:pt>
                <c:pt idx="565">
                  <c:v>6488041224</c:v>
                </c:pt>
                <c:pt idx="566">
                  <c:v>10331661081.6</c:v>
                </c:pt>
                <c:pt idx="567">
                  <c:v>13237705571.999998</c:v>
                </c:pt>
                <c:pt idx="568">
                  <c:v>13162876974</c:v>
                </c:pt>
                <c:pt idx="569">
                  <c:v>8564825627.4000006</c:v>
                </c:pt>
                <c:pt idx="570">
                  <c:v>6681067036.8000002</c:v>
                </c:pt>
                <c:pt idx="571">
                  <c:v>7632012536.4000006</c:v>
                </c:pt>
                <c:pt idx="572">
                  <c:v>11865058781.6</c:v>
                </c:pt>
                <c:pt idx="573">
                  <c:v>8743332292</c:v>
                </c:pt>
                <c:pt idx="574">
                  <c:v>10018384653.199999</c:v>
                </c:pt>
                <c:pt idx="575">
                  <c:v>7834716747</c:v>
                </c:pt>
                <c:pt idx="576">
                  <c:v>5684881471.1999998</c:v>
                </c:pt>
                <c:pt idx="577">
                  <c:v>6491257336.1999998</c:v>
                </c:pt>
                <c:pt idx="578">
                  <c:v>10357886298</c:v>
                </c:pt>
                <c:pt idx="579">
                  <c:v>8490917682</c:v>
                </c:pt>
                <c:pt idx="580">
                  <c:v>9432413056</c:v>
                </c:pt>
                <c:pt idx="581">
                  <c:v>9838522352.3999996</c:v>
                </c:pt>
                <c:pt idx="582">
                  <c:v>9754101268.8000011</c:v>
                </c:pt>
                <c:pt idx="583">
                  <c:v>13679401111.200001</c:v>
                </c:pt>
                <c:pt idx="584">
                  <c:v>10154208735</c:v>
                </c:pt>
                <c:pt idx="585">
                  <c:v>15973825850.4</c:v>
                </c:pt>
                <c:pt idx="586">
                  <c:v>24776681334.799999</c:v>
                </c:pt>
                <c:pt idx="587">
                  <c:v>18238451424</c:v>
                </c:pt>
                <c:pt idx="588">
                  <c:v>14298598938</c:v>
                </c:pt>
                <c:pt idx="589">
                  <c:v>11133205800</c:v>
                </c:pt>
                <c:pt idx="590">
                  <c:v>12900917642.6</c:v>
                </c:pt>
                <c:pt idx="591">
                  <c:v>14819111774</c:v>
                </c:pt>
                <c:pt idx="592">
                  <c:v>14627832909.4</c:v>
                </c:pt>
                <c:pt idx="593">
                  <c:v>15457586404.4</c:v>
                </c:pt>
                <c:pt idx="594">
                  <c:v>12369539160</c:v>
                </c:pt>
                <c:pt idx="595">
                  <c:v>21363146546.799999</c:v>
                </c:pt>
                <c:pt idx="596">
                  <c:v>10189350386</c:v>
                </c:pt>
                <c:pt idx="597">
                  <c:v>11814417988.799999</c:v>
                </c:pt>
                <c:pt idx="598">
                  <c:v>15114459794.799999</c:v>
                </c:pt>
                <c:pt idx="599">
                  <c:v>14871567681.599998</c:v>
                </c:pt>
                <c:pt idx="600">
                  <c:v>14330869650.6</c:v>
                </c:pt>
                <c:pt idx="601">
                  <c:v>7991459456.3999996</c:v>
                </c:pt>
                <c:pt idx="602">
                  <c:v>9233276092.1999989</c:v>
                </c:pt>
                <c:pt idx="603">
                  <c:v>10114590630</c:v>
                </c:pt>
                <c:pt idx="604">
                  <c:v>11422467020.800001</c:v>
                </c:pt>
                <c:pt idx="605">
                  <c:v>18507778304</c:v>
                </c:pt>
                <c:pt idx="606">
                  <c:v>9062173890</c:v>
                </c:pt>
                <c:pt idx="607">
                  <c:v>11998301986</c:v>
                </c:pt>
                <c:pt idx="608">
                  <c:v>15411263965.400002</c:v>
                </c:pt>
                <c:pt idx="609">
                  <c:v>9751182249.6000004</c:v>
                </c:pt>
                <c:pt idx="610">
                  <c:v>18447220068.400002</c:v>
                </c:pt>
                <c:pt idx="611">
                  <c:v>11271506442</c:v>
                </c:pt>
                <c:pt idx="612">
                  <c:v>17505952217</c:v>
                </c:pt>
                <c:pt idx="613">
                  <c:v>10656540007.4</c:v>
                </c:pt>
                <c:pt idx="614">
                  <c:v>6318905608.8000002</c:v>
                </c:pt>
                <c:pt idx="615">
                  <c:v>9858286455.6000004</c:v>
                </c:pt>
                <c:pt idx="616">
                  <c:v>7914342358.3999996</c:v>
                </c:pt>
                <c:pt idx="617">
                  <c:v>9733417608</c:v>
                </c:pt>
                <c:pt idx="618">
                  <c:v>11965391919.6</c:v>
                </c:pt>
                <c:pt idx="619">
                  <c:v>12336946242.4</c:v>
                </c:pt>
                <c:pt idx="620">
                  <c:v>13262396347.199999</c:v>
                </c:pt>
                <c:pt idx="621">
                  <c:v>6921022788</c:v>
                </c:pt>
                <c:pt idx="622">
                  <c:v>6103616846.6000004</c:v>
                </c:pt>
                <c:pt idx="623">
                  <c:v>3625158240</c:v>
                </c:pt>
                <c:pt idx="624">
                  <c:v>8931671983</c:v>
                </c:pt>
                <c:pt idx="625">
                  <c:v>15055744000</c:v>
                </c:pt>
                <c:pt idx="626">
                  <c:v>13576350762.799999</c:v>
                </c:pt>
                <c:pt idx="627">
                  <c:v>9961935600.5999985</c:v>
                </c:pt>
                <c:pt idx="628">
                  <c:v>13504543550.4</c:v>
                </c:pt>
                <c:pt idx="629">
                  <c:v>17841111700</c:v>
                </c:pt>
                <c:pt idx="630">
                  <c:v>25794621830</c:v>
                </c:pt>
                <c:pt idx="631">
                  <c:v>3773565100.8000002</c:v>
                </c:pt>
                <c:pt idx="632">
                  <c:v>4780007585.5999994</c:v>
                </c:pt>
                <c:pt idx="633">
                  <c:v>1010112960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6-4E32-8875-F0B01DFFEA04}"/>
            </c:ext>
          </c:extLst>
        </c:ser>
        <c:ser>
          <c:idx val="2"/>
          <c:order val="2"/>
          <c:tx>
            <c:strRef>
              <c:f>Данные!$R$1</c:f>
              <c:strCache>
                <c:ptCount val="1"/>
                <c:pt idx="0">
                  <c:v>Аэрофлот – объем в д. в.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Данные!$R$2:$R$635</c:f>
              <c:numCache>
                <c:formatCode>0.0000</c:formatCode>
                <c:ptCount val="634"/>
                <c:pt idx="0">
                  <c:v>262541113.90000001</c:v>
                </c:pt>
                <c:pt idx="1">
                  <c:v>162067074.84</c:v>
                </c:pt>
                <c:pt idx="2">
                  <c:v>159560857.28</c:v>
                </c:pt>
                <c:pt idx="3">
                  <c:v>241975006.69999999</c:v>
                </c:pt>
                <c:pt idx="4">
                  <c:v>89640982.859999999</c:v>
                </c:pt>
                <c:pt idx="5">
                  <c:v>145855710</c:v>
                </c:pt>
                <c:pt idx="6">
                  <c:v>158325460.5</c:v>
                </c:pt>
                <c:pt idx="7">
                  <c:v>149656617.90000001</c:v>
                </c:pt>
                <c:pt idx="8">
                  <c:v>303475482.75</c:v>
                </c:pt>
                <c:pt idx="9">
                  <c:v>556919222.39999998</c:v>
                </c:pt>
                <c:pt idx="10">
                  <c:v>746643638.70000005</c:v>
                </c:pt>
                <c:pt idx="11">
                  <c:v>502959508.64999998</c:v>
                </c:pt>
                <c:pt idx="12">
                  <c:v>466116847.29000002</c:v>
                </c:pt>
                <c:pt idx="13">
                  <c:v>218140065</c:v>
                </c:pt>
                <c:pt idx="14">
                  <c:v>400522103.97000003</c:v>
                </c:pt>
                <c:pt idx="15">
                  <c:v>326624704.94999999</c:v>
                </c:pt>
                <c:pt idx="16">
                  <c:v>248711378.50999999</c:v>
                </c:pt>
                <c:pt idx="17">
                  <c:v>210450359.5</c:v>
                </c:pt>
                <c:pt idx="18">
                  <c:v>179608714.95000002</c:v>
                </c:pt>
                <c:pt idx="19">
                  <c:v>135734243.30000001</c:v>
                </c:pt>
                <c:pt idx="20">
                  <c:v>165857441.40000001</c:v>
                </c:pt>
                <c:pt idx="21">
                  <c:v>110966589.47999999</c:v>
                </c:pt>
                <c:pt idx="22">
                  <c:v>115572475.2</c:v>
                </c:pt>
                <c:pt idx="23">
                  <c:v>170556892.81999999</c:v>
                </c:pt>
                <c:pt idx="24">
                  <c:v>112567477.86999999</c:v>
                </c:pt>
                <c:pt idx="25">
                  <c:v>114008291.84</c:v>
                </c:pt>
                <c:pt idx="26">
                  <c:v>157033072.00999999</c:v>
                </c:pt>
                <c:pt idx="27">
                  <c:v>158395357.25</c:v>
                </c:pt>
                <c:pt idx="28">
                  <c:v>220183144.59999999</c:v>
                </c:pt>
                <c:pt idx="29">
                  <c:v>323739530.39999998</c:v>
                </c:pt>
                <c:pt idx="30">
                  <c:v>134026073.5</c:v>
                </c:pt>
                <c:pt idx="31">
                  <c:v>120571979.58</c:v>
                </c:pt>
                <c:pt idx="32">
                  <c:v>132759784.08</c:v>
                </c:pt>
                <c:pt idx="33">
                  <c:v>164651697</c:v>
                </c:pt>
                <c:pt idx="34">
                  <c:v>149587733.78</c:v>
                </c:pt>
                <c:pt idx="35">
                  <c:v>595188199.44999993</c:v>
                </c:pt>
                <c:pt idx="36">
                  <c:v>264796487.04000002</c:v>
                </c:pt>
                <c:pt idx="37">
                  <c:v>195352427.57999998</c:v>
                </c:pt>
                <c:pt idx="38">
                  <c:v>298504734</c:v>
                </c:pt>
                <c:pt idx="39">
                  <c:v>405425631</c:v>
                </c:pt>
                <c:pt idx="40">
                  <c:v>555681972.79999995</c:v>
                </c:pt>
                <c:pt idx="41">
                  <c:v>357637017.59999996</c:v>
                </c:pt>
                <c:pt idx="42">
                  <c:v>144731210.28</c:v>
                </c:pt>
                <c:pt idx="43">
                  <c:v>264370112</c:v>
                </c:pt>
                <c:pt idx="44">
                  <c:v>624295563.5</c:v>
                </c:pt>
                <c:pt idx="45">
                  <c:v>402406576</c:v>
                </c:pt>
                <c:pt idx="46">
                  <c:v>324003947.95999998</c:v>
                </c:pt>
                <c:pt idx="47">
                  <c:v>509944429.80000001</c:v>
                </c:pt>
                <c:pt idx="48">
                  <c:v>272460028.5</c:v>
                </c:pt>
                <c:pt idx="49">
                  <c:v>286088451.95000005</c:v>
                </c:pt>
                <c:pt idx="50">
                  <c:v>234399496.39999998</c:v>
                </c:pt>
                <c:pt idx="51">
                  <c:v>262769677.44000003</c:v>
                </c:pt>
                <c:pt idx="52">
                  <c:v>357634089</c:v>
                </c:pt>
                <c:pt idx="53">
                  <c:v>353395249</c:v>
                </c:pt>
                <c:pt idx="54">
                  <c:v>373477572</c:v>
                </c:pt>
                <c:pt idx="55">
                  <c:v>194812221.59999999</c:v>
                </c:pt>
                <c:pt idx="56">
                  <c:v>249619666.60000002</c:v>
                </c:pt>
                <c:pt idx="57">
                  <c:v>485093013.75</c:v>
                </c:pt>
                <c:pt idx="58">
                  <c:v>756894836.88</c:v>
                </c:pt>
                <c:pt idx="59">
                  <c:v>465706899</c:v>
                </c:pt>
                <c:pt idx="60">
                  <c:v>1045801240</c:v>
                </c:pt>
                <c:pt idx="61">
                  <c:v>671919110</c:v>
                </c:pt>
                <c:pt idx="62">
                  <c:v>595122608</c:v>
                </c:pt>
                <c:pt idx="63">
                  <c:v>315840708</c:v>
                </c:pt>
                <c:pt idx="64">
                  <c:v>273267000</c:v>
                </c:pt>
                <c:pt idx="65">
                  <c:v>530791464</c:v>
                </c:pt>
                <c:pt idx="66">
                  <c:v>419876856</c:v>
                </c:pt>
                <c:pt idx="67">
                  <c:v>253052300</c:v>
                </c:pt>
                <c:pt idx="68">
                  <c:v>215322580</c:v>
                </c:pt>
                <c:pt idx="69">
                  <c:v>253118844</c:v>
                </c:pt>
                <c:pt idx="70">
                  <c:v>246043989.99999997</c:v>
                </c:pt>
                <c:pt idx="71">
                  <c:v>468493500</c:v>
                </c:pt>
                <c:pt idx="72">
                  <c:v>303073152</c:v>
                </c:pt>
                <c:pt idx="73">
                  <c:v>231346202</c:v>
                </c:pt>
                <c:pt idx="74">
                  <c:v>206798424</c:v>
                </c:pt>
                <c:pt idx="75">
                  <c:v>218490675</c:v>
                </c:pt>
                <c:pt idx="76">
                  <c:v>255688300</c:v>
                </c:pt>
                <c:pt idx="77">
                  <c:v>99551374</c:v>
                </c:pt>
                <c:pt idx="78">
                  <c:v>138506562</c:v>
                </c:pt>
                <c:pt idx="79">
                  <c:v>212349408</c:v>
                </c:pt>
                <c:pt idx="80">
                  <c:v>345468450</c:v>
                </c:pt>
                <c:pt idx="81">
                  <c:v>310704621</c:v>
                </c:pt>
                <c:pt idx="82">
                  <c:v>213080065</c:v>
                </c:pt>
                <c:pt idx="83">
                  <c:v>603638675</c:v>
                </c:pt>
                <c:pt idx="84">
                  <c:v>1045370601</c:v>
                </c:pt>
                <c:pt idx="85">
                  <c:v>417767200</c:v>
                </c:pt>
                <c:pt idx="86">
                  <c:v>311638500</c:v>
                </c:pt>
                <c:pt idx="87">
                  <c:v>244355400</c:v>
                </c:pt>
                <c:pt idx="88">
                  <c:v>885188150</c:v>
                </c:pt>
                <c:pt idx="89">
                  <c:v>424112272</c:v>
                </c:pt>
                <c:pt idx="90">
                  <c:v>341621851</c:v>
                </c:pt>
                <c:pt idx="91">
                  <c:v>262593216</c:v>
                </c:pt>
                <c:pt idx="92">
                  <c:v>967975064</c:v>
                </c:pt>
                <c:pt idx="93">
                  <c:v>585528540</c:v>
                </c:pt>
                <c:pt idx="94">
                  <c:v>327931536</c:v>
                </c:pt>
                <c:pt idx="95">
                  <c:v>296473820</c:v>
                </c:pt>
                <c:pt idx="96">
                  <c:v>717096606</c:v>
                </c:pt>
                <c:pt idx="97">
                  <c:v>425363085</c:v>
                </c:pt>
                <c:pt idx="98">
                  <c:v>298604152</c:v>
                </c:pt>
                <c:pt idx="99">
                  <c:v>208945580</c:v>
                </c:pt>
                <c:pt idx="100">
                  <c:v>216132400</c:v>
                </c:pt>
                <c:pt idx="101">
                  <c:v>766543014</c:v>
                </c:pt>
                <c:pt idx="102">
                  <c:v>189225613</c:v>
                </c:pt>
                <c:pt idx="103">
                  <c:v>157807398</c:v>
                </c:pt>
                <c:pt idx="104">
                  <c:v>125044010</c:v>
                </c:pt>
                <c:pt idx="105">
                  <c:v>195174570</c:v>
                </c:pt>
                <c:pt idx="106">
                  <c:v>897232380</c:v>
                </c:pt>
                <c:pt idx="107">
                  <c:v>598311775</c:v>
                </c:pt>
                <c:pt idx="108">
                  <c:v>1327927690</c:v>
                </c:pt>
                <c:pt idx="109">
                  <c:v>864747468</c:v>
                </c:pt>
                <c:pt idx="110">
                  <c:v>899052140</c:v>
                </c:pt>
                <c:pt idx="111">
                  <c:v>205571298</c:v>
                </c:pt>
                <c:pt idx="112">
                  <c:v>349861050</c:v>
                </c:pt>
                <c:pt idx="113">
                  <c:v>589322888</c:v>
                </c:pt>
                <c:pt idx="114">
                  <c:v>612963624</c:v>
                </c:pt>
                <c:pt idx="115">
                  <c:v>151622636</c:v>
                </c:pt>
                <c:pt idx="116">
                  <c:v>401266800</c:v>
                </c:pt>
                <c:pt idx="117">
                  <c:v>294642360</c:v>
                </c:pt>
                <c:pt idx="118">
                  <c:v>377521680</c:v>
                </c:pt>
                <c:pt idx="119">
                  <c:v>128821503</c:v>
                </c:pt>
                <c:pt idx="120">
                  <c:v>196136360</c:v>
                </c:pt>
                <c:pt idx="121">
                  <c:v>273408696</c:v>
                </c:pt>
                <c:pt idx="122">
                  <c:v>160630660</c:v>
                </c:pt>
                <c:pt idx="123">
                  <c:v>491888920.00000006</c:v>
                </c:pt>
                <c:pt idx="124">
                  <c:v>333900667</c:v>
                </c:pt>
                <c:pt idx="125">
                  <c:v>115853701</c:v>
                </c:pt>
                <c:pt idx="126">
                  <c:v>148116750</c:v>
                </c:pt>
                <c:pt idx="127">
                  <c:v>181735965</c:v>
                </c:pt>
                <c:pt idx="128">
                  <c:v>185837400</c:v>
                </c:pt>
                <c:pt idx="129">
                  <c:v>85671855</c:v>
                </c:pt>
                <c:pt idx="130">
                  <c:v>145616985</c:v>
                </c:pt>
                <c:pt idx="131">
                  <c:v>211025942</c:v>
                </c:pt>
                <c:pt idx="132">
                  <c:v>205892715</c:v>
                </c:pt>
                <c:pt idx="133">
                  <c:v>154516176</c:v>
                </c:pt>
                <c:pt idx="134">
                  <c:v>403458396</c:v>
                </c:pt>
                <c:pt idx="135">
                  <c:v>165980000</c:v>
                </c:pt>
                <c:pt idx="136">
                  <c:v>191320860</c:v>
                </c:pt>
                <c:pt idx="137">
                  <c:v>158019020</c:v>
                </c:pt>
                <c:pt idx="138">
                  <c:v>310959000</c:v>
                </c:pt>
                <c:pt idx="139">
                  <c:v>230692358</c:v>
                </c:pt>
                <c:pt idx="140">
                  <c:v>179883000</c:v>
                </c:pt>
                <c:pt idx="141">
                  <c:v>561249144</c:v>
                </c:pt>
                <c:pt idx="142">
                  <c:v>249247300</c:v>
                </c:pt>
                <c:pt idx="143">
                  <c:v>203383050</c:v>
                </c:pt>
                <c:pt idx="144">
                  <c:v>428264692</c:v>
                </c:pt>
                <c:pt idx="145">
                  <c:v>234470700</c:v>
                </c:pt>
                <c:pt idx="146">
                  <c:v>532050750.00000006</c:v>
                </c:pt>
                <c:pt idx="147">
                  <c:v>239838381</c:v>
                </c:pt>
                <c:pt idx="148">
                  <c:v>211327608</c:v>
                </c:pt>
                <c:pt idx="149">
                  <c:v>213549950</c:v>
                </c:pt>
                <c:pt idx="150">
                  <c:v>302161860</c:v>
                </c:pt>
                <c:pt idx="151">
                  <c:v>397724388</c:v>
                </c:pt>
                <c:pt idx="152">
                  <c:v>432947991</c:v>
                </c:pt>
                <c:pt idx="153">
                  <c:v>847508123</c:v>
                </c:pt>
                <c:pt idx="154">
                  <c:v>693984000</c:v>
                </c:pt>
                <c:pt idx="155">
                  <c:v>1172529160</c:v>
                </c:pt>
                <c:pt idx="156">
                  <c:v>787523490</c:v>
                </c:pt>
                <c:pt idx="157">
                  <c:v>922670000</c:v>
                </c:pt>
                <c:pt idx="158">
                  <c:v>1007536010</c:v>
                </c:pt>
                <c:pt idx="159">
                  <c:v>914176190</c:v>
                </c:pt>
                <c:pt idx="160">
                  <c:v>530819170</c:v>
                </c:pt>
                <c:pt idx="161">
                  <c:v>371804576</c:v>
                </c:pt>
                <c:pt idx="162">
                  <c:v>537494100</c:v>
                </c:pt>
                <c:pt idx="163">
                  <c:v>708119727</c:v>
                </c:pt>
                <c:pt idx="164">
                  <c:v>281347500</c:v>
                </c:pt>
                <c:pt idx="165">
                  <c:v>541949926</c:v>
                </c:pt>
                <c:pt idx="166">
                  <c:v>578446880</c:v>
                </c:pt>
                <c:pt idx="167">
                  <c:v>405612650</c:v>
                </c:pt>
                <c:pt idx="168">
                  <c:v>401748759</c:v>
                </c:pt>
                <c:pt idx="169">
                  <c:v>353796180</c:v>
                </c:pt>
                <c:pt idx="170">
                  <c:v>183851700</c:v>
                </c:pt>
                <c:pt idx="171">
                  <c:v>195860280</c:v>
                </c:pt>
                <c:pt idx="172">
                  <c:v>311348934</c:v>
                </c:pt>
                <c:pt idx="173">
                  <c:v>453700590</c:v>
                </c:pt>
                <c:pt idx="174">
                  <c:v>428462520</c:v>
                </c:pt>
                <c:pt idx="175">
                  <c:v>393271850</c:v>
                </c:pt>
                <c:pt idx="176">
                  <c:v>366928056</c:v>
                </c:pt>
                <c:pt idx="177">
                  <c:v>313800595</c:v>
                </c:pt>
                <c:pt idx="178">
                  <c:v>442379070</c:v>
                </c:pt>
                <c:pt idx="179">
                  <c:v>638044965</c:v>
                </c:pt>
                <c:pt idx="180">
                  <c:v>351510900</c:v>
                </c:pt>
                <c:pt idx="181">
                  <c:v>330517365</c:v>
                </c:pt>
                <c:pt idx="182">
                  <c:v>279672228</c:v>
                </c:pt>
                <c:pt idx="183">
                  <c:v>352544139</c:v>
                </c:pt>
                <c:pt idx="184">
                  <c:v>225602740</c:v>
                </c:pt>
                <c:pt idx="185">
                  <c:v>169137234</c:v>
                </c:pt>
                <c:pt idx="186">
                  <c:v>344633400</c:v>
                </c:pt>
                <c:pt idx="187">
                  <c:v>567429978</c:v>
                </c:pt>
                <c:pt idx="188">
                  <c:v>650495871</c:v>
                </c:pt>
                <c:pt idx="189">
                  <c:v>398016948</c:v>
                </c:pt>
                <c:pt idx="190">
                  <c:v>699449274</c:v>
                </c:pt>
                <c:pt idx="191">
                  <c:v>414329656</c:v>
                </c:pt>
                <c:pt idx="192">
                  <c:v>276220800</c:v>
                </c:pt>
                <c:pt idx="193">
                  <c:v>623788065</c:v>
                </c:pt>
                <c:pt idx="194">
                  <c:v>759371886</c:v>
                </c:pt>
                <c:pt idx="195">
                  <c:v>885092950</c:v>
                </c:pt>
                <c:pt idx="196">
                  <c:v>843135982</c:v>
                </c:pt>
                <c:pt idx="197">
                  <c:v>315386140</c:v>
                </c:pt>
                <c:pt idx="198">
                  <c:v>485758536</c:v>
                </c:pt>
                <c:pt idx="199">
                  <c:v>352806054</c:v>
                </c:pt>
                <c:pt idx="200">
                  <c:v>536867952</c:v>
                </c:pt>
                <c:pt idx="201">
                  <c:v>1990968800</c:v>
                </c:pt>
                <c:pt idx="202">
                  <c:v>1961706975</c:v>
                </c:pt>
                <c:pt idx="203">
                  <c:v>2248721706</c:v>
                </c:pt>
                <c:pt idx="204">
                  <c:v>2118789750</c:v>
                </c:pt>
                <c:pt idx="205">
                  <c:v>440479620</c:v>
                </c:pt>
                <c:pt idx="206">
                  <c:v>947210748</c:v>
                </c:pt>
                <c:pt idx="207">
                  <c:v>2396963050</c:v>
                </c:pt>
                <c:pt idx="208">
                  <c:v>2407000150</c:v>
                </c:pt>
                <c:pt idx="209">
                  <c:v>1464269400</c:v>
                </c:pt>
                <c:pt idx="210">
                  <c:v>2143264350</c:v>
                </c:pt>
                <c:pt idx="211">
                  <c:v>1329324408</c:v>
                </c:pt>
                <c:pt idx="212">
                  <c:v>710460300</c:v>
                </c:pt>
                <c:pt idx="213">
                  <c:v>1172973320</c:v>
                </c:pt>
                <c:pt idx="214">
                  <c:v>2554151820</c:v>
                </c:pt>
                <c:pt idx="215">
                  <c:v>2114548705</c:v>
                </c:pt>
                <c:pt idx="216">
                  <c:v>7239419170</c:v>
                </c:pt>
                <c:pt idx="217">
                  <c:v>2529512205</c:v>
                </c:pt>
                <c:pt idx="218">
                  <c:v>1220743024</c:v>
                </c:pt>
                <c:pt idx="219">
                  <c:v>1232466660</c:v>
                </c:pt>
                <c:pt idx="220">
                  <c:v>1153114875</c:v>
                </c:pt>
                <c:pt idx="221">
                  <c:v>770383275</c:v>
                </c:pt>
                <c:pt idx="222">
                  <c:v>761694800</c:v>
                </c:pt>
                <c:pt idx="223">
                  <c:v>1046951319</c:v>
                </c:pt>
                <c:pt idx="224">
                  <c:v>1014902460</c:v>
                </c:pt>
                <c:pt idx="225">
                  <c:v>1007284935</c:v>
                </c:pt>
                <c:pt idx="226">
                  <c:v>1103253690</c:v>
                </c:pt>
                <c:pt idx="227">
                  <c:v>1214146934</c:v>
                </c:pt>
                <c:pt idx="228">
                  <c:v>483694530</c:v>
                </c:pt>
                <c:pt idx="229">
                  <c:v>875801856</c:v>
                </c:pt>
                <c:pt idx="230">
                  <c:v>756743800</c:v>
                </c:pt>
                <c:pt idx="231">
                  <c:v>840333150</c:v>
                </c:pt>
                <c:pt idx="232">
                  <c:v>1334241600</c:v>
                </c:pt>
                <c:pt idx="233">
                  <c:v>746824960</c:v>
                </c:pt>
                <c:pt idx="234">
                  <c:v>812342324</c:v>
                </c:pt>
                <c:pt idx="235">
                  <c:v>831603747</c:v>
                </c:pt>
                <c:pt idx="236">
                  <c:v>2052577977</c:v>
                </c:pt>
                <c:pt idx="237">
                  <c:v>1660292640</c:v>
                </c:pt>
                <c:pt idx="238">
                  <c:v>815963616</c:v>
                </c:pt>
                <c:pt idx="239">
                  <c:v>714571795</c:v>
                </c:pt>
                <c:pt idx="240">
                  <c:v>1167476760</c:v>
                </c:pt>
                <c:pt idx="241">
                  <c:v>631825875</c:v>
                </c:pt>
                <c:pt idx="242">
                  <c:v>645060940</c:v>
                </c:pt>
                <c:pt idx="243">
                  <c:v>625987000</c:v>
                </c:pt>
                <c:pt idx="244">
                  <c:v>521339650</c:v>
                </c:pt>
                <c:pt idx="245">
                  <c:v>666780015</c:v>
                </c:pt>
                <c:pt idx="246">
                  <c:v>638240064</c:v>
                </c:pt>
                <c:pt idx="247">
                  <c:v>622846590</c:v>
                </c:pt>
                <c:pt idx="248">
                  <c:v>717499140</c:v>
                </c:pt>
                <c:pt idx="249">
                  <c:v>1201183263</c:v>
                </c:pt>
                <c:pt idx="250">
                  <c:v>1719672850</c:v>
                </c:pt>
                <c:pt idx="251">
                  <c:v>1068094170</c:v>
                </c:pt>
                <c:pt idx="252">
                  <c:v>846458622</c:v>
                </c:pt>
                <c:pt idx="253">
                  <c:v>1108651467</c:v>
                </c:pt>
                <c:pt idx="254">
                  <c:v>1160852616</c:v>
                </c:pt>
                <c:pt idx="255">
                  <c:v>2045251000</c:v>
                </c:pt>
                <c:pt idx="256">
                  <c:v>932581314</c:v>
                </c:pt>
                <c:pt idx="257">
                  <c:v>166429273.99999997</c:v>
                </c:pt>
                <c:pt idx="258">
                  <c:v>320059000</c:v>
                </c:pt>
                <c:pt idx="259">
                  <c:v>647991540</c:v>
                </c:pt>
                <c:pt idx="260">
                  <c:v>1018087565</c:v>
                </c:pt>
                <c:pt idx="261">
                  <c:v>763477650</c:v>
                </c:pt>
                <c:pt idx="262">
                  <c:v>666717600</c:v>
                </c:pt>
                <c:pt idx="263">
                  <c:v>1271089040</c:v>
                </c:pt>
                <c:pt idx="264">
                  <c:v>919764000</c:v>
                </c:pt>
                <c:pt idx="265">
                  <c:v>547605789</c:v>
                </c:pt>
                <c:pt idx="266">
                  <c:v>606809792</c:v>
                </c:pt>
                <c:pt idx="267">
                  <c:v>563262128</c:v>
                </c:pt>
                <c:pt idx="268">
                  <c:v>688498700</c:v>
                </c:pt>
                <c:pt idx="269">
                  <c:v>708461850.00000012</c:v>
                </c:pt>
                <c:pt idx="270">
                  <c:v>982384416</c:v>
                </c:pt>
                <c:pt idx="271">
                  <c:v>1341050400</c:v>
                </c:pt>
                <c:pt idx="272">
                  <c:v>1534503564</c:v>
                </c:pt>
                <c:pt idx="273">
                  <c:v>1027286960.0000001</c:v>
                </c:pt>
                <c:pt idx="274">
                  <c:v>555525040</c:v>
                </c:pt>
                <c:pt idx="275">
                  <c:v>965184220.00000012</c:v>
                </c:pt>
                <c:pt idx="276">
                  <c:v>998733913</c:v>
                </c:pt>
                <c:pt idx="277">
                  <c:v>644866520</c:v>
                </c:pt>
                <c:pt idx="278">
                  <c:v>477355950</c:v>
                </c:pt>
                <c:pt idx="279">
                  <c:v>420367599.99999994</c:v>
                </c:pt>
                <c:pt idx="280">
                  <c:v>385106202</c:v>
                </c:pt>
                <c:pt idx="281">
                  <c:v>403293900</c:v>
                </c:pt>
                <c:pt idx="282">
                  <c:v>267674263.99999997</c:v>
                </c:pt>
                <c:pt idx="283">
                  <c:v>313094730</c:v>
                </c:pt>
                <c:pt idx="284">
                  <c:v>438829083</c:v>
                </c:pt>
                <c:pt idx="285">
                  <c:v>340988235</c:v>
                </c:pt>
                <c:pt idx="286">
                  <c:v>316859088</c:v>
                </c:pt>
                <c:pt idx="287">
                  <c:v>430469325</c:v>
                </c:pt>
                <c:pt idx="288">
                  <c:v>511552844.00000006</c:v>
                </c:pt>
                <c:pt idx="289">
                  <c:v>187113897</c:v>
                </c:pt>
                <c:pt idx="290">
                  <c:v>181338300</c:v>
                </c:pt>
                <c:pt idx="291">
                  <c:v>327182528</c:v>
                </c:pt>
                <c:pt idx="292">
                  <c:v>2364861755</c:v>
                </c:pt>
                <c:pt idx="293">
                  <c:v>2231868105</c:v>
                </c:pt>
                <c:pt idx="294">
                  <c:v>893209642</c:v>
                </c:pt>
                <c:pt idx="295">
                  <c:v>395830254</c:v>
                </c:pt>
                <c:pt idx="296">
                  <c:v>2403058600</c:v>
                </c:pt>
                <c:pt idx="297">
                  <c:v>2044309958</c:v>
                </c:pt>
                <c:pt idx="298">
                  <c:v>3902894820</c:v>
                </c:pt>
                <c:pt idx="299">
                  <c:v>2538514608</c:v>
                </c:pt>
                <c:pt idx="300">
                  <c:v>1142807400</c:v>
                </c:pt>
                <c:pt idx="301">
                  <c:v>1743267414</c:v>
                </c:pt>
                <c:pt idx="302">
                  <c:v>1264195115</c:v>
                </c:pt>
                <c:pt idx="303">
                  <c:v>2015645676</c:v>
                </c:pt>
                <c:pt idx="304">
                  <c:v>1297082932</c:v>
                </c:pt>
                <c:pt idx="305">
                  <c:v>2959506459</c:v>
                </c:pt>
                <c:pt idx="306">
                  <c:v>1595827350</c:v>
                </c:pt>
                <c:pt idx="307">
                  <c:v>1041157193</c:v>
                </c:pt>
                <c:pt idx="308">
                  <c:v>440047070</c:v>
                </c:pt>
                <c:pt idx="309">
                  <c:v>185500260</c:v>
                </c:pt>
                <c:pt idx="310">
                  <c:v>383544205</c:v>
                </c:pt>
                <c:pt idx="311">
                  <c:v>890230272</c:v>
                </c:pt>
                <c:pt idx="312">
                  <c:v>968517638</c:v>
                </c:pt>
                <c:pt idx="313">
                  <c:v>964792400</c:v>
                </c:pt>
                <c:pt idx="314">
                  <c:v>2443879380</c:v>
                </c:pt>
                <c:pt idx="315">
                  <c:v>1345619151</c:v>
                </c:pt>
                <c:pt idx="316">
                  <c:v>698584140</c:v>
                </c:pt>
                <c:pt idx="317">
                  <c:v>658150245</c:v>
                </c:pt>
                <c:pt idx="318">
                  <c:v>3473399678.9999995</c:v>
                </c:pt>
                <c:pt idx="319">
                  <c:v>2812572480</c:v>
                </c:pt>
                <c:pt idx="320">
                  <c:v>2711342183</c:v>
                </c:pt>
                <c:pt idx="321">
                  <c:v>2357486457</c:v>
                </c:pt>
                <c:pt idx="322">
                  <c:v>1352120805</c:v>
                </c:pt>
                <c:pt idx="323">
                  <c:v>2225888200</c:v>
                </c:pt>
                <c:pt idx="324">
                  <c:v>2218749000</c:v>
                </c:pt>
                <c:pt idx="325">
                  <c:v>2016261620.9999998</c:v>
                </c:pt>
                <c:pt idx="326">
                  <c:v>1506645088</c:v>
                </c:pt>
                <c:pt idx="327">
                  <c:v>793988250</c:v>
                </c:pt>
                <c:pt idx="328">
                  <c:v>1359572370</c:v>
                </c:pt>
                <c:pt idx="329">
                  <c:v>1297402600</c:v>
                </c:pt>
                <c:pt idx="330">
                  <c:v>1327573800</c:v>
                </c:pt>
                <c:pt idx="331">
                  <c:v>1722325500</c:v>
                </c:pt>
                <c:pt idx="332">
                  <c:v>1513488808</c:v>
                </c:pt>
                <c:pt idx="333">
                  <c:v>1052168810</c:v>
                </c:pt>
                <c:pt idx="334">
                  <c:v>1094420348</c:v>
                </c:pt>
                <c:pt idx="335">
                  <c:v>1288120164</c:v>
                </c:pt>
                <c:pt idx="336">
                  <c:v>796202900</c:v>
                </c:pt>
                <c:pt idx="337">
                  <c:v>1294370178</c:v>
                </c:pt>
                <c:pt idx="338">
                  <c:v>1254608016</c:v>
                </c:pt>
                <c:pt idx="339">
                  <c:v>1388879910</c:v>
                </c:pt>
                <c:pt idx="340">
                  <c:v>695338800</c:v>
                </c:pt>
                <c:pt idx="341">
                  <c:v>739278167</c:v>
                </c:pt>
                <c:pt idx="342">
                  <c:v>844421400</c:v>
                </c:pt>
                <c:pt idx="343">
                  <c:v>1958687400</c:v>
                </c:pt>
                <c:pt idx="344">
                  <c:v>2970506955</c:v>
                </c:pt>
                <c:pt idx="345">
                  <c:v>1752081720</c:v>
                </c:pt>
                <c:pt idx="346">
                  <c:v>924274840</c:v>
                </c:pt>
                <c:pt idx="347">
                  <c:v>2284977150</c:v>
                </c:pt>
                <c:pt idx="348">
                  <c:v>3045301534</c:v>
                </c:pt>
                <c:pt idx="349">
                  <c:v>2429179056</c:v>
                </c:pt>
                <c:pt idx="350">
                  <c:v>2782492000</c:v>
                </c:pt>
                <c:pt idx="351">
                  <c:v>2639662164</c:v>
                </c:pt>
                <c:pt idx="352">
                  <c:v>2550507737</c:v>
                </c:pt>
                <c:pt idx="353">
                  <c:v>2922927300</c:v>
                </c:pt>
                <c:pt idx="354">
                  <c:v>3143098080</c:v>
                </c:pt>
                <c:pt idx="355">
                  <c:v>1356559193</c:v>
                </c:pt>
                <c:pt idx="356">
                  <c:v>1632995000</c:v>
                </c:pt>
                <c:pt idx="357">
                  <c:v>4495001220</c:v>
                </c:pt>
                <c:pt idx="358">
                  <c:v>3948564464</c:v>
                </c:pt>
                <c:pt idx="359">
                  <c:v>4671348220</c:v>
                </c:pt>
                <c:pt idx="360">
                  <c:v>3025467480</c:v>
                </c:pt>
                <c:pt idx="361">
                  <c:v>1374518910</c:v>
                </c:pt>
                <c:pt idx="362">
                  <c:v>1968366954</c:v>
                </c:pt>
                <c:pt idx="363">
                  <c:v>4749410070</c:v>
                </c:pt>
                <c:pt idx="364">
                  <c:v>3392087250</c:v>
                </c:pt>
                <c:pt idx="365">
                  <c:v>2767797850</c:v>
                </c:pt>
                <c:pt idx="366">
                  <c:v>3289165950</c:v>
                </c:pt>
                <c:pt idx="367">
                  <c:v>3504791350</c:v>
                </c:pt>
                <c:pt idx="368">
                  <c:v>2371885440</c:v>
                </c:pt>
                <c:pt idx="369">
                  <c:v>1214791400</c:v>
                </c:pt>
                <c:pt idx="370">
                  <c:v>5049357940</c:v>
                </c:pt>
                <c:pt idx="371">
                  <c:v>2853420160</c:v>
                </c:pt>
                <c:pt idx="372">
                  <c:v>3489738480.0000005</c:v>
                </c:pt>
                <c:pt idx="373">
                  <c:v>2101452600</c:v>
                </c:pt>
                <c:pt idx="374">
                  <c:v>1620645600</c:v>
                </c:pt>
                <c:pt idx="375">
                  <c:v>2384253000</c:v>
                </c:pt>
                <c:pt idx="376">
                  <c:v>2878308900</c:v>
                </c:pt>
                <c:pt idx="377">
                  <c:v>1745845405</c:v>
                </c:pt>
                <c:pt idx="378">
                  <c:v>2406474450</c:v>
                </c:pt>
                <c:pt idx="379">
                  <c:v>2860937520</c:v>
                </c:pt>
                <c:pt idx="380">
                  <c:v>2188383355</c:v>
                </c:pt>
                <c:pt idx="381">
                  <c:v>3337293530</c:v>
                </c:pt>
                <c:pt idx="382">
                  <c:v>2968202390</c:v>
                </c:pt>
                <c:pt idx="383">
                  <c:v>2818047180</c:v>
                </c:pt>
                <c:pt idx="384">
                  <c:v>2179744980</c:v>
                </c:pt>
                <c:pt idx="385">
                  <c:v>3817307585</c:v>
                </c:pt>
                <c:pt idx="386">
                  <c:v>5240693800</c:v>
                </c:pt>
                <c:pt idx="387">
                  <c:v>2882784240</c:v>
                </c:pt>
                <c:pt idx="388">
                  <c:v>5770745100</c:v>
                </c:pt>
                <c:pt idx="389">
                  <c:v>6819835680</c:v>
                </c:pt>
                <c:pt idx="390">
                  <c:v>5093363100</c:v>
                </c:pt>
                <c:pt idx="391">
                  <c:v>3277900325</c:v>
                </c:pt>
                <c:pt idx="392">
                  <c:v>2892961995</c:v>
                </c:pt>
                <c:pt idx="393">
                  <c:v>2421875270</c:v>
                </c:pt>
                <c:pt idx="394">
                  <c:v>2352972250</c:v>
                </c:pt>
                <c:pt idx="395">
                  <c:v>2550489600</c:v>
                </c:pt>
                <c:pt idx="396">
                  <c:v>7424079000</c:v>
                </c:pt>
                <c:pt idx="397">
                  <c:v>5257906610</c:v>
                </c:pt>
                <c:pt idx="398">
                  <c:v>4538132350</c:v>
                </c:pt>
                <c:pt idx="399">
                  <c:v>9203754300</c:v>
                </c:pt>
                <c:pt idx="400">
                  <c:v>5874774360</c:v>
                </c:pt>
                <c:pt idx="401">
                  <c:v>4220539900</c:v>
                </c:pt>
                <c:pt idx="402">
                  <c:v>3929368380</c:v>
                </c:pt>
                <c:pt idx="403">
                  <c:v>2001422750</c:v>
                </c:pt>
                <c:pt idx="404">
                  <c:v>3336812920</c:v>
                </c:pt>
                <c:pt idx="405">
                  <c:v>10048467520</c:v>
                </c:pt>
                <c:pt idx="406">
                  <c:v>7086837740</c:v>
                </c:pt>
                <c:pt idx="407">
                  <c:v>5161653765</c:v>
                </c:pt>
                <c:pt idx="408">
                  <c:v>4408918760</c:v>
                </c:pt>
                <c:pt idx="409">
                  <c:v>7098918365</c:v>
                </c:pt>
                <c:pt idx="410">
                  <c:v>4972597670</c:v>
                </c:pt>
                <c:pt idx="411">
                  <c:v>5492341000</c:v>
                </c:pt>
                <c:pt idx="412">
                  <c:v>3712594640.0000005</c:v>
                </c:pt>
                <c:pt idx="413">
                  <c:v>1785672719.9999998</c:v>
                </c:pt>
                <c:pt idx="414">
                  <c:v>2726375700</c:v>
                </c:pt>
                <c:pt idx="415">
                  <c:v>4098115840</c:v>
                </c:pt>
                <c:pt idx="416">
                  <c:v>7149346979.999999</c:v>
                </c:pt>
                <c:pt idx="417">
                  <c:v>3916949079.9999995</c:v>
                </c:pt>
                <c:pt idx="418">
                  <c:v>5162818800</c:v>
                </c:pt>
                <c:pt idx="419">
                  <c:v>5729617950</c:v>
                </c:pt>
                <c:pt idx="420">
                  <c:v>3490825040.0000005</c:v>
                </c:pt>
                <c:pt idx="421">
                  <c:v>2203843050</c:v>
                </c:pt>
                <c:pt idx="422">
                  <c:v>9121307200</c:v>
                </c:pt>
                <c:pt idx="423">
                  <c:v>4472571935</c:v>
                </c:pt>
                <c:pt idx="424">
                  <c:v>8292136200</c:v>
                </c:pt>
                <c:pt idx="425">
                  <c:v>4830530090</c:v>
                </c:pt>
                <c:pt idx="426">
                  <c:v>3024879560</c:v>
                </c:pt>
                <c:pt idx="427">
                  <c:v>2061967050.0000002</c:v>
                </c:pt>
                <c:pt idx="428">
                  <c:v>8181591520</c:v>
                </c:pt>
                <c:pt idx="429">
                  <c:v>2674603620</c:v>
                </c:pt>
                <c:pt idx="430">
                  <c:v>2770690800</c:v>
                </c:pt>
                <c:pt idx="431">
                  <c:v>2489257945</c:v>
                </c:pt>
                <c:pt idx="432">
                  <c:v>3123106250</c:v>
                </c:pt>
                <c:pt idx="433">
                  <c:v>3411543275</c:v>
                </c:pt>
                <c:pt idx="434">
                  <c:v>2323930580</c:v>
                </c:pt>
                <c:pt idx="435">
                  <c:v>5441671725</c:v>
                </c:pt>
                <c:pt idx="436">
                  <c:v>3572489280</c:v>
                </c:pt>
                <c:pt idx="437">
                  <c:v>1808389550</c:v>
                </c:pt>
                <c:pt idx="438">
                  <c:v>2150457165</c:v>
                </c:pt>
                <c:pt idx="439">
                  <c:v>2386651620</c:v>
                </c:pt>
                <c:pt idx="440">
                  <c:v>6204641790.000001</c:v>
                </c:pt>
                <c:pt idx="441">
                  <c:v>3148840300</c:v>
                </c:pt>
                <c:pt idx="442">
                  <c:v>2534867965</c:v>
                </c:pt>
                <c:pt idx="443">
                  <c:v>1615630640</c:v>
                </c:pt>
                <c:pt idx="444">
                  <c:v>2930438920</c:v>
                </c:pt>
                <c:pt idx="445">
                  <c:v>4081108500</c:v>
                </c:pt>
                <c:pt idx="446">
                  <c:v>3136921900</c:v>
                </c:pt>
                <c:pt idx="447">
                  <c:v>1347770575</c:v>
                </c:pt>
                <c:pt idx="448">
                  <c:v>3258601500</c:v>
                </c:pt>
                <c:pt idx="449">
                  <c:v>1138255300</c:v>
                </c:pt>
                <c:pt idx="450">
                  <c:v>1797845175</c:v>
                </c:pt>
                <c:pt idx="451">
                  <c:v>2668562100</c:v>
                </c:pt>
                <c:pt idx="452">
                  <c:v>1793673355</c:v>
                </c:pt>
                <c:pt idx="453">
                  <c:v>1202470360</c:v>
                </c:pt>
                <c:pt idx="454">
                  <c:v>1583723400</c:v>
                </c:pt>
                <c:pt idx="455">
                  <c:v>2118323700</c:v>
                </c:pt>
                <c:pt idx="456">
                  <c:v>1921703880</c:v>
                </c:pt>
                <c:pt idx="457">
                  <c:v>3703814912</c:v>
                </c:pt>
                <c:pt idx="458">
                  <c:v>2071455629.4000001</c:v>
                </c:pt>
                <c:pt idx="459">
                  <c:v>2917058628</c:v>
                </c:pt>
                <c:pt idx="460">
                  <c:v>5706640623.1999998</c:v>
                </c:pt>
                <c:pt idx="461">
                  <c:v>5560355944</c:v>
                </c:pt>
                <c:pt idx="462">
                  <c:v>4126790239</c:v>
                </c:pt>
                <c:pt idx="463">
                  <c:v>2717932630</c:v>
                </c:pt>
                <c:pt idx="464">
                  <c:v>2688739942</c:v>
                </c:pt>
                <c:pt idx="465">
                  <c:v>1597534055.4000001</c:v>
                </c:pt>
                <c:pt idx="466">
                  <c:v>306452298</c:v>
                </c:pt>
                <c:pt idx="467">
                  <c:v>1972472596.8</c:v>
                </c:pt>
                <c:pt idx="468">
                  <c:v>3269030830</c:v>
                </c:pt>
                <c:pt idx="469">
                  <c:v>1829595124</c:v>
                </c:pt>
                <c:pt idx="470">
                  <c:v>2790380737.8000002</c:v>
                </c:pt>
                <c:pt idx="471">
                  <c:v>3229245646</c:v>
                </c:pt>
                <c:pt idx="472">
                  <c:v>2235005891.2000003</c:v>
                </c:pt>
                <c:pt idx="473">
                  <c:v>1775119590.4000001</c:v>
                </c:pt>
                <c:pt idx="474">
                  <c:v>2639124162</c:v>
                </c:pt>
                <c:pt idx="475">
                  <c:v>2555020686.4000001</c:v>
                </c:pt>
                <c:pt idx="476">
                  <c:v>2575638864</c:v>
                </c:pt>
                <c:pt idx="477">
                  <c:v>1772669630.3999999</c:v>
                </c:pt>
                <c:pt idx="478">
                  <c:v>1381961817</c:v>
                </c:pt>
                <c:pt idx="479">
                  <c:v>1159189088.4000001</c:v>
                </c:pt>
                <c:pt idx="480">
                  <c:v>1288923380.4000001</c:v>
                </c:pt>
                <c:pt idx="481">
                  <c:v>866118016</c:v>
                </c:pt>
                <c:pt idx="482">
                  <c:v>1109795096</c:v>
                </c:pt>
                <c:pt idx="483">
                  <c:v>830661703</c:v>
                </c:pt>
                <c:pt idx="484">
                  <c:v>1280405398</c:v>
                </c:pt>
                <c:pt idx="485">
                  <c:v>1616636568.8</c:v>
                </c:pt>
                <c:pt idx="486">
                  <c:v>1157793000</c:v>
                </c:pt>
                <c:pt idx="487">
                  <c:v>2192004696</c:v>
                </c:pt>
                <c:pt idx="488">
                  <c:v>2951027093.5999999</c:v>
                </c:pt>
                <c:pt idx="489">
                  <c:v>1821036722</c:v>
                </c:pt>
                <c:pt idx="490">
                  <c:v>3960051387.2000003</c:v>
                </c:pt>
                <c:pt idx="491">
                  <c:v>2088583296</c:v>
                </c:pt>
                <c:pt idx="492">
                  <c:v>6993357800</c:v>
                </c:pt>
                <c:pt idx="493">
                  <c:v>3054427617.5999999</c:v>
                </c:pt>
                <c:pt idx="494">
                  <c:v>1622421512.8</c:v>
                </c:pt>
                <c:pt idx="495">
                  <c:v>1520430291.5999999</c:v>
                </c:pt>
                <c:pt idx="496">
                  <c:v>1582942359.6000001</c:v>
                </c:pt>
                <c:pt idx="497">
                  <c:v>2808216128</c:v>
                </c:pt>
                <c:pt idx="498">
                  <c:v>3027003504</c:v>
                </c:pt>
                <c:pt idx="499">
                  <c:v>2367718568.8000002</c:v>
                </c:pt>
                <c:pt idx="500">
                  <c:v>2425128896.4000001</c:v>
                </c:pt>
                <c:pt idx="501">
                  <c:v>2422527609.5999999</c:v>
                </c:pt>
                <c:pt idx="502">
                  <c:v>1396608285.1999998</c:v>
                </c:pt>
                <c:pt idx="503">
                  <c:v>4071590236</c:v>
                </c:pt>
                <c:pt idx="504">
                  <c:v>1487665432</c:v>
                </c:pt>
                <c:pt idx="505">
                  <c:v>1565236110</c:v>
                </c:pt>
                <c:pt idx="506">
                  <c:v>1344395564</c:v>
                </c:pt>
                <c:pt idx="507">
                  <c:v>3057017048</c:v>
                </c:pt>
                <c:pt idx="508">
                  <c:v>1735113912</c:v>
                </c:pt>
                <c:pt idx="509">
                  <c:v>2824625785</c:v>
                </c:pt>
                <c:pt idx="510">
                  <c:v>1248199555.2</c:v>
                </c:pt>
                <c:pt idx="511">
                  <c:v>1658124342</c:v>
                </c:pt>
                <c:pt idx="512">
                  <c:v>1330008814</c:v>
                </c:pt>
                <c:pt idx="513">
                  <c:v>1696159659.6000001</c:v>
                </c:pt>
                <c:pt idx="514">
                  <c:v>2040974880</c:v>
                </c:pt>
                <c:pt idx="515">
                  <c:v>2839343669.5999999</c:v>
                </c:pt>
                <c:pt idx="516">
                  <c:v>2360840422</c:v>
                </c:pt>
                <c:pt idx="517">
                  <c:v>1352940423.5999999</c:v>
                </c:pt>
                <c:pt idx="518">
                  <c:v>457068686.40000004</c:v>
                </c:pt>
                <c:pt idx="519">
                  <c:v>1825480706.4000001</c:v>
                </c:pt>
                <c:pt idx="520">
                  <c:v>5852256846.8000002</c:v>
                </c:pt>
                <c:pt idx="521">
                  <c:v>6577827679.3999996</c:v>
                </c:pt>
                <c:pt idx="522">
                  <c:v>8576713758</c:v>
                </c:pt>
                <c:pt idx="523">
                  <c:v>10041351375</c:v>
                </c:pt>
                <c:pt idx="524">
                  <c:v>5040413688</c:v>
                </c:pt>
                <c:pt idx="525">
                  <c:v>3170515851.5999999</c:v>
                </c:pt>
                <c:pt idx="526">
                  <c:v>10173344374.799999</c:v>
                </c:pt>
                <c:pt idx="527">
                  <c:v>11855870774.4</c:v>
                </c:pt>
                <c:pt idx="528">
                  <c:v>10020936548</c:v>
                </c:pt>
                <c:pt idx="529">
                  <c:v>20235618076.799999</c:v>
                </c:pt>
                <c:pt idx="530">
                  <c:v>22043587834.799999</c:v>
                </c:pt>
                <c:pt idx="531">
                  <c:v>10907694492.799999</c:v>
                </c:pt>
                <c:pt idx="532">
                  <c:v>11733840868</c:v>
                </c:pt>
                <c:pt idx="533">
                  <c:v>8509348008</c:v>
                </c:pt>
                <c:pt idx="534">
                  <c:v>5070503880</c:v>
                </c:pt>
                <c:pt idx="535">
                  <c:v>3880763574.4000001</c:v>
                </c:pt>
                <c:pt idx="536">
                  <c:v>3864353408.7999997</c:v>
                </c:pt>
                <c:pt idx="537">
                  <c:v>3658110484.4000001</c:v>
                </c:pt>
                <c:pt idx="538">
                  <c:v>5573220040</c:v>
                </c:pt>
                <c:pt idx="539">
                  <c:v>10582821354.6</c:v>
                </c:pt>
                <c:pt idx="540">
                  <c:v>16353434896</c:v>
                </c:pt>
                <c:pt idx="541">
                  <c:v>19983585100</c:v>
                </c:pt>
                <c:pt idx="542">
                  <c:v>14788680400</c:v>
                </c:pt>
                <c:pt idx="543">
                  <c:v>5682736407.5999994</c:v>
                </c:pt>
                <c:pt idx="544">
                  <c:v>8115244691</c:v>
                </c:pt>
                <c:pt idx="545">
                  <c:v>4606616459.1999998</c:v>
                </c:pt>
                <c:pt idx="546">
                  <c:v>4508617152</c:v>
                </c:pt>
                <c:pt idx="547">
                  <c:v>8935955482.7999992</c:v>
                </c:pt>
                <c:pt idx="548">
                  <c:v>8902868416</c:v>
                </c:pt>
                <c:pt idx="549">
                  <c:v>8260101813.6000004</c:v>
                </c:pt>
                <c:pt idx="550">
                  <c:v>10983956949</c:v>
                </c:pt>
                <c:pt idx="551">
                  <c:v>2576091612.8000002</c:v>
                </c:pt>
                <c:pt idx="552">
                  <c:v>2104119446.3999999</c:v>
                </c:pt>
                <c:pt idx="553">
                  <c:v>2901419824</c:v>
                </c:pt>
                <c:pt idx="554">
                  <c:v>1581799287.5999999</c:v>
                </c:pt>
                <c:pt idx="555">
                  <c:v>2576794570.8000002</c:v>
                </c:pt>
                <c:pt idx="556">
                  <c:v>3650196772.2000003</c:v>
                </c:pt>
                <c:pt idx="557">
                  <c:v>4166515320</c:v>
                </c:pt>
                <c:pt idx="558">
                  <c:v>15716702861</c:v>
                </c:pt>
                <c:pt idx="559">
                  <c:v>10965519036</c:v>
                </c:pt>
                <c:pt idx="560">
                  <c:v>5710071440.3999996</c:v>
                </c:pt>
                <c:pt idx="561">
                  <c:v>8664897405</c:v>
                </c:pt>
                <c:pt idx="562">
                  <c:v>6265455614.1999998</c:v>
                </c:pt>
                <c:pt idx="563">
                  <c:v>22718380240</c:v>
                </c:pt>
                <c:pt idx="564">
                  <c:v>13588526784.6</c:v>
                </c:pt>
                <c:pt idx="565">
                  <c:v>14634282960</c:v>
                </c:pt>
                <c:pt idx="566">
                  <c:v>9670323379.2000008</c:v>
                </c:pt>
                <c:pt idx="567">
                  <c:v>8394687163.2000008</c:v>
                </c:pt>
                <c:pt idx="568">
                  <c:v>8982702624</c:v>
                </c:pt>
                <c:pt idx="569">
                  <c:v>7112945510.1999998</c:v>
                </c:pt>
                <c:pt idx="570">
                  <c:v>3661296428</c:v>
                </c:pt>
                <c:pt idx="571">
                  <c:v>4828656596.3999996</c:v>
                </c:pt>
                <c:pt idx="572">
                  <c:v>6150979617</c:v>
                </c:pt>
                <c:pt idx="573">
                  <c:v>5620429699.1999998</c:v>
                </c:pt>
                <c:pt idx="574">
                  <c:v>8306786540.7999992</c:v>
                </c:pt>
                <c:pt idx="575">
                  <c:v>4043963639.9999995</c:v>
                </c:pt>
                <c:pt idx="576">
                  <c:v>6753662422.4000006</c:v>
                </c:pt>
                <c:pt idx="577">
                  <c:v>6101269671</c:v>
                </c:pt>
                <c:pt idx="578">
                  <c:v>4464687729.5999994</c:v>
                </c:pt>
                <c:pt idx="579">
                  <c:v>5831164582.4000006</c:v>
                </c:pt>
                <c:pt idx="580">
                  <c:v>3671068249.8000002</c:v>
                </c:pt>
                <c:pt idx="581">
                  <c:v>5713619996</c:v>
                </c:pt>
                <c:pt idx="582">
                  <c:v>7811241600</c:v>
                </c:pt>
                <c:pt idx="583">
                  <c:v>4497160500</c:v>
                </c:pt>
                <c:pt idx="584">
                  <c:v>2992626175.5999999</c:v>
                </c:pt>
                <c:pt idx="585">
                  <c:v>5852728346.4000006</c:v>
                </c:pt>
                <c:pt idx="586">
                  <c:v>7654002370</c:v>
                </c:pt>
                <c:pt idx="587">
                  <c:v>3399538654.4000001</c:v>
                </c:pt>
                <c:pt idx="588">
                  <c:v>2078483379.5999999</c:v>
                </c:pt>
                <c:pt idx="589">
                  <c:v>3939525334.7999997</c:v>
                </c:pt>
                <c:pt idx="590">
                  <c:v>10355527167.6</c:v>
                </c:pt>
                <c:pt idx="591">
                  <c:v>5942736056.3999996</c:v>
                </c:pt>
                <c:pt idx="592">
                  <c:v>4133579124</c:v>
                </c:pt>
                <c:pt idx="593">
                  <c:v>7621598878.3999996</c:v>
                </c:pt>
                <c:pt idx="594">
                  <c:v>7786794750.000001</c:v>
                </c:pt>
                <c:pt idx="595">
                  <c:v>5201744262.6000004</c:v>
                </c:pt>
                <c:pt idx="596">
                  <c:v>4438145784.5999994</c:v>
                </c:pt>
                <c:pt idx="597">
                  <c:v>2783048884</c:v>
                </c:pt>
                <c:pt idx="598">
                  <c:v>2357771409</c:v>
                </c:pt>
                <c:pt idx="599">
                  <c:v>2470254688.7999997</c:v>
                </c:pt>
                <c:pt idx="600">
                  <c:v>2304434216</c:v>
                </c:pt>
                <c:pt idx="601">
                  <c:v>2082128044.5999999</c:v>
                </c:pt>
                <c:pt idx="602">
                  <c:v>1368534940</c:v>
                </c:pt>
                <c:pt idx="603">
                  <c:v>3194239883.4000001</c:v>
                </c:pt>
                <c:pt idx="604">
                  <c:v>1968373492.8</c:v>
                </c:pt>
                <c:pt idx="605">
                  <c:v>3593484808.0000005</c:v>
                </c:pt>
                <c:pt idx="606">
                  <c:v>3233851333</c:v>
                </c:pt>
                <c:pt idx="607">
                  <c:v>1978090284</c:v>
                </c:pt>
                <c:pt idx="608">
                  <c:v>3471765732.9999995</c:v>
                </c:pt>
                <c:pt idx="609">
                  <c:v>6715423400</c:v>
                </c:pt>
                <c:pt idx="610">
                  <c:v>4819152319.8000002</c:v>
                </c:pt>
                <c:pt idx="611">
                  <c:v>2076015957.6000001</c:v>
                </c:pt>
                <c:pt idx="612">
                  <c:v>2515568027</c:v>
                </c:pt>
                <c:pt idx="613">
                  <c:v>2591229100.8000002</c:v>
                </c:pt>
                <c:pt idx="614">
                  <c:v>1373552710.2</c:v>
                </c:pt>
                <c:pt idx="615">
                  <c:v>4252219658.0000005</c:v>
                </c:pt>
                <c:pt idx="616">
                  <c:v>2954288173.2000003</c:v>
                </c:pt>
                <c:pt idx="617">
                  <c:v>4958336852.5999994</c:v>
                </c:pt>
                <c:pt idx="618">
                  <c:v>4789900878.3999996</c:v>
                </c:pt>
                <c:pt idx="619">
                  <c:v>2817182410</c:v>
                </c:pt>
                <c:pt idx="620">
                  <c:v>4278104569.5999999</c:v>
                </c:pt>
                <c:pt idx="621">
                  <c:v>2480490240.8000002</c:v>
                </c:pt>
                <c:pt idx="622">
                  <c:v>1689714313.1999998</c:v>
                </c:pt>
                <c:pt idx="623">
                  <c:v>3298325814.4000001</c:v>
                </c:pt>
                <c:pt idx="624">
                  <c:v>4051067402</c:v>
                </c:pt>
                <c:pt idx="625">
                  <c:v>8277490956</c:v>
                </c:pt>
                <c:pt idx="626">
                  <c:v>8045482189.5999994</c:v>
                </c:pt>
                <c:pt idx="627">
                  <c:v>3676412458.4000001</c:v>
                </c:pt>
                <c:pt idx="628">
                  <c:v>5422923748</c:v>
                </c:pt>
                <c:pt idx="629">
                  <c:v>4628492874</c:v>
                </c:pt>
                <c:pt idx="630">
                  <c:v>8693341646</c:v>
                </c:pt>
                <c:pt idx="631">
                  <c:v>1795573178</c:v>
                </c:pt>
                <c:pt idx="632">
                  <c:v>6462931908</c:v>
                </c:pt>
                <c:pt idx="633">
                  <c:v>2030911177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6-4E32-8875-F0B01DFFE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717823"/>
        <c:axId val="1472718655"/>
      </c:lineChart>
      <c:catAx>
        <c:axId val="147271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2718655"/>
        <c:crosses val="autoZero"/>
        <c:auto val="1"/>
        <c:lblAlgn val="ctr"/>
        <c:lblOffset val="100"/>
        <c:noMultiLvlLbl val="0"/>
      </c:catAx>
      <c:valAx>
        <c:axId val="14727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271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БСП ао -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БСП ао - Цена</a:t>
          </a:r>
        </a:p>
      </cx:txPr>
    </cx:title>
    <cx:plotArea>
      <cx:plotAreaRegion>
        <cx:series layoutId="clusteredColumn" uniqueId="{A09B2DB1-D3A2-4F89-813E-A7943C770059}">
          <cx:tx>
            <cx:txData>
              <cx:f>_xlchart.v1.2</cx:f>
              <cx:v>БСП ао - цена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БСП ао - Логарифм Объёма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БСП ао - Логарифм Объёма</a:t>
          </a:r>
        </a:p>
      </cx:txPr>
    </cx:title>
    <cx:plotArea>
      <cx:plotAreaRegion>
        <cx:series layoutId="clusteredColumn" uniqueId="{B617B63B-3D76-4AB3-A41F-E49FA03C86BE}">
          <cx:tx>
            <cx:txData>
              <cx:f>_xlchart.v1.0</cx:f>
              <cx:v>БСП ао - логарифм объёма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СевСт-ао - Логарифм Объёма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СевСт-ао - Логарифм Объёма</a:t>
          </a:r>
        </a:p>
      </cx:txPr>
    </cx:title>
    <cx:plotArea>
      <cx:plotAreaRegion>
        <cx:series layoutId="clusteredColumn" uniqueId="{457B555C-09E8-495B-A735-E2EA5440936C}">
          <cx:tx>
            <cx:txData>
              <cx:f>_xlchart.v1.20</cx:f>
              <cx:v>СевСт-ао - логарифм объёма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Аэрофлот - Логарифм Объёма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Аэрофлот - Логарифм Объёма</a:t>
          </a:r>
        </a:p>
      </cx:txPr>
    </cx:title>
    <cx:plotArea>
      <cx:plotAreaRegion>
        <cx:series layoutId="clusteredColumn" uniqueId="{1941F3F8-86ED-422E-82A6-81276AC21BDC}">
          <cx:tx>
            <cx:txData>
              <cx:f>_xlchart.v1.22</cx:f>
              <cx:v>Аэрофлот - логарифм объёма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БСП ао -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БСП ао - цена</a:t>
          </a:r>
        </a:p>
      </cx:txPr>
    </cx:title>
    <cx:plotArea>
      <cx:plotAreaRegion>
        <cx:series layoutId="boxWhisker" uniqueId="{70489291-AA42-4682-8AE7-886AAB059D24}">
          <cx:tx>
            <cx:txData>
              <cx:f>_xlchart.v1.28</cx:f>
              <cx:v>БСП ао - цена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СевСт-ао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СевСт-ао цена</a:t>
          </a:r>
        </a:p>
      </cx:txPr>
    </cx:title>
    <cx:plotArea>
      <cx:plotAreaRegion>
        <cx:series layoutId="boxWhisker" uniqueId="{7C4EC1B1-FC17-4E98-A273-A56B10375D1F}">
          <cx:tx>
            <cx:txData>
              <cx:f>_xlchart.v1.24</cx:f>
              <cx:v>СевСт-ао цена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Аэрофлот -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Аэрофлот - цена</a:t>
          </a:r>
        </a:p>
      </cx:txPr>
    </cx:title>
    <cx:plotArea>
      <cx:plotAreaRegion>
        <cx:series layoutId="boxWhisker" uniqueId="{6C88912B-A59C-490D-BF79-DB7E8DDB1AA1}">
          <cx:tx>
            <cx:txData>
              <cx:f>_xlchart.v1.26</cx:f>
              <cx:v>Аэрофлот - цена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БСП ао - объём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БСП ао - объём</a:t>
          </a:r>
        </a:p>
      </cx:txPr>
    </cx:title>
    <cx:plotArea>
      <cx:plotAreaRegion>
        <cx:series layoutId="boxWhisker" uniqueId="{DCE53781-8317-45BC-BE5C-DEBF95173DCA}">
          <cx:tx>
            <cx:txData>
              <cx:f>_xlchart.v1.30</cx:f>
              <cx:v>БСП ао - объём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txData>
          <cx:v>Аэрофлот - объём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Аэрофлот - объём</a:t>
          </a:r>
        </a:p>
      </cx:txPr>
    </cx:title>
    <cx:plotArea>
      <cx:plotAreaRegion>
        <cx:series layoutId="boxWhisker" uniqueId="{54E16186-2558-4C6A-8725-E31BD9BA1569}">
          <cx:tx>
            <cx:txData>
              <cx:f>_xlchart.v1.32</cx:f>
              <cx:v>Аэрофлот - объём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>
      <cx:tx>
        <cx:txData>
          <cx:v>СевСт-ао - объём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СевСт-ао - объём</a:t>
          </a:r>
        </a:p>
      </cx:txPr>
    </cx:title>
    <cx:plotArea>
      <cx:plotAreaRegion>
        <cx:series layoutId="boxWhisker" uniqueId="{F9E98A6E-6A83-453E-BAC4-061E7A451D72}">
          <cx:tx>
            <cx:txData>
              <cx:f>_xlchart.v1.34</cx:f>
              <cx:v>СевСт-ао - объём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</cx:chartData>
  <cx:chart>
    <cx:title pos="t" align="ctr" overlay="0">
      <cx:tx>
        <cx:txData>
          <cx:v>Доходности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Доходности</a:t>
          </a:r>
        </a:p>
      </cx:txPr>
    </cx:title>
    <cx:plotArea>
      <cx:plotAreaRegion>
        <cx:series layoutId="boxWhisker" uniqueId="{23FD05C8-D142-474A-B20F-5C4AFD5610F8}" formatIdx="0">
          <cx:tx>
            <cx:txData>
              <cx:f>_xlchart.v1.36</cx:f>
              <cx:v>БСП ао - доходность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98A0-4E1A-A430-90BDD94C1341}" formatIdx="1">
          <cx:tx>
            <cx:txData>
              <cx:f>_xlchart.v1.38</cx:f>
              <cx:v>СевСт-ао - доходность</cx:v>
            </cx:txData>
          </cx:tx>
          <cx:dataId val="1"/>
          <cx:layoutPr>
            <cx:statistics quartileMethod="exclusive"/>
          </cx:layoutPr>
        </cx:series>
        <cx:series layoutId="boxWhisker" uniqueId="{00000003-98A0-4E1A-A430-90BDD94C1341}">
          <cx:tx>
            <cx:txData>
              <cx:f>_xlchart.v1.40</cx:f>
              <cx:v>Аэрофлот - доходность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СевСт-ао -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СевСт-ао - Цена</a:t>
          </a:r>
        </a:p>
      </cx:txPr>
    </cx:title>
    <cx:plotArea>
      <cx:plotAreaRegion>
        <cx:series layoutId="clusteredColumn" uniqueId="{103775B5-9942-4F6C-950C-A065926D45B3}">
          <cx:tx>
            <cx:txData>
              <cx:f>_xlchart.v1.4</cx:f>
              <cx:v>СевСт-ао цена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Аэрофлот -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Аэрофлот - Цена</a:t>
          </a:r>
        </a:p>
      </cx:txPr>
    </cx:title>
    <cx:plotArea>
      <cx:plotAreaRegion>
        <cx:series layoutId="clusteredColumn" uniqueId="{FE1B9487-4141-44E7-BDF4-01D994AFFB8C}">
          <cx:tx>
            <cx:txData>
              <cx:f>_xlchart.v1.8</cx:f>
              <cx:v>Аэрофлот - цена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БСП ао - Объём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БСП ао - Объём</a:t>
          </a:r>
        </a:p>
      </cx:txPr>
    </cx:title>
    <cx:plotArea>
      <cx:plotAreaRegion>
        <cx:series layoutId="clusteredColumn" uniqueId="{CC2B6698-9C13-4E57-B982-A71EE9BC4DC9}">
          <cx:tx>
            <cx:txData>
              <cx:f>_xlchart.v1.12</cx:f>
              <cx:v>БСП ао - объём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СевСт-ао - Объём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СевСт-ао - Объём</a:t>
          </a:r>
        </a:p>
      </cx:txPr>
    </cx:title>
    <cx:plotArea>
      <cx:plotAreaRegion>
        <cx:series layoutId="clusteredColumn" uniqueId="{B3877E9B-6E5C-4360-BC46-EB48D42CC895}">
          <cx:tx>
            <cx:txData>
              <cx:f>_xlchart.v1.6</cx:f>
              <cx:v>СевСт-ао - объём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Аэрофлот - Объём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Аэрофлот - Объём</a:t>
          </a:r>
        </a:p>
      </cx:txPr>
    </cx:title>
    <cx:plotArea>
      <cx:plotAreaRegion>
        <cx:series layoutId="clusteredColumn" uniqueId="{07251E3D-7710-4291-AF23-92EEF97475A0}">
          <cx:tx>
            <cx:txData>
              <cx:f>_xlchart.v1.16</cx:f>
              <cx:v>Аэрофлот - объём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БСП ао -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БСП ао - Доходность</a:t>
          </a:r>
        </a:p>
      </cx:txPr>
    </cx:title>
    <cx:plotArea>
      <cx:plotAreaRegion>
        <cx:series layoutId="clusteredColumn" uniqueId="{2B21C482-1636-4F6B-94BF-EAE160D64FDF}">
          <cx:tx>
            <cx:txData>
              <cx:f>_xlchart.v1.14</cx:f>
              <cx:v>БСП ао - доходность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СевСт-ао -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СевСт-ао - Доходность</a:t>
          </a:r>
        </a:p>
      </cx:txPr>
    </cx:title>
    <cx:plotArea>
      <cx:plotAreaRegion>
        <cx:series layoutId="clusteredColumn" uniqueId="{ADBF93C2-57FD-404C-8ED6-9DC7AA4C055D}">
          <cx:tx>
            <cx:txData>
              <cx:f>_xlchart.v1.10</cx:f>
              <cx:v>СевСт-ао - доходность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Аэрофлот -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Аэрофлот - Доходность</a:t>
          </a:r>
        </a:p>
      </cx:txPr>
    </cx:title>
    <cx:plotArea>
      <cx:plotAreaRegion>
        <cx:series layoutId="clusteredColumn" uniqueId="{1164EE3B-0141-4C51-939E-D670A1C258CC}">
          <cx:tx>
            <cx:txData>
              <cx:f>_xlchart.v1.18</cx:f>
              <cx:v>Аэрофлот - доходность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 max="18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openxmlformats.org/officeDocument/2006/relationships/chart" Target="../charts/chart1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6" Type="http://schemas.microsoft.com/office/2014/relationships/chartEx" Target="../charts/chartEx18.xml"/><Relationship Id="rId5" Type="http://schemas.microsoft.com/office/2014/relationships/chartEx" Target="../charts/chartEx17.xml"/><Relationship Id="rId4" Type="http://schemas.microsoft.com/office/2014/relationships/chartEx" Target="../charts/chartEx1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9525</xdr:colOff>
      <xdr:row>15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6CC4124E-9603-4F12-965D-9CEE893B18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0"/>
              <a:ext cx="5486400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19050</xdr:colOff>
      <xdr:row>0</xdr:row>
      <xdr:rowOff>0</xdr:rowOff>
    </xdr:from>
    <xdr:to>
      <xdr:col>17</xdr:col>
      <xdr:colOff>590550</xdr:colOff>
      <xdr:row>15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99783D5D-80D3-48F1-8C03-43DF7506D2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5450" y="0"/>
              <a:ext cx="5448300" cy="3038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600075</xdr:colOff>
      <xdr:row>0</xdr:row>
      <xdr:rowOff>0</xdr:rowOff>
    </xdr:from>
    <xdr:to>
      <xdr:col>27</xdr:col>
      <xdr:colOff>0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1BF78836-2677-417C-8B27-3B32B6A3B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3275" y="0"/>
              <a:ext cx="5495925" cy="3057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171450</xdr:rowOff>
    </xdr:from>
    <xdr:to>
      <xdr:col>8</xdr:col>
      <xdr:colOff>600074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BA942F7E-E6C1-4D2B-83B0-4A2A4164A3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28950"/>
              <a:ext cx="5476874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9525</xdr:colOff>
      <xdr:row>15</xdr:row>
      <xdr:rowOff>161925</xdr:rowOff>
    </xdr:from>
    <xdr:to>
      <xdr:col>17</xdr:col>
      <xdr:colOff>600075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F067700B-3890-470C-B95C-B846ACB96DC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5925" y="3019425"/>
              <a:ext cx="5467350" cy="3267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9525</xdr:colOff>
      <xdr:row>15</xdr:row>
      <xdr:rowOff>171449</xdr:rowOff>
    </xdr:from>
    <xdr:to>
      <xdr:col>26</xdr:col>
      <xdr:colOff>600074</xdr:colOff>
      <xdr:row>33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EB43C19E-97A0-4DA2-BE9C-0D51973149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2325" y="3028949"/>
              <a:ext cx="5467349" cy="3286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33</xdr:row>
      <xdr:rowOff>9524</xdr:rowOff>
    </xdr:from>
    <xdr:to>
      <xdr:col>8</xdr:col>
      <xdr:colOff>600074</xdr:colOff>
      <xdr:row>49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6056277F-3B91-4F07-B2BB-3185C6CE1C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296024"/>
              <a:ext cx="5476874" cy="3219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9525</xdr:colOff>
      <xdr:row>33</xdr:row>
      <xdr:rowOff>9524</xdr:rowOff>
    </xdr:from>
    <xdr:to>
      <xdr:col>18</xdr:col>
      <xdr:colOff>9525</xdr:colOff>
      <xdr:row>50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3EA76DF2-F703-4726-AFBB-FC2178B40A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5925" y="6296024"/>
              <a:ext cx="5486400" cy="3228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33</xdr:row>
      <xdr:rowOff>38099</xdr:rowOff>
    </xdr:from>
    <xdr:to>
      <xdr:col>27</xdr:col>
      <xdr:colOff>0</xdr:colOff>
      <xdr:row>49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1C07CF04-DAD0-4282-81C4-CCC57AB2F8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6324599"/>
              <a:ext cx="5486400" cy="3181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50</xdr:row>
      <xdr:rowOff>9525</xdr:rowOff>
    </xdr:from>
    <xdr:to>
      <xdr:col>8</xdr:col>
      <xdr:colOff>590550</xdr:colOff>
      <xdr:row>67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A2A4F1F8-A35C-48CE-BAFF-4206AFE8A9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34525"/>
              <a:ext cx="5467350" cy="3228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49</xdr:row>
      <xdr:rowOff>180975</xdr:rowOff>
    </xdr:from>
    <xdr:to>
      <xdr:col>18</xdr:col>
      <xdr:colOff>0</xdr:colOff>
      <xdr:row>67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824E8413-A811-4139-BDA4-8B87B6DDA6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9515475"/>
              <a:ext cx="5486400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590550</xdr:colOff>
      <xdr:row>49</xdr:row>
      <xdr:rowOff>161924</xdr:rowOff>
    </xdr:from>
    <xdr:to>
      <xdr:col>27</xdr:col>
      <xdr:colOff>19050</xdr:colOff>
      <xdr:row>66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1F5C890A-FEC7-4473-B659-9D9B9CFDA5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3750" y="9496424"/>
              <a:ext cx="5524500" cy="3267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72</xdr:row>
      <xdr:rowOff>0</xdr:rowOff>
    </xdr:from>
    <xdr:to>
      <xdr:col>28</xdr:col>
      <xdr:colOff>381000</xdr:colOff>
      <xdr:row>96</xdr:row>
      <xdr:rowOff>19050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75A2F7F5-E393-4D1F-861F-8C504ABBF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20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B59E46-F338-4D06-BEA7-74D8F66B2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0</xdr:row>
      <xdr:rowOff>0</xdr:rowOff>
    </xdr:from>
    <xdr:to>
      <xdr:col>21</xdr:col>
      <xdr:colOff>600075</xdr:colOff>
      <xdr:row>19</xdr:row>
      <xdr:rowOff>180974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CEF3A2C-5631-42C2-B2F0-CF228D2C4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600074</xdr:colOff>
      <xdr:row>0</xdr:row>
      <xdr:rowOff>0</xdr:rowOff>
    </xdr:from>
    <xdr:to>
      <xdr:col>32</xdr:col>
      <xdr:colOff>590549</xdr:colOff>
      <xdr:row>19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5736E0A-8E88-4E12-B53A-4C4102AF2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19050</xdr:colOff>
      <xdr:row>43</xdr:row>
      <xdr:rowOff>190499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0D5FCC3-491E-42D3-A3CE-FD0564652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590549</xdr:colOff>
      <xdr:row>19</xdr:row>
      <xdr:rowOff>171449</xdr:rowOff>
    </xdr:from>
    <xdr:to>
      <xdr:col>21</xdr:col>
      <xdr:colOff>600074</xdr:colOff>
      <xdr:row>43</xdr:row>
      <xdr:rowOff>180974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9A3F2F6-6215-4CB7-B301-BFB3E7F74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19050</xdr:colOff>
      <xdr:row>20</xdr:row>
      <xdr:rowOff>0</xdr:rowOff>
    </xdr:from>
    <xdr:to>
      <xdr:col>32</xdr:col>
      <xdr:colOff>590550</xdr:colOff>
      <xdr:row>43</xdr:row>
      <xdr:rowOff>180975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F284BF4-40A8-44EF-86D3-036999AC2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21</xdr:row>
      <xdr:rowOff>9525</xdr:rowOff>
    </xdr:from>
    <xdr:to>
      <xdr:col>4</xdr:col>
      <xdr:colOff>495300</xdr:colOff>
      <xdr:row>35</xdr:row>
      <xdr:rowOff>85725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F7240E9-EF8C-4968-8643-92D911140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600074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A3FA48FC-B539-4BF2-A8EC-A6D0992995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867274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600075</xdr:colOff>
      <xdr:row>0</xdr:row>
      <xdr:rowOff>0</xdr:rowOff>
    </xdr:from>
    <xdr:to>
      <xdr:col>15</xdr:col>
      <xdr:colOff>600075</xdr:colOff>
      <xdr:row>14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ECB988E9-83F7-49CB-BF5A-A6976C079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7275" y="0"/>
              <a:ext cx="4876800" cy="2847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16</xdr:col>
      <xdr:colOff>19050</xdr:colOff>
      <xdr:row>0</xdr:row>
      <xdr:rowOff>0</xdr:rowOff>
    </xdr:from>
    <xdr:to>
      <xdr:col>24</xdr:col>
      <xdr:colOff>0</xdr:colOff>
      <xdr:row>14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754F21D0-8239-4619-9628-707DBABFC1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2650" y="0"/>
              <a:ext cx="4857750" cy="2847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0</xdr:rowOff>
    </xdr:from>
    <xdr:to>
      <xdr:col>8</xdr:col>
      <xdr:colOff>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89D2DF02-D594-40E5-A6BA-98D9018F31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57500"/>
              <a:ext cx="48768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609599</xdr:colOff>
      <xdr:row>15</xdr:row>
      <xdr:rowOff>0</xdr:rowOff>
    </xdr:from>
    <xdr:to>
      <xdr:col>24</xdr:col>
      <xdr:colOff>9524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0947979D-53E2-49CD-B392-65302AB9BA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599" y="2857500"/>
              <a:ext cx="488632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15</xdr:row>
      <xdr:rowOff>0</xdr:rowOff>
    </xdr:from>
    <xdr:to>
      <xdr:col>16</xdr:col>
      <xdr:colOff>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5AD69C99-36C8-4A32-B6D8-80782C6535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857500"/>
              <a:ext cx="48768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571500</xdr:colOff>
      <xdr:row>39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1E184DDF-E8B6-494A-96DD-0A0C45C483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7640300" cy="7439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28</xdr:col>
      <xdr:colOff>552451</xdr:colOff>
      <xdr:row>18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5D6A3C-059E-4B01-8D48-A9E220ED4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28</xdr:col>
      <xdr:colOff>581025</xdr:colOff>
      <xdr:row>46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19DC742-A23B-402C-824E-E9D289596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46</xdr:row>
      <xdr:rowOff>0</xdr:rowOff>
    </xdr:from>
    <xdr:to>
      <xdr:col>29</xdr:col>
      <xdr:colOff>9524</xdr:colOff>
      <xdr:row>66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13B8CC5-B1E4-4B5B-8A54-8685ADA5A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X635" totalsRowShown="0" headerRowDxfId="21">
  <autoFilter ref="A1:X635" xr:uid="{00000000-0009-0000-0100-000001000000}"/>
  <tableColumns count="24">
    <tableColumn id="1" xr3:uid="{00000000-0010-0000-0000-000001000000}" name="ДАТА" dataDxfId="20"/>
    <tableColumn id="2" xr3:uid="{00000000-0010-0000-0000-000002000000}" name="БСП ао - цена" dataDxfId="19"/>
    <tableColumn id="3" xr3:uid="{00000000-0010-0000-0000-000003000000}" name="СевСт-ао цена" dataDxfId="18"/>
    <tableColumn id="4" xr3:uid="{00000000-0010-0000-0000-000004000000}" name="Аэрофлот - цена" dataDxfId="17"/>
    <tableColumn id="5" xr3:uid="{00000000-0010-0000-0000-000005000000}" name="БСП ао - объём"/>
    <tableColumn id="6" xr3:uid="{00000000-0010-0000-0000-000006000000}" name="СевСт-ао - объём"/>
    <tableColumn id="7" xr3:uid="{00000000-0010-0000-0000-000007000000}" name="Аэрофлот - объём"/>
    <tableColumn id="8" xr3:uid="{00000000-0010-0000-0000-000008000000}" name="БСП ао - доходность" dataDxfId="16">
      <calculatedColumnFormula>(Таблица1[[#This Row],[БСП ао - цена]]-B2)/B2</calculatedColumnFormula>
    </tableColumn>
    <tableColumn id="9" xr3:uid="{00000000-0010-0000-0000-000009000000}" name="СевСт-ао - доходность" dataDxfId="15">
      <calculatedColumnFormula>(Таблица1[[#This Row],[СевСт-ао цена]]-C2)/C2</calculatedColumnFormula>
    </tableColumn>
    <tableColumn id="10" xr3:uid="{00000000-0010-0000-0000-00000A000000}" name="Аэрофлот - доходность" dataDxfId="14">
      <calculatedColumnFormula>(Таблица1[[#This Row],[Аэрофлот - цена]]-D2)/D2</calculatedColumnFormula>
    </tableColumn>
    <tableColumn id="11" xr3:uid="{00000000-0010-0000-0000-00000B000000}" name="БСП ао - логарифм объёма" dataDxfId="13">
      <calculatedColumnFormula>LN(Таблица1[[#This Row],[БСП ао - объём]])</calculatedColumnFormula>
    </tableColumn>
    <tableColumn id="12" xr3:uid="{00000000-0010-0000-0000-00000C000000}" name="СевСт-ао - логарифм объёма" dataDxfId="12">
      <calculatedColumnFormula>LN(Таблица1[[#This Row],[СевСт-ао - объём]])</calculatedColumnFormula>
    </tableColumn>
    <tableColumn id="13" xr3:uid="{00000000-0010-0000-0000-00000D000000}" name="Аэрофлот - логарифм объёма" dataDxfId="11">
      <calculatedColumnFormula>LN(Таблица1[[#This Row],[Аэрофлот - объём]])</calculatedColumnFormula>
    </tableColumn>
    <tableColumn id="14" xr3:uid="{21105C16-24BC-4514-B39F-FCFA87E8BFFD}" name="10*БСП ао - цена" dataDxfId="10">
      <calculatedColumnFormula>Таблица1[[#This Row],[БСП ао - цена]]*10</calculatedColumnFormula>
    </tableColumn>
    <tableColumn id="15" xr3:uid="{BCEDB7D5-6A46-459E-A332-8CB5E2E21622}" name="10*Аэрофлот - цена" dataDxfId="9">
      <calculatedColumnFormula>Таблица1[[#This Row],[Аэрофлот - цена]]*10</calculatedColumnFormula>
    </tableColumn>
    <tableColumn id="16" xr3:uid="{E10CCD84-9A83-48D8-9B35-46490FCC78D5}" name="БСП ао – объем в д. в." dataDxfId="8">
      <calculatedColumnFormula>Таблица1[[#This Row],[БСП ао - объём]]*Таблица1[[#This Row],[БСП ао - цена]]</calculatedColumnFormula>
    </tableColumn>
    <tableColumn id="17" xr3:uid="{899B9EF2-670E-4F82-AF23-60DFB17F9F60}" name="СевСт-ао – объем в д. в." dataDxfId="7">
      <calculatedColumnFormula>Таблица1[[#This Row],[СевСт-ао - объём]]*Таблица1[[#This Row],[СевСт-ао цена]]</calculatedColumnFormula>
    </tableColumn>
    <tableColumn id="18" xr3:uid="{65417BB7-660B-424A-8F71-EE20F079F20E}" name="Аэрофлот – объем в д. в." dataDxfId="6">
      <calculatedColumnFormula>Таблица1[[#This Row],[Аэрофлот - объём]]*Таблица1[[#This Row],[Аэрофлот - цена]]</calculatedColumnFormula>
    </tableColumn>
    <tableColumn id="19" xr3:uid="{DE820F99-3788-449D-9927-55C9D464A668}" name="Z_БСП ао – цена»" dataDxfId="5">
      <calculatedColumnFormula>(Таблица1[[#This Row],[БСП ао - цена]]-AVERAGE(Таблица1[БСП ао - цена]))/_xlfn.STDEV.S(Таблица1[БСП ао - цена])</calculatedColumnFormula>
    </tableColumn>
    <tableColumn id="20" xr3:uid="{58F55868-845E-45B0-8CE0-B13F70B87536}" name="MinMax_БСП ао цена" dataDxfId="4">
      <calculatedColumnFormula>(Таблица1[[#This Row],[БСП ао - цена]]-MIN(Таблица1[БСП ао - цена]))/(MAX(Таблица1[БСП ао - цена])-MIN(Таблица1[БСП ао - цена]))</calculatedColumnFormula>
    </tableColumn>
    <tableColumn id="21" xr3:uid="{253EA3CA-DCAA-4D72-A326-0C1DBE2E0BE2}" name="Z_СевСт-ао – цена»" dataDxfId="3">
      <calculatedColumnFormula>(Таблица1[[#This Row],[СевСт-ао цена]]-AVERAGE(Таблица1[СевСт-ао цена]))/_xlfn.STDEV.S(Таблица1[СевСт-ао цена])</calculatedColumnFormula>
    </tableColumn>
    <tableColumn id="22" xr3:uid="{070D6A1A-72DC-4630-8257-06FE8132739C}" name="MinMax_СевСт-ао цена" dataDxfId="2">
      <calculatedColumnFormula>(Таблица1[[#This Row],[СевСт-ао цена]]-MIN(Таблица1[СевСт-ао цена]))/(MAX(Таблица1[СевСт-ао цена])-MIN(Таблица1[СевСт-ао цена]))</calculatedColumnFormula>
    </tableColumn>
    <tableColumn id="23" xr3:uid="{A8A1C03A-095A-4D40-ABC3-5C8E5C0CA62E}" name="Z_Аэрофлот – цена»" dataDxfId="1">
      <calculatedColumnFormula>(Таблица1[[#This Row],[Аэрофлот - цена]]-AVERAGE(Таблица1[Аэрофлот - цена]))/_xlfn.STDEV.S(Таблица1[Аэрофлот - цена])</calculatedColumnFormula>
    </tableColumn>
    <tableColumn id="24" xr3:uid="{FA46CA15-B8DF-4C87-A289-0A393396860C}" name="MinMax_Аэрофлот цена" dataDxfId="0">
      <calculatedColumnFormula>(Таблица1[[#This Row],[Аэрофлот - цена]]-MIN(Таблица1[Аэрофлот - цена]))/(MAX(Таблица1[Аэрофлот - цена])-MIN(Таблица1[Аэрофлот - цена]))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5"/>
  <sheetViews>
    <sheetView topLeftCell="P614" zoomScaleNormal="100" workbookViewId="0">
      <selection activeCell="V15" sqref="V15"/>
    </sheetView>
  </sheetViews>
  <sheetFormatPr defaultRowHeight="15" x14ac:dyDescent="0.25"/>
  <cols>
    <col min="1" max="1" width="12.28515625" customWidth="1"/>
    <col min="2" max="2" width="15.28515625" style="6" customWidth="1"/>
    <col min="3" max="3" width="16.140625" style="6" customWidth="1"/>
    <col min="4" max="4" width="18.28515625" style="6" customWidth="1"/>
    <col min="5" max="5" width="17" customWidth="1"/>
    <col min="6" max="6" width="19" customWidth="1"/>
    <col min="7" max="7" width="20" customWidth="1"/>
    <col min="8" max="8" width="19.7109375" style="5" customWidth="1"/>
    <col min="9" max="9" width="21.7109375" style="5" customWidth="1"/>
    <col min="10" max="10" width="23" style="5" customWidth="1"/>
    <col min="11" max="11" width="24.85546875" style="3" customWidth="1"/>
    <col min="12" max="12" width="26.5703125" style="3" customWidth="1"/>
    <col min="13" max="13" width="28" style="3" customWidth="1"/>
    <col min="14" max="14" width="18.42578125" style="3" customWidth="1"/>
    <col min="15" max="15" width="18.85546875" style="3" customWidth="1"/>
    <col min="16" max="16" width="20.5703125" style="3" customWidth="1"/>
    <col min="17" max="17" width="24.85546875" style="3" customWidth="1"/>
    <col min="18" max="18" width="22.85546875" style="3" customWidth="1"/>
    <col min="19" max="19" width="18.5703125" customWidth="1"/>
    <col min="20" max="20" width="20.5703125" customWidth="1"/>
    <col min="21" max="21" width="19.42578125" customWidth="1"/>
    <col min="22" max="22" width="20.5703125" customWidth="1"/>
    <col min="23" max="23" width="18.85546875" customWidth="1"/>
    <col min="24" max="24" width="22" customWidth="1"/>
  </cols>
  <sheetData>
    <row r="1" spans="1:24" x14ac:dyDescent="0.25">
      <c r="A1" s="2" t="s">
        <v>0</v>
      </c>
      <c r="B1" s="7" t="s">
        <v>1</v>
      </c>
      <c r="C1" s="7" t="s">
        <v>6</v>
      </c>
      <c r="D1" s="7" t="s">
        <v>2</v>
      </c>
      <c r="E1" s="2" t="s">
        <v>3</v>
      </c>
      <c r="F1" s="2" t="s">
        <v>4</v>
      </c>
      <c r="G1" s="2" t="s">
        <v>5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17</v>
      </c>
      <c r="O1" s="4" t="s">
        <v>18</v>
      </c>
      <c r="P1" s="4" t="s">
        <v>32</v>
      </c>
      <c r="Q1" s="4" t="s">
        <v>33</v>
      </c>
      <c r="R1" s="4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</row>
    <row r="2" spans="1:24" x14ac:dyDescent="0.25">
      <c r="A2" s="1">
        <v>40189</v>
      </c>
      <c r="B2" s="6">
        <v>95.89</v>
      </c>
      <c r="C2" s="6">
        <v>347.96</v>
      </c>
      <c r="D2" s="6">
        <v>54.65</v>
      </c>
      <c r="E2">
        <v>708042</v>
      </c>
      <c r="F2">
        <v>20093950</v>
      </c>
      <c r="G2">
        <v>4804046</v>
      </c>
      <c r="K2" s="5">
        <f>LN(Таблица1[[#This Row],[БСП ао - объём]])</f>
        <v>13.470258692950273</v>
      </c>
      <c r="L2" s="5">
        <f>LN(Таблица1[[#This Row],[СевСт-ао - объём]])</f>
        <v>16.815929332696335</v>
      </c>
      <c r="M2" s="5">
        <f>LN(Таблица1[[#This Row],[Аэрофлот - объём]])</f>
        <v>15.384969037490039</v>
      </c>
      <c r="N2" s="6">
        <f>Таблица1[[#This Row],[БСП ао - цена]]*10</f>
        <v>958.9</v>
      </c>
      <c r="O2" s="6">
        <f>Таблица1[[#This Row],[Аэрофлот - цена]]*10</f>
        <v>546.5</v>
      </c>
      <c r="P2" s="5">
        <f>Таблица1[[#This Row],[БСП ао - объём]]*Таблица1[[#This Row],[БСП ао - цена]]</f>
        <v>67894147.379999995</v>
      </c>
      <c r="Q2" s="5">
        <f>Таблица1[[#This Row],[СевСт-ао - объём]]*Таблица1[[#This Row],[СевСт-ао цена]]</f>
        <v>6991890842</v>
      </c>
      <c r="R2" s="5">
        <f>Таблица1[[#This Row],[Аэрофлот - объём]]*Таблица1[[#This Row],[Аэрофлот - цена]]</f>
        <v>262541113.90000001</v>
      </c>
      <c r="S2" s="5">
        <f>(Таблица1[[#This Row],[БСП ао - цена]]-AVERAGE(Таблица1[БСП ао - цена]))/_xlfn.STDEV.S(Таблица1[БСП ао - цена])</f>
        <v>1.0796094935911569</v>
      </c>
      <c r="T2" s="5">
        <f>(Таблица1[[#This Row],[БСП ао - цена]]-MIN(Таблица1[БСП ао - цена]))/(MAX(Таблица1[БСП ао - цена])-MIN(Таблица1[БСП ао - цена]))</f>
        <v>0.46664501461513486</v>
      </c>
      <c r="U2" s="5">
        <f>(Таблица1[[#This Row],[СевСт-ао цена]]-AVERAGE(Таблица1[СевСт-ао цена]))/_xlfn.STDEV.S(Таблица1[СевСт-ао цена])</f>
        <v>-1.0196599847615031</v>
      </c>
      <c r="V2" s="5">
        <f>(Таблица1[[#This Row],[СевСт-ао цена]]-MIN(Таблица1[СевСт-ао цена]))/(MAX(Таблица1[СевСт-ао цена])-MIN(Таблица1[СевСт-ао цена]))</f>
        <v>8.2661242072514032E-2</v>
      </c>
      <c r="W2" s="5">
        <f>(Таблица1[[#This Row],[Аэрофлот - цена]]-AVERAGE(Таблица1[Аэрофлот - цена]))/_xlfn.STDEV.S(Таблица1[Аэрофлот - цена])</f>
        <v>-0.64614138166800361</v>
      </c>
      <c r="X2" s="5">
        <f>(Таблица1[[#This Row],[Аэрофлот - цена]]-MIN(Таблица1[Аэрофлот - цена]))/(MAX(Таблица1[Аэрофлот - цена])-MIN(Таблица1[Аэрофлот - цена]))</f>
        <v>0.15726450239489087</v>
      </c>
    </row>
    <row r="3" spans="1:24" x14ac:dyDescent="0.25">
      <c r="A3" s="1">
        <v>40196</v>
      </c>
      <c r="B3" s="6">
        <v>96</v>
      </c>
      <c r="C3" s="6">
        <v>351.48</v>
      </c>
      <c r="D3" s="6">
        <v>52.14</v>
      </c>
      <c r="E3">
        <v>304303</v>
      </c>
      <c r="F3">
        <v>21008116</v>
      </c>
      <c r="G3">
        <v>3108306</v>
      </c>
      <c r="H3" s="5">
        <f>(Таблица1[[#This Row],[БСП ао - цена]]-B2)/B2</f>
        <v>1.1471477734904519E-3</v>
      </c>
      <c r="I3" s="5">
        <f>(Таблица1[[#This Row],[СевСт-ао цена]]-C2)/C2</f>
        <v>1.011610529945982E-2</v>
      </c>
      <c r="J3" s="5">
        <f>(Таблица1[[#This Row],[Аэрофлот - цена]]-D2)/D2</f>
        <v>-4.5928636779505913E-2</v>
      </c>
      <c r="K3" s="5">
        <f>LN(Таблица1[[#This Row],[БСП ао - объём]])</f>
        <v>12.625779194528546</v>
      </c>
      <c r="L3" s="5">
        <f>LN(Таблица1[[#This Row],[СевСт-ао - объём]])</f>
        <v>16.860419397215487</v>
      </c>
      <c r="M3" s="5">
        <f>LN(Таблица1[[#This Row],[Аэрофлот - объём]])</f>
        <v>14.949588441221696</v>
      </c>
      <c r="N3" s="6">
        <f>Таблица1[[#This Row],[БСП ао - цена]]*10</f>
        <v>960</v>
      </c>
      <c r="O3" s="6">
        <f>Таблица1[[#This Row],[Аэрофлот - цена]]*10</f>
        <v>521.4</v>
      </c>
      <c r="P3" s="5">
        <f>Таблица1[[#This Row],[БСП ао - объём]]*Таблица1[[#This Row],[БСП ао - цена]]</f>
        <v>29213088</v>
      </c>
      <c r="Q3" s="5">
        <f>Таблица1[[#This Row],[СевСт-ао - объём]]*Таблица1[[#This Row],[СевСт-ао цена]]</f>
        <v>7383932611.6800003</v>
      </c>
      <c r="R3" s="5">
        <f>Таблица1[[#This Row],[Аэрофлот - объём]]*Таблица1[[#This Row],[Аэрофлот - цена]]</f>
        <v>162067074.84</v>
      </c>
      <c r="S3" s="5">
        <f>(Таблица1[[#This Row],[БСП ао - цена]]-AVERAGE(Таблица1[БСП ао - цена]))/_xlfn.STDEV.S(Таблица1[БСП ао - цена])</f>
        <v>1.0832015199407374</v>
      </c>
      <c r="T3" s="5">
        <f>(Таблица1[[#This Row],[БСП ао - цена]]-MIN(Таблица1[БСП ао - цена]))/(MAX(Таблица1[БСП ао - цена])-MIN(Таблица1[БСП ао - цена]))</f>
        <v>0.46735953231568694</v>
      </c>
      <c r="U3" s="5">
        <f>(Таблица1[[#This Row],[СевСт-ао цена]]-AVERAGE(Таблица1[СевСт-ао цена]))/_xlfn.STDEV.S(Таблица1[СевСт-ао цена])</f>
        <v>-1.0104126692842121</v>
      </c>
      <c r="V3" s="5">
        <f>(Таблица1[[#This Row],[СевСт-ао цена]]-MIN(Таблица1[СевСт-ао цена]))/(MAX(Таблица1[СевСт-ао цена])-MIN(Таблица1[СевСт-ао цена]))</f>
        <v>8.4767260978820147E-2</v>
      </c>
      <c r="W3" s="5">
        <f>(Таблица1[[#This Row],[Аэрофлот - цена]]-AVERAGE(Таблица1[Аэрофлот - цена]))/_xlfn.STDEV.S(Таблица1[Аэрофлот - цена])</f>
        <v>-0.70894183865894567</v>
      </c>
      <c r="X3" s="5">
        <f>(Таблица1[[#This Row],[Аэрофлот - цена]]-MIN(Таблица1[Аэрофлот - цена]))/(MAX(Таблица1[Аэрофлот - цена])-MIN(Таблица1[Аэрофлот - цена]))</f>
        <v>0.14390633315593399</v>
      </c>
    </row>
    <row r="4" spans="1:24" x14ac:dyDescent="0.25">
      <c r="A4" s="1">
        <v>40203</v>
      </c>
      <c r="B4" s="6">
        <v>102.73</v>
      </c>
      <c r="C4" s="6">
        <v>351.43</v>
      </c>
      <c r="D4" s="6">
        <v>56.48</v>
      </c>
      <c r="E4">
        <v>175753</v>
      </c>
      <c r="F4">
        <v>11785208</v>
      </c>
      <c r="G4">
        <v>2825086</v>
      </c>
      <c r="H4" s="5">
        <f>(Таблица1[[#This Row],[БСП ао - цена]]-B3)/B3</f>
        <v>7.0104166666666703E-2</v>
      </c>
      <c r="I4" s="5">
        <f>(Таблица1[[#This Row],[СевСт-ао цена]]-C3)/C3</f>
        <v>-1.4225560487086424E-4</v>
      </c>
      <c r="J4" s="5">
        <f>(Таблица1[[#This Row],[Аэрофлот - цена]]-D3)/D3</f>
        <v>8.3237437667817341E-2</v>
      </c>
      <c r="K4" s="5">
        <f>LN(Таблица1[[#This Row],[БСП ао - объём]])</f>
        <v>12.076834879228507</v>
      </c>
      <c r="L4" s="5">
        <f>LN(Таблица1[[#This Row],[СевСт-ао - объём]])</f>
        <v>16.282355743751136</v>
      </c>
      <c r="M4" s="5">
        <f>LN(Таблица1[[#This Row],[Аэрофлот - объём]])</f>
        <v>14.854049364577191</v>
      </c>
      <c r="N4" s="6">
        <f>Таблица1[[#This Row],[БСП ао - цена]]*10</f>
        <v>1027.3</v>
      </c>
      <c r="O4" s="6">
        <f>Таблица1[[#This Row],[Аэрофлот - цена]]*10</f>
        <v>564.79999999999995</v>
      </c>
      <c r="P4" s="5">
        <f>Таблица1[[#This Row],[БСП ао - объём]]*Таблица1[[#This Row],[БСП ао - цена]]</f>
        <v>18055105.690000001</v>
      </c>
      <c r="Q4" s="5">
        <f>Таблица1[[#This Row],[СевСт-ао - объём]]*Таблица1[[#This Row],[СевСт-ао цена]]</f>
        <v>4141675647.4400001</v>
      </c>
      <c r="R4" s="5">
        <f>Таблица1[[#This Row],[Аэрофлот - объём]]*Таблица1[[#This Row],[Аэрофлот - цена]]</f>
        <v>159560857.28</v>
      </c>
      <c r="S4" s="5">
        <f>(Таблица1[[#This Row],[БСП ао - цена]]-AVERAGE(Таблица1[БСП ао - цена]))/_xlfn.STDEV.S(Таблица1[БСП ао - цена])</f>
        <v>1.3029682229650763</v>
      </c>
      <c r="T4" s="5">
        <f>(Таблица1[[#This Row],[БСП ао - цена]]-MIN(Таблица1[БСП ао - цена]))/(MAX(Таблица1[БСП ао - цена])-MIN(Таблица1[БСП ао - цена]))</f>
        <v>0.51107502435855801</v>
      </c>
      <c r="U4" s="5">
        <f>(Таблица1[[#This Row],[СевСт-ао цена]]-AVERAGE(Таблица1[СевСт-ао цена]))/_xlfn.STDEV.S(Таблица1[СевСт-ао цена])</f>
        <v>-1.0105440231972418</v>
      </c>
      <c r="V4" s="5">
        <f>(Таблица1[[#This Row],[СевСт-ао цена]]-MIN(Таблица1[СевСт-ао цена]))/(MAX(Таблица1[СевСт-ао цена])-MIN(Таблица1[СевСт-ао цена]))</f>
        <v>8.4737345937537387E-2</v>
      </c>
      <c r="W4" s="5">
        <f>(Таблица1[[#This Row],[Аэрофлот - цена]]-AVERAGE(Таблица1[Аэрофлот - цена]))/_xlfn.STDEV.S(Таблица1[Аэрофлот - цена])</f>
        <v>-0.60035459430010552</v>
      </c>
      <c r="X4" s="5">
        <f>(Таблица1[[#This Row],[Аэрофлот - цена]]-MIN(Таблица1[Аэрофлот - цена]))/(MAX(Таблица1[Аэрофлот - цена])-MIN(Таблица1[Аэрофлот - цена]))</f>
        <v>0.16700372538584352</v>
      </c>
    </row>
    <row r="5" spans="1:24" x14ac:dyDescent="0.25">
      <c r="A5" s="1">
        <v>40210</v>
      </c>
      <c r="B5" s="6">
        <v>99.92</v>
      </c>
      <c r="C5" s="6">
        <v>326.39999999999998</v>
      </c>
      <c r="D5" s="6">
        <v>52.51</v>
      </c>
      <c r="E5">
        <v>152743</v>
      </c>
      <c r="F5">
        <v>16798263</v>
      </c>
      <c r="G5">
        <v>4608170</v>
      </c>
      <c r="H5" s="5">
        <f>(Таблица1[[#This Row],[БСП ао - цена]]-B4)/B4</f>
        <v>-2.7353256108244933E-2</v>
      </c>
      <c r="I5" s="5">
        <f>(Таблица1[[#This Row],[СевСт-ао цена]]-C4)/C4</f>
        <v>-7.1223287710212649E-2</v>
      </c>
      <c r="J5" s="5">
        <f>(Таблица1[[#This Row],[Аэрофлот - цена]]-D4)/D4</f>
        <v>-7.0290368271954659E-2</v>
      </c>
      <c r="K5" s="5">
        <f>LN(Таблица1[[#This Row],[БСП ао - объём]])</f>
        <v>11.936512049469863</v>
      </c>
      <c r="L5" s="5">
        <f>LN(Таблица1[[#This Row],[СевСт-ао - объём]])</f>
        <v>16.636786046170936</v>
      </c>
      <c r="M5" s="5">
        <f>LN(Таблица1[[#This Row],[Аэрофлот - объём]])</f>
        <v>15.343341373038468</v>
      </c>
      <c r="N5" s="6">
        <f>Таблица1[[#This Row],[БСП ао - цена]]*10</f>
        <v>999.2</v>
      </c>
      <c r="O5" s="6">
        <f>Таблица1[[#This Row],[Аэрофлот - цена]]*10</f>
        <v>525.1</v>
      </c>
      <c r="P5" s="5">
        <f>Таблица1[[#This Row],[БСП ао - объём]]*Таблица1[[#This Row],[БСП ао - цена]]</f>
        <v>15262080.560000001</v>
      </c>
      <c r="Q5" s="5">
        <f>Таблица1[[#This Row],[СевСт-ао - объём]]*Таблица1[[#This Row],[СевСт-ао цена]]</f>
        <v>5482953043.1999998</v>
      </c>
      <c r="R5" s="5">
        <f>Таблица1[[#This Row],[Аэрофлот - объём]]*Таблица1[[#This Row],[Аэрофлот - цена]]</f>
        <v>241975006.69999999</v>
      </c>
      <c r="S5" s="5">
        <f>(Таблица1[[#This Row],[БСП ао - цена]]-AVERAGE(Таблица1[БСП ао - цена]))/_xlfn.STDEV.S(Таблица1[БСП ао - цена])</f>
        <v>1.2112082771257906</v>
      </c>
      <c r="T5" s="5">
        <f>(Таблица1[[#This Row],[БСП ао - цена]]-MIN(Таблица1[БСП ао - цена]))/(MAX(Таблица1[БСП ао - цена])-MIN(Таблица1[БСП ао - цена]))</f>
        <v>0.49282234491718097</v>
      </c>
      <c r="U5" s="5">
        <f>(Таблица1[[#This Row],[СевСт-ао цена]]-AVERAGE(Таблица1[СевСт-ао цена]))/_xlfn.STDEV.S(Таблица1[СевСт-ао цена])</f>
        <v>-1.0762997920599093</v>
      </c>
      <c r="V5" s="5">
        <f>(Таблица1[[#This Row],[СевСт-ао цена]]-MIN(Таблица1[СевСт-ао цена]))/(MAX(Таблица1[СевСт-ао цена])-MIN(Таблица1[СевСт-ао цена]))</f>
        <v>6.9761876271389231E-2</v>
      </c>
      <c r="W5" s="5">
        <f>(Таблица1[[#This Row],[Аэрофлот - цена]]-AVERAGE(Таблица1[Аэрофлот - цена]))/_xlfn.STDEV.S(Таблица1[Аэрофлот - цена])</f>
        <v>-0.69968440077581884</v>
      </c>
      <c r="X5" s="5">
        <f>(Таблица1[[#This Row],[Аэрофлот - цена]]-MIN(Таблица1[Аэрофлот - цена]))/(MAX(Таблица1[Аэрофлот - цена])-MIN(Таблица1[Аэрофлот - цена]))</f>
        <v>0.14587546567323043</v>
      </c>
    </row>
    <row r="6" spans="1:24" x14ac:dyDescent="0.25">
      <c r="A6" s="1">
        <v>40217</v>
      </c>
      <c r="B6" s="6">
        <v>94.3</v>
      </c>
      <c r="C6" s="6">
        <v>317</v>
      </c>
      <c r="D6" s="6">
        <v>50.38</v>
      </c>
      <c r="E6">
        <v>134678</v>
      </c>
      <c r="F6">
        <v>16010986</v>
      </c>
      <c r="G6">
        <v>1779297</v>
      </c>
      <c r="H6" s="5">
        <f>(Таблица1[[#This Row],[БСП ао - цена]]-B5)/B5</f>
        <v>-5.6244995996797484E-2</v>
      </c>
      <c r="I6" s="5">
        <f>(Таблица1[[#This Row],[СевСт-ао цена]]-C5)/C5</f>
        <v>-2.879901960784307E-2</v>
      </c>
      <c r="J6" s="5">
        <f>(Таблица1[[#This Row],[Аэрофлот - цена]]-D5)/D5</f>
        <v>-4.0563702151970971E-2</v>
      </c>
      <c r="K6" s="5">
        <f>LN(Таблица1[[#This Row],[БСП ао - объём]])</f>
        <v>11.810642023149898</v>
      </c>
      <c r="L6" s="5">
        <f>LN(Таблица1[[#This Row],[СевСт-ао - объём]])</f>
        <v>16.588785669584958</v>
      </c>
      <c r="M6" s="5">
        <f>LN(Таблица1[[#This Row],[Аэрофлот - объём]])</f>
        <v>14.391728900437192</v>
      </c>
      <c r="N6" s="6">
        <f>Таблица1[[#This Row],[БСП ао - цена]]*10</f>
        <v>943</v>
      </c>
      <c r="O6" s="6">
        <f>Таблица1[[#This Row],[Аэрофлот - цена]]*10</f>
        <v>503.8</v>
      </c>
      <c r="P6" s="5">
        <f>Таблица1[[#This Row],[БСП ао - объём]]*Таблица1[[#This Row],[БСП ао - цена]]</f>
        <v>12700135.4</v>
      </c>
      <c r="Q6" s="5">
        <f>Таблица1[[#This Row],[СевСт-ао - объём]]*Таблица1[[#This Row],[СевСт-ао цена]]</f>
        <v>5075482562</v>
      </c>
      <c r="R6" s="5">
        <f>Таблица1[[#This Row],[Аэрофлот - объём]]*Таблица1[[#This Row],[Аэрофлот - цена]]</f>
        <v>89640982.859999999</v>
      </c>
      <c r="S6" s="5">
        <f>(Таблица1[[#This Row],[БСП ао - цена]]-AVERAGE(Таблица1[БСП ао - цена]))/_xlfn.STDEV.S(Таблица1[БСП ао - цена])</f>
        <v>1.0276883854472194</v>
      </c>
      <c r="T6" s="5">
        <f>(Таблица1[[#This Row],[БСП ао - цена]]-MIN(Таблица1[БСП ао - цена]))/(MAX(Таблица1[БСП ао - цена])-MIN(Таблица1[БСП ао - цена]))</f>
        <v>0.45631698603442677</v>
      </c>
      <c r="U6" s="5">
        <f>(Таблица1[[#This Row],[СевСт-ао цена]]-AVERAGE(Таблица1[СевСт-ао цена]))/_xlfn.STDEV.S(Таблица1[СевСт-ао цена])</f>
        <v>-1.1009943277094927</v>
      </c>
      <c r="V6" s="5">
        <f>(Таблица1[[#This Row],[СевСт-ао цена]]-MIN(Таблица1[СевСт-ао цена]))/(MAX(Таблица1[СевСт-ао цена])-MIN(Таблица1[СевСт-ао цена]))</f>
        <v>6.4137848510230938E-2</v>
      </c>
      <c r="W6" s="5">
        <f>(Таблица1[[#This Row],[Аэрофлот - цена]]-AVERAGE(Таблица1[Аэрофлот - цена]))/_xlfn.STDEV.S(Таблица1[Аэрофлот - цена])</f>
        <v>-0.75297721885976565</v>
      </c>
      <c r="X6" s="5">
        <f>(Таблица1[[#This Row],[Аэрофлот - цена]]-MIN(Таблица1[Аэрофлот - цена]))/(MAX(Таблица1[Аэрофлот - цена])-MIN(Таблица1[Аэрофлот - цена]))</f>
        <v>0.13453964874933474</v>
      </c>
    </row>
    <row r="7" spans="1:24" x14ac:dyDescent="0.25">
      <c r="A7" s="1">
        <v>40224</v>
      </c>
      <c r="B7" s="6">
        <v>99.7</v>
      </c>
      <c r="C7" s="6">
        <v>346.3</v>
      </c>
      <c r="D7" s="6">
        <v>55</v>
      </c>
      <c r="E7">
        <v>182259</v>
      </c>
      <c r="F7">
        <v>15894020</v>
      </c>
      <c r="G7">
        <v>2651922</v>
      </c>
      <c r="H7" s="5">
        <f>(Таблица1[[#This Row],[БСП ао - цена]]-B6)/B6</f>
        <v>5.7264050901378642E-2</v>
      </c>
      <c r="I7" s="5">
        <f>(Таблица1[[#This Row],[СевСт-ао цена]]-C6)/C6</f>
        <v>9.2429022082018961E-2</v>
      </c>
      <c r="J7" s="5">
        <f>(Таблица1[[#This Row],[Аэрофлот - цена]]-D6)/D6</f>
        <v>9.1703056768558902E-2</v>
      </c>
      <c r="K7" s="5">
        <f>LN(Таблица1[[#This Row],[БСП ао - объём]])</f>
        <v>12.113184031367668</v>
      </c>
      <c r="L7" s="5">
        <f>LN(Таблица1[[#This Row],[СевСт-ао - объём]])</f>
        <v>16.58145349581795</v>
      </c>
      <c r="M7" s="5">
        <f>LN(Таблица1[[#This Row],[Аэрофлот - объём]])</f>
        <v>14.790795218090651</v>
      </c>
      <c r="N7" s="6">
        <f>Таблица1[[#This Row],[БСП ао - цена]]*10</f>
        <v>997</v>
      </c>
      <c r="O7" s="6">
        <f>Таблица1[[#This Row],[Аэрофлот - цена]]*10</f>
        <v>550</v>
      </c>
      <c r="P7" s="5">
        <f>Таблица1[[#This Row],[БСП ао - объём]]*Таблица1[[#This Row],[БСП ао - цена]]</f>
        <v>18171222.300000001</v>
      </c>
      <c r="Q7" s="5">
        <f>Таблица1[[#This Row],[СевСт-ао - объём]]*Таблица1[[#This Row],[СевСт-ао цена]]</f>
        <v>5504099126</v>
      </c>
      <c r="R7" s="5">
        <f>Таблица1[[#This Row],[Аэрофлот - объём]]*Таблица1[[#This Row],[Аэрофлот - цена]]</f>
        <v>145855710</v>
      </c>
      <c r="S7" s="5">
        <f>(Таблица1[[#This Row],[БСП ао - цена]]-AVERAGE(Таблица1[БСП ао - цена]))/_xlfn.STDEV.S(Таблица1[БСП ао - цена])</f>
        <v>1.2040242244266295</v>
      </c>
      <c r="T7" s="5">
        <f>(Таблица1[[#This Row],[БСП ао - цена]]-MIN(Таблица1[БСП ао - цена]))/(MAX(Таблица1[БСП ао - цена])-MIN(Таблица1[БСП ао - цена]))</f>
        <v>0.49139330951607674</v>
      </c>
      <c r="U7" s="5">
        <f>(Таблица1[[#This Row],[СевСт-ао цена]]-AVERAGE(Таблица1[СевСт-ао цена]))/_xlfn.STDEV.S(Таблица1[СевСт-ао цена])</f>
        <v>-1.0240209346740889</v>
      </c>
      <c r="V7" s="5">
        <f>(Таблица1[[#This Row],[СевСт-ао цена]]-MIN(Таблица1[СевСт-ао цена]))/(MAX(Таблица1[СевСт-ао цена])-MIN(Таблица1[СевСт-ао цена]))</f>
        <v>8.166806270192653E-2</v>
      </c>
      <c r="W7" s="5">
        <f>(Таблица1[[#This Row],[Аэрофлот - цена]]-AVERAGE(Таблица1[Аэрофлот - цена]))/_xlfn.STDEV.S(Таблица1[Аэрофлот - цена])</f>
        <v>-0.63738434583261316</v>
      </c>
      <c r="X7" s="5">
        <f>(Таблица1[[#This Row],[Аэрофлот - цена]]-MIN(Таблица1[Аэрофлот - цена]))/(MAX(Таблица1[Аэрофлот - цена])-MIN(Таблица1[Аэрофлот - цена]))</f>
        <v>0.15912719531665778</v>
      </c>
    </row>
    <row r="8" spans="1:24" x14ac:dyDescent="0.25">
      <c r="A8" s="1">
        <v>40231</v>
      </c>
      <c r="B8" s="6">
        <v>102.74</v>
      </c>
      <c r="C8" s="6">
        <v>342.05</v>
      </c>
      <c r="D8" s="6">
        <v>55.5</v>
      </c>
      <c r="E8">
        <v>218045</v>
      </c>
      <c r="F8">
        <v>7311006</v>
      </c>
      <c r="G8">
        <v>2852711</v>
      </c>
      <c r="H8" s="5">
        <f>(Таблица1[[#This Row],[БСП ао - цена]]-B7)/B7</f>
        <v>3.0491474423269729E-2</v>
      </c>
      <c r="I8" s="5">
        <f>(Таблица1[[#This Row],[СевСт-ао цена]]-C7)/C7</f>
        <v>-1.2272596015015881E-2</v>
      </c>
      <c r="J8" s="5">
        <f>(Таблица1[[#This Row],[Аэрофлот - цена]]-D7)/D7</f>
        <v>9.0909090909090905E-3</v>
      </c>
      <c r="K8" s="5">
        <f>LN(Таблица1[[#This Row],[БСП ао - объём]])</f>
        <v>12.292456742487481</v>
      </c>
      <c r="L8" s="5">
        <f>LN(Таблица1[[#This Row],[СевСт-ао - объём]])</f>
        <v>15.804891441956281</v>
      </c>
      <c r="M8" s="5">
        <f>LN(Таблица1[[#This Row],[Аэрофлот - объём]])</f>
        <v>14.863780328184285</v>
      </c>
      <c r="N8" s="6">
        <f>Таблица1[[#This Row],[БСП ао - цена]]*10</f>
        <v>1027.3999999999999</v>
      </c>
      <c r="O8" s="6">
        <f>Таблица1[[#This Row],[Аэрофлот - цена]]*10</f>
        <v>555</v>
      </c>
      <c r="P8" s="5">
        <f>Таблица1[[#This Row],[БСП ао - объём]]*Таблица1[[#This Row],[БСП ао - цена]]</f>
        <v>22401943.300000001</v>
      </c>
      <c r="Q8" s="5">
        <f>Таблица1[[#This Row],[СевСт-ао - объём]]*Таблица1[[#This Row],[СевСт-ао цена]]</f>
        <v>2500729602.3000002</v>
      </c>
      <c r="R8" s="5">
        <f>Таблица1[[#This Row],[Аэрофлот - объём]]*Таблица1[[#This Row],[Аэрофлот - цена]]</f>
        <v>158325460.5</v>
      </c>
      <c r="S8" s="5">
        <f>(Таблица1[[#This Row],[БСП ао - цена]]-AVERAGE(Таблица1[БСП ао - цена]))/_xlfn.STDEV.S(Таблица1[БСП ао - цена])</f>
        <v>1.3032947708150378</v>
      </c>
      <c r="T8" s="5">
        <f>(Таблица1[[#This Row],[БСП ао - цена]]-MIN(Таблица1[БСП ао - цена]))/(MAX(Таблица1[БСП ао - цена])-MIN(Таблица1[БСП ао - цена]))</f>
        <v>0.51113998051315368</v>
      </c>
      <c r="U8" s="5">
        <f>(Таблица1[[#This Row],[СевСт-ао цена]]-AVERAGE(Таблица1[СевСт-ао цена]))/_xlfn.STDEV.S(Таблица1[СевСт-ао цена])</f>
        <v>-1.0351860172816134</v>
      </c>
      <c r="V8" s="5">
        <f>(Таблица1[[#This Row],[СевСт-ао цена]]-MIN(Таблица1[СевСт-ао цена]))/(MAX(Таблица1[СевСт-ао цена])-MIN(Таблица1[СевСт-ао цена]))</f>
        <v>7.9125284192892179E-2</v>
      </c>
      <c r="W8" s="5">
        <f>(Таблица1[[#This Row],[Аэрофлот - цена]]-AVERAGE(Таблица1[Аэрофлот - цена]))/_xlfn.STDEV.S(Таблица1[Аэрофлот - цена])</f>
        <v>-0.62487429463919841</v>
      </c>
      <c r="X8" s="5">
        <f>(Таблица1[[#This Row],[Аэрофлот - цена]]-MIN(Таблица1[Аэрофлот - цена]))/(MAX(Таблица1[Аэрофлот - цена])-MIN(Таблица1[Аэрофлот - цена]))</f>
        <v>0.16178818520489621</v>
      </c>
    </row>
    <row r="9" spans="1:24" x14ac:dyDescent="0.25">
      <c r="A9" s="1">
        <v>40238</v>
      </c>
      <c r="B9" s="6">
        <v>105.55</v>
      </c>
      <c r="C9" s="6">
        <v>384.5</v>
      </c>
      <c r="D9" s="6">
        <v>55.05</v>
      </c>
      <c r="E9">
        <v>381359</v>
      </c>
      <c r="F9">
        <v>14059618</v>
      </c>
      <c r="G9">
        <v>2718558</v>
      </c>
      <c r="H9" s="5">
        <f>(Таблица1[[#This Row],[БСП ао - цена]]-B8)/B8</f>
        <v>2.7350593731750073E-2</v>
      </c>
      <c r="I9" s="5">
        <f>(Таблица1[[#This Row],[СевСт-ао цена]]-C8)/C8</f>
        <v>0.12410466306095597</v>
      </c>
      <c r="J9" s="5">
        <f>(Таблица1[[#This Row],[Аэрофлот - цена]]-D8)/D8</f>
        <v>-8.1081081081081589E-3</v>
      </c>
      <c r="K9" s="5">
        <f>LN(Таблица1[[#This Row],[БСП ао - объём]])</f>
        <v>12.851496467681017</v>
      </c>
      <c r="L9" s="5">
        <f>LN(Таблица1[[#This Row],[СевСт-ао - объём]])</f>
        <v>16.458817274703165</v>
      </c>
      <c r="M9" s="5">
        <f>LN(Таблица1[[#This Row],[Аэрофлот - объём]])</f>
        <v>14.815612150635717</v>
      </c>
      <c r="N9" s="6">
        <f>Таблица1[[#This Row],[БСП ао - цена]]*10</f>
        <v>1055.5</v>
      </c>
      <c r="O9" s="6">
        <f>Таблица1[[#This Row],[Аэрофлот - цена]]*10</f>
        <v>550.5</v>
      </c>
      <c r="P9" s="5">
        <f>Таблица1[[#This Row],[БСП ао - объём]]*Таблица1[[#This Row],[БСП ао - цена]]</f>
        <v>40252442.449999996</v>
      </c>
      <c r="Q9" s="5">
        <f>Таблица1[[#This Row],[СевСт-ао - объём]]*Таблица1[[#This Row],[СевСт-ао цена]]</f>
        <v>5405923121</v>
      </c>
      <c r="R9" s="5">
        <f>Таблица1[[#This Row],[Аэрофлот - объём]]*Таблица1[[#This Row],[Аэрофлот - цена]]</f>
        <v>149656617.90000001</v>
      </c>
      <c r="S9" s="5">
        <f>(Таблица1[[#This Row],[БСП ао - цена]]-AVERAGE(Таблица1[БСП ао - цена]))/_xlfn.STDEV.S(Таблица1[БСП ао - цена])</f>
        <v>1.3950547166543235</v>
      </c>
      <c r="T9" s="5">
        <f>(Таблица1[[#This Row],[БСП ао - цена]]-MIN(Таблица1[БСП ао - цена]))/(MAX(Таблица1[БСП ао - цена])-MIN(Таблица1[БСП ао - цена]))</f>
        <v>0.52939265995453078</v>
      </c>
      <c r="U9" s="5">
        <f>(Таблица1[[#This Row],[СевСт-ао цена]]-AVERAGE(Таблица1[СевСт-ао цена]))/_xlfn.STDEV.S(Таблица1[СевСт-ао цена])</f>
        <v>-0.92366654511939905</v>
      </c>
      <c r="V9" s="5">
        <f>(Таблица1[[#This Row],[СевСт-ао цена]]-MIN(Таблица1[СевСт-ао цена]))/(MAX(Таблица1[СевСт-ао цена])-MIN(Таблица1[СевСт-ао цена]))</f>
        <v>0.10452315424195284</v>
      </c>
      <c r="W9" s="5">
        <f>(Таблица1[[#This Row],[Аэрофлот - цена]]-AVERAGE(Таблица1[Аэрофлот - цена]))/_xlfn.STDEV.S(Таблица1[Аэрофлот - цена])</f>
        <v>-0.63613334071327177</v>
      </c>
      <c r="X9" s="5">
        <f>(Таблица1[[#This Row],[Аэрофлот - цена]]-MIN(Таблица1[Аэрофлот - цена]))/(MAX(Таблица1[Аэрофлот - цена])-MIN(Таблица1[Аэрофлот - цена]))</f>
        <v>0.1593932943054816</v>
      </c>
    </row>
    <row r="10" spans="1:24" x14ac:dyDescent="0.25">
      <c r="A10" s="1">
        <v>40245</v>
      </c>
      <c r="B10" s="6">
        <v>104.99</v>
      </c>
      <c r="C10" s="6">
        <v>378.5</v>
      </c>
      <c r="D10" s="6">
        <v>55.55</v>
      </c>
      <c r="E10">
        <v>105959</v>
      </c>
      <c r="F10">
        <v>16914309</v>
      </c>
      <c r="G10">
        <v>5463105</v>
      </c>
      <c r="H10" s="5">
        <f>(Таблица1[[#This Row],[БСП ао - цена]]-B9)/B9</f>
        <v>-5.3055423969682828E-3</v>
      </c>
      <c r="I10" s="5">
        <f>(Таблица1[[#This Row],[СевСт-ао цена]]-C9)/C9</f>
        <v>-1.5604681404421327E-2</v>
      </c>
      <c r="J10" s="5">
        <f>(Таблица1[[#This Row],[Аэрофлот - цена]]-D9)/D9</f>
        <v>9.0826521344232521E-3</v>
      </c>
      <c r="K10" s="5">
        <f>LN(Таблица1[[#This Row],[БСП ао - объём]])</f>
        <v>11.570807505817879</v>
      </c>
      <c r="L10" s="5">
        <f>LN(Таблица1[[#This Row],[СевСт-ао - объём]])</f>
        <v>16.643670508047109</v>
      </c>
      <c r="M10" s="5">
        <f>LN(Таблица1[[#This Row],[Аэрофлот - объём]])</f>
        <v>15.513527867401825</v>
      </c>
      <c r="N10" s="6">
        <f>Таблица1[[#This Row],[БСП ао - цена]]*10</f>
        <v>1049.8999999999999</v>
      </c>
      <c r="O10" s="6">
        <f>Таблица1[[#This Row],[Аэрофлот - цена]]*10</f>
        <v>555.5</v>
      </c>
      <c r="P10" s="5">
        <f>Таблица1[[#This Row],[БСП ао - объём]]*Таблица1[[#This Row],[БСП ао - цена]]</f>
        <v>11124635.41</v>
      </c>
      <c r="Q10" s="5">
        <f>Таблица1[[#This Row],[СевСт-ао - объём]]*Таблица1[[#This Row],[СевСт-ао цена]]</f>
        <v>6402065956.5</v>
      </c>
      <c r="R10" s="5">
        <f>Таблица1[[#This Row],[Аэрофлот - объём]]*Таблица1[[#This Row],[Аэрофлот - цена]]</f>
        <v>303475482.75</v>
      </c>
      <c r="S10" s="5">
        <f>(Таблица1[[#This Row],[БСП ао - цена]]-AVERAGE(Таблица1[БСП ао - цена]))/_xlfn.STDEV.S(Таблица1[БСП ао - цена])</f>
        <v>1.3767680370564586</v>
      </c>
      <c r="T10" s="5">
        <f>(Таблица1[[#This Row],[БСП ао - цена]]-MIN(Таблица1[БСП ао - цена]))/(MAX(Таблица1[БСП ао - цена])-MIN(Таблица1[БСП ао - цена]))</f>
        <v>0.52575511529717445</v>
      </c>
      <c r="U10" s="5">
        <f>(Таблица1[[#This Row],[СевСт-ао цена]]-AVERAGE(Таблица1[СевСт-ао цена]))/_xlfn.STDEV.S(Таблица1[СевСт-ао цена])</f>
        <v>-0.93942901468296292</v>
      </c>
      <c r="V10" s="5">
        <f>(Таблица1[[#This Row],[СевСт-ао цена]]-MIN(Таблица1[СевСт-ао цена]))/(MAX(Таблица1[СевСт-ао цена])-MIN(Таблица1[СевСт-ао цена]))</f>
        <v>0.100933349288022</v>
      </c>
      <c r="W10" s="5">
        <f>(Таблица1[[#This Row],[Аэрофлот - цена]]-AVERAGE(Таблица1[Аэрофлот - цена]))/_xlfn.STDEV.S(Таблица1[Аэрофлот - цена])</f>
        <v>-0.62362328951985702</v>
      </c>
      <c r="X10" s="5">
        <f>(Таблица1[[#This Row],[Аэрофлот - цена]]-MIN(Таблица1[Аэрофлот - цена]))/(MAX(Таблица1[Аэрофлот - цена])-MIN(Таблица1[Аэрофлот - цена]))</f>
        <v>0.16205428419372003</v>
      </c>
    </row>
    <row r="11" spans="1:24" x14ac:dyDescent="0.25">
      <c r="A11" s="1">
        <v>40252</v>
      </c>
      <c r="B11" s="6">
        <v>103.56</v>
      </c>
      <c r="C11" s="6">
        <v>371.28</v>
      </c>
      <c r="D11" s="6">
        <v>60.3</v>
      </c>
      <c r="E11">
        <v>49052</v>
      </c>
      <c r="F11">
        <v>11799433</v>
      </c>
      <c r="G11">
        <v>9235808</v>
      </c>
      <c r="H11" s="5">
        <f>(Таблица1[[#This Row],[БСП ао - цена]]-B10)/B10</f>
        <v>-1.3620344794742287E-2</v>
      </c>
      <c r="I11" s="5">
        <f>(Таблица1[[#This Row],[СевСт-ао цена]]-C10)/C10</f>
        <v>-1.9075297225891751E-2</v>
      </c>
      <c r="J11" s="5">
        <f>(Таблица1[[#This Row],[Аэрофлот - цена]]-D10)/D10</f>
        <v>8.5508550855085519E-2</v>
      </c>
      <c r="K11" s="5">
        <f>LN(Таблица1[[#This Row],[БСП ао - объём]])</f>
        <v>10.800636238881916</v>
      </c>
      <c r="L11" s="5">
        <f>LN(Таблица1[[#This Row],[СевСт-ао - объём]])</f>
        <v>16.283562037433956</v>
      </c>
      <c r="M11" s="5">
        <f>LN(Таблица1[[#This Row],[Аэрофлот - объём]])</f>
        <v>16.038598661020437</v>
      </c>
      <c r="N11" s="6">
        <f>Таблица1[[#This Row],[БСП ао - цена]]*10</f>
        <v>1035.5999999999999</v>
      </c>
      <c r="O11" s="6">
        <f>Таблица1[[#This Row],[Аэрофлот - цена]]*10</f>
        <v>603</v>
      </c>
      <c r="P11" s="5">
        <f>Таблица1[[#This Row],[БСП ао - объём]]*Таблица1[[#This Row],[БСП ао - цена]]</f>
        <v>5079825.12</v>
      </c>
      <c r="Q11" s="5">
        <f>Таблица1[[#This Row],[СевСт-ао - объём]]*Таблица1[[#This Row],[СевСт-ао цена]]</f>
        <v>4380893484.2399998</v>
      </c>
      <c r="R11" s="5">
        <f>Таблица1[[#This Row],[Аэрофлот - объём]]*Таблица1[[#This Row],[Аэрофлот - цена]]</f>
        <v>556919222.39999998</v>
      </c>
      <c r="S11" s="5">
        <f>(Таблица1[[#This Row],[БСП ао - цена]]-AVERAGE(Таблица1[БСП ао - цена]))/_xlfn.STDEV.S(Таблица1[БСП ао - цена])</f>
        <v>1.3300716945119113</v>
      </c>
      <c r="T11" s="5">
        <f>(Таблица1[[#This Row],[БСП ао - цена]]-MIN(Таблица1[БСП ао - цена]))/(MAX(Таблица1[БСП ао - цена])-MIN(Таблица1[БСП ао - цена]))</f>
        <v>0.51646638518999677</v>
      </c>
      <c r="U11" s="5">
        <f>(Таблица1[[#This Row],[СевСт-ао цена]]-AVERAGE(Таблица1[СевСт-ао цена]))/_xlfn.STDEV.S(Таблица1[СевСт-ао цена])</f>
        <v>-0.9583965197244515</v>
      </c>
      <c r="V11" s="5">
        <f>(Таблица1[[#This Row],[СевСт-ао цена]]-MIN(Таблица1[СевСт-ао цена]))/(MAX(Таблица1[СевСт-ао цена])-MIN(Таблица1[СевСт-ао цена]))</f>
        <v>9.6613617326791884E-2</v>
      </c>
      <c r="W11" s="5">
        <f>(Таблица1[[#This Row],[Аэрофлот - цена]]-AVERAGE(Таблица1[Аэрофлот - цена]))/_xlfn.STDEV.S(Таблица1[Аэрофлот - цена])</f>
        <v>-0.50477780318241661</v>
      </c>
      <c r="X11" s="5">
        <f>(Таблица1[[#This Row],[Аэрофлот - цена]]-MIN(Таблица1[Аэрофлот - цена]))/(MAX(Таблица1[Аэрофлот - цена])-MIN(Таблица1[Аэрофлот - цена]))</f>
        <v>0.18733368813198506</v>
      </c>
    </row>
    <row r="12" spans="1:24" x14ac:dyDescent="0.25">
      <c r="A12" s="1">
        <v>40259</v>
      </c>
      <c r="B12" s="6">
        <v>103.7</v>
      </c>
      <c r="C12" s="6">
        <v>389.55</v>
      </c>
      <c r="D12" s="6">
        <v>63.99</v>
      </c>
      <c r="E12">
        <v>61287</v>
      </c>
      <c r="F12">
        <v>13506665</v>
      </c>
      <c r="G12">
        <v>11668130</v>
      </c>
      <c r="H12" s="5">
        <f>(Таблица1[[#This Row],[БСП ао - цена]]-B11)/B11</f>
        <v>1.3518733101583677E-3</v>
      </c>
      <c r="I12" s="5">
        <f>(Таблица1[[#This Row],[СевСт-ао цена]]-C11)/C11</f>
        <v>4.92081447963802E-2</v>
      </c>
      <c r="J12" s="5">
        <f>(Таблица1[[#This Row],[Аэрофлот - цена]]-D11)/D11</f>
        <v>6.1194029850746352E-2</v>
      </c>
      <c r="K12" s="5">
        <f>LN(Таблица1[[#This Row],[БСП ао - объём]])</f>
        <v>11.023323027655763</v>
      </c>
      <c r="L12" s="5">
        <f>LN(Таблица1[[#This Row],[СевСт-ао - объём]])</f>
        <v>16.418693825280787</v>
      </c>
      <c r="M12" s="5">
        <f>LN(Таблица1[[#This Row],[Аэрофлот - объём]])</f>
        <v>16.272371751491502</v>
      </c>
      <c r="N12" s="6">
        <f>Таблица1[[#This Row],[БСП ао - цена]]*10</f>
        <v>1037</v>
      </c>
      <c r="O12" s="6">
        <f>Таблица1[[#This Row],[Аэрофлот - цена]]*10</f>
        <v>639.9</v>
      </c>
      <c r="P12" s="5">
        <f>Таблица1[[#This Row],[БСП ао - объём]]*Таблица1[[#This Row],[БСП ао - цена]]</f>
        <v>6355461.9000000004</v>
      </c>
      <c r="Q12" s="5">
        <f>Таблица1[[#This Row],[СевСт-ао - объём]]*Таблица1[[#This Row],[СевСт-ао цена]]</f>
        <v>5261521350.75</v>
      </c>
      <c r="R12" s="5">
        <f>Таблица1[[#This Row],[Аэрофлот - объём]]*Таблица1[[#This Row],[Аэрофлот - цена]]</f>
        <v>746643638.70000005</v>
      </c>
      <c r="S12" s="5">
        <f>(Таблица1[[#This Row],[БСП ао - цена]]-AVERAGE(Таблица1[БСП ао - цена]))/_xlfn.STDEV.S(Таблица1[БСП ао - цена])</f>
        <v>1.3346433644113775</v>
      </c>
      <c r="T12" s="5">
        <f>(Таблица1[[#This Row],[БСП ао - цена]]-MIN(Таблица1[БСП ао - цена]))/(MAX(Таблица1[БСП ао - цена])-MIN(Таблица1[БСП ао - цена]))</f>
        <v>0.51737577135433588</v>
      </c>
      <c r="U12" s="5">
        <f>(Таблица1[[#This Row],[СевСт-ао цена]]-AVERAGE(Таблица1[СевСт-ао цена]))/_xlfn.STDEV.S(Таблица1[СевСт-ао цена])</f>
        <v>-0.91039979990339948</v>
      </c>
      <c r="V12" s="5">
        <f>(Таблица1[[#This Row],[СевСт-ао цена]]-MIN(Таблица1[СевСт-ао цена]))/(MAX(Таблица1[СевСт-ао цена])-MIN(Таблица1[СевСт-ао цена]))</f>
        <v>0.1075445734115113</v>
      </c>
      <c r="W12" s="5">
        <f>(Таблица1[[#This Row],[Аэрофлот - цена]]-AVERAGE(Таблица1[Аэрофлот - цена]))/_xlfn.STDEV.S(Таблица1[Аэрофлот - цена])</f>
        <v>-0.41245362537501551</v>
      </c>
      <c r="X12" s="5">
        <f>(Таблица1[[#This Row],[Аэрофлот - цена]]-MIN(Таблица1[Аэрофлот - цена]))/(MAX(Таблица1[Аэрофлот - цена])-MIN(Таблица1[Аэрофлот - цена]))</f>
        <v>0.20697179350718467</v>
      </c>
    </row>
    <row r="13" spans="1:24" x14ac:dyDescent="0.25">
      <c r="A13" s="1">
        <v>40266</v>
      </c>
      <c r="B13" s="6">
        <v>104.29</v>
      </c>
      <c r="C13" s="6">
        <v>423.88</v>
      </c>
      <c r="D13" s="6">
        <v>68.849999999999994</v>
      </c>
      <c r="E13">
        <v>72041</v>
      </c>
      <c r="F13">
        <v>13963494</v>
      </c>
      <c r="G13">
        <v>7305149</v>
      </c>
      <c r="H13" s="5">
        <f>(Таблица1[[#This Row],[БСП ао - цена]]-B12)/B12</f>
        <v>5.6894889103182586E-3</v>
      </c>
      <c r="I13" s="5">
        <f>(Таблица1[[#This Row],[СевСт-ао цена]]-C12)/C12</f>
        <v>8.8127326402258968E-2</v>
      </c>
      <c r="J13" s="5">
        <f>(Таблица1[[#This Row],[Аэрофлот - цена]]-D12)/D12</f>
        <v>7.5949367088607472E-2</v>
      </c>
      <c r="K13" s="5">
        <f>LN(Таблица1[[#This Row],[БСП ао - объём]])</f>
        <v>11.184990680370673</v>
      </c>
      <c r="L13" s="5">
        <f>LN(Таблица1[[#This Row],[СевСт-ао - объём]])</f>
        <v>16.451956910515001</v>
      </c>
      <c r="M13" s="5">
        <f>LN(Таблица1[[#This Row],[Аэрофлот - объём]])</f>
        <v>15.804089999947285</v>
      </c>
      <c r="N13" s="6">
        <f>Таблица1[[#This Row],[БСП ао - цена]]*10</f>
        <v>1042.9000000000001</v>
      </c>
      <c r="O13" s="6">
        <f>Таблица1[[#This Row],[Аэрофлот - цена]]*10</f>
        <v>688.5</v>
      </c>
      <c r="P13" s="5">
        <f>Таблица1[[#This Row],[БСП ао - объём]]*Таблица1[[#This Row],[БСП ао - цена]]</f>
        <v>7513155.8900000006</v>
      </c>
      <c r="Q13" s="5">
        <f>Таблица1[[#This Row],[СевСт-ао - объём]]*Таблица1[[#This Row],[СевСт-ао цена]]</f>
        <v>5918845836.7200003</v>
      </c>
      <c r="R13" s="5">
        <f>Таблица1[[#This Row],[Аэрофлот - объём]]*Таблица1[[#This Row],[Аэрофлот - цена]]</f>
        <v>502959508.64999998</v>
      </c>
      <c r="S13" s="5">
        <f>(Таблица1[[#This Row],[БСП ао - цена]]-AVERAGE(Таблица1[БСП ао - цена]))/_xlfn.STDEV.S(Таблица1[БСП ао - цена])</f>
        <v>1.3539096875591281</v>
      </c>
      <c r="T13" s="5">
        <f>(Таблица1[[#This Row],[БСП ао - цена]]-MIN(Таблица1[БСП ао - цена]))/(MAX(Таблица1[БСП ао - цена])-MIN(Таблица1[БСП ао - цена]))</f>
        <v>0.52120818447547912</v>
      </c>
      <c r="U13" s="5">
        <f>(Таблица1[[#This Row],[СевСт-ао цена]]-AVERAGE(Таблица1[СевСт-ао цена]))/_xlfn.STDEV.S(Таблица1[СевСт-ао цена])</f>
        <v>-0.82021220321720822</v>
      </c>
      <c r="V13" s="5">
        <f>(Таблица1[[#This Row],[СевСт-ао цена]]-MIN(Таблица1[СевСт-ао цена]))/(MAX(Таблица1[СевСт-ао цена])-MIN(Таблица1[СевСт-ао цена]))</f>
        <v>0.12808424075625222</v>
      </c>
      <c r="W13" s="5">
        <f>(Таблица1[[#This Row],[Аэрофлот - цена]]-AVERAGE(Таблица1[Аэрофлот - цена]))/_xlfn.STDEV.S(Таблица1[Аэрофлот - цена])</f>
        <v>-0.29085592777502406</v>
      </c>
      <c r="X13" s="5">
        <f>(Таблица1[[#This Row],[Аэрофлот - цена]]-MIN(Таблица1[Аэрофлот - цена]))/(MAX(Таблица1[Аэрофлот - цена])-MIN(Таблица1[Аэрофлот - цена]))</f>
        <v>0.2328366152208621</v>
      </c>
    </row>
    <row r="14" spans="1:24" x14ac:dyDescent="0.25">
      <c r="A14" s="1">
        <v>40273</v>
      </c>
      <c r="B14" s="6">
        <v>114.78</v>
      </c>
      <c r="C14" s="6">
        <v>426.99</v>
      </c>
      <c r="D14" s="6">
        <v>67.67</v>
      </c>
      <c r="E14">
        <v>458943</v>
      </c>
      <c r="F14">
        <v>10071670</v>
      </c>
      <c r="G14">
        <v>6888087</v>
      </c>
      <c r="H14" s="5">
        <f>(Таблица1[[#This Row],[БСП ао - цена]]-B13)/B13</f>
        <v>0.10058490746955599</v>
      </c>
      <c r="I14" s="5">
        <f>(Таблица1[[#This Row],[СевСт-ао цена]]-C13)/C13</f>
        <v>7.3369821647636443E-3</v>
      </c>
      <c r="J14" s="5">
        <f>(Таблица1[[#This Row],[Аэрофлот - цена]]-D13)/D13</f>
        <v>-1.7138707334785661E-2</v>
      </c>
      <c r="K14" s="5">
        <f>LN(Таблица1[[#This Row],[БСП ао - объём]])</f>
        <v>13.036681298324797</v>
      </c>
      <c r="L14" s="5">
        <f>LN(Таблица1[[#This Row],[СевСт-ао - объём]])</f>
        <v>16.125237090071074</v>
      </c>
      <c r="M14" s="5">
        <f>LN(Таблица1[[#This Row],[Аэрофлот - объём]])</f>
        <v>15.745303955671959</v>
      </c>
      <c r="N14" s="6">
        <f>Таблица1[[#This Row],[БСП ао - цена]]*10</f>
        <v>1147.8</v>
      </c>
      <c r="O14" s="6">
        <f>Таблица1[[#This Row],[Аэрофлот - цена]]*10</f>
        <v>676.7</v>
      </c>
      <c r="P14" s="5">
        <f>Таблица1[[#This Row],[БСП ао - объём]]*Таблица1[[#This Row],[БСП ао - цена]]</f>
        <v>52677477.539999999</v>
      </c>
      <c r="Q14" s="5">
        <f>Таблица1[[#This Row],[СевСт-ао - объём]]*Таблица1[[#This Row],[СевСт-ао цена]]</f>
        <v>4300502373.3000002</v>
      </c>
      <c r="R14" s="5">
        <f>Таблица1[[#This Row],[Аэрофлот - объём]]*Таблица1[[#This Row],[Аэрофлот - цена]]</f>
        <v>466116847.29000002</v>
      </c>
      <c r="S14" s="5">
        <f>(Таблица1[[#This Row],[БСП ао - цена]]-AVERAGE(Таблица1[БСП ао - цена]))/_xlfn.STDEV.S(Таблица1[БСП ао - цена])</f>
        <v>1.6964583821691299</v>
      </c>
      <c r="T14" s="5">
        <f>(Таблица1[[#This Row],[БСП ао - цена]]-MIN(Таблица1[БСП ао - цена]))/(MAX(Таблица1[БСП ао - цена])-MIN(Таблица1[БСП ао - цена]))</f>
        <v>0.5893471906463138</v>
      </c>
      <c r="U14" s="5">
        <f>(Таблица1[[#This Row],[СевСт-ао цена]]-AVERAGE(Таблица1[СевСт-ао цена]))/_xlfn.STDEV.S(Таблица1[СевСт-ао цена])</f>
        <v>-0.8120419898267609</v>
      </c>
      <c r="V14" s="5">
        <f>(Таблица1[[#This Row],[СевСт-ао цена]]-MIN(Таблица1[СевСт-ао цена]))/(MAX(Таблица1[СевСт-ао цена])-MIN(Таблица1[СевСт-ао цена]))</f>
        <v>0.12994495632403971</v>
      </c>
      <c r="W14" s="5">
        <f>(Таблица1[[#This Row],[Аэрофлот - цена]]-AVERAGE(Таблица1[Аэрофлот - цена]))/_xlfn.STDEV.S(Таблица1[Аэрофлот - цена])</f>
        <v>-0.32037964859148277</v>
      </c>
      <c r="X14" s="5">
        <f>(Таблица1[[#This Row],[Аэрофлот - цена]]-MIN(Таблица1[Аэрофлот - цена]))/(MAX(Таблица1[Аэрофлот - цена])-MIN(Таблица1[Аэрофлот - цена]))</f>
        <v>0.22655667908461946</v>
      </c>
    </row>
    <row r="15" spans="1:24" x14ac:dyDescent="0.25">
      <c r="A15" s="1">
        <v>40280</v>
      </c>
      <c r="B15" s="6">
        <v>119.39</v>
      </c>
      <c r="C15" s="6">
        <v>406.01</v>
      </c>
      <c r="D15" s="6">
        <v>65</v>
      </c>
      <c r="E15">
        <v>189472</v>
      </c>
      <c r="F15">
        <v>8071102</v>
      </c>
      <c r="G15">
        <v>3356001</v>
      </c>
      <c r="H15" s="5">
        <f>(Таблица1[[#This Row],[БСП ао - цена]]-B14)/B14</f>
        <v>4.0163791601324265E-2</v>
      </c>
      <c r="I15" s="5">
        <f>(Таблица1[[#This Row],[СевСт-ао цена]]-C14)/C14</f>
        <v>-4.9134640155507198E-2</v>
      </c>
      <c r="J15" s="5">
        <f>(Таблица1[[#This Row],[Аэрофлот - цена]]-D14)/D14</f>
        <v>-3.9456184424412614E-2</v>
      </c>
      <c r="K15" s="5">
        <f>LN(Таблица1[[#This Row],[БСП ао - объём]])</f>
        <v>12.151996535331502</v>
      </c>
      <c r="L15" s="5">
        <f>LN(Таблица1[[#This Row],[СевСт-ао - объём]])</f>
        <v>15.903800586065829</v>
      </c>
      <c r="M15" s="5">
        <f>LN(Таблица1[[#This Row],[Аэрофлот - объём]])</f>
        <v>15.026260644542967</v>
      </c>
      <c r="N15" s="6">
        <f>Таблица1[[#This Row],[БСП ао - цена]]*10</f>
        <v>1193.9000000000001</v>
      </c>
      <c r="O15" s="6">
        <f>Таблица1[[#This Row],[Аэрофлот - цена]]*10</f>
        <v>650</v>
      </c>
      <c r="P15" s="5">
        <f>Таблица1[[#This Row],[БСП ао - объём]]*Таблица1[[#This Row],[БСП ао - цена]]</f>
        <v>22621062.080000002</v>
      </c>
      <c r="Q15" s="5">
        <f>Таблица1[[#This Row],[СевСт-ао - объём]]*Таблица1[[#This Row],[СевСт-ао цена]]</f>
        <v>3276948123.02</v>
      </c>
      <c r="R15" s="5">
        <f>Таблица1[[#This Row],[Аэрофлот - объём]]*Таблица1[[#This Row],[Аэрофлот - цена]]</f>
        <v>218140065</v>
      </c>
      <c r="S15" s="5">
        <f>(Таблица1[[#This Row],[БСП ао - цена]]-AVERAGE(Таблица1[БСП ао - цена]))/_xlfn.STDEV.S(Таблица1[БСП ао - цена])</f>
        <v>1.8469969410015521</v>
      </c>
      <c r="T15" s="5">
        <f>(Таблица1[[#This Row],[БСП ао - цена]]-MIN(Таблица1[БСП ао - цена]))/(MAX(Таблица1[БСП ао - цена])-MIN(Таблица1[БСП ао - цена]))</f>
        <v>0.61929197791490753</v>
      </c>
      <c r="U15" s="5">
        <f>(Таблица1[[#This Row],[СевСт-ао цена]]-AVERAGE(Таблица1[СевСт-ао цена]))/_xlfn.STDEV.S(Таблица1[СевСт-ао цена])</f>
        <v>-0.86715809173402258</v>
      </c>
      <c r="V15" s="5">
        <f>(Таблица1[[#This Row],[СевСт-ао цена]]-MIN(Таблица1[СевСт-ао цена]))/(MAX(Таблица1[СевСт-ао цена])-MIN(Таблица1[СевСт-ао цена]))</f>
        <v>0.11739260500179488</v>
      </c>
      <c r="W15" s="5">
        <f>(Таблица1[[#This Row],[Аэрофлот - цена]]-AVERAGE(Таблица1[Аэрофлот - цена]))/_xlfn.STDEV.S(Таблица1[Аэрофлот - цена])</f>
        <v>-0.38718332196431771</v>
      </c>
      <c r="X15" s="5">
        <f>(Таблица1[[#This Row],[Аэрофлот - цена]]-MIN(Таблица1[Аэрофлот - цена]))/(MAX(Таблица1[Аэрофлот - цена])-MIN(Таблица1[Аэрофлот - цена]))</f>
        <v>0.21234699308142627</v>
      </c>
    </row>
    <row r="16" spans="1:24" x14ac:dyDescent="0.25">
      <c r="A16" s="1">
        <v>40287</v>
      </c>
      <c r="B16" s="6">
        <v>115</v>
      </c>
      <c r="C16" s="6">
        <v>387.89</v>
      </c>
      <c r="D16" s="6">
        <v>62.99</v>
      </c>
      <c r="E16">
        <v>102841</v>
      </c>
      <c r="F16">
        <v>9633476</v>
      </c>
      <c r="G16">
        <v>6358503</v>
      </c>
      <c r="H16" s="5">
        <f>(Таблица1[[#This Row],[БСП ао - цена]]-B15)/B15</f>
        <v>-3.6770248764553148E-2</v>
      </c>
      <c r="I16" s="5">
        <f>(Таблица1[[#This Row],[СевСт-ао цена]]-C15)/C15</f>
        <v>-4.4629442624565911E-2</v>
      </c>
      <c r="J16" s="5">
        <f>(Таблица1[[#This Row],[Аэрофлот - цена]]-D15)/D15</f>
        <v>-3.0923076923076893E-2</v>
      </c>
      <c r="K16" s="5">
        <f>LN(Таблица1[[#This Row],[БСП ао - объём]])</f>
        <v>11.540939385175411</v>
      </c>
      <c r="L16" s="5">
        <f>LN(Таблица1[[#This Row],[СевСт-ао - объём]])</f>
        <v>16.080754673993471</v>
      </c>
      <c r="M16" s="5">
        <f>LN(Таблица1[[#This Row],[Аэрофлот - объём]])</f>
        <v>15.665303530252217</v>
      </c>
      <c r="N16" s="6">
        <f>Таблица1[[#This Row],[БСП ао - цена]]*10</f>
        <v>1150</v>
      </c>
      <c r="O16" s="6">
        <f>Таблица1[[#This Row],[Аэрофлот - цена]]*10</f>
        <v>629.9</v>
      </c>
      <c r="P16" s="5">
        <f>Таблица1[[#This Row],[БСП ао - объём]]*Таблица1[[#This Row],[БСП ао - цена]]</f>
        <v>11826715</v>
      </c>
      <c r="Q16" s="5">
        <f>Таблица1[[#This Row],[СевСт-ао - объём]]*Таблица1[[#This Row],[СевСт-ао цена]]</f>
        <v>3736729005.6399999</v>
      </c>
      <c r="R16" s="5">
        <f>Таблица1[[#This Row],[Аэрофлот - объём]]*Таблица1[[#This Row],[Аэрофлот - цена]]</f>
        <v>400522103.97000003</v>
      </c>
      <c r="S16" s="5">
        <f>(Таблица1[[#This Row],[БСП ао - цена]]-AVERAGE(Таблица1[БСП ао - цена]))/_xlfn.STDEV.S(Таблица1[БСП ао - цена])</f>
        <v>1.703642434868291</v>
      </c>
      <c r="T16" s="5">
        <f>(Таблица1[[#This Row],[БСП ао - цена]]-MIN(Таблица1[БСП ао - цена]))/(MAX(Таблица1[БСП ао - цена])-MIN(Таблица1[БСП ао - цена]))</f>
        <v>0.59077622604741808</v>
      </c>
      <c r="U16" s="5">
        <f>(Таблица1[[#This Row],[СевСт-ао цена]]-AVERAGE(Таблица1[СевСт-ао цена]))/_xlfn.STDEV.S(Таблица1[СевСт-ао цена])</f>
        <v>-0.91476074981598554</v>
      </c>
      <c r="V16" s="5">
        <f>(Таблица1[[#This Row],[СевСт-ао цена]]-MIN(Таблица1[СевСт-ао цена]))/(MAX(Таблица1[СевСт-ао цена])-MIN(Таблица1[СевСт-ао цена]))</f>
        <v>0.10655139404092376</v>
      </c>
      <c r="W16" s="5">
        <f>(Таблица1[[#This Row],[Аэрофлот - цена]]-AVERAGE(Таблица1[Аэрофлот - цена]))/_xlfn.STDEV.S(Таблица1[Аэрофлот - цена])</f>
        <v>-0.43747372776184507</v>
      </c>
      <c r="X16" s="5">
        <f>(Таблица1[[#This Row],[Аэрофлот - цена]]-MIN(Таблица1[Аэрофлот - цена]))/(MAX(Таблица1[Аэрофлот - цена])-MIN(Таблица1[Аэрофлот - цена]))</f>
        <v>0.20164981373070781</v>
      </c>
    </row>
    <row r="17" spans="1:24" x14ac:dyDescent="0.25">
      <c r="A17" s="1">
        <v>40294</v>
      </c>
      <c r="B17" s="6">
        <v>112.68</v>
      </c>
      <c r="C17" s="6">
        <v>390.7</v>
      </c>
      <c r="D17" s="6">
        <v>62.17</v>
      </c>
      <c r="E17">
        <v>88505</v>
      </c>
      <c r="F17">
        <v>8362389</v>
      </c>
      <c r="G17">
        <v>5253735</v>
      </c>
      <c r="H17" s="5">
        <f>(Таблица1[[#This Row],[БСП ао - цена]]-B16)/B16</f>
        <v>-2.0173913043478202E-2</v>
      </c>
      <c r="I17" s="5">
        <f>(Таблица1[[#This Row],[СевСт-ао цена]]-C16)/C16</f>
        <v>7.2443218438217084E-3</v>
      </c>
      <c r="J17" s="5">
        <f>(Таблица1[[#This Row],[Аэрофлот - цена]]-D16)/D16</f>
        <v>-1.3017939355453251E-2</v>
      </c>
      <c r="K17" s="5">
        <f>LN(Таблица1[[#This Row],[БСП ао - объём]])</f>
        <v>11.390814326575256</v>
      </c>
      <c r="L17" s="5">
        <f>LN(Таблица1[[#This Row],[СевСт-ао - объём]])</f>
        <v>15.939254709787926</v>
      </c>
      <c r="M17" s="5">
        <f>LN(Таблица1[[#This Row],[Аэрофлот - объём]])</f>
        <v>15.474449810193891</v>
      </c>
      <c r="N17" s="6">
        <f>Таблица1[[#This Row],[БСП ао - цена]]*10</f>
        <v>1126.8000000000002</v>
      </c>
      <c r="O17" s="6">
        <f>Таблица1[[#This Row],[Аэрофлот - цена]]*10</f>
        <v>621.70000000000005</v>
      </c>
      <c r="P17" s="5">
        <f>Таблица1[[#This Row],[БСП ао - объём]]*Таблица1[[#This Row],[БСП ао - цена]]</f>
        <v>9972743.4000000004</v>
      </c>
      <c r="Q17" s="5">
        <f>Таблица1[[#This Row],[СевСт-ао - объём]]*Таблица1[[#This Row],[СевСт-ао цена]]</f>
        <v>3267185382.2999997</v>
      </c>
      <c r="R17" s="5">
        <f>Таблица1[[#This Row],[Аэрофлот - объём]]*Таблица1[[#This Row],[Аэрофлот - цена]]</f>
        <v>326624704.94999999</v>
      </c>
      <c r="S17" s="5">
        <f>(Таблица1[[#This Row],[БСП ао - цена]]-AVERAGE(Таблица1[БСП ао - цена]))/_xlfn.STDEV.S(Таблица1[БСП ао - цена])</f>
        <v>1.6278833336771372</v>
      </c>
      <c r="T17" s="5">
        <f>(Таблица1[[#This Row],[БСП ао - цена]]-MIN(Таблица1[БСП ао - цена]))/(MAX(Таблица1[БСП ао - цена])-MIN(Таблица1[БСП ао - цена]))</f>
        <v>0.57570639818122782</v>
      </c>
      <c r="U17" s="5">
        <f>(Таблица1[[#This Row],[СевСт-ао цена]]-AVERAGE(Таблица1[СевСт-ао цена]))/_xlfn.STDEV.S(Таблица1[СевСт-ао цена])</f>
        <v>-0.90737865990371636</v>
      </c>
      <c r="V17" s="5">
        <f>(Таблица1[[#This Row],[СевСт-ао цена]]-MIN(Таблица1[СевСт-ао цена]))/(MAX(Таблица1[СевСт-ао цена])-MIN(Таблица1[СевСт-ао цена]))</f>
        <v>0.10823261936101469</v>
      </c>
      <c r="W17" s="5">
        <f>(Таблица1[[#This Row],[Аэрофлот - цена]]-AVERAGE(Таблица1[Аэрофлот - цена]))/_xlfn.STDEV.S(Таблица1[Аэрофлот - цена])</f>
        <v>-0.4579902117190453</v>
      </c>
      <c r="X17" s="5">
        <f>(Таблица1[[#This Row],[Аэрофлот - цена]]-MIN(Таблица1[Аэрофлот - цена]))/(MAX(Таблица1[Аэрофлот - цена])-MIN(Таблица1[Аэрофлот - цена]))</f>
        <v>0.19728579031399679</v>
      </c>
    </row>
    <row r="18" spans="1:24" x14ac:dyDescent="0.25">
      <c r="A18" s="1">
        <v>40301</v>
      </c>
      <c r="B18" s="6">
        <v>94.49</v>
      </c>
      <c r="C18" s="6">
        <v>335.11</v>
      </c>
      <c r="D18" s="6">
        <v>54.37</v>
      </c>
      <c r="E18">
        <v>218436</v>
      </c>
      <c r="F18">
        <v>8051758</v>
      </c>
      <c r="G18">
        <v>4574423</v>
      </c>
      <c r="H18" s="5">
        <f>(Таблица1[[#This Row],[БСП ао - цена]]-B17)/B17</f>
        <v>-0.16143059992900258</v>
      </c>
      <c r="I18" s="5">
        <f>(Таблица1[[#This Row],[СевСт-ао цена]]-C17)/C17</f>
        <v>-0.14228308164832346</v>
      </c>
      <c r="J18" s="5">
        <f>(Таблица1[[#This Row],[Аэрофлот - цена]]-D17)/D17</f>
        <v>-0.12546244169213452</v>
      </c>
      <c r="K18" s="5">
        <f>LN(Таблица1[[#This Row],[БСП ао - объём]])</f>
        <v>12.2942483444339</v>
      </c>
      <c r="L18" s="5">
        <f>LN(Таблица1[[#This Row],[СевСт-ао - объём]])</f>
        <v>15.90140101064536</v>
      </c>
      <c r="M18" s="5">
        <f>LN(Таблица1[[#This Row],[Аэрофлот - объём]])</f>
        <v>15.335991128519355</v>
      </c>
      <c r="N18" s="6">
        <f>Таблица1[[#This Row],[БСП ао - цена]]*10</f>
        <v>944.9</v>
      </c>
      <c r="O18" s="6">
        <f>Таблица1[[#This Row],[Аэрофлот - цена]]*10</f>
        <v>543.69999999999993</v>
      </c>
      <c r="P18" s="5">
        <f>Таблица1[[#This Row],[БСП ао - объём]]*Таблица1[[#This Row],[БСП ао - цена]]</f>
        <v>20640017.640000001</v>
      </c>
      <c r="Q18" s="5">
        <f>Таблица1[[#This Row],[СевСт-ао - объём]]*Таблица1[[#This Row],[СевСт-ао цена]]</f>
        <v>2698224623.3800001</v>
      </c>
      <c r="R18" s="5">
        <f>Таблица1[[#This Row],[Аэрофлот - объём]]*Таблица1[[#This Row],[Аэрофлот - цена]]</f>
        <v>248711378.50999999</v>
      </c>
      <c r="S18" s="5">
        <f>(Таблица1[[#This Row],[БСП ао - цена]]-AVERAGE(Таблица1[БСП ао - цена]))/_xlfn.STDEV.S(Таблица1[БСП ао - цена])</f>
        <v>1.0338927945964949</v>
      </c>
      <c r="T18" s="5">
        <f>(Таблица1[[#This Row],[БСП ао - цена]]-MIN(Таблица1[БСП ао - цена]))/(MAX(Таблица1[БСП ао - цена])-MIN(Таблица1[БСП ао - цена]))</f>
        <v>0.45755115297174409</v>
      </c>
      <c r="U18" s="5">
        <f>(Таблица1[[#This Row],[СевСт-ао цена]]-AVERAGE(Таблица1[СевСт-ао цена]))/_xlfn.STDEV.S(Таблица1[СевСт-ао цена])</f>
        <v>-1.0534179404101356</v>
      </c>
      <c r="V18" s="5">
        <f>(Таблица1[[#This Row],[СевСт-ао цена]]-MIN(Таблица1[СевСт-ао цена]))/(MAX(Таблица1[СевСт-ао цена])-MIN(Таблица1[СевСт-ао цена]))</f>
        <v>7.4973076462845512E-2</v>
      </c>
      <c r="W18" s="5">
        <f>(Таблица1[[#This Row],[Аэрофлот - цена]]-AVERAGE(Таблица1[Аэрофлот - цена]))/_xlfn.STDEV.S(Таблица1[Аэрофлот - цена])</f>
        <v>-0.65314701033631595</v>
      </c>
      <c r="X18" s="5">
        <f>(Таблица1[[#This Row],[Аэрофлот - цена]]-MIN(Таблица1[Аэрофлот - цена]))/(MAX(Таблица1[Аэрофлот - цена])-MIN(Таблица1[Аэрофлот - цена]))</f>
        <v>0.15577434805747736</v>
      </c>
    </row>
    <row r="19" spans="1:24" x14ac:dyDescent="0.25">
      <c r="A19" s="1">
        <v>40308</v>
      </c>
      <c r="B19" s="6">
        <v>98.5</v>
      </c>
      <c r="C19" s="6">
        <v>358.5</v>
      </c>
      <c r="D19" s="6">
        <v>58.7</v>
      </c>
      <c r="E19">
        <v>89646</v>
      </c>
      <c r="F19">
        <v>6983827</v>
      </c>
      <c r="G19">
        <v>3585185</v>
      </c>
      <c r="H19" s="5">
        <f>(Таблица1[[#This Row],[БСП ао - цена]]-B18)/B18</f>
        <v>4.2438353264895812E-2</v>
      </c>
      <c r="I19" s="5">
        <f>(Таблица1[[#This Row],[СевСт-ао цена]]-C18)/C18</f>
        <v>6.979797678374261E-2</v>
      </c>
      <c r="J19" s="5">
        <f>(Таблица1[[#This Row],[Аэрофлот - цена]]-D18)/D18</f>
        <v>7.9639507081111005E-2</v>
      </c>
      <c r="K19" s="5">
        <f>LN(Таблица1[[#This Row],[БСП ао - объём]])</f>
        <v>11.40362386007914</v>
      </c>
      <c r="L19" s="5">
        <f>LN(Таблица1[[#This Row],[СевСт-ао - объём]])</f>
        <v>15.759107605289845</v>
      </c>
      <c r="M19" s="5">
        <f>LN(Таблица1[[#This Row],[Аэрофлот - объём]])</f>
        <v>15.092320634589582</v>
      </c>
      <c r="N19" s="6">
        <f>Таблица1[[#This Row],[БСП ао - цена]]*10</f>
        <v>985</v>
      </c>
      <c r="O19" s="6">
        <f>Таблица1[[#This Row],[Аэрофлот - цена]]*10</f>
        <v>587</v>
      </c>
      <c r="P19" s="5">
        <f>Таблица1[[#This Row],[БСП ао - объём]]*Таблица1[[#This Row],[БСП ао - цена]]</f>
        <v>8830131</v>
      </c>
      <c r="Q19" s="5">
        <f>Таблица1[[#This Row],[СевСт-ао - объём]]*Таблица1[[#This Row],[СевСт-ао цена]]</f>
        <v>2503701979.5</v>
      </c>
      <c r="R19" s="5">
        <f>Таблица1[[#This Row],[Аэрофлот - объём]]*Таблица1[[#This Row],[Аэрофлот - цена]]</f>
        <v>210450359.5</v>
      </c>
      <c r="S19" s="5">
        <f>(Таблица1[[#This Row],[БСП ао - цена]]-AVERAGE(Таблица1[БСП ао - цена]))/_xlfn.STDEV.S(Таблица1[БСП ао - цена])</f>
        <v>1.164838482431205</v>
      </c>
      <c r="T19" s="5">
        <f>(Таблица1[[#This Row],[БСП ао - цена]]-MIN(Таблица1[БСП ао - цена]))/(MAX(Таблица1[БСП ао - цена])-MIN(Таблица1[БСП ао - цена]))</f>
        <v>0.48359857096459896</v>
      </c>
      <c r="U19" s="5">
        <f>(Таблица1[[#This Row],[СевСт-ао цена]]-AVERAGE(Таблица1[СевСт-ао цена]))/_xlfn.STDEV.S(Таблица1[СевСт-ао цена])</f>
        <v>-0.9919705798948425</v>
      </c>
      <c r="V19" s="5">
        <f>(Таблица1[[#This Row],[СевСт-ао цена]]-MIN(Таблица1[СевСт-ао цена]))/(MAX(Таблица1[СевСт-ао цена])-MIN(Таблица1[СевСт-ао цена]))</f>
        <v>8.8967332774919222E-2</v>
      </c>
      <c r="W19" s="5">
        <f>(Таблица1[[#This Row],[Аэрофлот - цена]]-AVERAGE(Таблица1[Аэрофлот - цена]))/_xlfn.STDEV.S(Таблица1[Аэрофлот - цена])</f>
        <v>-0.54480996700134376</v>
      </c>
      <c r="X19" s="5">
        <f>(Таблица1[[#This Row],[Аэрофлот - цена]]-MIN(Таблица1[Аэрофлот - цена]))/(MAX(Таблица1[Аэрофлот - цена])-MIN(Таблица1[Аэрофлот - цена]))</f>
        <v>0.17881852048962213</v>
      </c>
    </row>
    <row r="20" spans="1:24" x14ac:dyDescent="0.25">
      <c r="A20" s="1">
        <v>40315</v>
      </c>
      <c r="B20" s="6">
        <v>84.41</v>
      </c>
      <c r="C20" s="6">
        <v>329.74</v>
      </c>
      <c r="D20" s="6">
        <v>56.45</v>
      </c>
      <c r="E20">
        <v>1175169</v>
      </c>
      <c r="F20">
        <v>10430333</v>
      </c>
      <c r="G20">
        <v>3181731</v>
      </c>
      <c r="H20" s="5">
        <f>(Таблица1[[#This Row],[БСП ао - цена]]-B19)/B19</f>
        <v>-0.14304568527918785</v>
      </c>
      <c r="I20" s="5">
        <f>(Таблица1[[#This Row],[СевСт-ао цена]]-C19)/C19</f>
        <v>-8.0223152022315183E-2</v>
      </c>
      <c r="J20" s="5">
        <f>(Таблица1[[#This Row],[Аэрофлот - цена]]-D19)/D19</f>
        <v>-3.83304940374787E-2</v>
      </c>
      <c r="K20" s="5">
        <f>LN(Таблица1[[#This Row],[БСП ао - объём]])</f>
        <v>13.976922525005119</v>
      </c>
      <c r="L20" s="5">
        <f>LN(Таблица1[[#This Row],[СевСт-ао - объём]])</f>
        <v>16.160228753600563</v>
      </c>
      <c r="M20" s="5">
        <f>LN(Таблица1[[#This Row],[Аэрофлот - объём]])</f>
        <v>14.972935946279931</v>
      </c>
      <c r="N20" s="6">
        <f>Таблица1[[#This Row],[БСП ао - цена]]*10</f>
        <v>844.09999999999991</v>
      </c>
      <c r="O20" s="6">
        <f>Таблица1[[#This Row],[Аэрофлот - цена]]*10</f>
        <v>564.5</v>
      </c>
      <c r="P20" s="5">
        <f>Таблица1[[#This Row],[БСП ао - объём]]*Таблица1[[#This Row],[БСП ао - цена]]</f>
        <v>99196015.289999992</v>
      </c>
      <c r="Q20" s="5">
        <f>Таблица1[[#This Row],[СевСт-ао - объём]]*Таблица1[[#This Row],[СевСт-ао цена]]</f>
        <v>3439298003.4200001</v>
      </c>
      <c r="R20" s="5">
        <f>Таблица1[[#This Row],[Аэрофлот - объём]]*Таблица1[[#This Row],[Аэрофлот - цена]]</f>
        <v>179608714.95000002</v>
      </c>
      <c r="S20" s="5">
        <f>(Таблица1[[#This Row],[БСП ао - цена]]-AVERAGE(Таблица1[БСП ао - цена]))/_xlfn.STDEV.S(Таблица1[БСП ао - цена])</f>
        <v>0.70473256183492961</v>
      </c>
      <c r="T20" s="5">
        <f>(Таблица1[[#This Row],[БСП ао - цена]]-MIN(Таблица1[БСП ао - цена]))/(MAX(Таблица1[БСП ао - цена])-MIN(Таблица1[БСП ао - цена]))</f>
        <v>0.39207534913933095</v>
      </c>
      <c r="U20" s="5">
        <f>(Таблица1[[#This Row],[СевСт-ао цена]]-AVERAGE(Таблица1[СевСт-ао цена]))/_xlfn.STDEV.S(Таблица1[СевСт-ао цена])</f>
        <v>-1.0675253506695253</v>
      </c>
      <c r="V20" s="5">
        <f>(Таблица1[[#This Row],[СевСт-ао цена]]-MIN(Таблица1[СевСт-ао цена]))/(MAX(Таблица1[СевСт-ао цена])-MIN(Таблица1[СевСт-ао цена]))</f>
        <v>7.1760201029077417E-2</v>
      </c>
      <c r="W20" s="5">
        <f>(Таблица1[[#This Row],[Аэрофлот - цена]]-AVERAGE(Таблица1[Аэрофлот - цена]))/_xlfn.STDEV.S(Таблица1[Аэрофлот - цена])</f>
        <v>-0.60110519737171031</v>
      </c>
      <c r="X20" s="5">
        <f>(Таблица1[[#This Row],[Аэрофлот - цена]]-MIN(Таблица1[Аэрофлот - цена]))/(MAX(Таблица1[Аэрофлот - цена])-MIN(Таблица1[Аэрофлот - цена]))</f>
        <v>0.16684406599254922</v>
      </c>
    </row>
    <row r="21" spans="1:24" x14ac:dyDescent="0.25">
      <c r="A21" s="1">
        <v>40322</v>
      </c>
      <c r="B21" s="6">
        <v>92</v>
      </c>
      <c r="C21" s="6">
        <v>328.9</v>
      </c>
      <c r="D21" s="6">
        <v>56.17</v>
      </c>
      <c r="E21">
        <v>251434</v>
      </c>
      <c r="F21">
        <v>9845053</v>
      </c>
      <c r="G21">
        <v>2416490</v>
      </c>
      <c r="H21" s="5">
        <f>(Таблица1[[#This Row],[БСП ао - цена]]-B20)/B20</f>
        <v>8.9918256130790242E-2</v>
      </c>
      <c r="I21" s="5">
        <f>(Таблица1[[#This Row],[СевСт-ао цена]]-C20)/C20</f>
        <v>-2.5474616364409286E-3</v>
      </c>
      <c r="J21" s="5">
        <f>(Таблица1[[#This Row],[Аэрофлот - цена]]-D20)/D20</f>
        <v>-4.9601417183348295E-3</v>
      </c>
      <c r="K21" s="5">
        <f>LN(Таблица1[[#This Row],[БСП ао - объём]])</f>
        <v>12.434935808635032</v>
      </c>
      <c r="L21" s="5">
        <f>LN(Таблица1[[#This Row],[СевСт-ао - объём]])</f>
        <v>16.102479653484245</v>
      </c>
      <c r="M21" s="5">
        <f>LN(Таблица1[[#This Row],[Аэрофлот - объём]])</f>
        <v>14.697826632042284</v>
      </c>
      <c r="N21" s="6">
        <f>Таблица1[[#This Row],[БСП ао - цена]]*10</f>
        <v>920</v>
      </c>
      <c r="O21" s="6">
        <f>Таблица1[[#This Row],[Аэрофлот - цена]]*10</f>
        <v>561.70000000000005</v>
      </c>
      <c r="P21" s="5">
        <f>Таблица1[[#This Row],[БСП ао - объём]]*Таблица1[[#This Row],[БСП ао - цена]]</f>
        <v>23131928</v>
      </c>
      <c r="Q21" s="5">
        <f>Таблица1[[#This Row],[СевСт-ао - объём]]*Таблица1[[#This Row],[СевСт-ао цена]]</f>
        <v>3238037931.6999998</v>
      </c>
      <c r="R21" s="5">
        <f>Таблица1[[#This Row],[Аэрофлот - объём]]*Таблица1[[#This Row],[Аэрофлот - цена]]</f>
        <v>135734243.30000001</v>
      </c>
      <c r="S21" s="5">
        <f>(Таблица1[[#This Row],[БСП ао - цена]]-AVERAGE(Таблица1[БСП ао - цена]))/_xlfn.STDEV.S(Таблица1[БСП ао - цена])</f>
        <v>0.95258237995598927</v>
      </c>
      <c r="T21" s="5">
        <f>(Таблица1[[#This Row],[БСП ао - цена]]-MIN(Таблица1[БСП ао - цена]))/(MAX(Таблица1[БСП ао - цена])-MIN(Таблица1[БСП ао - цена]))</f>
        <v>0.4413770704774278</v>
      </c>
      <c r="U21" s="5">
        <f>(Таблица1[[#This Row],[СевСт-ао цена]]-AVERAGE(Таблица1[СевСт-ао цена]))/_xlfn.STDEV.S(Таблица1[СевСт-ао цена])</f>
        <v>-1.0697320964084243</v>
      </c>
      <c r="V21" s="5">
        <f>(Таблица1[[#This Row],[СевСт-ао цена]]-MIN(Таблица1[СевСт-ао цена]))/(MAX(Таблица1[СевСт-ао цена])-MIN(Таблица1[СевСт-ао цена]))</f>
        <v>7.1257628335527082E-2</v>
      </c>
      <c r="W21" s="5">
        <f>(Таблица1[[#This Row],[Аэрофлот - цена]]-AVERAGE(Таблица1[Аэрофлот - цена]))/_xlfn.STDEV.S(Таблица1[Аэрофлот - цена])</f>
        <v>-0.60811082604002265</v>
      </c>
      <c r="X21" s="5">
        <f>(Таблица1[[#This Row],[Аэрофлот - цена]]-MIN(Таблица1[Аэрофлот - цена]))/(MAX(Таблица1[Аэрофлот - цена])-MIN(Таблица1[Аэрофлот - цена]))</f>
        <v>0.16535391165513572</v>
      </c>
    </row>
    <row r="22" spans="1:24" x14ac:dyDescent="0.25">
      <c r="A22" s="1">
        <v>40329</v>
      </c>
      <c r="B22" s="6">
        <v>91.99</v>
      </c>
      <c r="C22" s="6">
        <v>329.99</v>
      </c>
      <c r="D22" s="6">
        <v>60.2</v>
      </c>
      <c r="E22">
        <v>723650</v>
      </c>
      <c r="F22">
        <v>10368212</v>
      </c>
      <c r="G22">
        <v>2755107</v>
      </c>
      <c r="H22" s="5">
        <f>(Таблица1[[#This Row],[БСП ао - цена]]-B21)/B21</f>
        <v>-1.0869565217396865E-4</v>
      </c>
      <c r="I22" s="5">
        <f>(Таблица1[[#This Row],[СевСт-ао цена]]-C21)/C21</f>
        <v>3.3140772271208025E-3</v>
      </c>
      <c r="J22" s="5">
        <f>(Таблица1[[#This Row],[Аэрофлот - цена]]-D21)/D21</f>
        <v>7.1746483888196558E-2</v>
      </c>
      <c r="K22" s="5">
        <f>LN(Таблица1[[#This Row],[БСП ао - объём]])</f>
        <v>13.49206312906575</v>
      </c>
      <c r="L22" s="5">
        <f>LN(Таблица1[[#This Row],[СевСт-ао - объём]])</f>
        <v>16.154255144896009</v>
      </c>
      <c r="M22" s="5">
        <f>LN(Таблица1[[#This Row],[Аэрофлот - объём]])</f>
        <v>14.828966838290457</v>
      </c>
      <c r="N22" s="6">
        <f>Таблица1[[#This Row],[БСП ао - цена]]*10</f>
        <v>919.9</v>
      </c>
      <c r="O22" s="6">
        <f>Таблица1[[#This Row],[Аэрофлот - цена]]*10</f>
        <v>602</v>
      </c>
      <c r="P22" s="5">
        <f>Таблица1[[#This Row],[БСП ао - объём]]*Таблица1[[#This Row],[БСП ао - цена]]</f>
        <v>66568563.5</v>
      </c>
      <c r="Q22" s="5">
        <f>Таблица1[[#This Row],[СевСт-ао - объём]]*Таблица1[[#This Row],[СевСт-ао цена]]</f>
        <v>3421406277.8800001</v>
      </c>
      <c r="R22" s="5">
        <f>Таблица1[[#This Row],[Аэрофлот - объём]]*Таблица1[[#This Row],[Аэрофлот - цена]]</f>
        <v>165857441.40000001</v>
      </c>
      <c r="S22" s="5">
        <f>(Таблица1[[#This Row],[БСП ао - цена]]-AVERAGE(Таблица1[БСП ао - цена]))/_xlfn.STDEV.S(Таблица1[БСП ао - цена])</f>
        <v>0.95225583210602727</v>
      </c>
      <c r="T22" s="5">
        <f>(Таблица1[[#This Row],[БСП ао - цена]]-MIN(Таблица1[БСП ао - цена]))/(MAX(Таблица1[БСП ао - цена])-MIN(Таблица1[БСП ао - цена]))</f>
        <v>0.44131211432283213</v>
      </c>
      <c r="U22" s="5">
        <f>(Таблица1[[#This Row],[СевСт-ао цена]]-AVERAGE(Таблица1[СевСт-ао цена]))/_xlfn.STDEV.S(Таблица1[СевСт-ао цена])</f>
        <v>-1.0668685811043768</v>
      </c>
      <c r="V22" s="5">
        <f>(Таблица1[[#This Row],[СевСт-ао цена]]-MIN(Таблица1[СевСт-ао цена]))/(MAX(Таблица1[СевСт-ао цена])-MIN(Таблица1[СевСт-ао цена]))</f>
        <v>7.1909776235491205E-2</v>
      </c>
      <c r="W22" s="5">
        <f>(Таблица1[[#This Row],[Аэрофлот - цена]]-AVERAGE(Таблица1[Аэрофлот - цена]))/_xlfn.STDEV.S(Таблица1[Аэрофлот - цена])</f>
        <v>-0.50727981342109951</v>
      </c>
      <c r="X22" s="5">
        <f>(Таблица1[[#This Row],[Аэрофлот - цена]]-MIN(Таблица1[Аэрофлот - цена]))/(MAX(Таблица1[Аэрофлот - цена])-MIN(Таблица1[Аэрофлот - цена]))</f>
        <v>0.18680149015433742</v>
      </c>
    </row>
    <row r="23" spans="1:24" x14ac:dyDescent="0.25">
      <c r="A23" s="1">
        <v>40336</v>
      </c>
      <c r="B23" s="6">
        <v>88.8</v>
      </c>
      <c r="C23" s="6">
        <v>312.37</v>
      </c>
      <c r="D23" s="6">
        <v>59.16</v>
      </c>
      <c r="E23">
        <v>105064</v>
      </c>
      <c r="F23">
        <v>9664308</v>
      </c>
      <c r="G23">
        <v>1875703</v>
      </c>
      <c r="H23" s="5">
        <f>(Таблица1[[#This Row],[БСП ао - цена]]-B22)/B22</f>
        <v>-3.4677682356777886E-2</v>
      </c>
      <c r="I23" s="5">
        <f>(Таблица1[[#This Row],[СевСт-ао цена]]-C22)/C22</f>
        <v>-5.339555744113459E-2</v>
      </c>
      <c r="J23" s="5">
        <f>(Таблица1[[#This Row],[Аэрофлот - цена]]-D22)/D22</f>
        <v>-1.7275747508305749E-2</v>
      </c>
      <c r="K23" s="5">
        <f>LN(Таблица1[[#This Row],[БСП ао - объём]])</f>
        <v>11.562324967264995</v>
      </c>
      <c r="L23" s="5">
        <f>LN(Таблица1[[#This Row],[СевСт-ао - объём]])</f>
        <v>16.083950069509797</v>
      </c>
      <c r="M23" s="5">
        <f>LN(Таблица1[[#This Row],[Аэрофлот - объём]])</f>
        <v>14.444494080450044</v>
      </c>
      <c r="N23" s="6">
        <f>Таблица1[[#This Row],[БСП ао - цена]]*10</f>
        <v>888</v>
      </c>
      <c r="O23" s="6">
        <f>Таблица1[[#This Row],[Аэрофлот - цена]]*10</f>
        <v>591.59999999999991</v>
      </c>
      <c r="P23" s="5">
        <f>Таблица1[[#This Row],[БСП ао - объём]]*Таблица1[[#This Row],[БСП ао - цена]]</f>
        <v>9329683.1999999993</v>
      </c>
      <c r="Q23" s="5">
        <f>Таблица1[[#This Row],[СевСт-ао - объём]]*Таблица1[[#This Row],[СевСт-ао цена]]</f>
        <v>3018839889.96</v>
      </c>
      <c r="R23" s="5">
        <f>Таблица1[[#This Row],[Аэрофлот - объём]]*Таблица1[[#This Row],[Аэрофлот - цена]]</f>
        <v>110966589.47999999</v>
      </c>
      <c r="S23" s="5">
        <f>(Таблица1[[#This Row],[БСП ао - цена]]-AVERAGE(Таблица1[БСП ао - цена]))/_xlfn.STDEV.S(Таблица1[БСП ао - цена])</f>
        <v>0.84808706796819067</v>
      </c>
      <c r="T23" s="5">
        <f>(Таблица1[[#This Row],[БСП ао - цена]]-MIN(Таблица1[БСП ао - цена]))/(MAX(Таблица1[БСП ао - цена])-MIN(Таблица1[БСП ао - цена]))</f>
        <v>0.4205911010068204</v>
      </c>
      <c r="U23" s="5">
        <f>(Таблица1[[#This Row],[СевСт-ао цена]]-AVERAGE(Таблица1[СевСт-ао цена]))/_xlfn.STDEV.S(Таблица1[СевСт-ао цена])</f>
        <v>-1.1131577000560426</v>
      </c>
      <c r="V23" s="5">
        <f>(Таблица1[[#This Row],[СевСт-ао цена]]-MIN(Таблица1[СевСт-ао цена]))/(MAX(Таблица1[СевСт-ао цена])-MIN(Таблица1[СевСт-ао цена]))</f>
        <v>6.1367715687447644E-2</v>
      </c>
      <c r="W23" s="5">
        <f>(Таблица1[[#This Row],[Аэрофлот - цена]]-AVERAGE(Таблица1[Аэрофлот - цена]))/_xlfn.STDEV.S(Таблица1[Аэрофлот - цена])</f>
        <v>-0.53330071990340233</v>
      </c>
      <c r="X23" s="5">
        <f>(Таблица1[[#This Row],[Аэрофлот - цена]]-MIN(Таблица1[Аэрофлот - цена]))/(MAX(Таблица1[Аэрофлот - цена])-MIN(Таблица1[Аэрофлот - цена]))</f>
        <v>0.18126663118680145</v>
      </c>
    </row>
    <row r="24" spans="1:24" x14ac:dyDescent="0.25">
      <c r="A24" s="1">
        <v>40343</v>
      </c>
      <c r="B24" s="6">
        <v>90.45</v>
      </c>
      <c r="C24" s="6">
        <v>315.61</v>
      </c>
      <c r="D24" s="6">
        <v>62.4</v>
      </c>
      <c r="E24">
        <v>35237</v>
      </c>
      <c r="F24">
        <v>6260854</v>
      </c>
      <c r="G24">
        <v>1852123</v>
      </c>
      <c r="H24" s="5">
        <f>(Таблица1[[#This Row],[БСП ао - цена]]-B23)/B23</f>
        <v>1.8581081081081145E-2</v>
      </c>
      <c r="I24" s="5">
        <f>(Таблица1[[#This Row],[СевСт-ао цена]]-C23)/C23</f>
        <v>1.0372314882991354E-2</v>
      </c>
      <c r="J24" s="5">
        <f>(Таблица1[[#This Row],[Аэрофлот - цена]]-D23)/D23</f>
        <v>5.4766734279918898E-2</v>
      </c>
      <c r="K24" s="5">
        <f>LN(Таблица1[[#This Row],[БСП ао - объём]])</f>
        <v>10.469851945892822</v>
      </c>
      <c r="L24" s="5">
        <f>LN(Таблица1[[#This Row],[СевСт-ао - объём]])</f>
        <v>15.649827155496924</v>
      </c>
      <c r="M24" s="5">
        <f>LN(Таблица1[[#This Row],[Аэрофлот - объём]])</f>
        <v>14.43184310666973</v>
      </c>
      <c r="N24" s="6">
        <f>Таблица1[[#This Row],[БСП ао - цена]]*10</f>
        <v>904.5</v>
      </c>
      <c r="O24" s="6">
        <f>Таблица1[[#This Row],[Аэрофлот - цена]]*10</f>
        <v>624</v>
      </c>
      <c r="P24" s="5">
        <f>Таблица1[[#This Row],[БСП ао - объём]]*Таблица1[[#This Row],[БСП ао - цена]]</f>
        <v>3187186.65</v>
      </c>
      <c r="Q24" s="5">
        <f>Таблица1[[#This Row],[СевСт-ао - объём]]*Таблица1[[#This Row],[СевСт-ао цена]]</f>
        <v>1975988130.9400001</v>
      </c>
      <c r="R24" s="5">
        <f>Таблица1[[#This Row],[Аэрофлот - объём]]*Таблица1[[#This Row],[Аэрофлот - цена]]</f>
        <v>115572475.2</v>
      </c>
      <c r="S24" s="5">
        <f>(Таблица1[[#This Row],[БСП ао - цена]]-AVERAGE(Таблица1[БСП ао - цена]))/_xlfn.STDEV.S(Таблица1[БСП ао - цена])</f>
        <v>0.90196746321189947</v>
      </c>
      <c r="T24" s="5">
        <f>(Таблица1[[#This Row],[БСП ао - цена]]-MIN(Таблица1[БСП ао - цена]))/(MAX(Таблица1[БСП ао - цена])-MIN(Таблица1[БСП ао - цена]))</f>
        <v>0.43130886651510236</v>
      </c>
      <c r="U24" s="5">
        <f>(Таблица1[[#This Row],[СевСт-ао цена]]-AVERAGE(Таблица1[СевСт-ао цена]))/_xlfn.STDEV.S(Таблица1[СевСт-ао цена])</f>
        <v>-1.1046459664917181</v>
      </c>
      <c r="V24" s="5">
        <f>(Таблица1[[#This Row],[СевСт-ао цена]]-MIN(Таблица1[СевСт-ао цена]))/(MAX(Таблица1[СевСт-ао цена])-MIN(Таблица1[СевСт-ао цена]))</f>
        <v>6.3306210362570295E-2</v>
      </c>
      <c r="W24" s="5">
        <f>(Таблица1[[#This Row],[Аэрофлот - цена]]-AVERAGE(Таблица1[Аэрофлот - цена]))/_xlfn.STDEV.S(Таблица1[Аэрофлот - цена])</f>
        <v>-0.45223558817007459</v>
      </c>
      <c r="X24" s="5">
        <f>(Таблица1[[#This Row],[Аэрофлот - цена]]-MIN(Таблица1[Аэрофлот - цена]))/(MAX(Таблица1[Аэрофлот - цена])-MIN(Таблица1[Аэрофлот - цена]))</f>
        <v>0.19850984566258645</v>
      </c>
    </row>
    <row r="25" spans="1:24" x14ac:dyDescent="0.25">
      <c r="A25" s="1">
        <v>40350</v>
      </c>
      <c r="B25" s="6">
        <v>88.74</v>
      </c>
      <c r="C25" s="6">
        <v>323.99</v>
      </c>
      <c r="D25" s="6">
        <v>59.69</v>
      </c>
      <c r="E25">
        <v>205864</v>
      </c>
      <c r="F25">
        <v>11817515</v>
      </c>
      <c r="G25">
        <v>2857378</v>
      </c>
      <c r="H25" s="5">
        <f>(Таблица1[[#This Row],[БСП ао - цена]]-B24)/B24</f>
        <v>-1.8905472636816009E-2</v>
      </c>
      <c r="I25" s="5">
        <f>(Таблица1[[#This Row],[СевСт-ао цена]]-C24)/C24</f>
        <v>2.6551756915180112E-2</v>
      </c>
      <c r="J25" s="5">
        <f>(Таблица1[[#This Row],[Аэрофлот - цена]]-D24)/D24</f>
        <v>-4.3429487179487192E-2</v>
      </c>
      <c r="K25" s="5">
        <f>LN(Таблица1[[#This Row],[БСП ао - объём]])</f>
        <v>12.234971035572823</v>
      </c>
      <c r="L25" s="5">
        <f>LN(Таблица1[[#This Row],[СевСт-ао - объём]])</f>
        <v>16.285093310952721</v>
      </c>
      <c r="M25" s="5">
        <f>LN(Таблица1[[#This Row],[Аэрофлот - объём]])</f>
        <v>14.865414979076492</v>
      </c>
      <c r="N25" s="6">
        <f>Таблица1[[#This Row],[БСП ао - цена]]*10</f>
        <v>887.4</v>
      </c>
      <c r="O25" s="6">
        <f>Таблица1[[#This Row],[Аэрофлот - цена]]*10</f>
        <v>596.9</v>
      </c>
      <c r="P25" s="5">
        <f>Таблица1[[#This Row],[БСП ао - объём]]*Таблица1[[#This Row],[БСП ао - цена]]</f>
        <v>18268371.359999999</v>
      </c>
      <c r="Q25" s="5">
        <f>Таблица1[[#This Row],[СевСт-ао - объём]]*Таблица1[[#This Row],[СевСт-ао цена]]</f>
        <v>3828756684.8499999</v>
      </c>
      <c r="R25" s="5">
        <f>Таблица1[[#This Row],[Аэрофлот - объём]]*Таблица1[[#This Row],[Аэрофлот - цена]]</f>
        <v>170556892.81999999</v>
      </c>
      <c r="S25" s="5">
        <f>(Таблица1[[#This Row],[БСП ао - цена]]-AVERAGE(Таблица1[БСП ао - цена]))/_xlfn.STDEV.S(Таблица1[БСП ао - цена])</f>
        <v>0.84612778086841933</v>
      </c>
      <c r="T25" s="5">
        <f>(Таблица1[[#This Row],[БСП ао - цена]]-MIN(Таблица1[БСП ао - цена]))/(MAX(Таблица1[БСП ао - цена])-MIN(Таблица1[БСП ао - цена]))</f>
        <v>0.42020136407924652</v>
      </c>
      <c r="U25" s="5">
        <f>(Таблица1[[#This Row],[СевСт-ао цена]]-AVERAGE(Таблица1[СевСт-ао цена]))/_xlfn.STDEV.S(Таблица1[СевСт-ао цена])</f>
        <v>-1.0826310506679406</v>
      </c>
      <c r="V25" s="5">
        <f>(Таблица1[[#This Row],[СевСт-ао цена]]-MIN(Таблица1[СевСт-ао цена]))/(MAX(Таблица1[СевСт-ао цена])-MIN(Таблица1[СевСт-ао цена]))</f>
        <v>6.8319971281560365E-2</v>
      </c>
      <c r="W25" s="5">
        <f>(Таблица1[[#This Row],[Аэрофлот - цена]]-AVERAGE(Таблица1[Аэрофлот - цена]))/_xlfn.STDEV.S(Таблица1[Аэрофлот - цена])</f>
        <v>-0.52004006563838268</v>
      </c>
      <c r="X25" s="5">
        <f>(Таблица1[[#This Row],[Аэрофлот - цена]]-MIN(Таблица1[Аэрофлот - цена]))/(MAX(Таблица1[Аэрофлот - цена])-MIN(Таблица1[Аэрофлот - цена]))</f>
        <v>0.1840872804683342</v>
      </c>
    </row>
    <row r="26" spans="1:24" x14ac:dyDescent="0.25">
      <c r="A26" s="1">
        <v>40357</v>
      </c>
      <c r="B26" s="6">
        <v>78.959999999999994</v>
      </c>
      <c r="C26" s="6">
        <v>300</v>
      </c>
      <c r="D26" s="6">
        <v>55.69</v>
      </c>
      <c r="E26">
        <v>252469</v>
      </c>
      <c r="F26">
        <v>9198548</v>
      </c>
      <c r="G26">
        <v>2021323</v>
      </c>
      <c r="H26" s="5">
        <f>(Таблица1[[#This Row],[БСП ао - цена]]-B25)/B25</f>
        <v>-0.11020960108181205</v>
      </c>
      <c r="I26" s="5">
        <f>(Таблица1[[#This Row],[СевСт-ао цена]]-C25)/C25</f>
        <v>-7.404549523133433E-2</v>
      </c>
      <c r="J26" s="5">
        <f>(Таблица1[[#This Row],[Аэрофлот - цена]]-D25)/D25</f>
        <v>-6.7012899983246776E-2</v>
      </c>
      <c r="K26" s="5">
        <f>LN(Таблица1[[#This Row],[БСП ао - объём]])</f>
        <v>12.439043747883192</v>
      </c>
      <c r="L26" s="5">
        <f>LN(Таблица1[[#This Row],[СевСт-ао - объём]])</f>
        <v>16.034556203476466</v>
      </c>
      <c r="M26" s="5">
        <f>LN(Таблица1[[#This Row],[Аэрофлот - объём]])</f>
        <v>14.519262805485965</v>
      </c>
      <c r="N26" s="6">
        <f>Таблица1[[#This Row],[БСП ао - цена]]*10</f>
        <v>789.59999999999991</v>
      </c>
      <c r="O26" s="6">
        <f>Таблица1[[#This Row],[Аэрофлот - цена]]*10</f>
        <v>556.9</v>
      </c>
      <c r="P26" s="5">
        <f>Таблица1[[#This Row],[БСП ао - объём]]*Таблица1[[#This Row],[БСП ао - цена]]</f>
        <v>19934952.239999998</v>
      </c>
      <c r="Q26" s="5">
        <f>Таблица1[[#This Row],[СевСт-ао - объём]]*Таблица1[[#This Row],[СевСт-ао цена]]</f>
        <v>2759564400</v>
      </c>
      <c r="R26" s="5">
        <f>Таблица1[[#This Row],[Аэрофлот - объём]]*Таблица1[[#This Row],[Аэрофлот - цена]]</f>
        <v>112567477.86999999</v>
      </c>
      <c r="S26" s="5">
        <f>(Таблица1[[#This Row],[БСП ао - цена]]-AVERAGE(Таблица1[БСП ао - цена]))/_xlfn.STDEV.S(Таблица1[БСП ао - цена])</f>
        <v>0.5267639836057102</v>
      </c>
      <c r="T26" s="5">
        <f>(Таблица1[[#This Row],[БСП ао - цена]]-MIN(Таблица1[БСП ао - цена]))/(MAX(Таблица1[БСП ао - цена])-MIN(Таблица1[БСП ао - цена]))</f>
        <v>0.35667424488470284</v>
      </c>
      <c r="U26" s="5">
        <f>(Таблица1[[#This Row],[СевСт-ао цена]]-AVERAGE(Таблица1[СевСт-ао цена]))/_xlfn.STDEV.S(Таблица1[СевСт-ао цена])</f>
        <v>-1.1456546581395901</v>
      </c>
      <c r="V26" s="5">
        <f>(Таблица1[[#This Row],[СевСт-ао цена]]-MIN(Таблица1[СевСт-ао цена]))/(MAX(Таблица1[СевСт-ао цена])-MIN(Таблица1[СевСт-ао цена]))</f>
        <v>5.3966734474093565E-2</v>
      </c>
      <c r="W26" s="5">
        <f>(Таблица1[[#This Row],[Аэрофлот - цена]]-AVERAGE(Таблица1[Аэрофлот - цена]))/_xlfn.STDEV.S(Таблица1[Аэрофлот - цена])</f>
        <v>-0.6201204751857009</v>
      </c>
      <c r="X26" s="5">
        <f>(Таблица1[[#This Row],[Аэрофлот - цена]]-MIN(Таблица1[Аэрофлот - цена]))/(MAX(Таблица1[Аэрофлот - цена])-MIN(Таблица1[Аэрофлот - цена]))</f>
        <v>0.16279936136242679</v>
      </c>
    </row>
    <row r="27" spans="1:24" x14ac:dyDescent="0.25">
      <c r="A27" s="1">
        <v>40364</v>
      </c>
      <c r="B27" s="6">
        <v>89.23</v>
      </c>
      <c r="C27" s="6">
        <v>314.37</v>
      </c>
      <c r="D27" s="6">
        <v>61.22</v>
      </c>
      <c r="E27">
        <v>163790</v>
      </c>
      <c r="F27">
        <v>9173013</v>
      </c>
      <c r="G27">
        <v>1862272</v>
      </c>
      <c r="H27" s="5">
        <f>(Таблица1[[#This Row],[БСП ао - цена]]-B26)/B26</f>
        <v>0.13006585612968605</v>
      </c>
      <c r="I27" s="5">
        <f>(Таблица1[[#This Row],[СевСт-ао цена]]-C26)/C26</f>
        <v>4.7900000000000012E-2</v>
      </c>
      <c r="J27" s="5">
        <f>(Таблица1[[#This Row],[Аэрофлот - цена]]-D26)/D26</f>
        <v>9.9299694738732291E-2</v>
      </c>
      <c r="K27" s="5">
        <f>LN(Таблица1[[#This Row],[БСП ао - объём]])</f>
        <v>12.006340398476425</v>
      </c>
      <c r="L27" s="5">
        <f>LN(Таблица1[[#This Row],[СевСт-ао - объём]])</f>
        <v>16.031776361693449</v>
      </c>
      <c r="M27" s="5">
        <f>LN(Таблица1[[#This Row],[Аэрофлот - объём]])</f>
        <v>14.437307805635006</v>
      </c>
      <c r="N27" s="6">
        <f>Таблица1[[#This Row],[БСП ао - цена]]*10</f>
        <v>892.30000000000007</v>
      </c>
      <c r="O27" s="6">
        <f>Таблица1[[#This Row],[Аэрофлот - цена]]*10</f>
        <v>612.20000000000005</v>
      </c>
      <c r="P27" s="5">
        <f>Таблица1[[#This Row],[БСП ао - объём]]*Таблица1[[#This Row],[БСП ао - цена]]</f>
        <v>14614981.700000001</v>
      </c>
      <c r="Q27" s="5">
        <f>Таблица1[[#This Row],[СевСт-ао - объём]]*Таблица1[[#This Row],[СевСт-ао цена]]</f>
        <v>2883720096.8099999</v>
      </c>
      <c r="R27" s="5">
        <f>Таблица1[[#This Row],[Аэрофлот - объём]]*Таблица1[[#This Row],[Аэрофлот - цена]]</f>
        <v>114008291.84</v>
      </c>
      <c r="S27" s="5">
        <f>(Таблица1[[#This Row],[БСП ао - цена]]-AVERAGE(Таблица1[БСП ао - цена]))/_xlfn.STDEV.S(Таблица1[БСП ао - цена])</f>
        <v>0.86212862551655134</v>
      </c>
      <c r="T27" s="5">
        <f>(Таблица1[[#This Row],[БСП ао - цена]]-MIN(Таблица1[БСП ао - цена]))/(MAX(Таблица1[БСП ао - цена])-MIN(Таблица1[БСП ао - цена]))</f>
        <v>0.42338421565443335</v>
      </c>
      <c r="U27" s="5">
        <f>(Таблица1[[#This Row],[СевСт-ао цена]]-AVERAGE(Таблица1[СевСт-ао цена]))/_xlfn.STDEV.S(Таблица1[СевСт-ао цена])</f>
        <v>-1.1079035435348548</v>
      </c>
      <c r="V27" s="5">
        <f>(Таблица1[[#This Row],[СевСт-ао цена]]-MIN(Таблица1[СевСт-ао цена]))/(MAX(Таблица1[СевСт-ао цена])-MIN(Таблица1[СевСт-ао цена]))</f>
        <v>6.2564317338757919E-2</v>
      </c>
      <c r="W27" s="5">
        <f>(Таблица1[[#This Row],[Аэрофлот - цена]]-AVERAGE(Таблица1[Аэрофлот - цена]))/_xlfn.STDEV.S(Таблица1[Аэрофлот - цена])</f>
        <v>-0.48175930898653341</v>
      </c>
      <c r="X27" s="5">
        <f>(Таблица1[[#This Row],[Аэрофлот - цена]]-MIN(Таблица1[Аэрофлот - цена]))/(MAX(Таблица1[Аэрофлот - цена])-MIN(Таблица1[Аэрофлот - цена]))</f>
        <v>0.19222990952634378</v>
      </c>
    </row>
    <row r="28" spans="1:24" x14ac:dyDescent="0.25">
      <c r="A28" s="1">
        <v>40371</v>
      </c>
      <c r="B28" s="6">
        <v>90.43</v>
      </c>
      <c r="C28" s="6">
        <v>326.61</v>
      </c>
      <c r="D28" s="6">
        <v>62.39</v>
      </c>
      <c r="E28">
        <v>62777</v>
      </c>
      <c r="F28">
        <v>8657229</v>
      </c>
      <c r="G28">
        <v>2516959</v>
      </c>
      <c r="H28" s="5">
        <f>(Таблица1[[#This Row],[БСП ао - цена]]-B27)/B27</f>
        <v>1.3448391796481036E-2</v>
      </c>
      <c r="I28" s="5">
        <f>(Таблица1[[#This Row],[СевСт-ао цена]]-C27)/C27</f>
        <v>3.8935012882908702E-2</v>
      </c>
      <c r="J28" s="5">
        <f>(Таблица1[[#This Row],[Аэрофлот - цена]]-D27)/D27</f>
        <v>1.91114015027769E-2</v>
      </c>
      <c r="K28" s="5">
        <f>LN(Таблица1[[#This Row],[БСП ао - объём]])</f>
        <v>11.047344043335078</v>
      </c>
      <c r="L28" s="5">
        <f>LN(Таблица1[[#This Row],[СевСт-ао - объём]])</f>
        <v>15.973905252429773</v>
      </c>
      <c r="M28" s="5">
        <f>LN(Таблица1[[#This Row],[Аэрофлот - объём]])</f>
        <v>14.738561984751568</v>
      </c>
      <c r="N28" s="6">
        <f>Таблица1[[#This Row],[БСП ао - цена]]*10</f>
        <v>904.30000000000007</v>
      </c>
      <c r="O28" s="6">
        <f>Таблица1[[#This Row],[Аэрофлот - цена]]*10</f>
        <v>623.9</v>
      </c>
      <c r="P28" s="5">
        <f>Таблица1[[#This Row],[БСП ао - объём]]*Таблица1[[#This Row],[БСП ао - цена]]</f>
        <v>5676924.1100000003</v>
      </c>
      <c r="Q28" s="5">
        <f>Таблица1[[#This Row],[СевСт-ао - объём]]*Таблица1[[#This Row],[СевСт-ао цена]]</f>
        <v>2827537563.6900001</v>
      </c>
      <c r="R28" s="5">
        <f>Таблица1[[#This Row],[Аэрофлот - объём]]*Таблица1[[#This Row],[Аэрофлот - цена]]</f>
        <v>157033072.00999999</v>
      </c>
      <c r="S28" s="5">
        <f>(Таблица1[[#This Row],[БСП ао - цена]]-AVERAGE(Таблица1[БСП ао - цена]))/_xlfn.STDEV.S(Таблица1[БСП ао - цена])</f>
        <v>0.9013143675119758</v>
      </c>
      <c r="T28" s="5">
        <f>(Таблица1[[#This Row],[БСП ао - цена]]-MIN(Таблица1[БСП ао - цена]))/(MAX(Таблица1[БСП ао - цена])-MIN(Таблица1[БСП ао - цена]))</f>
        <v>0.43117895420591112</v>
      </c>
      <c r="U28" s="5">
        <f>(Таблица1[[#This Row],[СевСт-ао цена]]-AVERAGE(Таблица1[СевСт-ао цена]))/_xlfn.STDEV.S(Таблица1[СевСт-ао цена])</f>
        <v>-1.0757481056251843</v>
      </c>
      <c r="V28" s="5">
        <f>(Таблица1[[#This Row],[СевСт-ао цена]]-MIN(Таблица1[СевСт-ао цена]))/(MAX(Таблица1[СевСт-ао цена])-MIN(Таблица1[СевСт-ао цена]))</f>
        <v>6.9887519444776836E-2</v>
      </c>
      <c r="W28" s="5">
        <f>(Таблица1[[#This Row],[Аэрофлот - цена]]-AVERAGE(Таблица1[Аэрофлот - цена]))/_xlfn.STDEV.S(Таблица1[Аэрофлот - цена])</f>
        <v>-0.45248578919394283</v>
      </c>
      <c r="X28" s="5">
        <f>(Таблица1[[#This Row],[Аэрофлот - цена]]-MIN(Таблица1[Аэрофлот - цена]))/(MAX(Таблица1[Аэрофлот - цена])-MIN(Таблица1[Аэрофлот - цена]))</f>
        <v>0.19845662586482171</v>
      </c>
    </row>
    <row r="29" spans="1:24" x14ac:dyDescent="0.25">
      <c r="A29" s="1">
        <v>40378</v>
      </c>
      <c r="B29" s="6">
        <v>91.58</v>
      </c>
      <c r="C29" s="6">
        <v>351.9</v>
      </c>
      <c r="D29" s="6">
        <v>61.75</v>
      </c>
      <c r="E29">
        <v>172785</v>
      </c>
      <c r="F29">
        <v>12994312</v>
      </c>
      <c r="G29">
        <v>2565107</v>
      </c>
      <c r="H29" s="5">
        <f>(Таблица1[[#This Row],[БСП ао - цена]]-B28)/B28</f>
        <v>1.2717018688488239E-2</v>
      </c>
      <c r="I29" s="5">
        <f>(Таблица1[[#This Row],[СевСт-ао цена]]-C28)/C28</f>
        <v>7.7431799393772274E-2</v>
      </c>
      <c r="J29" s="5">
        <f>(Таблица1[[#This Row],[Аэрофлот - цена]]-D28)/D28</f>
        <v>-1.0258054175348622E-2</v>
      </c>
      <c r="K29" s="5">
        <f>LN(Таблица1[[#This Row],[БСП ао - объём]])</f>
        <v>12.059803326028716</v>
      </c>
      <c r="L29" s="5">
        <f>LN(Таблица1[[#This Row],[СевСт-ао - объём]])</f>
        <v>16.380022281216391</v>
      </c>
      <c r="M29" s="5">
        <f>LN(Таблица1[[#This Row],[Аэрофлот - объём]])</f>
        <v>14.757510751116554</v>
      </c>
      <c r="N29" s="6">
        <f>Таблица1[[#This Row],[БСП ао - цена]]*10</f>
        <v>915.8</v>
      </c>
      <c r="O29" s="6">
        <f>Таблица1[[#This Row],[Аэрофлот - цена]]*10</f>
        <v>617.5</v>
      </c>
      <c r="P29" s="5">
        <f>Таблица1[[#This Row],[БСП ао - объём]]*Таблица1[[#This Row],[БСП ао - цена]]</f>
        <v>15823650.299999999</v>
      </c>
      <c r="Q29" s="5">
        <f>Таблица1[[#This Row],[СевСт-ао - объём]]*Таблица1[[#This Row],[СевСт-ао цена]]</f>
        <v>4572698392.7999992</v>
      </c>
      <c r="R29" s="5">
        <f>Таблица1[[#This Row],[Аэрофлот - объём]]*Таблица1[[#This Row],[Аэрофлот - цена]]</f>
        <v>158395357.25</v>
      </c>
      <c r="S29" s="5">
        <f>(Таблица1[[#This Row],[БСП ао - цена]]-AVERAGE(Таблица1[БСП ао - цена]))/_xlfn.STDEV.S(Таблица1[БСП ао - цена])</f>
        <v>0.93886737025759059</v>
      </c>
      <c r="T29" s="5">
        <f>(Таблица1[[#This Row],[БСП ао - цена]]-MIN(Таблица1[БСП ао - цена]))/(MAX(Таблица1[БСП ао - цена])-MIN(Таблица1[БСП ао - цена]))</f>
        <v>0.43864891198441058</v>
      </c>
      <c r="U29" s="5">
        <f>(Таблица1[[#This Row],[СевСт-ао цена]]-AVERAGE(Таблица1[СевСт-ао цена]))/_xlfn.STDEV.S(Таблица1[СевСт-ао цена])</f>
        <v>-1.0093092964147627</v>
      </c>
      <c r="V29" s="5">
        <f>(Таблица1[[#This Row],[СевСт-ао цена]]-MIN(Таблица1[СевСт-ао цена]))/(MAX(Таблица1[СевСт-ао цена])-MIN(Таблица1[СевСт-ао цена]))</f>
        <v>8.5018547325595287E-2</v>
      </c>
      <c r="W29" s="5">
        <f>(Таблица1[[#This Row],[Аэрофлот - цена]]-AVERAGE(Таблица1[Аэрофлот - цена]))/_xlfn.STDEV.S(Таблица1[Аэрофлот - цена])</f>
        <v>-0.46849865472151375</v>
      </c>
      <c r="X29" s="5">
        <f>(Таблица1[[#This Row],[Аэрофлот - цена]]-MIN(Таблица1[Аэрофлот - цена]))/(MAX(Таблица1[Аэрофлот - цена])-MIN(Таблица1[Аэрофлот - цена]))</f>
        <v>0.19505055880787653</v>
      </c>
    </row>
    <row r="30" spans="1:24" x14ac:dyDescent="0.25">
      <c r="A30" s="1">
        <v>40385</v>
      </c>
      <c r="B30" s="6">
        <v>98.29</v>
      </c>
      <c r="C30" s="6">
        <v>358</v>
      </c>
      <c r="D30" s="6">
        <v>60.68</v>
      </c>
      <c r="E30">
        <v>328341</v>
      </c>
      <c r="F30">
        <v>10987539</v>
      </c>
      <c r="G30">
        <v>3628595</v>
      </c>
      <c r="H30" s="5">
        <f>(Таблица1[[#This Row],[БСП ао - цена]]-B29)/B29</f>
        <v>7.3269272766979782E-2</v>
      </c>
      <c r="I30" s="5">
        <f>(Таблица1[[#This Row],[СевСт-ао цена]]-C29)/C29</f>
        <v>1.7334470019892082E-2</v>
      </c>
      <c r="J30" s="5">
        <f>(Таблица1[[#This Row],[Аэрофлот - цена]]-D29)/D29</f>
        <v>-1.7327935222672071E-2</v>
      </c>
      <c r="K30" s="5">
        <f>LN(Таблица1[[#This Row],[БСП ао - объём]])</f>
        <v>12.70180798146731</v>
      </c>
      <c r="L30" s="5">
        <f>LN(Таблица1[[#This Row],[СевСт-ао - объём]])</f>
        <v>16.212272370457324</v>
      </c>
      <c r="M30" s="5">
        <f>LN(Таблица1[[#This Row],[Аэрофлот - объём]])</f>
        <v>15.104356078975345</v>
      </c>
      <c r="N30" s="6">
        <f>Таблица1[[#This Row],[БСП ао - цена]]*10</f>
        <v>982.90000000000009</v>
      </c>
      <c r="O30" s="6">
        <f>Таблица1[[#This Row],[Аэрофлот - цена]]*10</f>
        <v>606.79999999999995</v>
      </c>
      <c r="P30" s="5">
        <f>Таблица1[[#This Row],[БСП ао - объём]]*Таблица1[[#This Row],[БСП ао - цена]]</f>
        <v>32272636.890000001</v>
      </c>
      <c r="Q30" s="5">
        <f>Таблица1[[#This Row],[СевСт-ао - объём]]*Таблица1[[#This Row],[СевСт-ао цена]]</f>
        <v>3933538962</v>
      </c>
      <c r="R30" s="5">
        <f>Таблица1[[#This Row],[Аэрофлот - объём]]*Таблица1[[#This Row],[Аэрофлот - цена]]</f>
        <v>220183144.59999999</v>
      </c>
      <c r="S30" s="5">
        <f>(Таблица1[[#This Row],[БСП ао - цена]]-AVERAGE(Таблица1[БСП ао - цена]))/_xlfn.STDEV.S(Таблица1[БСП ао - цена])</f>
        <v>1.1579809775820058</v>
      </c>
      <c r="T30" s="5">
        <f>(Таблица1[[#This Row],[БСП ао - цена]]-MIN(Таблица1[БСП ао - цена]))/(MAX(Таблица1[БСП ао - цена])-MIN(Таблица1[БСП ао - цена]))</f>
        <v>0.48223449171809041</v>
      </c>
      <c r="U30" s="5">
        <f>(Таблица1[[#This Row],[СевСт-ао цена]]-AVERAGE(Таблица1[СевСт-ао цена]))/_xlfn.STDEV.S(Таблица1[СевСт-ао цена])</f>
        <v>-0.99328411902513947</v>
      </c>
      <c r="V30" s="5">
        <f>(Таблица1[[#This Row],[СевСт-ао цена]]-MIN(Таблица1[СевСт-ао цена]))/(MAX(Таблица1[СевСт-ао цена])-MIN(Таблица1[СевСт-ао цена]))</f>
        <v>8.8668182362091646E-2</v>
      </c>
      <c r="W30" s="5">
        <f>(Таблица1[[#This Row],[Аэрофлот - цена]]-AVERAGE(Таблица1[Аэрофлот - цена]))/_xlfn.STDEV.S(Таблица1[Аэрофлот - цена])</f>
        <v>-0.49527016427542137</v>
      </c>
      <c r="X30" s="5">
        <f>(Таблица1[[#This Row],[Аэрофлот - цена]]-MIN(Таблица1[Аэрофлот - цена]))/(MAX(Таблица1[Аэрофлот - цена])-MIN(Таблица1[Аэрофлот - цена]))</f>
        <v>0.18935604044704629</v>
      </c>
    </row>
    <row r="31" spans="1:24" x14ac:dyDescent="0.25">
      <c r="A31" s="1">
        <v>40392</v>
      </c>
      <c r="B31" s="6">
        <v>103.48</v>
      </c>
      <c r="C31" s="6">
        <v>373.36</v>
      </c>
      <c r="D31" s="6">
        <v>62.47</v>
      </c>
      <c r="E31">
        <v>276587</v>
      </c>
      <c r="F31">
        <v>9953779</v>
      </c>
      <c r="G31">
        <v>5182320</v>
      </c>
      <c r="H31" s="5">
        <f>(Таблица1[[#This Row],[БСП ао - цена]]-B30)/B30</f>
        <v>5.2802930104791916E-2</v>
      </c>
      <c r="I31" s="5">
        <f>(Таблица1[[#This Row],[СевСт-ао цена]]-C30)/C30</f>
        <v>4.2905027932960929E-2</v>
      </c>
      <c r="J31" s="5">
        <f>(Таблица1[[#This Row],[Аэрофлот - цена]]-D30)/D30</f>
        <v>2.9499011206328266E-2</v>
      </c>
      <c r="K31" s="5">
        <f>LN(Таблица1[[#This Row],[БСП ао - объём]])</f>
        <v>12.53028069783136</v>
      </c>
      <c r="L31" s="5">
        <f>LN(Таблица1[[#This Row],[СевСт-ао - объём]])</f>
        <v>16.113462836024368</v>
      </c>
      <c r="M31" s="5">
        <f>LN(Таблица1[[#This Row],[Аэрофлот - объём]])</f>
        <v>15.460763390416822</v>
      </c>
      <c r="N31" s="6">
        <f>Таблица1[[#This Row],[БСП ао - цена]]*10</f>
        <v>1034.8</v>
      </c>
      <c r="O31" s="6">
        <f>Таблица1[[#This Row],[Аэрофлот - цена]]*10</f>
        <v>624.70000000000005</v>
      </c>
      <c r="P31" s="5">
        <f>Таблица1[[#This Row],[БСП ао - объём]]*Таблица1[[#This Row],[БСП ао - цена]]</f>
        <v>28621222.760000002</v>
      </c>
      <c r="Q31" s="5">
        <f>Таблица1[[#This Row],[СевСт-ао - объём]]*Таблица1[[#This Row],[СевСт-ао цена]]</f>
        <v>3716342927.4400001</v>
      </c>
      <c r="R31" s="5">
        <f>Таблица1[[#This Row],[Аэрофлот - объём]]*Таблица1[[#This Row],[Аэрофлот - цена]]</f>
        <v>323739530.39999998</v>
      </c>
      <c r="S31" s="5">
        <f>(Таблица1[[#This Row],[БСП ао - цена]]-AVERAGE(Таблица1[БСП ао - цена]))/_xlfn.STDEV.S(Таблица1[БСП ао - цена])</f>
        <v>1.3274593117122164</v>
      </c>
      <c r="T31" s="5">
        <f>(Таблица1[[#This Row],[БСП ао - цена]]-MIN(Таблица1[БСП ао - цена]))/(MAX(Таблица1[БСП ао - цена])-MIN(Таблица1[БСП ао - цена]))</f>
        <v>0.51594673595323171</v>
      </c>
      <c r="U31" s="5">
        <f>(Таблица1[[#This Row],[СевСт-ао цена]]-AVERAGE(Таблица1[СевСт-ао цена]))/_xlfn.STDEV.S(Таблица1[СевСт-ао цена])</f>
        <v>-0.95293219694241593</v>
      </c>
      <c r="V31" s="5">
        <f>(Таблица1[[#This Row],[СевСт-ао цена]]-MIN(Таблица1[СевСт-ао цена]))/(MAX(Таблица1[СевСт-ао цена])-MIN(Таблица1[СевСт-ао цена]))</f>
        <v>9.7858083044154595E-2</v>
      </c>
      <c r="W31" s="5">
        <f>(Таблица1[[#This Row],[Аэрофлот - цена]]-AVERAGE(Таблица1[Аэрофлот - цена]))/_xlfn.STDEV.S(Таблица1[Аэрофлот - цена])</f>
        <v>-0.45048418100299648</v>
      </c>
      <c r="X31" s="5">
        <f>(Таблица1[[#This Row],[Аэрофлот - цена]]-MIN(Таблица1[Аэрофлот - цена]))/(MAX(Таблица1[Аэрофлот - цена])-MIN(Таблица1[Аэрофлот - цена]))</f>
        <v>0.19888238424693985</v>
      </c>
    </row>
    <row r="32" spans="1:24" x14ac:dyDescent="0.25">
      <c r="A32" s="1">
        <v>40399</v>
      </c>
      <c r="B32" s="6">
        <v>107.75</v>
      </c>
      <c r="C32" s="6">
        <v>354.12</v>
      </c>
      <c r="D32" s="6">
        <v>60.5</v>
      </c>
      <c r="E32">
        <v>247479</v>
      </c>
      <c r="F32">
        <v>9644027</v>
      </c>
      <c r="G32">
        <v>2215307</v>
      </c>
      <c r="H32" s="5">
        <f>(Таблица1[[#This Row],[БСП ао - цена]]-B31)/B31</f>
        <v>4.1264012369539971E-2</v>
      </c>
      <c r="I32" s="5">
        <f>(Таблица1[[#This Row],[СевСт-ао цена]]-C31)/C31</f>
        <v>-5.1532033426183864E-2</v>
      </c>
      <c r="J32" s="5">
        <f>(Таблица1[[#This Row],[Аэрофлот - цена]]-D31)/D31</f>
        <v>-3.1535136865695514E-2</v>
      </c>
      <c r="K32" s="5">
        <f>LN(Таблица1[[#This Row],[БСП ао - объём]])</f>
        <v>12.419081008906197</v>
      </c>
      <c r="L32" s="5">
        <f>LN(Таблица1[[#This Row],[СевСт-ао - объём]])</f>
        <v>16.081849317947466</v>
      </c>
      <c r="M32" s="5">
        <f>LN(Таблица1[[#This Row],[Аэрофлот - объём]])</f>
        <v>14.610901552308686</v>
      </c>
      <c r="N32" s="6">
        <f>Таблица1[[#This Row],[БСП ао - цена]]*10</f>
        <v>1077.5</v>
      </c>
      <c r="O32" s="6">
        <f>Таблица1[[#This Row],[Аэрофлот - цена]]*10</f>
        <v>605</v>
      </c>
      <c r="P32" s="5">
        <f>Таблица1[[#This Row],[БСП ао - объём]]*Таблица1[[#This Row],[БСП ао - цена]]</f>
        <v>26665862.25</v>
      </c>
      <c r="Q32" s="5">
        <f>Таблица1[[#This Row],[СевСт-ао - объём]]*Таблица1[[#This Row],[СевСт-ао цена]]</f>
        <v>3415142841.2400002</v>
      </c>
      <c r="R32" s="5">
        <f>Таблица1[[#This Row],[Аэрофлот - объём]]*Таблица1[[#This Row],[Аэрофлот - цена]]</f>
        <v>134026073.5</v>
      </c>
      <c r="S32" s="5">
        <f>(Таблица1[[#This Row],[БСП ао - цена]]-AVERAGE(Таблица1[БСП ао - цена]))/_xlfn.STDEV.S(Таблица1[БСП ао - цена])</f>
        <v>1.466895243645935</v>
      </c>
      <c r="T32" s="5">
        <f>(Таблица1[[#This Row],[БСП ао - цена]]-MIN(Таблица1[БСП ао - цена]))/(MAX(Таблица1[БСП ао - цена])-MIN(Таблица1[БСП ао - цена]))</f>
        <v>0.54368301396557328</v>
      </c>
      <c r="U32" s="5">
        <f>(Таблица1[[#This Row],[СевСт-ао цена]]-AVERAGE(Таблица1[СевСт-ао цена]))/_xlfn.STDEV.S(Таблица1[СевСт-ао цена])</f>
        <v>-1.0034771826762441</v>
      </c>
      <c r="V32" s="5">
        <f>(Таблица1[[#This Row],[СевСт-ао цена]]-MIN(Таблица1[СевСт-ао цена]))/(MAX(Таблица1[СевСт-ао цена])-MIN(Таблица1[СевСт-ао цена]))</f>
        <v>8.6346775158549716E-2</v>
      </c>
      <c r="W32" s="5">
        <f>(Таблица1[[#This Row],[Аэрофлот - цена]]-AVERAGE(Таблица1[Аэрофлот - цена]))/_xlfn.STDEV.S(Таблица1[Аэрофлот - цена])</f>
        <v>-0.49977378270505068</v>
      </c>
      <c r="X32" s="5">
        <f>(Таблица1[[#This Row],[Аэрофлот - цена]]-MIN(Таблица1[Аэрофлот - цена]))/(MAX(Таблица1[Аэрофлот - цена])-MIN(Таблица1[Аэрофлот - цена]))</f>
        <v>0.18839808408728045</v>
      </c>
    </row>
    <row r="33" spans="1:24" x14ac:dyDescent="0.25">
      <c r="A33" s="1">
        <v>40406</v>
      </c>
      <c r="B33" s="6">
        <v>101.01</v>
      </c>
      <c r="C33" s="6">
        <v>364.27</v>
      </c>
      <c r="D33" s="6">
        <v>60.47</v>
      </c>
      <c r="E33">
        <v>196975</v>
      </c>
      <c r="F33">
        <v>8541305</v>
      </c>
      <c r="G33">
        <v>1993914</v>
      </c>
      <c r="H33" s="5">
        <f>(Таблица1[[#This Row],[БСП ао - цена]]-B32)/B32</f>
        <v>-6.2552204176334059E-2</v>
      </c>
      <c r="I33" s="5">
        <f>(Таблица1[[#This Row],[СевСт-ао цена]]-C32)/C32</f>
        <v>2.8662600248503266E-2</v>
      </c>
      <c r="J33" s="5">
        <f>(Таблица1[[#This Row],[Аэрофлот - цена]]-D32)/D32</f>
        <v>-4.9586776859506009E-4</v>
      </c>
      <c r="K33" s="5">
        <f>LN(Таблица1[[#This Row],[БСП ао - объём]])</f>
        <v>12.190832096113889</v>
      </c>
      <c r="L33" s="5">
        <f>LN(Таблица1[[#This Row],[СевСт-ао - объём]])</f>
        <v>15.960424364394896</v>
      </c>
      <c r="M33" s="5">
        <f>LN(Таблица1[[#This Row],[Аэрофлот - объём]])</f>
        <v>14.505610099185658</v>
      </c>
      <c r="N33" s="6">
        <f>Таблица1[[#This Row],[БСП ао - цена]]*10</f>
        <v>1010.1</v>
      </c>
      <c r="O33" s="6">
        <f>Таблица1[[#This Row],[Аэрофлот - цена]]*10</f>
        <v>604.70000000000005</v>
      </c>
      <c r="P33" s="5">
        <f>Таблица1[[#This Row],[БСП ао - объём]]*Таблица1[[#This Row],[БСП ао - цена]]</f>
        <v>19896444.75</v>
      </c>
      <c r="Q33" s="5">
        <f>Таблица1[[#This Row],[СевСт-ао - объём]]*Таблица1[[#This Row],[СевСт-ао цена]]</f>
        <v>3111341172.3499999</v>
      </c>
      <c r="R33" s="5">
        <f>Таблица1[[#This Row],[Аэрофлот - объём]]*Таблица1[[#This Row],[Аэрофлот - цена]]</f>
        <v>120571979.58</v>
      </c>
      <c r="S33" s="5">
        <f>(Таблица1[[#This Row],[БСП ао - цена]]-AVERAGE(Таблица1[БСП ао - цена]))/_xlfn.STDEV.S(Таблица1[БСП ао - цена])</f>
        <v>1.2468019927716345</v>
      </c>
      <c r="T33" s="5">
        <f>(Таблица1[[#This Row],[БСП ао - цена]]-MIN(Таблица1[БСП ао - цена]))/(MAX(Таблица1[БСП ао - цена])-MIN(Таблица1[БСП ао - цена]))</f>
        <v>0.4999025657681066</v>
      </c>
      <c r="U33" s="5">
        <f>(Таблица1[[#This Row],[СевСт-ао цена]]-AVERAGE(Таблица1[СевСт-ао цена]))/_xlfn.STDEV.S(Таблица1[СевСт-ао цена])</f>
        <v>-0.97681233833121528</v>
      </c>
      <c r="V33" s="5">
        <f>(Таблица1[[#This Row],[СевСт-ао цена]]-MIN(Таблица1[СевСт-ао цена]))/(MAX(Таблица1[СевСт-ао цена])-MIN(Таблица1[СевСт-ао цена]))</f>
        <v>9.2419528538949358E-2</v>
      </c>
      <c r="W33" s="5">
        <f>(Таблица1[[#This Row],[Аэрофлот - цена]]-AVERAGE(Таблица1[Аэрофлот - цена]))/_xlfn.STDEV.S(Таблица1[Аэрофлот - цена])</f>
        <v>-0.50052438577665559</v>
      </c>
      <c r="X33" s="5">
        <f>(Таблица1[[#This Row],[Аэрофлот - цена]]-MIN(Таблица1[Аэрофлот - цена]))/(MAX(Таблица1[Аэрофлот - цена])-MIN(Таблица1[Аэрофлот - цена]))</f>
        <v>0.18823842469398613</v>
      </c>
    </row>
    <row r="34" spans="1:24" x14ac:dyDescent="0.25">
      <c r="A34" s="1">
        <v>40413</v>
      </c>
      <c r="B34" s="6">
        <v>100.92</v>
      </c>
      <c r="C34" s="6">
        <v>371.9</v>
      </c>
      <c r="D34" s="6">
        <v>61.38</v>
      </c>
      <c r="E34">
        <v>102937</v>
      </c>
      <c r="F34">
        <v>7642627</v>
      </c>
      <c r="G34">
        <v>2162916</v>
      </c>
      <c r="H34" s="5">
        <f>(Таблица1[[#This Row],[БСП ао - цена]]-B33)/B33</f>
        <v>-8.9100089100092471E-4</v>
      </c>
      <c r="I34" s="5">
        <f>(Таблица1[[#This Row],[СевСт-ао цена]]-C33)/C33</f>
        <v>2.0946001592225535E-2</v>
      </c>
      <c r="J34" s="5">
        <f>(Таблица1[[#This Row],[Аэрофлот - цена]]-D33)/D33</f>
        <v>1.5048784521250268E-2</v>
      </c>
      <c r="K34" s="5">
        <f>LN(Таблица1[[#This Row],[БСП ао - объём]])</f>
        <v>11.541872429591866</v>
      </c>
      <c r="L34" s="5">
        <f>LN(Таблица1[[#This Row],[СевСт-ао - объём]])</f>
        <v>15.849251950208009</v>
      </c>
      <c r="M34" s="5">
        <f>LN(Таблица1[[#This Row],[Аэрофлот - объём]])</f>
        <v>14.586967869229643</v>
      </c>
      <c r="N34" s="6">
        <f>Таблица1[[#This Row],[БСП ао - цена]]*10</f>
        <v>1009.2</v>
      </c>
      <c r="O34" s="6">
        <f>Таблица1[[#This Row],[Аэрофлот - цена]]*10</f>
        <v>613.80000000000007</v>
      </c>
      <c r="P34" s="5">
        <f>Таблица1[[#This Row],[БСП ао - объём]]*Таблица1[[#This Row],[БСП ао - цена]]</f>
        <v>10388402.040000001</v>
      </c>
      <c r="Q34" s="5">
        <f>Таблица1[[#This Row],[СевСт-ао - объём]]*Таблица1[[#This Row],[СевСт-ао цена]]</f>
        <v>2842292981.2999997</v>
      </c>
      <c r="R34" s="5">
        <f>Таблица1[[#This Row],[Аэрофлот - объём]]*Таблица1[[#This Row],[Аэрофлот - цена]]</f>
        <v>132759784.08</v>
      </c>
      <c r="S34" s="5">
        <f>(Таблица1[[#This Row],[БСП ао - цена]]-AVERAGE(Таблица1[БСП ао - цена]))/_xlfn.STDEV.S(Таблица1[БСП ао - цена])</f>
        <v>1.2438630621219777</v>
      </c>
      <c r="T34" s="5">
        <f>(Таблица1[[#This Row],[БСП ао - цена]]-MIN(Таблица1[БСП ао - цена]))/(MAX(Таблица1[БСП ао - цена])-MIN(Таблица1[БСП ао - цена]))</f>
        <v>0.49931796037674575</v>
      </c>
      <c r="U34" s="5">
        <f>(Таблица1[[#This Row],[СевСт-ао цена]]-AVERAGE(Таблица1[СевСт-ао цена]))/_xlfn.STDEV.S(Таблица1[СевСт-ао цена])</f>
        <v>-0.95676773120288328</v>
      </c>
      <c r="V34" s="5">
        <f>(Таблица1[[#This Row],[СевСт-ао цена]]-MIN(Таблица1[СевСт-ао цена]))/(MAX(Таблица1[СевСт-ао цена])-MIN(Таблица1[СевСт-ао цена]))</f>
        <v>9.6984563838698065E-2</v>
      </c>
      <c r="W34" s="5">
        <f>(Таблица1[[#This Row],[Аэрофлот - цена]]-AVERAGE(Таблица1[Аэрофлот - цена]))/_xlfn.STDEV.S(Таблица1[Аэрофлот - цена])</f>
        <v>-0.47775609260464064</v>
      </c>
      <c r="X34" s="5">
        <f>(Таблица1[[#This Row],[Аэрофлот - цена]]-MIN(Таблица1[Аэрофлот - цена]))/(MAX(Таблица1[Аэрофлот - цена])-MIN(Таблица1[Аэрофлот - цена]))</f>
        <v>0.19308142629058009</v>
      </c>
    </row>
    <row r="35" spans="1:24" x14ac:dyDescent="0.25">
      <c r="A35" s="1">
        <v>40420</v>
      </c>
      <c r="B35" s="6">
        <v>103.69</v>
      </c>
      <c r="C35" s="6">
        <v>393.67</v>
      </c>
      <c r="D35" s="6">
        <v>63</v>
      </c>
      <c r="E35">
        <v>66265</v>
      </c>
      <c r="F35">
        <v>7738144</v>
      </c>
      <c r="G35">
        <v>2613519</v>
      </c>
      <c r="H35" s="5">
        <f>(Таблица1[[#This Row],[БСП ао - цена]]-B34)/B34</f>
        <v>2.7447483154974198E-2</v>
      </c>
      <c r="I35" s="5">
        <f>(Таблица1[[#This Row],[СевСт-ао цена]]-C34)/C34</f>
        <v>5.8537241193869424E-2</v>
      </c>
      <c r="J35" s="5">
        <f>(Таблица1[[#This Row],[Аэрофлот - цена]]-D34)/D34</f>
        <v>2.63929618768328E-2</v>
      </c>
      <c r="K35" s="5">
        <f>LN(Таблица1[[#This Row],[БСП ао - объём]])</f>
        <v>11.101417133314779</v>
      </c>
      <c r="L35" s="5">
        <f>LN(Таблица1[[#This Row],[СевСт-ао - объём]])</f>
        <v>15.861672423529249</v>
      </c>
      <c r="M35" s="5">
        <f>LN(Таблица1[[#This Row],[Аэрофлот - объём]])</f>
        <v>14.776208147053207</v>
      </c>
      <c r="N35" s="6">
        <f>Таблица1[[#This Row],[БСП ао - цена]]*10</f>
        <v>1036.9000000000001</v>
      </c>
      <c r="O35" s="6">
        <f>Таблица1[[#This Row],[Аэрофлот - цена]]*10</f>
        <v>630</v>
      </c>
      <c r="P35" s="5">
        <f>Таблица1[[#This Row],[БСП ао - объём]]*Таблица1[[#This Row],[БСП ао - цена]]</f>
        <v>6871017.8499999996</v>
      </c>
      <c r="Q35" s="5">
        <f>Таблица1[[#This Row],[СевСт-ао - объём]]*Таблица1[[#This Row],[СевСт-ао цена]]</f>
        <v>3046275148.48</v>
      </c>
      <c r="R35" s="5">
        <f>Таблица1[[#This Row],[Аэрофлот - объём]]*Таблица1[[#This Row],[Аэрофлот - цена]]</f>
        <v>164651697</v>
      </c>
      <c r="S35" s="5">
        <f>(Таблица1[[#This Row],[БСП ао - цена]]-AVERAGE(Таблица1[БСП ао - цена]))/_xlfn.STDEV.S(Таблица1[БСП ао - цена])</f>
        <v>1.3343168165614157</v>
      </c>
      <c r="T35" s="5">
        <f>(Таблица1[[#This Row],[БСП ао - цена]]-MIN(Таблица1[БСП ао - цена]))/(MAX(Таблица1[БСП ао - цена])-MIN(Таблица1[БСП ао - цена]))</f>
        <v>0.5173108151997402</v>
      </c>
      <c r="U35" s="5">
        <f>(Таблица1[[#This Row],[СевСт-ао цена]]-AVERAGE(Таблица1[СевСт-ао цена]))/_xlfn.STDEV.S(Таблица1[СевСт-ао цена])</f>
        <v>-0.89957623746975224</v>
      </c>
      <c r="V35" s="5">
        <f>(Таблица1[[#This Row],[СевСт-ао цена]]-MIN(Таблица1[СевСт-ао цена]))/(MAX(Таблица1[СевСт-ао цена])-MIN(Таблица1[СевСт-ао цена]))</f>
        <v>0.11000957281321048</v>
      </c>
      <c r="W35" s="5">
        <f>(Таблица1[[#This Row],[Аэрофлот - цена]]-AVERAGE(Таблица1[Аэрофлот - цена]))/_xlfn.STDEV.S(Таблица1[Аэрофлот - цена])</f>
        <v>-0.43722352673797682</v>
      </c>
      <c r="X35" s="5">
        <f>(Таблица1[[#This Row],[Аэрофлот - цена]]-MIN(Таблица1[Аэрофлот - цена]))/(MAX(Таблица1[Аэрофлот - цена])-MIN(Таблица1[Аэрофлот - цена]))</f>
        <v>0.20170303352847258</v>
      </c>
    </row>
    <row r="36" spans="1:24" x14ac:dyDescent="0.25">
      <c r="A36" s="1">
        <v>40427</v>
      </c>
      <c r="B36" s="6">
        <v>105.97</v>
      </c>
      <c r="C36" s="6">
        <v>414.26</v>
      </c>
      <c r="D36" s="6">
        <v>63.62</v>
      </c>
      <c r="E36">
        <v>96446</v>
      </c>
      <c r="F36">
        <v>9311487</v>
      </c>
      <c r="G36">
        <v>2351269</v>
      </c>
      <c r="H36" s="5">
        <f>(Таблица1[[#This Row],[БСП ао - цена]]-B35)/B35</f>
        <v>2.1988619924775785E-2</v>
      </c>
      <c r="I36" s="5">
        <f>(Таблица1[[#This Row],[СевСт-ао цена]]-C35)/C35</f>
        <v>5.2302690070363436E-2</v>
      </c>
      <c r="J36" s="5">
        <f>(Таблица1[[#This Row],[Аэрофлот - цена]]-D35)/D35</f>
        <v>9.8412698412698001E-3</v>
      </c>
      <c r="K36" s="5">
        <f>LN(Таблица1[[#This Row],[БСП ао - объём]])</f>
        <v>11.476738545208454</v>
      </c>
      <c r="L36" s="5">
        <f>LN(Таблица1[[#This Row],[СевСт-ао - объём]])</f>
        <v>16.04675935722965</v>
      </c>
      <c r="M36" s="5">
        <f>LN(Таблица1[[#This Row],[Аэрофлот - объём]])</f>
        <v>14.670465740372808</v>
      </c>
      <c r="N36" s="6">
        <f>Таблица1[[#This Row],[БСП ао - цена]]*10</f>
        <v>1059.7</v>
      </c>
      <c r="O36" s="6">
        <f>Таблица1[[#This Row],[Аэрофлот - цена]]*10</f>
        <v>636.19999999999993</v>
      </c>
      <c r="P36" s="5">
        <f>Таблица1[[#This Row],[БСП ао - объём]]*Таблица1[[#This Row],[БСП ао - цена]]</f>
        <v>10220382.619999999</v>
      </c>
      <c r="Q36" s="5">
        <f>Таблица1[[#This Row],[СевСт-ао - объём]]*Таблица1[[#This Row],[СевСт-ао цена]]</f>
        <v>3857376604.6199999</v>
      </c>
      <c r="R36" s="5">
        <f>Таблица1[[#This Row],[Аэрофлот - объём]]*Таблица1[[#This Row],[Аэрофлот - цена]]</f>
        <v>149587733.78</v>
      </c>
      <c r="S36" s="5">
        <f>(Таблица1[[#This Row],[БСП ао - цена]]-AVERAGE(Таблица1[БСП ао - цена]))/_xlfn.STDEV.S(Таблица1[БСП ао - цена])</f>
        <v>1.4087697263527221</v>
      </c>
      <c r="T36" s="5">
        <f>(Таблица1[[#This Row],[БСП ао - цена]]-MIN(Таблица1[БСП ао - цена]))/(MAX(Таблица1[БСП ао - цена])-MIN(Таблица1[БСП ао - цена]))</f>
        <v>0.53212081844754799</v>
      </c>
      <c r="U36" s="5">
        <f>(Таблица1[[#This Row],[СевСт-ао цена]]-AVERAGE(Таблица1[СевСт-ао цена]))/_xlfn.STDEV.S(Таблица1[СевСт-ао цена])</f>
        <v>-0.84548469608412224</v>
      </c>
      <c r="V36" s="5">
        <f>(Таблица1[[#This Row],[СевСт-ао цена]]-MIN(Таблица1[СевСт-ао цена]))/(MAX(Таблица1[СевСт-ао цена])-MIN(Таблица1[СевСт-ао цена]))</f>
        <v>0.12232858681344978</v>
      </c>
      <c r="W36" s="5">
        <f>(Таблица1[[#This Row],[Аэрофлот - цена]]-AVERAGE(Таблица1[Аэрофлот - цена]))/_xlfn.STDEV.S(Таблица1[Аэрофлот - цена])</f>
        <v>-0.42171106325814256</v>
      </c>
      <c r="X36" s="5">
        <f>(Таблица1[[#This Row],[Аэрофлот - цена]]-MIN(Таблица1[Аэрофлот - цена]))/(MAX(Таблица1[Аэрофлот - цена])-MIN(Таблица1[Аэрофлот - цена]))</f>
        <v>0.2050026609898882</v>
      </c>
    </row>
    <row r="37" spans="1:24" x14ac:dyDescent="0.25">
      <c r="A37" s="1">
        <v>40434</v>
      </c>
      <c r="B37" s="6">
        <v>114.83</v>
      </c>
      <c r="C37" s="6">
        <v>418.55</v>
      </c>
      <c r="D37" s="6">
        <v>67.989999999999995</v>
      </c>
      <c r="E37">
        <v>345354</v>
      </c>
      <c r="F37">
        <v>5543152</v>
      </c>
      <c r="G37">
        <v>8754055</v>
      </c>
      <c r="H37" s="5">
        <f>(Таблица1[[#This Row],[БСП ао - цена]]-B36)/B36</f>
        <v>8.3608568462772481E-2</v>
      </c>
      <c r="I37" s="5">
        <f>(Таблица1[[#This Row],[СевСт-ао цена]]-C36)/C36</f>
        <v>1.0355815188528994E-2</v>
      </c>
      <c r="J37" s="5">
        <f>(Таблица1[[#This Row],[Аэрофлот - цена]]-D36)/D36</f>
        <v>6.8689091480666417E-2</v>
      </c>
      <c r="K37" s="5">
        <f>LN(Таблица1[[#This Row],[БСП ао - объём]])</f>
        <v>12.752325256902628</v>
      </c>
      <c r="L37" s="5">
        <f>LN(Таблица1[[#This Row],[СевСт-ао - объём]])</f>
        <v>15.528073849999627</v>
      </c>
      <c r="M37" s="5">
        <f>LN(Таблица1[[#This Row],[Аэрофлот - объём]])</f>
        <v>15.98502757955537</v>
      </c>
      <c r="N37" s="6">
        <f>Таблица1[[#This Row],[БСП ао - цена]]*10</f>
        <v>1148.3</v>
      </c>
      <c r="O37" s="6">
        <f>Таблица1[[#This Row],[Аэрофлот - цена]]*10</f>
        <v>679.9</v>
      </c>
      <c r="P37" s="5">
        <f>Таблица1[[#This Row],[БСП ао - объём]]*Таблица1[[#This Row],[БСП ао - цена]]</f>
        <v>39656999.82</v>
      </c>
      <c r="Q37" s="5">
        <f>Таблица1[[#This Row],[СевСт-ао - объём]]*Таблица1[[#This Row],[СевСт-ао цена]]</f>
        <v>2320086269.5999999</v>
      </c>
      <c r="R37" s="5">
        <f>Таблица1[[#This Row],[Аэрофлот - объём]]*Таблица1[[#This Row],[Аэрофлот - цена]]</f>
        <v>595188199.44999993</v>
      </c>
      <c r="S37" s="5">
        <f>(Таблица1[[#This Row],[БСП ао - цена]]-AVERAGE(Таблица1[БСП ао - цена]))/_xlfn.STDEV.S(Таблица1[БСП ао - цена])</f>
        <v>1.6980911214189391</v>
      </c>
      <c r="T37" s="5">
        <f>(Таблица1[[#This Row],[БСП ао - цена]]-MIN(Таблица1[БСП ао - цена]))/(MAX(Таблица1[БСП ао - цена])-MIN(Таблица1[БСП ао - цена]))</f>
        <v>0.58967197141929206</v>
      </c>
      <c r="U37" s="5">
        <f>(Таблица1[[#This Row],[СевСт-ао цена]]-AVERAGE(Таблица1[СевСт-ао цена]))/_xlfn.STDEV.S(Таблица1[СевСт-ао цена])</f>
        <v>-0.8342145303461741</v>
      </c>
      <c r="V37" s="5">
        <f>(Таблица1[[#This Row],[СевСт-ао цена]]-MIN(Таблица1[СевСт-ао цена]))/(MAX(Таблица1[СевСт-ао цена])-MIN(Таблица1[СевСт-ао цена]))</f>
        <v>0.12489529735551035</v>
      </c>
      <c r="W37" s="5">
        <f>(Таблица1[[#This Row],[Аэрофлот - цена]]-AVERAGE(Таблица1[Аэрофлот - цена]))/_xlfn.STDEV.S(Таблица1[Аэрофлот - цена])</f>
        <v>-0.31237321582769745</v>
      </c>
      <c r="X37" s="5">
        <f>(Таблица1[[#This Row],[Аэрофлот - цена]]-MIN(Таблица1[Аэрофлот - цена]))/(MAX(Таблица1[Аэрофлот - цена])-MIN(Таблица1[Аэрофлот - цена]))</f>
        <v>0.22825971261309203</v>
      </c>
    </row>
    <row r="38" spans="1:24" x14ac:dyDescent="0.25">
      <c r="A38" s="1">
        <v>40441</v>
      </c>
      <c r="B38" s="6">
        <v>126.86</v>
      </c>
      <c r="C38" s="6">
        <v>459.89</v>
      </c>
      <c r="D38" s="6">
        <v>65.92</v>
      </c>
      <c r="E38">
        <v>319519</v>
      </c>
      <c r="F38">
        <v>9986040</v>
      </c>
      <c r="G38">
        <v>4016937</v>
      </c>
      <c r="H38" s="5">
        <f>(Таблица1[[#This Row],[БСП ао - цена]]-B37)/B37</f>
        <v>0.10476356352869461</v>
      </c>
      <c r="I38" s="5">
        <f>(Таблица1[[#This Row],[СевСт-ао цена]]-C37)/C37</f>
        <v>9.8769561581650872E-2</v>
      </c>
      <c r="J38" s="5">
        <f>(Таблица1[[#This Row],[Аэрофлот - цена]]-D37)/D37</f>
        <v>-3.0445653772613521E-2</v>
      </c>
      <c r="K38" s="5">
        <f>LN(Таблица1[[#This Row],[БСП ао - объём]])</f>
        <v>12.674572018950203</v>
      </c>
      <c r="L38" s="5">
        <f>LN(Таблица1[[#This Row],[СевСт-ао - объём]])</f>
        <v>16.116698675642521</v>
      </c>
      <c r="M38" s="5">
        <f>LN(Таблица1[[#This Row],[Аэрофлот - объём]])</f>
        <v>15.206030229872654</v>
      </c>
      <c r="N38" s="6">
        <f>Таблица1[[#This Row],[БСП ао - цена]]*10</f>
        <v>1268.5999999999999</v>
      </c>
      <c r="O38" s="6">
        <f>Таблица1[[#This Row],[Аэрофлот - цена]]*10</f>
        <v>659.2</v>
      </c>
      <c r="P38" s="5">
        <f>Таблица1[[#This Row],[БСП ао - объём]]*Таблица1[[#This Row],[БСП ао - цена]]</f>
        <v>40534180.339999996</v>
      </c>
      <c r="Q38" s="5">
        <f>Таблица1[[#This Row],[СевСт-ао - объём]]*Таблица1[[#This Row],[СевСт-ао цена]]</f>
        <v>4592479935.5999994</v>
      </c>
      <c r="R38" s="5">
        <f>Таблица1[[#This Row],[Аэрофлот - объём]]*Таблица1[[#This Row],[Аэрофлот - цена]]</f>
        <v>264796487.04000002</v>
      </c>
      <c r="S38" s="5">
        <f>(Таблица1[[#This Row],[БСП ао - цена]]-AVERAGE(Таблица1[БСП ао - цена]))/_xlfn.STDEV.S(Таблица1[БСП ао - цена])</f>
        <v>2.0909281849230688</v>
      </c>
      <c r="T38" s="5">
        <f>(Таблица1[[#This Row],[БСП ао - цена]]-MIN(Таблица1[БСП ао - цена]))/(MAX(Таблица1[БСП ао - цена])-MIN(Таблица1[БСП ао - цена]))</f>
        <v>0.66781422539785651</v>
      </c>
      <c r="U38" s="5">
        <f>(Таблица1[[#This Row],[СевСт-ао цена]]-AVERAGE(Таблица1[СевСт-ао цена]))/_xlfn.STDEV.S(Таблица1[СевСт-ао цена])</f>
        <v>-0.72561111505321907</v>
      </c>
      <c r="V38" s="5">
        <f>(Таблица1[[#This Row],[СевСт-ао цена]]-MIN(Таблица1[СевСт-ао цена]))/(MAX(Таблица1[СевСт-ао цена])-MIN(Таблица1[СевСт-ао цена]))</f>
        <v>0.1496290534880938</v>
      </c>
      <c r="W38" s="5">
        <f>(Таблица1[[#This Row],[Аэрофлот - цена]]-AVERAGE(Таблица1[Аэрофлот - цена]))/_xlfn.STDEV.S(Таблица1[Аэрофлот - цена])</f>
        <v>-0.36416482776843445</v>
      </c>
      <c r="X38" s="5">
        <f>(Таблица1[[#This Row],[Аэрофлот - цена]]-MIN(Таблица1[Аэрофлот - цена]))/(MAX(Таблица1[Аэрофлот - цена])-MIN(Таблица1[Аэрофлот - цена]))</f>
        <v>0.21724321447578498</v>
      </c>
    </row>
    <row r="39" spans="1:24" x14ac:dyDescent="0.25">
      <c r="A39" s="1">
        <v>40448</v>
      </c>
      <c r="B39" s="6">
        <v>133.28</v>
      </c>
      <c r="C39" s="6">
        <v>448.49</v>
      </c>
      <c r="D39" s="6">
        <v>66.97</v>
      </c>
      <c r="E39">
        <v>220170</v>
      </c>
      <c r="F39">
        <v>10186226</v>
      </c>
      <c r="G39">
        <v>2917014</v>
      </c>
      <c r="H39" s="5">
        <f>(Таблица1[[#This Row],[БСП ао - цена]]-B38)/B38</f>
        <v>5.0606968311524531E-2</v>
      </c>
      <c r="I39" s="5">
        <f>(Таблица1[[#This Row],[СевСт-ао цена]]-C38)/C38</f>
        <v>-2.4788536389136483E-2</v>
      </c>
      <c r="J39" s="5">
        <f>(Таблица1[[#This Row],[Аэрофлот - цена]]-D38)/D38</f>
        <v>1.5928398058252382E-2</v>
      </c>
      <c r="K39" s="5">
        <f>LN(Таблица1[[#This Row],[БСП ао - объём]])</f>
        <v>12.302155254207218</v>
      </c>
      <c r="L39" s="5">
        <f>LN(Таблица1[[#This Row],[СевСт-ао - объём]])</f>
        <v>16.136546973496475</v>
      </c>
      <c r="M39" s="5">
        <f>LN(Таблица1[[#This Row],[Аэрофлот - объём]])</f>
        <v>14.886071048289832</v>
      </c>
      <c r="N39" s="6">
        <f>Таблица1[[#This Row],[БСП ао - цена]]*10</f>
        <v>1332.8</v>
      </c>
      <c r="O39" s="6">
        <f>Таблица1[[#This Row],[Аэрофлот - цена]]*10</f>
        <v>669.7</v>
      </c>
      <c r="P39" s="5">
        <f>Таблица1[[#This Row],[БСП ао - объём]]*Таблица1[[#This Row],[БСП ао - цена]]</f>
        <v>29344257.600000001</v>
      </c>
      <c r="Q39" s="5">
        <f>Таблица1[[#This Row],[СевСт-ао - объём]]*Таблица1[[#This Row],[СевСт-ао цена]]</f>
        <v>4568420498.7399998</v>
      </c>
      <c r="R39" s="5">
        <f>Таблица1[[#This Row],[Аэрофлот - объём]]*Таблица1[[#This Row],[Аэрофлот - цена]]</f>
        <v>195352427.57999998</v>
      </c>
      <c r="S39" s="5">
        <f>(Таблица1[[#This Row],[БСП ао - цена]]-AVERAGE(Таблица1[БСП ао - цена]))/_xlfn.STDEV.S(Таблица1[БСП ао - цена])</f>
        <v>2.30057190459859</v>
      </c>
      <c r="T39" s="5">
        <f>(Таблица1[[#This Row],[БСП ао - цена]]-MIN(Таблица1[БСП ао - цена]))/(MAX(Таблица1[БСП ао - цена])-MIN(Таблица1[БСП ао - цена]))</f>
        <v>0.70951607664826255</v>
      </c>
      <c r="U39" s="5">
        <f>(Таблица1[[#This Row],[СевСт-ао цена]]-AVERAGE(Таблица1[СевСт-ао цена]))/_xlfn.STDEV.S(Таблица1[СевСт-ао цена])</f>
        <v>-0.75555980722399041</v>
      </c>
      <c r="V39" s="5">
        <f>(Таблица1[[#This Row],[СевСт-ао цена]]-MIN(Таблица1[СевСт-ао цена]))/(MAX(Таблица1[СевСт-ао цена])-MIN(Таблица1[СевСт-ао цена]))</f>
        <v>0.14280842407562522</v>
      </c>
      <c r="W39" s="5">
        <f>(Таблица1[[#This Row],[Аэрофлот - цена]]-AVERAGE(Таблица1[Аэрофлот - цена]))/_xlfn.STDEV.S(Таблица1[Аэрофлот - цена])</f>
        <v>-0.3378937202622635</v>
      </c>
      <c r="X39" s="5">
        <f>(Таблица1[[#This Row],[Аэрофлот - цена]]-MIN(Таблица1[Аэрофлот - цена]))/(MAX(Таблица1[Аэрофлот - цена])-MIN(Таблица1[Аэрофлот - цена]))</f>
        <v>0.22283129324108567</v>
      </c>
    </row>
    <row r="40" spans="1:24" x14ac:dyDescent="0.25">
      <c r="A40" s="1">
        <v>40455</v>
      </c>
      <c r="B40" s="6">
        <v>127.22</v>
      </c>
      <c r="C40" s="6">
        <v>447.18</v>
      </c>
      <c r="D40" s="6">
        <v>66</v>
      </c>
      <c r="E40">
        <v>196339</v>
      </c>
      <c r="F40">
        <v>8719438</v>
      </c>
      <c r="G40">
        <v>4522799</v>
      </c>
      <c r="H40" s="5">
        <f>(Таблица1[[#This Row],[БСП ао - цена]]-B39)/B39</f>
        <v>-4.5468187274909984E-2</v>
      </c>
      <c r="I40" s="5">
        <f>(Таблица1[[#This Row],[СевСт-ао цена]]-C39)/C39</f>
        <v>-2.9209123949251983E-3</v>
      </c>
      <c r="J40" s="5">
        <f>(Таблица1[[#This Row],[Аэрофлот - цена]]-D39)/D39</f>
        <v>-1.4484097357025516E-2</v>
      </c>
      <c r="K40" s="5">
        <f>LN(Таблица1[[#This Row],[БСП ао - объём]])</f>
        <v>12.187598036027879</v>
      </c>
      <c r="L40" s="5">
        <f>LN(Таблица1[[#This Row],[СевСт-ао - объём]])</f>
        <v>15.981065344266916</v>
      </c>
      <c r="M40" s="5">
        <f>LN(Таблица1[[#This Row],[Аэрофлот - объём]])</f>
        <v>15.324641607941231</v>
      </c>
      <c r="N40" s="6">
        <f>Таблица1[[#This Row],[БСП ао - цена]]*10</f>
        <v>1272.2</v>
      </c>
      <c r="O40" s="6">
        <f>Таблица1[[#This Row],[Аэрофлот - цена]]*10</f>
        <v>660</v>
      </c>
      <c r="P40" s="5">
        <f>Таблица1[[#This Row],[БСП ао - объём]]*Таблица1[[#This Row],[БСП ао - цена]]</f>
        <v>24978247.579999998</v>
      </c>
      <c r="Q40" s="5">
        <f>Таблица1[[#This Row],[СевСт-ао - объём]]*Таблица1[[#This Row],[СевСт-ао цена]]</f>
        <v>3899158284.8400002</v>
      </c>
      <c r="R40" s="5">
        <f>Таблица1[[#This Row],[Аэрофлот - объём]]*Таблица1[[#This Row],[Аэрофлот - цена]]</f>
        <v>298504734</v>
      </c>
      <c r="S40" s="5">
        <f>(Таблица1[[#This Row],[БСП ао - цена]]-AVERAGE(Таблица1[БСП ао - цена]))/_xlfn.STDEV.S(Таблица1[БСП ао - цена])</f>
        <v>2.1026839075216968</v>
      </c>
      <c r="T40" s="5">
        <f>(Таблица1[[#This Row],[БСП ао - цена]]-MIN(Таблица1[БСП ао - цена]))/(MAX(Таблица1[БСП ао - цена])-MIN(Таблица1[БСП ао - цена]))</f>
        <v>0.67015264696329979</v>
      </c>
      <c r="U40" s="5">
        <f>(Таблица1[[#This Row],[СевСт-ао цена]]-AVERAGE(Таблица1[СевСт-ао цена]))/_xlfn.STDEV.S(Таблица1[СевСт-ао цена])</f>
        <v>-0.75900127974536846</v>
      </c>
      <c r="V40" s="5">
        <f>(Таблица1[[#This Row],[СевСт-ао цена]]-MIN(Таблица1[СевСт-ао цена]))/(MAX(Таблица1[СевСт-ао цена])-MIN(Таблица1[СевСт-ао цена]))</f>
        <v>0.14202464999401698</v>
      </c>
      <c r="W40" s="5">
        <f>(Таблица1[[#This Row],[Аэрофлот - цена]]-AVERAGE(Таблица1[Аэрофлот - цена]))/_xlfn.STDEV.S(Таблица1[Аэрофлот - цена])</f>
        <v>-0.36216321957748815</v>
      </c>
      <c r="X40" s="5">
        <f>(Таблица1[[#This Row],[Аэрофлот - цена]]-MIN(Таблица1[Аэрофлот - цена]))/(MAX(Таблица1[Аэрофлот - цена])-MIN(Таблица1[Аэрофлот - цена]))</f>
        <v>0.21766897285790313</v>
      </c>
    </row>
    <row r="41" spans="1:24" x14ac:dyDescent="0.25">
      <c r="A41" s="1">
        <v>40462</v>
      </c>
      <c r="B41" s="6">
        <v>132.85</v>
      </c>
      <c r="C41" s="6">
        <v>469.04</v>
      </c>
      <c r="D41" s="6">
        <v>69.98</v>
      </c>
      <c r="E41">
        <v>368207</v>
      </c>
      <c r="F41">
        <v>6326372</v>
      </c>
      <c r="G41">
        <v>5793450</v>
      </c>
      <c r="H41" s="5">
        <f>(Таблица1[[#This Row],[БСП ао - цена]]-B40)/B40</f>
        <v>4.4254048105643734E-2</v>
      </c>
      <c r="I41" s="5">
        <f>(Таблица1[[#This Row],[СевСт-ао цена]]-C40)/C40</f>
        <v>4.8884118252158E-2</v>
      </c>
      <c r="J41" s="5">
        <f>(Таблица1[[#This Row],[Аэрофлот - цена]]-D40)/D40</f>
        <v>6.0303030303030365E-2</v>
      </c>
      <c r="K41" s="5">
        <f>LN(Таблица1[[#This Row],[БСП ао - объём]])</f>
        <v>12.816400559007244</v>
      </c>
      <c r="L41" s="5">
        <f>LN(Таблица1[[#This Row],[СевСт-ао - объём]])</f>
        <v>15.660237486050816</v>
      </c>
      <c r="M41" s="5">
        <f>LN(Таблица1[[#This Row],[Аэрофлот - объём]])</f>
        <v>15.572238527020399</v>
      </c>
      <c r="N41" s="6">
        <f>Таблица1[[#This Row],[БСП ао - цена]]*10</f>
        <v>1328.5</v>
      </c>
      <c r="O41" s="6">
        <f>Таблица1[[#This Row],[Аэрофлот - цена]]*10</f>
        <v>699.80000000000007</v>
      </c>
      <c r="P41" s="5">
        <f>Таблица1[[#This Row],[БСП ао - объём]]*Таблица1[[#This Row],[БСП ао - цена]]</f>
        <v>48916299.949999996</v>
      </c>
      <c r="Q41" s="5">
        <f>Таблица1[[#This Row],[СевСт-ао - объём]]*Таблица1[[#This Row],[СевСт-ао цена]]</f>
        <v>2967321522.8800001</v>
      </c>
      <c r="R41" s="5">
        <f>Таблица1[[#This Row],[Аэрофлот - объём]]*Таблица1[[#This Row],[Аэрофлот - цена]]</f>
        <v>405425631</v>
      </c>
      <c r="S41" s="5">
        <f>(Таблица1[[#This Row],[БСП ао - цена]]-AVERAGE(Таблица1[БСП ао - цена]))/_xlfn.STDEV.S(Таблица1[БСП ао - цена])</f>
        <v>2.2865303470502294</v>
      </c>
      <c r="T41" s="5">
        <f>(Таблица1[[#This Row],[БСП ао - цена]]-MIN(Таблица1[БСП ао - цена]))/(MAX(Таблица1[БСП ао - цена])-MIN(Таблица1[БСП ао - цена]))</f>
        <v>0.70672296200064955</v>
      </c>
      <c r="U41" s="5">
        <f>(Таблица1[[#This Row],[СевСт-ао цена]]-AVERAGE(Таблица1[СевСт-ао цена]))/_xlfn.STDEV.S(Таблица1[СевСт-ао цена])</f>
        <v>-0.70157334896878409</v>
      </c>
      <c r="V41" s="5">
        <f>(Таблица1[[#This Row],[СевСт-ао цена]]-MIN(Таблица1[СевСт-ао цена]))/(MAX(Таблица1[СевСт-ао цена])-MIN(Таблица1[СевСт-ао цена]))</f>
        <v>0.15510350604283835</v>
      </c>
      <c r="W41" s="5">
        <f>(Таблица1[[#This Row],[Аэрофлот - цена]]-AVERAGE(Таблица1[Аэрофлот - цена]))/_xlfn.STDEV.S(Таблица1[Аэрофлот - цена])</f>
        <v>-0.26258321207790641</v>
      </c>
      <c r="X41" s="5">
        <f>(Таблица1[[#This Row],[Аэрофлот - цена]]-MIN(Таблица1[Аэрофлот - цена]))/(MAX(Таблица1[Аэрофлот - цена])-MIN(Таблица1[Аэрофлот - цена]))</f>
        <v>0.23885045236828101</v>
      </c>
    </row>
    <row r="42" spans="1:24" x14ac:dyDescent="0.25">
      <c r="A42" s="1">
        <v>40469</v>
      </c>
      <c r="B42" s="6">
        <v>139</v>
      </c>
      <c r="C42" s="6">
        <v>447.77</v>
      </c>
      <c r="D42" s="6">
        <v>74.3</v>
      </c>
      <c r="E42">
        <v>225738</v>
      </c>
      <c r="F42">
        <v>9159785</v>
      </c>
      <c r="G42">
        <v>7478896</v>
      </c>
      <c r="H42" s="5">
        <f>(Таблица1[[#This Row],[БСП ао - цена]]-B41)/B41</f>
        <v>4.6292811441475394E-2</v>
      </c>
      <c r="I42" s="5">
        <f>(Таблица1[[#This Row],[СевСт-ао цена]]-C41)/C41</f>
        <v>-4.534794473818872E-2</v>
      </c>
      <c r="J42" s="5">
        <f>(Таблица1[[#This Row],[Аэрофлот - цена]]-D41)/D41</f>
        <v>6.1731923406687525E-2</v>
      </c>
      <c r="K42" s="5">
        <f>LN(Таблица1[[#This Row],[БСП ао - объём]])</f>
        <v>12.327130313720215</v>
      </c>
      <c r="L42" s="5">
        <f>LN(Таблица1[[#This Row],[СевСт-ао - объём]])</f>
        <v>16.030333264759129</v>
      </c>
      <c r="M42" s="5">
        <f>LN(Таблица1[[#This Row],[Аэрофлот - объём]])</f>
        <v>15.827595745474767</v>
      </c>
      <c r="N42" s="6">
        <f>Таблица1[[#This Row],[БСП ао - цена]]*10</f>
        <v>1390</v>
      </c>
      <c r="O42" s="6">
        <f>Таблица1[[#This Row],[Аэрофлот - цена]]*10</f>
        <v>743</v>
      </c>
      <c r="P42" s="5">
        <f>Таблица1[[#This Row],[БСП ао - объём]]*Таблица1[[#This Row],[БСП ао - цена]]</f>
        <v>31377582</v>
      </c>
      <c r="Q42" s="5">
        <f>Таблица1[[#This Row],[СевСт-ао - объём]]*Таблица1[[#This Row],[СевСт-ао цена]]</f>
        <v>4101476929.4499998</v>
      </c>
      <c r="R42" s="5">
        <f>Таблица1[[#This Row],[Аэрофлот - объём]]*Таблица1[[#This Row],[Аэрофлот - цена]]</f>
        <v>555681972.79999995</v>
      </c>
      <c r="S42" s="5">
        <f>(Таблица1[[#This Row],[БСП ао - цена]]-AVERAGE(Таблица1[БСП ао - цена]))/_xlfn.STDEV.S(Таблица1[БСП ао - цена])</f>
        <v>2.4873572747767798</v>
      </c>
      <c r="T42" s="5">
        <f>(Таблица1[[#This Row],[БСП ао - цена]]-MIN(Таблица1[БСП ао - цена]))/(MAX(Таблица1[БСП ао - цена])-MIN(Таблица1[БСП ао - цена]))</f>
        <v>0.74667099707697315</v>
      </c>
      <c r="U42" s="5">
        <f>(Таблица1[[#This Row],[СевСт-ао цена]]-AVERAGE(Таблица1[СевСт-ао цена]))/_xlfn.STDEV.S(Таблица1[СевСт-ао цена])</f>
        <v>-0.75745130357161805</v>
      </c>
      <c r="V42" s="5">
        <f>(Таблица1[[#This Row],[СевСт-ао цена]]-MIN(Таблица1[СевСт-ао цена]))/(MAX(Таблица1[СевСт-ао цена])-MIN(Таблица1[СевСт-ао цена]))</f>
        <v>0.1423776474811535</v>
      </c>
      <c r="W42" s="5">
        <f>(Таблица1[[#This Row],[Аэрофлот - цена]]-AVERAGE(Таблица1[Аэрофлот - цена]))/_xlfn.STDEV.S(Таблица1[Аэрофлот - цена])</f>
        <v>-0.15449636976680295</v>
      </c>
      <c r="X42" s="5">
        <f>(Таблица1[[#This Row],[Аэрофлот - цена]]-MIN(Таблица1[Аэрофлот - цена]))/(MAX(Таблица1[Аэрофлот - цена])-MIN(Таблица1[Аэрофлот - цена]))</f>
        <v>0.26184140500266095</v>
      </c>
    </row>
    <row r="43" spans="1:24" x14ac:dyDescent="0.25">
      <c r="A43" s="1">
        <v>40476</v>
      </c>
      <c r="B43" s="6">
        <v>147.25</v>
      </c>
      <c r="C43" s="6">
        <v>421.5</v>
      </c>
      <c r="D43" s="6">
        <v>76.8</v>
      </c>
      <c r="E43">
        <v>259974</v>
      </c>
      <c r="F43">
        <v>9884297</v>
      </c>
      <c r="G43">
        <v>4656732</v>
      </c>
      <c r="H43" s="5">
        <f>(Таблица1[[#This Row],[БСП ао - цена]]-B42)/B42</f>
        <v>5.935251798561151E-2</v>
      </c>
      <c r="I43" s="5">
        <f>(Таблица1[[#This Row],[СевСт-ао цена]]-C42)/C42</f>
        <v>-5.8668512852580526E-2</v>
      </c>
      <c r="J43" s="5">
        <f>(Таблица1[[#This Row],[Аэрофлот - цена]]-D42)/D42</f>
        <v>3.3647375504710635E-2</v>
      </c>
      <c r="K43" s="5">
        <f>LN(Таблица1[[#This Row],[БСП ао - объём]])</f>
        <v>12.468336904997331</v>
      </c>
      <c r="L43" s="5">
        <f>LN(Таблица1[[#This Row],[СевСт-ао - объём]])</f>
        <v>16.106457894202524</v>
      </c>
      <c r="M43" s="5">
        <f>LN(Таблица1[[#This Row],[Аэрофлот - объём]])</f>
        <v>15.353824472531038</v>
      </c>
      <c r="N43" s="6">
        <f>Таблица1[[#This Row],[БСП ао - цена]]*10</f>
        <v>1472.5</v>
      </c>
      <c r="O43" s="6">
        <f>Таблица1[[#This Row],[Аэрофлот - цена]]*10</f>
        <v>768</v>
      </c>
      <c r="P43" s="5">
        <f>Таблица1[[#This Row],[БСП ао - объём]]*Таблица1[[#This Row],[БСП ао - цена]]</f>
        <v>38281171.5</v>
      </c>
      <c r="Q43" s="5">
        <f>Таблица1[[#This Row],[СевСт-ао - объём]]*Таблица1[[#This Row],[СевСт-ао цена]]</f>
        <v>4166231185.5</v>
      </c>
      <c r="R43" s="5">
        <f>Таблица1[[#This Row],[Аэрофлот - объём]]*Таблица1[[#This Row],[Аэрофлот - цена]]</f>
        <v>357637017.59999996</v>
      </c>
      <c r="S43" s="5">
        <f>(Таблица1[[#This Row],[БСП ао - цена]]-AVERAGE(Таблица1[БСП ао - цена]))/_xlfn.STDEV.S(Таблица1[БСП ао - цена])</f>
        <v>2.7567592509953229</v>
      </c>
      <c r="T43" s="5">
        <f>(Таблица1[[#This Row],[БСП ао - цена]]-MIN(Таблица1[БСП ао - цена]))/(MAX(Таблица1[БСП ао - цена])-MIN(Таблица1[БСП ао - цена]))</f>
        <v>0.80025982461838263</v>
      </c>
      <c r="U43" s="5">
        <f>(Таблица1[[#This Row],[СевСт-ао цена]]-AVERAGE(Таблица1[СевСт-ао цена]))/_xlfn.STDEV.S(Таблица1[СевСт-ао цена])</f>
        <v>-0.82646464947742182</v>
      </c>
      <c r="V43" s="5">
        <f>(Таблица1[[#This Row],[СевСт-ао цена]]-MIN(Таблица1[СевСт-ао цена]))/(MAX(Таблица1[СевСт-ао цена])-MIN(Таблица1[СевСт-ао цена]))</f>
        <v>0.12666028479119301</v>
      </c>
      <c r="W43" s="5">
        <f>(Таблица1[[#This Row],[Аэрофлот - цена]]-AVERAGE(Таблица1[Аэрофлот - цена]))/_xlfn.STDEV.S(Таблица1[Аэрофлот - цена])</f>
        <v>-9.1946113799729071E-2</v>
      </c>
      <c r="X43" s="5">
        <f>(Таблица1[[#This Row],[Аэрофлот - цена]]-MIN(Таблица1[Аэрофлот - цена]))/(MAX(Таблица1[Аэрофлот - цена])-MIN(Таблица1[Аэрофлот - цена]))</f>
        <v>0.2751463544438531</v>
      </c>
    </row>
    <row r="44" spans="1:24" x14ac:dyDescent="0.25">
      <c r="A44" s="1">
        <v>40483</v>
      </c>
      <c r="B44" s="6">
        <v>147.04</v>
      </c>
      <c r="C44" s="6">
        <v>431.99</v>
      </c>
      <c r="D44" s="6">
        <v>76.760000000000005</v>
      </c>
      <c r="E44">
        <v>94830</v>
      </c>
      <c r="F44">
        <v>4226472</v>
      </c>
      <c r="G44">
        <v>1885503</v>
      </c>
      <c r="H44" s="5">
        <f>(Таблица1[[#This Row],[БСП ао - цена]]-B43)/B43</f>
        <v>-1.4261460101868113E-3</v>
      </c>
      <c r="I44" s="5">
        <f>(Таблица1[[#This Row],[СевСт-ао цена]]-C43)/C43</f>
        <v>2.4887307236061706E-2</v>
      </c>
      <c r="J44" s="5">
        <f>(Таблица1[[#This Row],[Аэрофлот - цена]]-D43)/D43</f>
        <v>-5.2083333333322978E-4</v>
      </c>
      <c r="K44" s="5">
        <f>LN(Таблица1[[#This Row],[БСП ао - объём]])</f>
        <v>11.459841093877774</v>
      </c>
      <c r="L44" s="5">
        <f>LN(Таблица1[[#This Row],[СевСт-ао - объём]])</f>
        <v>15.256878160462264</v>
      </c>
      <c r="M44" s="5">
        <f>LN(Таблица1[[#This Row],[Аэрофлот - объём]])</f>
        <v>14.449705186769179</v>
      </c>
      <c r="N44" s="6">
        <f>Таблица1[[#This Row],[БСП ао - цена]]*10</f>
        <v>1470.3999999999999</v>
      </c>
      <c r="O44" s="6">
        <f>Таблица1[[#This Row],[Аэрофлот - цена]]*10</f>
        <v>767.6</v>
      </c>
      <c r="P44" s="5">
        <f>Таблица1[[#This Row],[БСП ао - объём]]*Таблица1[[#This Row],[БСП ао - цена]]</f>
        <v>13943803.199999999</v>
      </c>
      <c r="Q44" s="5">
        <f>Таблица1[[#This Row],[СевСт-ао - объём]]*Таблица1[[#This Row],[СевСт-ао цена]]</f>
        <v>1825793639.28</v>
      </c>
      <c r="R44" s="5">
        <f>Таблица1[[#This Row],[Аэрофлот - объём]]*Таблица1[[#This Row],[Аэрофлот - цена]]</f>
        <v>144731210.28</v>
      </c>
      <c r="S44" s="5">
        <f>(Таблица1[[#This Row],[БСП ао - цена]]-AVERAGE(Таблица1[БСП ао - цена]))/_xlfn.STDEV.S(Таблица1[БСП ао - цена])</f>
        <v>2.7499017461461235</v>
      </c>
      <c r="T44" s="5">
        <f>(Таблица1[[#This Row],[БСП ао - цена]]-MIN(Таблица1[БСП ао - цена]))/(MAX(Таблица1[БСП ао - цена])-MIN(Таблица1[БСП ао - цена]))</f>
        <v>0.79889574537187402</v>
      </c>
      <c r="U44" s="5">
        <f>(Таблица1[[#This Row],[СевСт-ао цена]]-AVERAGE(Таблица1[СевСт-ао цена]))/_xlfn.STDEV.S(Таблица1[СевСт-ао цена])</f>
        <v>-0.79890659852379098</v>
      </c>
      <c r="V44" s="5">
        <f>(Таблица1[[#This Row],[СевСт-ао цена]]-MIN(Таблица1[СевСт-ао цена]))/(MAX(Таблица1[СевСт-ао цена])-MIN(Таблица1[СевСт-ао цена]))</f>
        <v>0.13293646045231541</v>
      </c>
      <c r="W44" s="5">
        <f>(Таблица1[[#This Row],[Аэрофлот - цена]]-AVERAGE(Таблица1[Аэрофлот - цена]))/_xlfn.STDEV.S(Таблица1[Аэрофлот - цена])</f>
        <v>-9.2946917895202055E-2</v>
      </c>
      <c r="X44" s="5">
        <f>(Таблица1[[#This Row],[Аэрофлот - цена]]-MIN(Таблица1[Аэрофлот - цена]))/(MAX(Таблица1[Аэрофлот - цена])-MIN(Таблица1[Аэрофлот - цена]))</f>
        <v>0.27493347525279405</v>
      </c>
    </row>
    <row r="45" spans="1:24" x14ac:dyDescent="0.25">
      <c r="A45" s="1">
        <v>40490</v>
      </c>
      <c r="B45" s="6">
        <v>158.5</v>
      </c>
      <c r="C45" s="6">
        <v>443.5</v>
      </c>
      <c r="D45" s="6">
        <v>75.2</v>
      </c>
      <c r="E45">
        <v>299330</v>
      </c>
      <c r="F45">
        <v>10959545</v>
      </c>
      <c r="G45">
        <v>3515560</v>
      </c>
      <c r="H45" s="5">
        <f>(Таблица1[[#This Row],[БСП ао - цена]]-B44)/B44</f>
        <v>7.793797606093586E-2</v>
      </c>
      <c r="I45" s="5">
        <f>(Таблица1[[#This Row],[СевСт-ао цена]]-C44)/C44</f>
        <v>2.6644135280909257E-2</v>
      </c>
      <c r="J45" s="5">
        <f>(Таблица1[[#This Row],[Аэрофлот - цена]]-D44)/D44</f>
        <v>-2.0323084940072983E-2</v>
      </c>
      <c r="K45" s="5">
        <f>LN(Таблица1[[#This Row],[БСП ао - объём]])</f>
        <v>12.609301922696762</v>
      </c>
      <c r="L45" s="5">
        <f>LN(Таблица1[[#This Row],[СевСт-ао - объём]])</f>
        <v>16.20972132402385</v>
      </c>
      <c r="M45" s="5">
        <f>LN(Таблица1[[#This Row],[Аэрофлот - объём]])</f>
        <v>15.072709387749212</v>
      </c>
      <c r="N45" s="6">
        <f>Таблица1[[#This Row],[БСП ао - цена]]*10</f>
        <v>1585</v>
      </c>
      <c r="O45" s="6">
        <f>Таблица1[[#This Row],[Аэрофлот - цена]]*10</f>
        <v>752</v>
      </c>
      <c r="P45" s="5">
        <f>Таблица1[[#This Row],[БСП ао - объём]]*Таблица1[[#This Row],[БСП ао - цена]]</f>
        <v>47443805</v>
      </c>
      <c r="Q45" s="5">
        <f>Таблица1[[#This Row],[СевСт-ао - объём]]*Таблица1[[#This Row],[СевСт-ао цена]]</f>
        <v>4860558207.5</v>
      </c>
      <c r="R45" s="5">
        <f>Таблица1[[#This Row],[Аэрофлот - объём]]*Таблица1[[#This Row],[Аэрофлот - цена]]</f>
        <v>264370112</v>
      </c>
      <c r="S45" s="5">
        <f>(Таблица1[[#This Row],[БСП ао - цена]]-AVERAGE(Таблица1[БСП ао - цена]))/_xlfn.STDEV.S(Таблица1[БСП ао - цена])</f>
        <v>3.124125582202427</v>
      </c>
      <c r="T45" s="5">
        <f>(Таблица1[[#This Row],[БСП ао - цена]]-MIN(Таблица1[БСП ао - цена]))/(MAX(Таблица1[БСП ао - цена])-MIN(Таблица1[БСП ао - цена]))</f>
        <v>0.87333549853848647</v>
      </c>
      <c r="U45" s="5">
        <f>(Таблица1[[#This Row],[СевСт-ао цена]]-AVERAGE(Таблица1[СевСт-ао цена]))/_xlfn.STDEV.S(Таблица1[СевСт-ао цена])</f>
        <v>-0.76866892774435436</v>
      </c>
      <c r="V45" s="5">
        <f>(Таблица1[[#This Row],[СевСт-ао цена]]-MIN(Таблица1[СевСт-ао цена]))/(MAX(Таблица1[СевСт-ао цена])-MIN(Таблица1[СевСт-ао цена]))</f>
        <v>0.13982290295560607</v>
      </c>
      <c r="W45" s="5">
        <f>(Таблица1[[#This Row],[Аэрофлот - цена]]-AVERAGE(Таблица1[Аэрофлот - цена]))/_xlfn.STDEV.S(Таблица1[Аэрофлот - цена])</f>
        <v>-0.13197827761865621</v>
      </c>
      <c r="X45" s="5">
        <f>(Таблица1[[#This Row],[Аэрофлот - цена]]-MIN(Таблица1[Аэрофлот - цена]))/(MAX(Таблица1[Аэрофлот - цена])-MIN(Таблица1[Аэрофлот - цена]))</f>
        <v>0.26663118680149017</v>
      </c>
    </row>
    <row r="46" spans="1:24" x14ac:dyDescent="0.25">
      <c r="A46" s="1">
        <v>40497</v>
      </c>
      <c r="B46" s="6">
        <v>149.58000000000001</v>
      </c>
      <c r="C46" s="6">
        <v>455.02</v>
      </c>
      <c r="D46" s="6">
        <v>79.099999999999994</v>
      </c>
      <c r="E46">
        <v>191982</v>
      </c>
      <c r="F46">
        <v>9926314</v>
      </c>
      <c r="G46">
        <v>7892485</v>
      </c>
      <c r="H46" s="5">
        <f>(Таблица1[[#This Row],[БСП ао - цена]]-B45)/B45</f>
        <v>-5.627760252365923E-2</v>
      </c>
      <c r="I46" s="5">
        <f>(Таблица1[[#This Row],[СевСт-ао цена]]-C45)/C45</f>
        <v>2.5975197294250241E-2</v>
      </c>
      <c r="J46" s="5">
        <f>(Таблица1[[#This Row],[Аэрофлот - цена]]-D45)/D45</f>
        <v>5.1861702127659462E-2</v>
      </c>
      <c r="K46" s="5">
        <f>LN(Таблица1[[#This Row],[БСП ао - объём]])</f>
        <v>12.165156896615112</v>
      </c>
      <c r="L46" s="5">
        <f>LN(Таблица1[[#This Row],[СевСт-ао - объём]])</f>
        <v>16.11069976872146</v>
      </c>
      <c r="M46" s="5">
        <f>LN(Таблица1[[#This Row],[Аэрофлот - объём]])</f>
        <v>15.881421598873992</v>
      </c>
      <c r="N46" s="6">
        <f>Таблица1[[#This Row],[БСП ао - цена]]*10</f>
        <v>1495.8000000000002</v>
      </c>
      <c r="O46" s="6">
        <f>Таблица1[[#This Row],[Аэрофлот - цена]]*10</f>
        <v>791</v>
      </c>
      <c r="P46" s="5">
        <f>Таблица1[[#This Row],[БСП ао - объём]]*Таблица1[[#This Row],[БСП ао - цена]]</f>
        <v>28716667.560000002</v>
      </c>
      <c r="Q46" s="5">
        <f>Таблица1[[#This Row],[СевСт-ао - объём]]*Таблица1[[#This Row],[СевСт-ао цена]]</f>
        <v>4516671396.2799997</v>
      </c>
      <c r="R46" s="5">
        <f>Таблица1[[#This Row],[Аэрофлот - объём]]*Таблица1[[#This Row],[Аэрофлот - цена]]</f>
        <v>624295563.5</v>
      </c>
      <c r="S46" s="5">
        <f>(Таблица1[[#This Row],[БСП ао - цена]]-AVERAGE(Таблица1[БСП ао - цена]))/_xlfn.STDEV.S(Таблица1[БСП ао - цена])</f>
        <v>2.8328449000364393</v>
      </c>
      <c r="T46" s="5">
        <f>(Таблица1[[#This Row],[БСП ао - цена]]-MIN(Таблица1[БСП ао - цена]))/(MAX(Таблица1[БСП ао - цена])-MIN(Таблица1[БСП ао - цена]))</f>
        <v>0.81539460863916868</v>
      </c>
      <c r="U46" s="5">
        <f>(Таблица1[[#This Row],[СевСт-ао цена]]-AVERAGE(Таблица1[СевСт-ао цена]))/_xlfn.STDEV.S(Таблица1[СевСт-ао цена])</f>
        <v>-0.73840498618231176</v>
      </c>
      <c r="V46" s="5">
        <f>(Таблица1[[#This Row],[СевСт-ао цена]]-MIN(Таблица1[СевСт-ао цена]))/(MAX(Таблица1[СевСт-ао цена])-MIN(Таблица1[СевСт-ао цена]))</f>
        <v>0.14671532846715327</v>
      </c>
      <c r="W46" s="5">
        <f>(Таблица1[[#This Row],[Аэрофлот - цена]]-AVERAGE(Таблица1[Аэрофлот - цена]))/_xlfn.STDEV.S(Таблица1[Аэрофлот - цена])</f>
        <v>-3.439987831002117E-2</v>
      </c>
      <c r="X46" s="5">
        <f>(Таблица1[[#This Row],[Аэрофлот - цена]]-MIN(Таблица1[Аэрофлот - цена]))/(MAX(Таблица1[Аэрофлот - цена])-MIN(Таблица1[Аэрофлот - цена]))</f>
        <v>0.2873869079297498</v>
      </c>
    </row>
    <row r="47" spans="1:24" x14ac:dyDescent="0.25">
      <c r="A47" s="1">
        <v>40504</v>
      </c>
      <c r="B47" s="6">
        <v>152.44</v>
      </c>
      <c r="C47" s="6">
        <v>455.04</v>
      </c>
      <c r="D47" s="6">
        <v>81.5</v>
      </c>
      <c r="E47">
        <v>105300</v>
      </c>
      <c r="F47">
        <v>7256456</v>
      </c>
      <c r="G47">
        <v>4937504</v>
      </c>
      <c r="H47" s="5">
        <f>(Таблица1[[#This Row],[БСП ао - цена]]-B46)/B46</f>
        <v>1.91202032357266E-2</v>
      </c>
      <c r="I47" s="5">
        <f>(Таблица1[[#This Row],[СевСт-ао цена]]-C46)/C46</f>
        <v>4.3954111907253869E-5</v>
      </c>
      <c r="J47" s="5">
        <f>(Таблица1[[#This Row],[Аэрофлот - цена]]-D46)/D46</f>
        <v>3.0341340075853426E-2</v>
      </c>
      <c r="K47" s="5">
        <f>LN(Таблица1[[#This Row],[БСП ао - объём]])</f>
        <v>11.564568698122066</v>
      </c>
      <c r="L47" s="5">
        <f>LN(Таблица1[[#This Row],[СевСт-ао - объём]])</f>
        <v>15.797402113344921</v>
      </c>
      <c r="M47" s="5">
        <f>LN(Таблица1[[#This Row],[Аэрофлот - объём]])</f>
        <v>15.412370498317769</v>
      </c>
      <c r="N47" s="6">
        <f>Таблица1[[#This Row],[БСП ао - цена]]*10</f>
        <v>1524.4</v>
      </c>
      <c r="O47" s="6">
        <f>Таблица1[[#This Row],[Аэрофлот - цена]]*10</f>
        <v>815</v>
      </c>
      <c r="P47" s="5">
        <f>Таблица1[[#This Row],[БСП ао - объём]]*Таблица1[[#This Row],[БСП ао - цена]]</f>
        <v>16051932</v>
      </c>
      <c r="Q47" s="5">
        <f>Таблица1[[#This Row],[СевСт-ао - объём]]*Таблица1[[#This Row],[СевСт-ао цена]]</f>
        <v>3301977738.2400002</v>
      </c>
      <c r="R47" s="5">
        <f>Таблица1[[#This Row],[Аэрофлот - объём]]*Таблица1[[#This Row],[Аэрофлот - цена]]</f>
        <v>402406576</v>
      </c>
      <c r="S47" s="5">
        <f>(Таблица1[[#This Row],[БСП ао - цена]]-AVERAGE(Таблица1[БСП ао - цена]))/_xlfn.STDEV.S(Таблица1[БСП ао - цена])</f>
        <v>2.9262375851255338</v>
      </c>
      <c r="T47" s="5">
        <f>(Таблица1[[#This Row],[БСП ао - цена]]-MIN(Таблица1[БСП ао - цена]))/(MAX(Таблица1[БСП ао - цена])-MIN(Таблица1[БСП ао - цена]))</f>
        <v>0.83397206885352382</v>
      </c>
      <c r="U47" s="5">
        <f>(Таблица1[[#This Row],[СевСт-ао цена]]-AVERAGE(Таблица1[СевСт-ао цена]))/_xlfn.STDEV.S(Таблица1[СевСт-ао цена])</f>
        <v>-0.73835244461709981</v>
      </c>
      <c r="V47" s="5">
        <f>(Таблица1[[#This Row],[СевСт-ао цена]]-MIN(Таблица1[СевСт-ао цена]))/(MAX(Таблица1[СевСт-ао цена])-MIN(Таблица1[СевСт-ао цена]))</f>
        <v>0.14672729448366639</v>
      </c>
      <c r="W47" s="5">
        <f>(Таблица1[[#This Row],[Аэрофлот - цена]]-AVERAGE(Таблица1[Аэрофлот - цена]))/_xlfn.STDEV.S(Таблица1[Аэрофлот - цена])</f>
        <v>2.5648367418369893E-2</v>
      </c>
      <c r="X47" s="5">
        <f>(Таблица1[[#This Row],[Аэрофлот - цена]]-MIN(Таблица1[Аэрофлот - цена]))/(MAX(Таблица1[Аэрофлот - цена])-MIN(Таблица1[Аэрофлот - цена]))</f>
        <v>0.30015965939329431</v>
      </c>
    </row>
    <row r="48" spans="1:24" x14ac:dyDescent="0.25">
      <c r="A48" s="1">
        <v>40511</v>
      </c>
      <c r="B48" s="6">
        <v>154.41</v>
      </c>
      <c r="C48" s="6">
        <v>491</v>
      </c>
      <c r="D48" s="6">
        <v>82.39</v>
      </c>
      <c r="E48">
        <v>121906</v>
      </c>
      <c r="F48">
        <v>11761023</v>
      </c>
      <c r="G48">
        <v>3932564</v>
      </c>
      <c r="H48" s="5">
        <f>(Таблица1[[#This Row],[БСП ао - цена]]-B47)/B47</f>
        <v>1.2923117292049324E-2</v>
      </c>
      <c r="I48" s="5">
        <f>(Таблица1[[#This Row],[СевСт-ао цена]]-C47)/C47</f>
        <v>7.9026019690576599E-2</v>
      </c>
      <c r="J48" s="5">
        <f>(Таблица1[[#This Row],[Аэрофлот - цена]]-D47)/D47</f>
        <v>1.0920245398773013E-2</v>
      </c>
      <c r="K48" s="5">
        <f>LN(Таблица1[[#This Row],[БСП ао - объём]])</f>
        <v>11.711005534930749</v>
      </c>
      <c r="L48" s="5">
        <f>LN(Таблица1[[#This Row],[СевСт-ао - объём]])</f>
        <v>16.280301486447282</v>
      </c>
      <c r="M48" s="5">
        <f>LN(Таблица1[[#This Row],[Аэрофлот - объём]])</f>
        <v>15.184802188416596</v>
      </c>
      <c r="N48" s="6">
        <f>Таблица1[[#This Row],[БСП ао - цена]]*10</f>
        <v>1544.1</v>
      </c>
      <c r="O48" s="6">
        <f>Таблица1[[#This Row],[Аэрофлот - цена]]*10</f>
        <v>823.9</v>
      </c>
      <c r="P48" s="5">
        <f>Таблица1[[#This Row],[БСП ао - объём]]*Таблица1[[#This Row],[БСП ао - цена]]</f>
        <v>18823505.460000001</v>
      </c>
      <c r="Q48" s="5">
        <f>Таблица1[[#This Row],[СевСт-ао - объём]]*Таблица1[[#This Row],[СевСт-ао цена]]</f>
        <v>5774662293</v>
      </c>
      <c r="R48" s="5">
        <f>Таблица1[[#This Row],[Аэрофлот - объём]]*Таблица1[[#This Row],[Аэрофлот - цена]]</f>
        <v>324003947.95999998</v>
      </c>
      <c r="S48" s="5">
        <f>(Таблица1[[#This Row],[БСП ао - цена]]-AVERAGE(Таблица1[БСП ао - цена]))/_xlfn.STDEV.S(Таблица1[БСП ао - цена])</f>
        <v>2.9905675115680221</v>
      </c>
      <c r="T48" s="5">
        <f>(Таблица1[[#This Row],[БСП ао - цена]]-MIN(Таблица1[БСП ао - цена]))/(MAX(Таблица1[БСП ао - цена])-MIN(Таблица1[БСП ао - цена]))</f>
        <v>0.84676843130886648</v>
      </c>
      <c r="U48" s="5">
        <f>(Таблица1[[#This Row],[СевСт-ао цена]]-AVERAGE(Таблица1[СевСт-ао цена]))/_xlfn.STDEV.S(Таблица1[СевСт-ао цена])</f>
        <v>-0.64388271036614031</v>
      </c>
      <c r="V48" s="5">
        <f>(Таблица1[[#This Row],[СевСт-ао цена]]-MIN(Таблица1[СевСт-ао цена]))/(MAX(Таблица1[СевСт-ао цена])-MIN(Таблица1[СевСт-ао цена]))</f>
        <v>0.16824219217422517</v>
      </c>
      <c r="W48" s="5">
        <f>(Таблица1[[#This Row],[Аэрофлот - цена]]-AVERAGE(Таблица1[Аэрофлот - цена]))/_xlfn.STDEV.S(Таблица1[Аэрофлот - цена])</f>
        <v>4.7916258542648207E-2</v>
      </c>
      <c r="X48" s="5">
        <f>(Таблица1[[#This Row],[Аэрофлот - цена]]-MIN(Таблица1[Аэрофлот - цена]))/(MAX(Таблица1[Аэрофлот - цена])-MIN(Таблица1[Аэрофлот - цена]))</f>
        <v>0.30489622139435868</v>
      </c>
    </row>
    <row r="49" spans="1:24" x14ac:dyDescent="0.25">
      <c r="A49" s="1">
        <v>40518</v>
      </c>
      <c r="B49" s="6">
        <v>153.03</v>
      </c>
      <c r="C49" s="6">
        <v>512</v>
      </c>
      <c r="D49" s="6">
        <v>80.7</v>
      </c>
      <c r="E49">
        <v>48760</v>
      </c>
      <c r="F49">
        <v>11873008</v>
      </c>
      <c r="G49">
        <v>6319014</v>
      </c>
      <c r="H49" s="5">
        <f>(Таблица1[[#This Row],[БСП ао - цена]]-B48)/B48</f>
        <v>-8.9372449970856523E-3</v>
      </c>
      <c r="I49" s="5">
        <f>(Таблица1[[#This Row],[СевСт-ао цена]]-C48)/C48</f>
        <v>4.2769857433808553E-2</v>
      </c>
      <c r="J49" s="5">
        <f>(Таблица1[[#This Row],[Аэрофлот - цена]]-D48)/D48</f>
        <v>-2.0512198082291513E-2</v>
      </c>
      <c r="K49" s="5">
        <f>LN(Таблица1[[#This Row],[БСП ао - объём]])</f>
        <v>10.794665583595208</v>
      </c>
      <c r="L49" s="5">
        <f>LN(Таблица1[[#This Row],[СевСт-ао - объём]])</f>
        <v>16.289778146445393</v>
      </c>
      <c r="M49" s="5">
        <f>LN(Таблица1[[#This Row],[Аэрофлот - объём]])</f>
        <v>15.659073741293572</v>
      </c>
      <c r="N49" s="6">
        <f>Таблица1[[#This Row],[БСП ао - цена]]*10</f>
        <v>1530.3</v>
      </c>
      <c r="O49" s="6">
        <f>Таблица1[[#This Row],[Аэрофлот - цена]]*10</f>
        <v>807</v>
      </c>
      <c r="P49" s="5">
        <f>Таблица1[[#This Row],[БСП ао - объём]]*Таблица1[[#This Row],[БСП ао - цена]]</f>
        <v>7461742.7999999998</v>
      </c>
      <c r="Q49" s="5">
        <f>Таблица1[[#This Row],[СевСт-ао - объём]]*Таблица1[[#This Row],[СевСт-ао цена]]</f>
        <v>6078980096</v>
      </c>
      <c r="R49" s="5">
        <f>Таблица1[[#This Row],[Аэрофлот - объём]]*Таблица1[[#This Row],[Аэрофлот - цена]]</f>
        <v>509944429.80000001</v>
      </c>
      <c r="S49" s="5">
        <f>(Таблица1[[#This Row],[БСП ао - цена]]-AVERAGE(Таблица1[БСП ао - цена]))/_xlfn.STDEV.S(Таблица1[БСП ао - цена])</f>
        <v>2.9455039082732841</v>
      </c>
      <c r="T49" s="5">
        <f>(Таблица1[[#This Row],[БСП ао - цена]]-MIN(Таблица1[БСП ао - цена]))/(MAX(Таблица1[БСП ао - цена])-MIN(Таблица1[БСП ао - цена]))</f>
        <v>0.83780448197466706</v>
      </c>
      <c r="U49" s="5">
        <f>(Таблица1[[#This Row],[СевСт-ао цена]]-AVERAGE(Таблица1[СевСт-ао цена]))/_xlfn.STDEV.S(Таблица1[СевСт-ао цена])</f>
        <v>-0.58871406689366679</v>
      </c>
      <c r="V49" s="5">
        <f>(Таблица1[[#This Row],[СевСт-ао цена]]-MIN(Таблица1[СевСт-ао цена]))/(MAX(Таблица1[СевСт-ао цена])-MIN(Таблица1[СевСт-ао цена]))</f>
        <v>0.1808065095129831</v>
      </c>
      <c r="W49" s="5">
        <f>(Таблица1[[#This Row],[Аэрофлот - цена]]-AVERAGE(Таблица1[Аэрофлот - цена]))/_xlfn.STDEV.S(Таблица1[Аэрофлот - цена])</f>
        <v>5.6322855089063241E-3</v>
      </c>
      <c r="X49" s="5">
        <f>(Таблица1[[#This Row],[Аэрофлот - цена]]-MIN(Таблица1[Аэрофлот - цена]))/(MAX(Таблица1[Аэрофлот - цена])-MIN(Таблица1[Аэрофлот - цена]))</f>
        <v>0.29590207557211284</v>
      </c>
    </row>
    <row r="50" spans="1:24" x14ac:dyDescent="0.25">
      <c r="A50" s="1">
        <v>40525</v>
      </c>
      <c r="B50" s="6">
        <v>166.5</v>
      </c>
      <c r="C50" s="6">
        <v>511.43</v>
      </c>
      <c r="D50" s="6">
        <v>80.75</v>
      </c>
      <c r="E50">
        <v>232528</v>
      </c>
      <c r="F50">
        <v>7378758</v>
      </c>
      <c r="G50">
        <v>3374118</v>
      </c>
      <c r="H50" s="5">
        <f>(Таблица1[[#This Row],[БСП ао - цена]]-B49)/B49</f>
        <v>8.8021956479121727E-2</v>
      </c>
      <c r="I50" s="5">
        <f>(Таблица1[[#This Row],[СевСт-ао цена]]-C49)/C49</f>
        <v>-1.1132812499999867E-3</v>
      </c>
      <c r="J50" s="5">
        <f>(Таблица1[[#This Row],[Аэрофлот - цена]]-D49)/D49</f>
        <v>6.195786864931494E-4</v>
      </c>
      <c r="K50" s="5">
        <f>LN(Таблица1[[#This Row],[БСП ао - объём]])</f>
        <v>12.356765926865952</v>
      </c>
      <c r="L50" s="5">
        <f>LN(Таблица1[[#This Row],[СевСт-ао - объём]])</f>
        <v>15.814115889730926</v>
      </c>
      <c r="M50" s="5">
        <f>LN(Таблица1[[#This Row],[Аэрофлот - объём]])</f>
        <v>15.031644514801927</v>
      </c>
      <c r="N50" s="6">
        <f>Таблица1[[#This Row],[БСП ао - цена]]*10</f>
        <v>1665</v>
      </c>
      <c r="O50" s="6">
        <f>Таблица1[[#This Row],[Аэрофлот - цена]]*10</f>
        <v>807.5</v>
      </c>
      <c r="P50" s="5">
        <f>Таблица1[[#This Row],[БСП ао - объём]]*Таблица1[[#This Row],[БСП ао - цена]]</f>
        <v>38715912</v>
      </c>
      <c r="Q50" s="5">
        <f>Таблица1[[#This Row],[СевСт-ао - объём]]*Таблица1[[#This Row],[СевСт-ао цена]]</f>
        <v>3773718203.9400001</v>
      </c>
      <c r="R50" s="5">
        <f>Таблица1[[#This Row],[Аэрофлот - объём]]*Таблица1[[#This Row],[Аэрофлот - цена]]</f>
        <v>272460028.5</v>
      </c>
      <c r="S50" s="5">
        <f>(Таблица1[[#This Row],[БСП ао - цена]]-AVERAGE(Таблица1[БСП ао - цена]))/_xlfn.STDEV.S(Таблица1[БСП ао - цена])</f>
        <v>3.3853638621719231</v>
      </c>
      <c r="T50" s="5">
        <f>(Таблица1[[#This Row],[БСП ао - цена]]-MIN(Таблица1[БСП ао - цена]))/(MAX(Таблица1[БСП ао - цена])-MIN(Таблица1[БСП ао - цена]))</f>
        <v>0.92530042221500486</v>
      </c>
      <c r="U50" s="5">
        <f>(Таблица1[[#This Row],[СевСт-ао цена]]-AVERAGE(Таблица1[СевСт-ао цена]))/_xlfn.STDEV.S(Таблица1[СевСт-ао цена])</f>
        <v>-0.59021150150220536</v>
      </c>
      <c r="V50" s="5">
        <f>(Таблица1[[#This Row],[СевСт-ао цена]]-MIN(Таблица1[СевСт-ао цена]))/(MAX(Таблица1[СевСт-ао цена])-MIN(Таблица1[СевСт-ао цена]))</f>
        <v>0.18046547804235968</v>
      </c>
      <c r="W50" s="5">
        <f>(Таблица1[[#This Row],[Аэрофлот - цена]]-AVERAGE(Таблица1[Аэрофлот - цена]))/_xlfn.STDEV.S(Таблица1[Аэрофлот - цена])</f>
        <v>6.883290628247731E-3</v>
      </c>
      <c r="X50" s="5">
        <f>(Таблица1[[#This Row],[Аэрофлот - цена]]-MIN(Таблица1[Аэрофлот - цена]))/(MAX(Таблица1[Аэрофлот - цена])-MIN(Таблица1[Аэрофлот - цена]))</f>
        <v>0.29616817456093664</v>
      </c>
    </row>
    <row r="51" spans="1:24" x14ac:dyDescent="0.25">
      <c r="A51" s="1">
        <v>40532</v>
      </c>
      <c r="B51" s="6">
        <v>171.3</v>
      </c>
      <c r="C51" s="6">
        <v>513.91</v>
      </c>
      <c r="D51" s="6">
        <v>80.150000000000006</v>
      </c>
      <c r="E51">
        <v>145845</v>
      </c>
      <c r="F51">
        <v>4069490</v>
      </c>
      <c r="G51">
        <v>3569413</v>
      </c>
      <c r="H51" s="5">
        <f>(Таблица1[[#This Row],[БСП ао - цена]]-B50)/B50</f>
        <v>2.8828828828828899E-2</v>
      </c>
      <c r="I51" s="5">
        <f>(Таблица1[[#This Row],[СевСт-ао цена]]-C50)/C50</f>
        <v>4.8491484660656619E-3</v>
      </c>
      <c r="J51" s="5">
        <f>(Таблица1[[#This Row],[Аэрофлот - цена]]-D50)/D50</f>
        <v>-7.4303405572754711E-3</v>
      </c>
      <c r="K51" s="5">
        <f>LN(Таблица1[[#This Row],[БСП ао - объём]])</f>
        <v>11.890299692911867</v>
      </c>
      <c r="L51" s="5">
        <f>LN(Таблица1[[#This Row],[СевСт-ао - объём]])</f>
        <v>15.219028242441876</v>
      </c>
      <c r="M51" s="5">
        <f>LN(Таблица1[[#This Row],[Аэрофлот - объём]])</f>
        <v>15.087911714466115</v>
      </c>
      <c r="N51" s="6">
        <f>Таблица1[[#This Row],[БСП ао - цена]]*10</f>
        <v>1713</v>
      </c>
      <c r="O51" s="6">
        <f>Таблица1[[#This Row],[Аэрофлот - цена]]*10</f>
        <v>801.5</v>
      </c>
      <c r="P51" s="5">
        <f>Таблица1[[#This Row],[БСП ао - объём]]*Таблица1[[#This Row],[БСП ао - цена]]</f>
        <v>24983248.5</v>
      </c>
      <c r="Q51" s="5">
        <f>Таблица1[[#This Row],[СевСт-ао - объём]]*Таблица1[[#This Row],[СевСт-ао цена]]</f>
        <v>2091351605.8999999</v>
      </c>
      <c r="R51" s="5">
        <f>Таблица1[[#This Row],[Аэрофлот - объём]]*Таблица1[[#This Row],[Аэрофлот - цена]]</f>
        <v>286088451.95000005</v>
      </c>
      <c r="S51" s="5">
        <f>(Таблица1[[#This Row],[БСП ао - цена]]-AVERAGE(Таблица1[БСП ао - цена]))/_xlfn.STDEV.S(Таблица1[БСП ао - цена])</f>
        <v>3.5421068301536214</v>
      </c>
      <c r="T51" s="5">
        <f>(Таблица1[[#This Row],[БСП ао - цена]]-MIN(Таблица1[БСП ао - цена]))/(MAX(Таблица1[БСП ао - цена])-MIN(Таблица1[БСП ао - цена]))</f>
        <v>0.95647937642091596</v>
      </c>
      <c r="U51" s="5">
        <f>(Таблица1[[#This Row],[СевСт-ао цена]]-AVERAGE(Таблица1[СевСт-ао цена]))/_xlfn.STDEV.S(Таблица1[СевСт-ао цена])</f>
        <v>-0.58369634741593246</v>
      </c>
      <c r="V51" s="5">
        <f>(Таблица1[[#This Row],[СевСт-ао цена]]-MIN(Таблица1[СевСт-ао цена]))/(MAX(Таблица1[СевСт-ао цена])-MIN(Таблица1[СевСт-ао цена]))</f>
        <v>0.18194926408998441</v>
      </c>
      <c r="W51" s="5">
        <f>(Таблица1[[#This Row],[Аэрофлот - цена]]-AVERAGE(Таблица1[Аэрофлот - цена]))/_xlfn.STDEV.S(Таблица1[Аэрофлот - цена])</f>
        <v>-8.1287708038498569E-3</v>
      </c>
      <c r="X51" s="5">
        <f>(Таблица1[[#This Row],[Аэрофлот - цена]]-MIN(Таблица1[Аэрофлот - цена]))/(MAX(Таблица1[Аэрофлот - цена])-MIN(Таблица1[Аэрофлот - цена]))</f>
        <v>0.29297498669505057</v>
      </c>
    </row>
    <row r="52" spans="1:24" x14ac:dyDescent="0.25">
      <c r="A52" s="1">
        <v>40539</v>
      </c>
      <c r="B52" s="6">
        <v>170</v>
      </c>
      <c r="C52" s="6">
        <v>519.85</v>
      </c>
      <c r="D52" s="6">
        <v>79.989999999999995</v>
      </c>
      <c r="E52">
        <v>55392</v>
      </c>
      <c r="F52">
        <v>2760059</v>
      </c>
      <c r="G52">
        <v>2930360</v>
      </c>
      <c r="H52" s="5">
        <f>(Таблица1[[#This Row],[БСП ао - цена]]-B51)/B51</f>
        <v>-7.5890251021600193E-3</v>
      </c>
      <c r="I52" s="5">
        <f>(Таблица1[[#This Row],[СевСт-ао цена]]-C51)/C51</f>
        <v>1.1558444085540376E-2</v>
      </c>
      <c r="J52" s="5">
        <f>(Таблица1[[#This Row],[Аэрофлот - цена]]-D51)/D51</f>
        <v>-1.9962570180912138E-3</v>
      </c>
      <c r="K52" s="5">
        <f>LN(Таблица1[[#This Row],[БСП ао - объём]])</f>
        <v>10.922190457975935</v>
      </c>
      <c r="L52" s="5">
        <f>LN(Таблица1[[#This Row],[СевСт-ао - объём]])</f>
        <v>14.830762614276447</v>
      </c>
      <c r="M52" s="5">
        <f>LN(Таблица1[[#This Row],[Аэрофлот - объём]])</f>
        <v>14.890635840339929</v>
      </c>
      <c r="N52" s="6">
        <f>Таблица1[[#This Row],[БСП ао - цена]]*10</f>
        <v>1700</v>
      </c>
      <c r="O52" s="6">
        <f>Таблица1[[#This Row],[Аэрофлот - цена]]*10</f>
        <v>799.9</v>
      </c>
      <c r="P52" s="5">
        <f>Таблица1[[#This Row],[БСП ао - объём]]*Таблица1[[#This Row],[БСП ао - цена]]</f>
        <v>9416640</v>
      </c>
      <c r="Q52" s="5">
        <f>Таблица1[[#This Row],[СевСт-ао - объём]]*Таблица1[[#This Row],[СевСт-ао цена]]</f>
        <v>1434816671.1500001</v>
      </c>
      <c r="R52" s="5">
        <f>Таблица1[[#This Row],[Аэрофлот - объём]]*Таблица1[[#This Row],[Аэрофлот - цена]]</f>
        <v>234399496.39999998</v>
      </c>
      <c r="S52" s="5">
        <f>(Таблица1[[#This Row],[БСП ао - цена]]-AVERAGE(Таблица1[БСП ао - цена]))/_xlfn.STDEV.S(Таблица1[БСП ао - цена])</f>
        <v>3.499655609658578</v>
      </c>
      <c r="T52" s="5">
        <f>(Таблица1[[#This Row],[БСП ао - цена]]-MIN(Таблица1[БСП ао - цена]))/(MAX(Таблица1[БСП ао - цена])-MIN(Таблица1[БСП ао - цена]))</f>
        <v>0.94803507632348161</v>
      </c>
      <c r="U52" s="5">
        <f>(Таблица1[[#This Row],[СевСт-ао цена]]-AVERAGE(Таблица1[СевСт-ао цена]))/_xlfn.STDEV.S(Таблица1[СевСт-ао цена])</f>
        <v>-0.568091502548004</v>
      </c>
      <c r="V52" s="5">
        <f>(Таблица1[[#This Row],[СевСт-ао цена]]-MIN(Таблица1[СевСт-ао цена]))/(MAX(Таблица1[СевСт-ао цена])-MIN(Таблица1[СевСт-ао цена]))</f>
        <v>0.18550317099437597</v>
      </c>
      <c r="W52" s="5">
        <f>(Таблица1[[#This Row],[Аэрофлот - цена]]-AVERAGE(Таблица1[Аэрофлот - цена]))/_xlfn.STDEV.S(Таблица1[Аэрофлот - цена])</f>
        <v>-1.2131987185742855E-2</v>
      </c>
      <c r="X52" s="5">
        <f>(Таблица1[[#This Row],[Аэрофлот - цена]]-MIN(Таблица1[Аэрофлот - цена]))/(MAX(Таблица1[Аэрофлот - цена])-MIN(Таблица1[Аэрофлот - цена]))</f>
        <v>0.29212346993081423</v>
      </c>
    </row>
    <row r="53" spans="1:24" x14ac:dyDescent="0.25">
      <c r="A53" s="1">
        <v>40553</v>
      </c>
      <c r="B53" s="6">
        <v>175.79</v>
      </c>
      <c r="C53" s="6">
        <v>569.47</v>
      </c>
      <c r="D53" s="6">
        <v>81.790000000000006</v>
      </c>
      <c r="E53">
        <v>494478</v>
      </c>
      <c r="F53">
        <v>8154992</v>
      </c>
      <c r="G53">
        <v>3212736</v>
      </c>
      <c r="H53" s="5">
        <f>(Таблица1[[#This Row],[БСП ао - цена]]-B52)/B52</f>
        <v>3.4058823529411718E-2</v>
      </c>
      <c r="I53" s="5">
        <f>(Таблица1[[#This Row],[СевСт-ао цена]]-C52)/C52</f>
        <v>9.5450610753101864E-2</v>
      </c>
      <c r="J53" s="5">
        <f>(Таблица1[[#This Row],[Аэрофлот - цена]]-D52)/D52</f>
        <v>2.2502812851606595E-2</v>
      </c>
      <c r="K53" s="5">
        <f>LN(Таблица1[[#This Row],[БСП ао - объём]])</f>
        <v>13.111257939672006</v>
      </c>
      <c r="L53" s="5">
        <f>LN(Таблица1[[#This Row],[СевСт-ао - объём]])</f>
        <v>15.914140813043515</v>
      </c>
      <c r="M53" s="5">
        <f>LN(Таблица1[[#This Row],[Аэрофлот - объём]])</f>
        <v>14.982633468522355</v>
      </c>
      <c r="N53" s="6">
        <f>Таблица1[[#This Row],[БСП ао - цена]]*10</f>
        <v>1757.8999999999999</v>
      </c>
      <c r="O53" s="6">
        <f>Таблица1[[#This Row],[Аэрофлот - цена]]*10</f>
        <v>817.90000000000009</v>
      </c>
      <c r="P53" s="5">
        <f>Таблица1[[#This Row],[БСП ао - объём]]*Таблица1[[#This Row],[БСП ао - цена]]</f>
        <v>86924287.61999999</v>
      </c>
      <c r="Q53" s="5">
        <f>Таблица1[[#This Row],[СевСт-ао - объём]]*Таблица1[[#This Row],[СевСт-ао цена]]</f>
        <v>4644023294.2399998</v>
      </c>
      <c r="R53" s="5">
        <f>Таблица1[[#This Row],[Аэрофлот - объём]]*Таблица1[[#This Row],[Аэрофлот - цена]]</f>
        <v>262769677.44000003</v>
      </c>
      <c r="S53" s="5">
        <f>(Таблица1[[#This Row],[БСП ао - цена]]-AVERAGE(Таблица1[БСП ао - цена]))/_xlfn.STDEV.S(Таблица1[БСП ао - цена])</f>
        <v>3.6887268147865004</v>
      </c>
      <c r="T53" s="5">
        <f>(Таблица1[[#This Row],[БСП ао - цена]]-MIN(Таблица1[БСП ао - цена]))/(MAX(Таблица1[БСП ао - цена])-MIN(Таблица1[БСП ао - цена]))</f>
        <v>0.98564468983436171</v>
      </c>
      <c r="U53" s="5">
        <f>(Таблица1[[#This Row],[СевСт-ао цена]]-AVERAGE(Таблица1[СевСт-ао цена]))/_xlfn.STDEV.S(Таблица1[СевСт-ао цена])</f>
        <v>-0.43773587925733082</v>
      </c>
      <c r="V53" s="5">
        <f>(Таблица1[[#This Row],[СевСт-ао цена]]-MIN(Таблица1[СевСт-ао цена]))/(MAX(Таблица1[СевСт-ао цена])-MIN(Таблица1[СевСт-ао цена]))</f>
        <v>0.215190857963384</v>
      </c>
      <c r="W53" s="5">
        <f>(Таблица1[[#This Row],[Аэрофлот - цена]]-AVERAGE(Таблица1[Аэрофлот - цена]))/_xlfn.STDEV.S(Таблица1[Аэрофлот - цена])</f>
        <v>3.290419711055062E-2</v>
      </c>
      <c r="X53" s="5">
        <f>(Таблица1[[#This Row],[Аэрофлот - цена]]-MIN(Таблица1[Аэрофлот - цена]))/(MAX(Таблица1[Аэрофлот - цена])-MIN(Таблица1[Аэрофлот - цена]))</f>
        <v>0.30170303352847261</v>
      </c>
    </row>
    <row r="54" spans="1:24" x14ac:dyDescent="0.25">
      <c r="A54" s="1">
        <v>40560</v>
      </c>
      <c r="B54" s="6">
        <v>178</v>
      </c>
      <c r="C54" s="6">
        <v>568</v>
      </c>
      <c r="D54" s="6">
        <v>79.5</v>
      </c>
      <c r="E54">
        <v>148818</v>
      </c>
      <c r="F54">
        <v>10405445</v>
      </c>
      <c r="G54">
        <v>4498542</v>
      </c>
      <c r="H54" s="5">
        <f>(Таблица1[[#This Row],[БСП ао - цена]]-B53)/B53</f>
        <v>1.2571818647249605E-2</v>
      </c>
      <c r="I54" s="5">
        <f>(Таблица1[[#This Row],[СевСт-ао цена]]-C53)/C53</f>
        <v>-2.5813475687920823E-3</v>
      </c>
      <c r="J54" s="5">
        <f>(Таблица1[[#This Row],[Аэрофлот - цена]]-D53)/D53</f>
        <v>-2.7998532827974154E-2</v>
      </c>
      <c r="K54" s="5">
        <f>LN(Таблица1[[#This Row],[БСП ао - объём]])</f>
        <v>11.910479361807056</v>
      </c>
      <c r="L54" s="5">
        <f>LN(Таблица1[[#This Row],[СевСт-ао - объём]])</f>
        <v>16.157839784795399</v>
      </c>
      <c r="M54" s="5">
        <f>LN(Таблица1[[#This Row],[Аэрофлот - объём]])</f>
        <v>15.319263902241207</v>
      </c>
      <c r="N54" s="6">
        <f>Таблица1[[#This Row],[БСП ао - цена]]*10</f>
        <v>1780</v>
      </c>
      <c r="O54" s="6">
        <f>Таблица1[[#This Row],[Аэрофлот - цена]]*10</f>
        <v>795</v>
      </c>
      <c r="P54" s="5">
        <f>Таблица1[[#This Row],[БСП ао - объём]]*Таблица1[[#This Row],[БСП ао - цена]]</f>
        <v>26489604</v>
      </c>
      <c r="Q54" s="5">
        <f>Таблица1[[#This Row],[СевСт-ао - объём]]*Таблица1[[#This Row],[СевСт-ао цена]]</f>
        <v>5910292760</v>
      </c>
      <c r="R54" s="5">
        <f>Таблица1[[#This Row],[Аэрофлот - объём]]*Таблица1[[#This Row],[Аэрофлот - цена]]</f>
        <v>357634089</v>
      </c>
      <c r="S54" s="5">
        <f>(Таблица1[[#This Row],[БСП ао - цена]]-AVERAGE(Таблица1[БСП ао - цена]))/_xlfn.STDEV.S(Таблица1[БСП ао - цена])</f>
        <v>3.7608938896280741</v>
      </c>
      <c r="T54" s="5">
        <f>(Таблица1[[#This Row],[БСП ао - цена]]-MIN(Таблица1[БСП ао - цена]))/(MAX(Таблица1[БСП ао - цена])-MIN(Таблица1[БСП ао - цена]))</f>
        <v>1</v>
      </c>
      <c r="U54" s="5">
        <f>(Таблица1[[#This Row],[СевСт-ао цена]]-AVERAGE(Таблица1[СевСт-ао цена]))/_xlfn.STDEV.S(Таблица1[СевСт-ао цена])</f>
        <v>-0.44159768430040403</v>
      </c>
      <c r="V54" s="5">
        <f>(Таблица1[[#This Row],[СевСт-ао цена]]-MIN(Таблица1[СевСт-ао цена]))/(MAX(Таблица1[СевСт-ао цена])-MIN(Таблица1[СевСт-ао цена]))</f>
        <v>0.21431135574967092</v>
      </c>
      <c r="W54" s="5">
        <f>(Таблица1[[#This Row],[Аэрофлот - цена]]-AVERAGE(Таблица1[Аэрофлот - цена]))/_xlfn.STDEV.S(Таблица1[Аэрофлот - цена])</f>
        <v>-2.4391837355289207E-2</v>
      </c>
      <c r="X54" s="5">
        <f>(Таблица1[[#This Row],[Аэрофлот - цена]]-MIN(Таблица1[Аэрофлот - цена]))/(MAX(Таблица1[Аэрофлот - цена])-MIN(Таблица1[Аэрофлот - цена]))</f>
        <v>0.28951569984034059</v>
      </c>
    </row>
    <row r="55" spans="1:24" x14ac:dyDescent="0.25">
      <c r="A55" s="1">
        <v>40567</v>
      </c>
      <c r="B55" s="6">
        <v>175</v>
      </c>
      <c r="C55" s="6">
        <v>538.97</v>
      </c>
      <c r="D55" s="6">
        <v>76.599999999999994</v>
      </c>
      <c r="E55">
        <v>77892</v>
      </c>
      <c r="F55">
        <v>9420106</v>
      </c>
      <c r="G55">
        <v>4613515</v>
      </c>
      <c r="H55" s="5">
        <f>(Таблица1[[#This Row],[БСП ао - цена]]-B54)/B54</f>
        <v>-1.6853932584269662E-2</v>
      </c>
      <c r="I55" s="5">
        <f>(Таблица1[[#This Row],[СевСт-ао цена]]-C54)/C54</f>
        <v>-5.1109154929577419E-2</v>
      </c>
      <c r="J55" s="5">
        <f>(Таблица1[[#This Row],[Аэрофлот - цена]]-D54)/D54</f>
        <v>-3.6477987421383716E-2</v>
      </c>
      <c r="K55" s="5">
        <f>LN(Таблица1[[#This Row],[БСП ао - объём]])</f>
        <v>11.263078530821469</v>
      </c>
      <c r="L55" s="5">
        <f>LN(Таблица1[[#This Row],[СевСт-ао - объём]])</f>
        <v>16.058356899143163</v>
      </c>
      <c r="M55" s="5">
        <f>LN(Таблица1[[#This Row],[Аэрофлот - объём]])</f>
        <v>15.344500597323087</v>
      </c>
      <c r="N55" s="6">
        <f>Таблица1[[#This Row],[БСП ао - цена]]*10</f>
        <v>1750</v>
      </c>
      <c r="O55" s="6">
        <f>Таблица1[[#This Row],[Аэрофлот - цена]]*10</f>
        <v>766</v>
      </c>
      <c r="P55" s="5">
        <f>Таблица1[[#This Row],[БСП ао - объём]]*Таблица1[[#This Row],[БСП ао - цена]]</f>
        <v>13631100</v>
      </c>
      <c r="Q55" s="5">
        <f>Таблица1[[#This Row],[СевСт-ао - объём]]*Таблица1[[#This Row],[СевСт-ао цена]]</f>
        <v>5077154530.8200006</v>
      </c>
      <c r="R55" s="5">
        <f>Таблица1[[#This Row],[Аэрофлот - объём]]*Таблица1[[#This Row],[Аэрофлот - цена]]</f>
        <v>353395249</v>
      </c>
      <c r="S55" s="5">
        <f>(Таблица1[[#This Row],[БСП ао - цена]]-AVERAGE(Таблица1[БСП ао - цена]))/_xlfn.STDEV.S(Таблица1[БСП ао - цена])</f>
        <v>3.6629295346395132</v>
      </c>
      <c r="T55" s="5">
        <f>(Таблица1[[#This Row],[БСП ао - цена]]-MIN(Таблица1[БСП ао - цена]))/(MAX(Таблица1[БСП ао - цена])-MIN(Таблица1[БСП ао - цена]))</f>
        <v>0.98051315362130564</v>
      </c>
      <c r="U55" s="5">
        <f>(Таблица1[[#This Row],[СевСт-ао цена]]-AVERAGE(Таблица1[СевСт-ао цена]))/_xlfn.STDEV.S(Таблица1[СевСт-ао цена])</f>
        <v>-0.5178617662054471</v>
      </c>
      <c r="V55" s="5">
        <f>(Таблица1[[#This Row],[СевСт-ао цена]]-MIN(Таблица1[СевСт-ао цена]))/(MAX(Таблица1[СевСт-ао цена])-MIN(Таблица1[СевСт-ао цена]))</f>
        <v>0.19694268278090224</v>
      </c>
      <c r="W55" s="5">
        <f>(Таблица1[[#This Row],[Аэрофлот - цена]]-AVERAGE(Таблица1[Аэрофлот - цена]))/_xlfn.STDEV.S(Таблица1[Аэрофлот - цена])</f>
        <v>-9.6950134277095049E-2</v>
      </c>
      <c r="X55" s="5">
        <f>(Таблица1[[#This Row],[Аэрофлот - цена]]-MIN(Таблица1[Аэрофлот - цена]))/(MAX(Таблица1[Аэрофлот - цена])-MIN(Таблица1[Аэрофлот - цена]))</f>
        <v>0.27408195848855771</v>
      </c>
    </row>
    <row r="56" spans="1:24" x14ac:dyDescent="0.25">
      <c r="A56" s="1">
        <v>40574</v>
      </c>
      <c r="B56" s="6">
        <v>175.83</v>
      </c>
      <c r="C56" s="6">
        <v>541.70000000000005</v>
      </c>
      <c r="D56" s="6">
        <v>78</v>
      </c>
      <c r="E56">
        <v>204637</v>
      </c>
      <c r="F56">
        <v>7954699</v>
      </c>
      <c r="G56">
        <v>4788174</v>
      </c>
      <c r="H56" s="5">
        <f>(Таблица1[[#This Row],[БСП ао - цена]]-B55)/B55</f>
        <v>4.7428571428572144E-3</v>
      </c>
      <c r="I56" s="5">
        <f>(Таблица1[[#This Row],[СевСт-ао цена]]-C55)/C55</f>
        <v>5.0652169879585466E-3</v>
      </c>
      <c r="J56" s="5">
        <f>(Таблица1[[#This Row],[Аэрофлот - цена]]-D55)/D55</f>
        <v>1.8276762402088847E-2</v>
      </c>
      <c r="K56" s="5">
        <f>LN(Таблица1[[#This Row],[БСП ао - объём]])</f>
        <v>12.228992956814674</v>
      </c>
      <c r="L56" s="5">
        <f>LN(Таблица1[[#This Row],[СевСт-ао - объём]])</f>
        <v>15.889273381200317</v>
      </c>
      <c r="M56" s="5">
        <f>LN(Таблица1[[#This Row],[Аэрофлот - объём]])</f>
        <v>15.381659685851819</v>
      </c>
      <c r="N56" s="6">
        <f>Таблица1[[#This Row],[БСП ао - цена]]*10</f>
        <v>1758.3000000000002</v>
      </c>
      <c r="O56" s="6">
        <f>Таблица1[[#This Row],[Аэрофлот - цена]]*10</f>
        <v>780</v>
      </c>
      <c r="P56" s="5">
        <f>Таблица1[[#This Row],[БСП ао - объём]]*Таблица1[[#This Row],[БСП ао - цена]]</f>
        <v>35981323.710000001</v>
      </c>
      <c r="Q56" s="5">
        <f>Таблица1[[#This Row],[СевСт-ао - объём]]*Таблица1[[#This Row],[СевСт-ао цена]]</f>
        <v>4309060448.3000002</v>
      </c>
      <c r="R56" s="5">
        <f>Таблица1[[#This Row],[Аэрофлот - объём]]*Таблица1[[#This Row],[Аэрофлот - цена]]</f>
        <v>373477572</v>
      </c>
      <c r="S56" s="5">
        <f>(Таблица1[[#This Row],[БСП ао - цена]]-AVERAGE(Таблица1[БСП ао - цена]))/_xlfn.STDEV.S(Таблица1[БСП ао - цена])</f>
        <v>3.6900330061863489</v>
      </c>
      <c r="T56" s="5">
        <f>(Таблица1[[#This Row],[БСП ао - цена]]-MIN(Таблица1[БСП ао - цена]))/(MAX(Таблица1[БСП ао - цена])-MIN(Таблица1[БСП ао - цена]))</f>
        <v>0.98590451445274452</v>
      </c>
      <c r="U56" s="5">
        <f>(Таблица1[[#This Row],[СевСт-ао цена]]-AVERAGE(Таблица1[СевСт-ао цена]))/_xlfn.STDEV.S(Таблица1[СевСт-ао цена])</f>
        <v>-0.5106898425540255</v>
      </c>
      <c r="V56" s="5">
        <f>(Таблица1[[#This Row],[СевСт-ао цена]]-MIN(Таблица1[СевСт-ао цена]))/(MAX(Таблица1[СевСт-ао цена])-MIN(Таблица1[СевСт-ао цена]))</f>
        <v>0.19857604403494078</v>
      </c>
      <c r="W56" s="5">
        <f>(Таблица1[[#This Row],[Аэрофлот - цена]]-AVERAGE(Таблица1[Аэрофлот - цена]))/_xlfn.STDEV.S(Таблица1[Аэрофлот - цена])</f>
        <v>-6.1921990935533536E-2</v>
      </c>
      <c r="X56" s="5">
        <f>(Таблица1[[#This Row],[Аэрофлот - цена]]-MIN(Таблица1[Аэрофлот - цена]))/(MAX(Таблица1[Аэрофлот - цена])-MIN(Таблица1[Аэрофлот - цена]))</f>
        <v>0.2815327301756253</v>
      </c>
    </row>
    <row r="57" spans="1:24" x14ac:dyDescent="0.25">
      <c r="A57" s="1">
        <v>40581</v>
      </c>
      <c r="B57" s="6">
        <v>174.72</v>
      </c>
      <c r="C57" s="6">
        <v>514.51</v>
      </c>
      <c r="D57" s="6">
        <v>73.8</v>
      </c>
      <c r="E57">
        <v>54704</v>
      </c>
      <c r="F57">
        <v>10502713</v>
      </c>
      <c r="G57">
        <v>2639732</v>
      </c>
      <c r="H57" s="5">
        <f>(Таблица1[[#This Row],[БСП ао - цена]]-B56)/B56</f>
        <v>-6.3129158846613976E-3</v>
      </c>
      <c r="I57" s="5">
        <f>(Таблица1[[#This Row],[СевСт-ао цена]]-C56)/C56</f>
        <v>-5.0193834225586216E-2</v>
      </c>
      <c r="J57" s="5">
        <f>(Таблица1[[#This Row],[Аэрофлот - цена]]-D56)/D56</f>
        <v>-5.3846153846153884E-2</v>
      </c>
      <c r="K57" s="5">
        <f>LN(Таблица1[[#This Row],[БСП ао - объём]])</f>
        <v>10.909692111879082</v>
      </c>
      <c r="L57" s="5">
        <f>LN(Таблица1[[#This Row],[СевСт-ао - объём]])</f>
        <v>16.167144162705522</v>
      </c>
      <c r="M57" s="5">
        <f>LN(Таблица1[[#This Row],[Аэрофлот - объём]])</f>
        <v>14.786187954817972</v>
      </c>
      <c r="N57" s="6">
        <f>Таблица1[[#This Row],[БСП ао - цена]]*10</f>
        <v>1747.2</v>
      </c>
      <c r="O57" s="6">
        <f>Таблица1[[#This Row],[Аэрофлот - цена]]*10</f>
        <v>738</v>
      </c>
      <c r="P57" s="5">
        <f>Таблица1[[#This Row],[БСП ао - объём]]*Таблица1[[#This Row],[БСП ао - цена]]</f>
        <v>9557882.8800000008</v>
      </c>
      <c r="Q57" s="5">
        <f>Таблица1[[#This Row],[СевСт-ао - объём]]*Таблица1[[#This Row],[СевСт-ао цена]]</f>
        <v>5403750865.6300001</v>
      </c>
      <c r="R57" s="5">
        <f>Таблица1[[#This Row],[Аэрофлот - объём]]*Таблица1[[#This Row],[Аэрофлот - цена]]</f>
        <v>194812221.59999999</v>
      </c>
      <c r="S57" s="5">
        <f>(Таблица1[[#This Row],[БСП ао - цена]]-AVERAGE(Таблица1[БСП ао - цена]))/_xlfn.STDEV.S(Таблица1[БСП ао - цена])</f>
        <v>3.6537861948405808</v>
      </c>
      <c r="T57" s="5">
        <f>(Таблица1[[#This Row],[БСП ао - цена]]-MIN(Таблица1[БСП ао - цена]))/(MAX(Таблица1[БСП ао - цена])-MIN(Таблица1[БСП ао - цена]))</f>
        <v>0.97869438129262742</v>
      </c>
      <c r="U57" s="5">
        <f>(Таблица1[[#This Row],[СевСт-ао цена]]-AVERAGE(Таблица1[СевСт-ао цена]))/_xlfn.STDEV.S(Таблица1[СевСт-ао цена])</f>
        <v>-0.58212010045957596</v>
      </c>
      <c r="V57" s="5">
        <f>(Таблица1[[#This Row],[СевСт-ао цена]]-MIN(Таблица1[СевСт-ао цена]))/(MAX(Таблица1[СевСт-ао цена])-MIN(Таблица1[СевСт-ао цена]))</f>
        <v>0.1823082445853775</v>
      </c>
      <c r="W57" s="5">
        <f>(Таблица1[[#This Row],[Аэрофлот - цена]]-AVERAGE(Таблица1[Аэрофлот - цена]))/_xlfn.STDEV.S(Таблица1[Аэрофлот - цена])</f>
        <v>-0.16700642096021773</v>
      </c>
      <c r="X57" s="5">
        <f>(Таблица1[[#This Row],[Аэрофлот - цена]]-MIN(Таблица1[Аэрофлот - цена]))/(MAX(Таблица1[Аэрофлот - цена])-MIN(Таблица1[Аэрофлот - цена]))</f>
        <v>0.25918041511442252</v>
      </c>
    </row>
    <row r="58" spans="1:24" x14ac:dyDescent="0.25">
      <c r="A58" s="1">
        <v>40588</v>
      </c>
      <c r="B58" s="6">
        <v>169.97</v>
      </c>
      <c r="C58" s="6">
        <v>519.13</v>
      </c>
      <c r="D58" s="6">
        <v>72.7</v>
      </c>
      <c r="E58">
        <v>176308</v>
      </c>
      <c r="F58">
        <v>7769658</v>
      </c>
      <c r="G58">
        <v>3433558</v>
      </c>
      <c r="H58" s="5">
        <f>(Таблица1[[#This Row],[БСП ао - цена]]-B57)/B57</f>
        <v>-2.7186355311355312E-2</v>
      </c>
      <c r="I58" s="5">
        <f>(Таблица1[[#This Row],[СевСт-ао цена]]-C57)/C57</f>
        <v>8.9794173096732904E-3</v>
      </c>
      <c r="J58" s="5">
        <f>(Таблица1[[#This Row],[Аэрофлот - цена]]-D57)/D57</f>
        <v>-1.4905149051490438E-2</v>
      </c>
      <c r="K58" s="5">
        <f>LN(Таблица1[[#This Row],[БСП ао - объём]])</f>
        <v>12.079987744554407</v>
      </c>
      <c r="L58" s="5">
        <f>LN(Таблица1[[#This Row],[СевСт-ао - объём]])</f>
        <v>15.865736705931107</v>
      </c>
      <c r="M58" s="5">
        <f>LN(Таблица1[[#This Row],[Аэрофлот - объём]])</f>
        <v>15.049107599284058</v>
      </c>
      <c r="N58" s="6">
        <f>Таблица1[[#This Row],[БСП ао - цена]]*10</f>
        <v>1699.7</v>
      </c>
      <c r="O58" s="6">
        <f>Таблица1[[#This Row],[Аэрофлот - цена]]*10</f>
        <v>727</v>
      </c>
      <c r="P58" s="5">
        <f>Таблица1[[#This Row],[БСП ао - объём]]*Таблица1[[#This Row],[БСП ао - цена]]</f>
        <v>29967070.760000002</v>
      </c>
      <c r="Q58" s="5">
        <f>Таблица1[[#This Row],[СевСт-ао - объём]]*Таблица1[[#This Row],[СевСт-ао цена]]</f>
        <v>4033462557.54</v>
      </c>
      <c r="R58" s="5">
        <f>Таблица1[[#This Row],[Аэрофлот - объём]]*Таблица1[[#This Row],[Аэрофлот - цена]]</f>
        <v>249619666.60000002</v>
      </c>
      <c r="S58" s="5">
        <f>(Таблица1[[#This Row],[БСП ао - цена]]-AVERAGE(Таблица1[БСП ао - цена]))/_xlfn.STDEV.S(Таблица1[БСП ао - цена])</f>
        <v>3.4986759661086921</v>
      </c>
      <c r="T58" s="5">
        <f>(Таблица1[[#This Row],[БСП ао - цена]]-MIN(Таблица1[БСП ао - цена]))/(MAX(Таблица1[БСП ао - цена])-MIN(Таблица1[БСП ао - цена]))</f>
        <v>0.94784020785969469</v>
      </c>
      <c r="U58" s="5">
        <f>(Таблица1[[#This Row],[СевСт-ао цена]]-AVERAGE(Таблица1[СевСт-ао цена]))/_xlfn.STDEV.S(Таблица1[СевСт-ао цена])</f>
        <v>-0.56998299889563175</v>
      </c>
      <c r="V58" s="5">
        <f>(Таблица1[[#This Row],[СевСт-ао цена]]-MIN(Таблица1[СевСт-ао цена]))/(MAX(Таблица1[СевСт-ао цена])-MIN(Таблица1[СевСт-ао цена]))</f>
        <v>0.18507239439990425</v>
      </c>
      <c r="W58" s="5">
        <f>(Таблица1[[#This Row],[Аэрофлот - цена]]-AVERAGE(Таблица1[Аэрофлот - цена]))/_xlfn.STDEV.S(Таблица1[Аэрофлот - цена])</f>
        <v>-0.19452853358573008</v>
      </c>
      <c r="X58" s="5">
        <f>(Таблица1[[#This Row],[Аэрофлот - цена]]-MIN(Таблица1[Аэрофлот - цена]))/(MAX(Таблица1[Аэрофлот - цена])-MIN(Таблица1[Аэрофлот - цена]))</f>
        <v>0.25332623736029802</v>
      </c>
    </row>
    <row r="59" spans="1:24" x14ac:dyDescent="0.25">
      <c r="A59" s="1">
        <v>40595</v>
      </c>
      <c r="B59" s="6">
        <v>162.69999999999999</v>
      </c>
      <c r="C59" s="6">
        <v>529</v>
      </c>
      <c r="D59" s="6">
        <v>71.25</v>
      </c>
      <c r="E59">
        <v>31409</v>
      </c>
      <c r="F59">
        <v>6744997</v>
      </c>
      <c r="G59">
        <v>6808323</v>
      </c>
      <c r="H59" s="5">
        <f>(Таблица1[[#This Row],[БСП ао - цена]]-B58)/B58</f>
        <v>-4.2772253927163675E-2</v>
      </c>
      <c r="I59" s="5">
        <f>(Таблица1[[#This Row],[СевСт-ао цена]]-C58)/C58</f>
        <v>1.9012578737503141E-2</v>
      </c>
      <c r="J59" s="5">
        <f>(Таблица1[[#This Row],[Аэрофлот - цена]]-D58)/D58</f>
        <v>-1.9944979367262763E-2</v>
      </c>
      <c r="K59" s="5">
        <f>LN(Таблица1[[#This Row],[БСП ао - объём]])</f>
        <v>10.354849755031296</v>
      </c>
      <c r="L59" s="5">
        <f>LN(Таблица1[[#This Row],[СевСт-ао - объём]])</f>
        <v>15.724311602849987</v>
      </c>
      <c r="M59" s="5">
        <f>LN(Таблица1[[#This Row],[Аэрофлот - объём]])</f>
        <v>15.733656392293222</v>
      </c>
      <c r="N59" s="6">
        <f>Таблица1[[#This Row],[БСП ао - цена]]*10</f>
        <v>1627</v>
      </c>
      <c r="O59" s="6">
        <f>Таблица1[[#This Row],[Аэрофлот - цена]]*10</f>
        <v>712.5</v>
      </c>
      <c r="P59" s="5">
        <f>Таблица1[[#This Row],[БСП ао - объём]]*Таблица1[[#This Row],[БСП ао - цена]]</f>
        <v>5110244.3</v>
      </c>
      <c r="Q59" s="5">
        <f>Таблица1[[#This Row],[СевСт-ао - объём]]*Таблица1[[#This Row],[СевСт-ао цена]]</f>
        <v>3568103413</v>
      </c>
      <c r="R59" s="5">
        <f>Таблица1[[#This Row],[Аэрофлот - объём]]*Таблица1[[#This Row],[Аэрофлот - цена]]</f>
        <v>485093013.75</v>
      </c>
      <c r="S59" s="5">
        <f>(Таблица1[[#This Row],[БСП ао - цена]]-AVERAGE(Таблица1[БСП ао - цена]))/_xlfn.STDEV.S(Таблица1[БСП ао - цена])</f>
        <v>3.2612756791864124</v>
      </c>
      <c r="T59" s="5">
        <f>(Таблица1[[#This Row],[БСП ао - цена]]-MIN(Таблица1[БСП ао - цена]))/(MAX(Таблица1[БСП ао - цена])-MIN(Таблица1[БСП ао - цена]))</f>
        <v>0.90061708346865854</v>
      </c>
      <c r="U59" s="5">
        <f>(Таблица1[[#This Row],[СевСт-ао цена]]-AVERAGE(Таблица1[СевСт-ао цена]))/_xlfn.STDEV.S(Таблица1[СевСт-ао цена])</f>
        <v>-0.54405373646356914</v>
      </c>
      <c r="V59" s="5">
        <f>(Таблица1[[#This Row],[СевСт-ао цена]]-MIN(Таблица1[СевСт-ао цена]))/(MAX(Таблица1[СевСт-ао цена])-MIN(Таблица1[СевСт-ао цена]))</f>
        <v>0.19097762354912048</v>
      </c>
      <c r="W59" s="5">
        <f>(Таблица1[[#This Row],[Аэрофлот - цена]]-AVERAGE(Таблица1[Аэрофлот - цена]))/_xlfn.STDEV.S(Таблица1[Аэрофлот - цена])</f>
        <v>-0.23080768204663302</v>
      </c>
      <c r="X59" s="5">
        <f>(Таблица1[[#This Row],[Аэрофлот - цена]]-MIN(Таблица1[Аэрофлот - цена]))/(MAX(Таблица1[Аэрофлот - цена])-MIN(Таблица1[Аэрофлот - цена]))</f>
        <v>0.24560936668440658</v>
      </c>
    </row>
    <row r="60" spans="1:24" x14ac:dyDescent="0.25">
      <c r="A60" s="1">
        <v>40602</v>
      </c>
      <c r="B60" s="6">
        <v>167.97</v>
      </c>
      <c r="C60" s="6">
        <v>548.70000000000005</v>
      </c>
      <c r="D60" s="6">
        <v>74.62</v>
      </c>
      <c r="E60">
        <v>79570</v>
      </c>
      <c r="F60">
        <v>12260556</v>
      </c>
      <c r="G60">
        <v>10143324</v>
      </c>
      <c r="H60" s="5">
        <f>(Таблица1[[#This Row],[БСП ао - цена]]-B59)/B59</f>
        <v>3.2390903503380523E-2</v>
      </c>
      <c r="I60" s="5">
        <f>(Таблица1[[#This Row],[СевСт-ао цена]]-C59)/C59</f>
        <v>3.7240075614366819E-2</v>
      </c>
      <c r="J60" s="5">
        <f>(Таблица1[[#This Row],[Аэрофлот - цена]]-D59)/D59</f>
        <v>4.7298245614035152E-2</v>
      </c>
      <c r="K60" s="5">
        <f>LN(Таблица1[[#This Row],[БСП ао - объём]])</f>
        <v>11.284392416371581</v>
      </c>
      <c r="L60" s="5">
        <f>LN(Таблица1[[#This Row],[СевСт-ао - объём]])</f>
        <v>16.321897838178121</v>
      </c>
      <c r="M60" s="5">
        <f>LN(Таблица1[[#This Row],[Аэрофлот - объём]])</f>
        <v>16.132326313060027</v>
      </c>
      <c r="N60" s="6">
        <f>Таблица1[[#This Row],[БСП ао - цена]]*10</f>
        <v>1679.7</v>
      </c>
      <c r="O60" s="6">
        <f>Таблица1[[#This Row],[Аэрофлот - цена]]*10</f>
        <v>746.2</v>
      </c>
      <c r="P60" s="5">
        <f>Таблица1[[#This Row],[БСП ао - объём]]*Таблица1[[#This Row],[БСП ао - цена]]</f>
        <v>13365372.9</v>
      </c>
      <c r="Q60" s="5">
        <f>Таблица1[[#This Row],[СевСт-ао - объём]]*Таблица1[[#This Row],[СевСт-ао цена]]</f>
        <v>6727367077.2000008</v>
      </c>
      <c r="R60" s="5">
        <f>Таблица1[[#This Row],[Аэрофлот - объём]]*Таблица1[[#This Row],[Аэрофлот - цена]]</f>
        <v>756894836.88</v>
      </c>
      <c r="S60" s="5">
        <f>(Таблица1[[#This Row],[БСП ао - цена]]-AVERAGE(Таблица1[БСП ао - цена]))/_xlfn.STDEV.S(Таблица1[БСП ао - цена])</f>
        <v>3.4333663961163183</v>
      </c>
      <c r="T60" s="5">
        <f>(Таблица1[[#This Row],[БСП ао - цена]]-MIN(Таблица1[БСП ао - цена]))/(MAX(Таблица1[БСП ао - цена])-MIN(Таблица1[БСП ао - цена]))</f>
        <v>0.93484897694056512</v>
      </c>
      <c r="U60" s="5">
        <f>(Таблица1[[#This Row],[СевСт-ао цена]]-AVERAGE(Таблица1[СевСт-ао цена]))/_xlfn.STDEV.S(Таблица1[СевСт-ао цена])</f>
        <v>-0.49230029472986769</v>
      </c>
      <c r="V60" s="5">
        <f>(Таблица1[[#This Row],[СевСт-ао цена]]-MIN(Таблица1[СевСт-ао цена]))/(MAX(Таблица1[СевСт-ао цена])-MIN(Таблица1[СевСт-ао цена]))</f>
        <v>0.20276414981452676</v>
      </c>
      <c r="W60" s="5">
        <f>(Таблица1[[#This Row],[Аэрофлот - цена]]-AVERAGE(Таблица1[Аэрофлот - цена]))/_xlfn.STDEV.S(Таблица1[Аэрофлот - цена])</f>
        <v>-0.1464899370030173</v>
      </c>
      <c r="X60" s="5">
        <f>(Таблица1[[#This Row],[Аэрофлот - цена]]-MIN(Таблица1[Аэрофлот - цена]))/(MAX(Таблица1[Аэрофлот - цена])-MIN(Таблица1[Аэрофлот - цена]))</f>
        <v>0.26354443853113357</v>
      </c>
    </row>
    <row r="61" spans="1:24" x14ac:dyDescent="0.25">
      <c r="A61" s="1">
        <v>40609</v>
      </c>
      <c r="B61" s="6">
        <v>162</v>
      </c>
      <c r="C61" s="6">
        <v>523.1</v>
      </c>
      <c r="D61" s="6">
        <v>74.13</v>
      </c>
      <c r="E61">
        <v>72240</v>
      </c>
      <c r="F61">
        <v>5382930</v>
      </c>
      <c r="G61">
        <v>6282300</v>
      </c>
      <c r="H61" s="5">
        <f>(Таблица1[[#This Row],[БСП ао - цена]]-B60)/B60</f>
        <v>-3.5542061082336124E-2</v>
      </c>
      <c r="I61" s="5">
        <f>(Таблица1[[#This Row],[СевСт-ао цена]]-C60)/C60</f>
        <v>-4.6655731729542592E-2</v>
      </c>
      <c r="J61" s="5">
        <f>(Таблица1[[#This Row],[Аэрофлот - цена]]-D60)/D60</f>
        <v>-6.5666041275798592E-3</v>
      </c>
      <c r="K61" s="5">
        <f>LN(Таблица1[[#This Row],[БСП ао - объём]])</f>
        <v>11.187749188090867</v>
      </c>
      <c r="L61" s="5">
        <f>LN(Таблица1[[#This Row],[СевСт-ао - объём]])</f>
        <v>15.498743393557373</v>
      </c>
      <c r="M61" s="5">
        <f>LN(Таблица1[[#This Row],[Аэрофлот - объём]])</f>
        <v>15.653246713432353</v>
      </c>
      <c r="N61" s="6">
        <f>Таблица1[[#This Row],[БСП ао - цена]]*10</f>
        <v>1620</v>
      </c>
      <c r="O61" s="6">
        <f>Таблица1[[#This Row],[Аэрофлот - цена]]*10</f>
        <v>741.3</v>
      </c>
      <c r="P61" s="5">
        <f>Таблица1[[#This Row],[БСП ао - объём]]*Таблица1[[#This Row],[БСП ао - цена]]</f>
        <v>11702880</v>
      </c>
      <c r="Q61" s="5">
        <f>Таблица1[[#This Row],[СевСт-ао - объём]]*Таблица1[[#This Row],[СевСт-ао цена]]</f>
        <v>2815810683</v>
      </c>
      <c r="R61" s="5">
        <f>Таблица1[[#This Row],[Аэрофлот - объём]]*Таблица1[[#This Row],[Аэрофлот - цена]]</f>
        <v>465706899</v>
      </c>
      <c r="S61" s="5">
        <f>(Таблица1[[#This Row],[БСП ао - цена]]-AVERAGE(Таблица1[БСП ао - цена]))/_xlfn.STDEV.S(Таблица1[БСП ао - цена])</f>
        <v>3.2384173296890815</v>
      </c>
      <c r="T61" s="5">
        <f>(Таблица1[[#This Row],[БСП ао - цена]]-MIN(Таблица1[БСП ао - цена]))/(MAX(Таблица1[БСП ао - цена])-MIN(Таблица1[БСП ао - цена]))</f>
        <v>0.89607015264696332</v>
      </c>
      <c r="U61" s="5">
        <f>(Таблица1[[#This Row],[СевСт-ао цена]]-AVERAGE(Таблица1[СевСт-ао цена]))/_xlfn.STDEV.S(Таблица1[СевСт-ао цена])</f>
        <v>-0.55955349820107358</v>
      </c>
      <c r="V61" s="5">
        <f>(Таблица1[[#This Row],[СевСт-ао цена]]-MIN(Таблица1[СевСт-ао цена]))/(MAX(Таблица1[СевСт-ао цена])-MIN(Таблица1[СевСт-ао цена]))</f>
        <v>0.18744764867775518</v>
      </c>
      <c r="W61" s="5">
        <f>(Таблица1[[#This Row],[Аэрофлот - цена]]-AVERAGE(Таблица1[Аэрофлот - цена]))/_xlfn.STDEV.S(Таблица1[Аэрофлот - цена])</f>
        <v>-0.15874978717256402</v>
      </c>
      <c r="X61" s="5">
        <f>(Таблица1[[#This Row],[Аэрофлот - цена]]-MIN(Таблица1[Аэрофлот - цена]))/(MAX(Таблица1[Аэрофлот - цена])-MIN(Таблица1[Аэрофлот - цена]))</f>
        <v>0.26093666844065988</v>
      </c>
    </row>
    <row r="62" spans="1:24" x14ac:dyDescent="0.25">
      <c r="A62" s="1">
        <v>40616</v>
      </c>
      <c r="B62" s="6">
        <v>148.5</v>
      </c>
      <c r="C62" s="6">
        <v>537.9</v>
      </c>
      <c r="D62" s="6">
        <v>74.8</v>
      </c>
      <c r="E62">
        <v>103530</v>
      </c>
      <c r="F62">
        <v>9109430</v>
      </c>
      <c r="G62">
        <v>13981300</v>
      </c>
      <c r="H62" s="5">
        <f>(Таблица1[[#This Row],[БСП ао - цена]]-B61)/B61</f>
        <v>-8.3333333333333329E-2</v>
      </c>
      <c r="I62" s="5">
        <f>(Таблица1[[#This Row],[СевСт-ао цена]]-C61)/C61</f>
        <v>2.8292869432230843E-2</v>
      </c>
      <c r="J62" s="5">
        <f>(Таблица1[[#This Row],[Аэрофлот - цена]]-D61)/D61</f>
        <v>9.0381761769863997E-3</v>
      </c>
      <c r="K62" s="5">
        <f>LN(Таблица1[[#This Row],[БСП ао - объём]])</f>
        <v>11.547616704760159</v>
      </c>
      <c r="L62" s="5">
        <f>LN(Таблица1[[#This Row],[СевСт-ао - объём]])</f>
        <v>16.024820698672716</v>
      </c>
      <c r="M62" s="5">
        <f>LN(Таблица1[[#This Row],[Аэрофлот - объём]])</f>
        <v>16.45323128043233</v>
      </c>
      <c r="N62" s="6">
        <f>Таблица1[[#This Row],[БСП ао - цена]]*10</f>
        <v>1485</v>
      </c>
      <c r="O62" s="6">
        <f>Таблица1[[#This Row],[Аэрофлот - цена]]*10</f>
        <v>748</v>
      </c>
      <c r="P62" s="5">
        <f>Таблица1[[#This Row],[БСП ао - объём]]*Таблица1[[#This Row],[БСП ао - цена]]</f>
        <v>15374205</v>
      </c>
      <c r="Q62" s="5">
        <f>Таблица1[[#This Row],[СевСт-ао - объём]]*Таблица1[[#This Row],[СевСт-ао цена]]</f>
        <v>4899962397</v>
      </c>
      <c r="R62" s="5">
        <f>Таблица1[[#This Row],[Аэрофлот - объём]]*Таблица1[[#This Row],[Аэрофлот - цена]]</f>
        <v>1045801240</v>
      </c>
      <c r="S62" s="5">
        <f>(Таблица1[[#This Row],[БСП ао - цена]]-AVERAGE(Таблица1[БСП ао - цена]))/_xlfn.STDEV.S(Таблица1[БСП ао - цена])</f>
        <v>2.7975777322405566</v>
      </c>
      <c r="T62" s="5">
        <f>(Таблица1[[#This Row],[БСП ао - цена]]-MIN(Таблица1[БСП ао - цена]))/(MAX(Таблица1[БСП ао - цена])-MIN(Таблица1[БСП ао - цена]))</f>
        <v>0.80837934394283861</v>
      </c>
      <c r="U62" s="5">
        <f>(Таблица1[[#This Row],[СевСт-ао цена]]-AVERAGE(Таблица1[СевСт-ао цена]))/_xlfn.STDEV.S(Таблица1[СевСт-ао цена])</f>
        <v>-0.52067273994428287</v>
      </c>
      <c r="V62" s="5">
        <f>(Таблица1[[#This Row],[СевСт-ао цена]]-MIN(Таблица1[СевСт-ао цена]))/(MAX(Таблица1[СевСт-ао цена])-MIN(Таблица1[СевСт-ао цена]))</f>
        <v>0.19630250089745122</v>
      </c>
      <c r="W62" s="5">
        <f>(Таблица1[[#This Row],[Аэрофлот - цена]]-AVERAGE(Таблица1[Аэрофлот - цена]))/_xlfn.STDEV.S(Таблица1[Аэрофлот - цена])</f>
        <v>-0.14198631857338817</v>
      </c>
      <c r="X62" s="5">
        <f>(Таблица1[[#This Row],[Аэрофлот - цена]]-MIN(Таблица1[Аэрофлот - цена]))/(MAX(Таблица1[Аэрофлот - цена])-MIN(Таблица1[Аэрофлот - цена]))</f>
        <v>0.26450239489089938</v>
      </c>
    </row>
    <row r="63" spans="1:24" x14ac:dyDescent="0.25">
      <c r="A63" s="1">
        <v>40623</v>
      </c>
      <c r="B63" s="6">
        <v>152.9</v>
      </c>
      <c r="C63" s="6">
        <v>554.29999999999995</v>
      </c>
      <c r="D63" s="6">
        <v>73.3</v>
      </c>
      <c r="E63">
        <v>222680</v>
      </c>
      <c r="F63">
        <v>8661370</v>
      </c>
      <c r="G63">
        <v>9166700</v>
      </c>
      <c r="H63" s="5">
        <f>(Таблица1[[#This Row],[БСП ао - цена]]-B62)/B62</f>
        <v>2.9629629629629669E-2</v>
      </c>
      <c r="I63" s="5">
        <f>(Таблица1[[#This Row],[СевСт-ао цена]]-C62)/C62</f>
        <v>3.0488938464398548E-2</v>
      </c>
      <c r="J63" s="5">
        <f>(Таблица1[[#This Row],[Аэрофлот - цена]]-D62)/D62</f>
        <v>-2.0053475935828877E-2</v>
      </c>
      <c r="K63" s="5">
        <f>LN(Таблица1[[#This Row],[БСП ао - объём]])</f>
        <v>12.313491042297445</v>
      </c>
      <c r="L63" s="5">
        <f>LN(Таблица1[[#This Row],[СевСт-ао - объём]])</f>
        <v>15.974383466640855</v>
      </c>
      <c r="M63" s="5">
        <f>LN(Таблица1[[#This Row],[Аэрофлот - объём]])</f>
        <v>16.031087910325716</v>
      </c>
      <c r="N63" s="6">
        <f>Таблица1[[#This Row],[БСП ао - цена]]*10</f>
        <v>1529</v>
      </c>
      <c r="O63" s="6">
        <f>Таблица1[[#This Row],[Аэрофлот - цена]]*10</f>
        <v>733</v>
      </c>
      <c r="P63" s="5">
        <f>Таблица1[[#This Row],[БСП ао - объём]]*Таблица1[[#This Row],[БСП ао - цена]]</f>
        <v>34047772</v>
      </c>
      <c r="Q63" s="5">
        <f>Таблица1[[#This Row],[СевСт-ао - объём]]*Таблица1[[#This Row],[СевСт-ао цена]]</f>
        <v>4800997391</v>
      </c>
      <c r="R63" s="5">
        <f>Таблица1[[#This Row],[Аэрофлот - объём]]*Таблица1[[#This Row],[Аэрофлот - цена]]</f>
        <v>671919110</v>
      </c>
      <c r="S63" s="5">
        <f>(Таблица1[[#This Row],[БСП ао - цена]]-AVERAGE(Таблица1[БСП ао - цена]))/_xlfn.STDEV.S(Таблица1[БСП ао - цена])</f>
        <v>2.9412587862237798</v>
      </c>
      <c r="T63" s="5">
        <f>(Таблица1[[#This Row],[БСП ао - цена]]-MIN(Таблица1[БСП ао - цена]))/(MAX(Таблица1[БСП ао - цена])-MIN(Таблица1[БСП ао - цена]))</f>
        <v>0.83696005196492373</v>
      </c>
      <c r="U63" s="5">
        <f>(Таблица1[[#This Row],[СевСт-ао цена]]-AVERAGE(Таблица1[СевСт-ао цена]))/_xlfn.STDEV.S(Таблица1[СевСт-ао цена])</f>
        <v>-0.47758865647054166</v>
      </c>
      <c r="V63" s="5">
        <f>(Таблица1[[#This Row],[СевСт-ао цена]]-MIN(Таблица1[СевСт-ао цена]))/(MAX(Таблица1[СевСт-ао цена])-MIN(Таблица1[СевСт-ао цена]))</f>
        <v>0.20611463443819547</v>
      </c>
      <c r="W63" s="5">
        <f>(Таблица1[[#This Row],[Аэрофлот - цена]]-AVERAGE(Таблица1[Аэрофлот - цена]))/_xlfn.STDEV.S(Таблица1[Аэрофлот - цена])</f>
        <v>-0.17951647215363251</v>
      </c>
      <c r="X63" s="5">
        <f>(Таблица1[[#This Row],[Аэрофлот - цена]]-MIN(Таблица1[Аэрофлот - цена]))/(MAX(Таблица1[Аэрофлот - цена])-MIN(Таблица1[Аэрофлот - цена]))</f>
        <v>0.25651942522618409</v>
      </c>
    </row>
    <row r="64" spans="1:24" x14ac:dyDescent="0.25">
      <c r="A64" s="1">
        <v>40630</v>
      </c>
      <c r="B64" s="6">
        <v>146.69999999999999</v>
      </c>
      <c r="C64" s="6">
        <v>564.5</v>
      </c>
      <c r="D64" s="6">
        <v>72.56</v>
      </c>
      <c r="E64">
        <v>124090</v>
      </c>
      <c r="F64">
        <v>7946010</v>
      </c>
      <c r="G64">
        <v>8201800</v>
      </c>
      <c r="H64" s="5">
        <f>(Таблица1[[#This Row],[БСП ао - цена]]-B63)/B63</f>
        <v>-4.0549378678875189E-2</v>
      </c>
      <c r="I64" s="5">
        <f>(Таблица1[[#This Row],[СевСт-ао цена]]-C63)/C63</f>
        <v>1.8401587587948846E-2</v>
      </c>
      <c r="J64" s="5">
        <f>(Таблица1[[#This Row],[Аэрофлот - цена]]-D63)/D63</f>
        <v>-1.009549795361521E-2</v>
      </c>
      <c r="K64" s="5">
        <f>LN(Таблица1[[#This Row],[БСП ао - объём]])</f>
        <v>11.728762387768665</v>
      </c>
      <c r="L64" s="5">
        <f>LN(Таблица1[[#This Row],[СевСт-ао - объём]])</f>
        <v>15.88818047385073</v>
      </c>
      <c r="M64" s="5">
        <f>LN(Таблица1[[#This Row],[Аэрофлот - объём]])</f>
        <v>15.919864200340326</v>
      </c>
      <c r="N64" s="6">
        <f>Таблица1[[#This Row],[БСП ао - цена]]*10</f>
        <v>1467</v>
      </c>
      <c r="O64" s="6">
        <f>Таблица1[[#This Row],[Аэрофлот - цена]]*10</f>
        <v>725.6</v>
      </c>
      <c r="P64" s="5">
        <f>Таблица1[[#This Row],[БСП ао - объём]]*Таблица1[[#This Row],[БСП ао - цена]]</f>
        <v>18204003</v>
      </c>
      <c r="Q64" s="5">
        <f>Таблица1[[#This Row],[СевСт-ао - объём]]*Таблица1[[#This Row],[СевСт-ао цена]]</f>
        <v>4485522645</v>
      </c>
      <c r="R64" s="5">
        <f>Таблица1[[#This Row],[Аэрофлот - объём]]*Таблица1[[#This Row],[Аэрофлот - цена]]</f>
        <v>595122608</v>
      </c>
      <c r="S64" s="5">
        <f>(Таблица1[[#This Row],[БСП ао - цена]]-AVERAGE(Таблица1[БСП ао - цена]))/_xlfn.STDEV.S(Таблица1[БСП ао - цена])</f>
        <v>2.7387991192474197</v>
      </c>
      <c r="T64" s="5">
        <f>(Таблица1[[#This Row],[БСП ао - цена]]-MIN(Таблица1[БСП ао - цена]))/(MAX(Таблица1[БСП ао - цена])-MIN(Таблица1[БСП ао - цена]))</f>
        <v>0.79668723611562198</v>
      </c>
      <c r="U64" s="5">
        <f>(Таблица1[[#This Row],[СевСт-ао цена]]-AVERAGE(Таблица1[СевСт-ао цена]))/_xlfn.STDEV.S(Таблица1[СевСт-ао цена])</f>
        <v>-0.45079245821248298</v>
      </c>
      <c r="V64" s="5">
        <f>(Таблица1[[#This Row],[СевСт-ао цена]]-MIN(Таблица1[СевСт-ао цена]))/(MAX(Таблица1[СевСт-ао цена])-MIN(Таблица1[СевСт-ао цена]))</f>
        <v>0.21221730285987792</v>
      </c>
      <c r="W64" s="5">
        <f>(Таблица1[[#This Row],[Аэрофлот - цена]]-AVERAGE(Таблица1[Аэрофлот - цена]))/_xlfn.STDEV.S(Таблица1[Аэрофлот - цена])</f>
        <v>-0.19803134791988625</v>
      </c>
      <c r="X64" s="5">
        <f>(Таблица1[[#This Row],[Аэрофлот - цена]]-MIN(Таблица1[Аэрофлот - цена]))/(MAX(Таблица1[Аэрофлот - цена])-MIN(Таблица1[Аэрофлот - цена]))</f>
        <v>0.25258116019159127</v>
      </c>
    </row>
    <row r="65" spans="1:24" x14ac:dyDescent="0.25">
      <c r="A65" s="1">
        <v>40637</v>
      </c>
      <c r="B65" s="6">
        <v>155.77000000000001</v>
      </c>
      <c r="C65" s="6">
        <v>559.9</v>
      </c>
      <c r="D65" s="6">
        <v>73.02</v>
      </c>
      <c r="E65">
        <v>251260</v>
      </c>
      <c r="F65">
        <v>5872120</v>
      </c>
      <c r="G65">
        <v>4325400</v>
      </c>
      <c r="H65" s="5">
        <f>(Таблица1[[#This Row],[БСП ао - цена]]-B64)/B64</f>
        <v>6.1826857532379154E-2</v>
      </c>
      <c r="I65" s="5">
        <f>(Таблица1[[#This Row],[СевСт-ао цена]]-C64)/C64</f>
        <v>-8.1488042515500854E-3</v>
      </c>
      <c r="J65" s="5">
        <f>(Таблица1[[#This Row],[Аэрофлот - цена]]-D64)/D64</f>
        <v>6.3395810363835962E-3</v>
      </c>
      <c r="K65" s="5">
        <f>LN(Таблица1[[#This Row],[БСП ао - объём]])</f>
        <v>12.434243538558409</v>
      </c>
      <c r="L65" s="5">
        <f>LN(Таблица1[[#This Row],[СевСт-ао - объём]])</f>
        <v>15.58572628503498</v>
      </c>
      <c r="M65" s="5">
        <f>LN(Таблица1[[#This Row],[Аэрофлот - объём]])</f>
        <v>15.280015179620724</v>
      </c>
      <c r="N65" s="6">
        <f>Таблица1[[#This Row],[БСП ао - цена]]*10</f>
        <v>1557.7</v>
      </c>
      <c r="O65" s="6">
        <f>Таблица1[[#This Row],[Аэрофлот - цена]]*10</f>
        <v>730.19999999999993</v>
      </c>
      <c r="P65" s="5">
        <f>Таблица1[[#This Row],[БСП ао - объём]]*Таблица1[[#This Row],[БСП ао - цена]]</f>
        <v>39138770.200000003</v>
      </c>
      <c r="Q65" s="5">
        <f>Таблица1[[#This Row],[СевСт-ао - объём]]*Таблица1[[#This Row],[СевСт-ао цена]]</f>
        <v>3287799988</v>
      </c>
      <c r="R65" s="5">
        <f>Таблица1[[#This Row],[Аэрофлот - объём]]*Таблица1[[#This Row],[Аэрофлот - цена]]</f>
        <v>315840708</v>
      </c>
      <c r="S65" s="5">
        <f>(Таблица1[[#This Row],[БСП ао - цена]]-AVERAGE(Таблица1[БСП ао - цена]))/_xlfn.STDEV.S(Таблица1[БСП ао - цена])</f>
        <v>3.0349780191628368</v>
      </c>
      <c r="T65" s="5">
        <f>(Таблица1[[#This Row],[БСП ао - цена]]-MIN(Таблица1[БСП ао - цена]))/(MAX(Таблица1[БСП ао - цена])-MIN(Таблица1[БСП ао - цена]))</f>
        <v>0.85560246833387466</v>
      </c>
      <c r="U65" s="5">
        <f>(Таблица1[[#This Row],[СевСт-ао цена]]-AVERAGE(Таблица1[СевСт-ао цена]))/_xlfn.STDEV.S(Таблица1[СевСт-ао цена])</f>
        <v>-0.4628770182112153</v>
      </c>
      <c r="V65" s="5">
        <f>(Таблица1[[#This Row],[СевСт-ао цена]]-MIN(Таблица1[СевСт-ао цена]))/(MAX(Таблица1[СевСт-ао цена])-MIN(Таблица1[СевСт-ао цена]))</f>
        <v>0.20946511906186427</v>
      </c>
      <c r="W65" s="5">
        <f>(Таблица1[[#This Row],[Аэрофлот - цена]]-AVERAGE(Таблица1[Аэрофлот - цена]))/_xlfn.STDEV.S(Таблица1[Аэрофлот - цена])</f>
        <v>-0.18652210082194479</v>
      </c>
      <c r="X65" s="5">
        <f>(Таблица1[[#This Row],[Аэрофлот - цена]]-MIN(Таблица1[Аэрофлот - цена]))/(MAX(Таблица1[Аэрофлот - цена])-MIN(Таблица1[Аэрофлот - цена]))</f>
        <v>0.25502927088877059</v>
      </c>
    </row>
    <row r="66" spans="1:24" x14ac:dyDescent="0.25">
      <c r="A66" s="1">
        <v>40644</v>
      </c>
      <c r="B66" s="6">
        <v>147.52000000000001</v>
      </c>
      <c r="C66" s="6">
        <v>522.1</v>
      </c>
      <c r="D66" s="6">
        <v>72.5</v>
      </c>
      <c r="E66">
        <v>119030</v>
      </c>
      <c r="F66">
        <v>7796980</v>
      </c>
      <c r="G66">
        <v>3769200</v>
      </c>
      <c r="H66" s="5">
        <f>(Таблица1[[#This Row],[БСП ао - цена]]-B65)/B65</f>
        <v>-5.2962701418758425E-2</v>
      </c>
      <c r="I66" s="5">
        <f>(Таблица1[[#This Row],[СевСт-ао цена]]-C65)/C65</f>
        <v>-6.7512055724236394E-2</v>
      </c>
      <c r="J66" s="5">
        <f>(Таблица1[[#This Row],[Аэрофлот - цена]]-D65)/D65</f>
        <v>-7.121336620104027E-3</v>
      </c>
      <c r="K66" s="5">
        <f>LN(Таблица1[[#This Row],[БСП ао - объём]])</f>
        <v>11.687130841161926</v>
      </c>
      <c r="L66" s="5">
        <f>LN(Таблица1[[#This Row],[СевСт-ао - объём]])</f>
        <v>15.86924703719931</v>
      </c>
      <c r="M66" s="5">
        <f>LN(Таблица1[[#This Row],[Аэрофлот - объём]])</f>
        <v>15.142373335314739</v>
      </c>
      <c r="N66" s="6">
        <f>Таблица1[[#This Row],[БСП ао - цена]]*10</f>
        <v>1475.2</v>
      </c>
      <c r="O66" s="6">
        <f>Таблица1[[#This Row],[Аэрофлот - цена]]*10</f>
        <v>725</v>
      </c>
      <c r="P66" s="5">
        <f>Таблица1[[#This Row],[БСП ао - объём]]*Таблица1[[#This Row],[БСП ао - цена]]</f>
        <v>17559305.600000001</v>
      </c>
      <c r="Q66" s="5">
        <f>Таблица1[[#This Row],[СевСт-ао - объём]]*Таблица1[[#This Row],[СевСт-ао цена]]</f>
        <v>4070803258</v>
      </c>
      <c r="R66" s="5">
        <f>Таблица1[[#This Row],[Аэрофлот - объём]]*Таблица1[[#This Row],[Аэрофлот - цена]]</f>
        <v>273267000</v>
      </c>
      <c r="S66" s="5">
        <f>(Таблица1[[#This Row],[БСП ао - цена]]-AVERAGE(Таблица1[БСП ао - цена]))/_xlfn.STDEV.S(Таблица1[БСП ао - цена])</f>
        <v>2.7655760429442937</v>
      </c>
      <c r="T66" s="5">
        <f>(Таблица1[[#This Row],[БСП ао - цена]]-MIN(Таблица1[БСП ао - цена]))/(MAX(Таблица1[БСП ао - цена])-MIN(Таблица1[БСП ао - цена]))</f>
        <v>0.80201364079246518</v>
      </c>
      <c r="U66" s="5">
        <f>(Таблица1[[#This Row],[СевСт-ао цена]]-AVERAGE(Таблица1[СевСт-ао цена]))/_xlfn.STDEV.S(Таблица1[СевСт-ао цена])</f>
        <v>-0.56218057646166764</v>
      </c>
      <c r="V66" s="5">
        <f>(Таблица1[[#This Row],[СевСт-ао цена]]-MIN(Таблица1[СевСт-ао цена]))/(MAX(Таблица1[СевСт-ао цена])-MIN(Таблица1[СевСт-ао цена]))</f>
        <v>0.18684934785210003</v>
      </c>
      <c r="W66" s="5">
        <f>(Таблица1[[#This Row],[Аэрофлот - цена]]-AVERAGE(Таблица1[Аэрофлот - цена]))/_xlfn.STDEV.S(Таблица1[Аэрофлот - цена])</f>
        <v>-0.19953255406309606</v>
      </c>
      <c r="X66" s="5">
        <f>(Таблица1[[#This Row],[Аэрофлот - цена]]-MIN(Таблица1[Аэрофлот - цена]))/(MAX(Таблица1[Аэрофлот - цена])-MIN(Таблица1[Аэрофлот - цена]))</f>
        <v>0.25226184140500263</v>
      </c>
    </row>
    <row r="67" spans="1:24" x14ac:dyDescent="0.25">
      <c r="A67" s="1">
        <v>40651</v>
      </c>
      <c r="B67" s="6">
        <v>145</v>
      </c>
      <c r="C67" s="6">
        <v>532.1</v>
      </c>
      <c r="D67" s="6">
        <v>70.14</v>
      </c>
      <c r="E67">
        <v>84610</v>
      </c>
      <c r="F67">
        <v>8533700</v>
      </c>
      <c r="G67">
        <v>7567600</v>
      </c>
      <c r="H67" s="5">
        <f>(Таблица1[[#This Row],[БСП ао - цена]]-B66)/B66</f>
        <v>-1.7082429501084666E-2</v>
      </c>
      <c r="I67" s="5">
        <f>(Таблица1[[#This Row],[СевСт-ао цена]]-C66)/C66</f>
        <v>1.9153418885271022E-2</v>
      </c>
      <c r="J67" s="5">
        <f>(Таблица1[[#This Row],[Аэрофлот - цена]]-D66)/D66</f>
        <v>-3.2551724137931025E-2</v>
      </c>
      <c r="K67" s="5">
        <f>LN(Таблица1[[#This Row],[БСП ао - объём]])</f>
        <v>11.345807741918547</v>
      </c>
      <c r="L67" s="5">
        <f>LN(Таблица1[[#This Row],[СевСт-ао - объём]])</f>
        <v>15.959533588608551</v>
      </c>
      <c r="M67" s="5">
        <f>LN(Таблица1[[#This Row],[Аэрофлот - объём]])</f>
        <v>15.839386534194402</v>
      </c>
      <c r="N67" s="6">
        <f>Таблица1[[#This Row],[БСП ао - цена]]*10</f>
        <v>1450</v>
      </c>
      <c r="O67" s="6">
        <f>Таблица1[[#This Row],[Аэрофлот - цена]]*10</f>
        <v>701.4</v>
      </c>
      <c r="P67" s="5">
        <f>Таблица1[[#This Row],[БСП ао - объём]]*Таблица1[[#This Row],[БСП ао - цена]]</f>
        <v>12268450</v>
      </c>
      <c r="Q67" s="5">
        <f>Таблица1[[#This Row],[СевСт-ао - объём]]*Таблица1[[#This Row],[СевСт-ао цена]]</f>
        <v>4540781770</v>
      </c>
      <c r="R67" s="5">
        <f>Таблица1[[#This Row],[Аэрофлот - объём]]*Таблица1[[#This Row],[Аэрофлот - цена]]</f>
        <v>530791464</v>
      </c>
      <c r="S67" s="5">
        <f>(Таблица1[[#This Row],[БСП ао - цена]]-AVERAGE(Таблица1[БСП ао - цена]))/_xlfn.STDEV.S(Таблица1[БСП ао - цена])</f>
        <v>2.6832859847539021</v>
      </c>
      <c r="T67" s="5">
        <f>(Таблица1[[#This Row],[БСП ао - цена]]-MIN(Таблица1[БСП ао - цена]))/(MAX(Таблица1[БСП ао - цена])-MIN(Таблица1[БСП ао - цена]))</f>
        <v>0.78564468983436186</v>
      </c>
      <c r="U67" s="5">
        <f>(Таблица1[[#This Row],[СевСт-ао цена]]-AVERAGE(Таблица1[СевСт-ао цена]))/_xlfn.STDEV.S(Таблица1[СевСт-ао цена])</f>
        <v>-0.53590979385572779</v>
      </c>
      <c r="V67" s="5">
        <f>(Таблица1[[#This Row],[СевСт-ао цена]]-MIN(Таблица1[СевСт-ао цена]))/(MAX(Таблица1[СевСт-ао цена])-MIN(Таблица1[СевСт-ао цена]))</f>
        <v>0.19283235610865143</v>
      </c>
      <c r="W67" s="5">
        <f>(Таблица1[[#This Row],[Аэрофлот - цена]]-AVERAGE(Таблица1[Аэрофлот - цена]))/_xlfn.STDEV.S(Таблица1[Аэрофлот - цена])</f>
        <v>-0.25857999569601381</v>
      </c>
      <c r="X67" s="5">
        <f>(Таблица1[[#This Row],[Аэрофлот - цена]]-MIN(Таблица1[Аэрофлот - цена]))/(MAX(Таблица1[Аэрофлот - цена])-MIN(Таблица1[Аэрофлот - цена]))</f>
        <v>0.23970196913251729</v>
      </c>
    </row>
    <row r="68" spans="1:24" x14ac:dyDescent="0.25">
      <c r="A68" s="1">
        <v>40658</v>
      </c>
      <c r="B68" s="6">
        <v>142.06</v>
      </c>
      <c r="C68" s="6">
        <v>501.6</v>
      </c>
      <c r="D68" s="6">
        <v>68.52</v>
      </c>
      <c r="E68">
        <v>117240</v>
      </c>
      <c r="F68">
        <v>10349600</v>
      </c>
      <c r="G68">
        <v>6127800</v>
      </c>
      <c r="H68" s="5">
        <f>(Таблица1[[#This Row],[БСП ао - цена]]-B67)/B67</f>
        <v>-2.0275862068965502E-2</v>
      </c>
      <c r="I68" s="5">
        <f>(Таблица1[[#This Row],[СевСт-ао цена]]-C67)/C67</f>
        <v>-5.7320052621687649E-2</v>
      </c>
      <c r="J68" s="5">
        <f>(Таблица1[[#This Row],[Аэрофлот - цена]]-D67)/D67</f>
        <v>-2.3096663815226754E-2</v>
      </c>
      <c r="K68" s="5">
        <f>LN(Таблица1[[#This Row],[БСП ао - объём]])</f>
        <v>11.671978394824828</v>
      </c>
      <c r="L68" s="5">
        <f>LN(Таблица1[[#This Row],[СевСт-ао - объём]])</f>
        <v>16.152458429585828</v>
      </c>
      <c r="M68" s="5">
        <f>LN(Таблица1[[#This Row],[Аэрофлот - объём]])</f>
        <v>15.628346352794246</v>
      </c>
      <c r="N68" s="6">
        <f>Таблица1[[#This Row],[БСП ао - цена]]*10</f>
        <v>1420.6</v>
      </c>
      <c r="O68" s="6">
        <f>Таблица1[[#This Row],[Аэрофлот - цена]]*10</f>
        <v>685.19999999999993</v>
      </c>
      <c r="P68" s="5">
        <f>Таблица1[[#This Row],[БСП ао - объём]]*Таблица1[[#This Row],[БСП ао - цена]]</f>
        <v>16655114.4</v>
      </c>
      <c r="Q68" s="5">
        <f>Таблица1[[#This Row],[СевСт-ао - объём]]*Таблица1[[#This Row],[СевСт-ао цена]]</f>
        <v>5191359360</v>
      </c>
      <c r="R68" s="5">
        <f>Таблица1[[#This Row],[Аэрофлот - объём]]*Таблица1[[#This Row],[Аэрофлот - цена]]</f>
        <v>419876856</v>
      </c>
      <c r="S68" s="5">
        <f>(Таблица1[[#This Row],[БСП ао - цена]]-AVERAGE(Таблица1[БСП ао - цена]))/_xlfn.STDEV.S(Таблица1[БСП ао - цена])</f>
        <v>2.5872809168651125</v>
      </c>
      <c r="T68" s="5">
        <f>(Таблица1[[#This Row],[БСП ао - цена]]-MIN(Таблица1[БСП ао - цена]))/(MAX(Таблица1[БСП ао - цена])-MIN(Таблица1[БСП ао - цена]))</f>
        <v>0.76654758038324144</v>
      </c>
      <c r="U68" s="5">
        <f>(Таблица1[[#This Row],[СевСт-ао цена]]-AVERAGE(Таблица1[СевСт-ао цена]))/_xlfn.STDEV.S(Таблица1[СевСт-ао цена])</f>
        <v>-0.61603568080384419</v>
      </c>
      <c r="V68" s="5">
        <f>(Таблица1[[#This Row],[СевСт-ао цена]]-MIN(Таблица1[СевСт-ао цена]))/(MAX(Таблица1[СевСт-ао цена])-MIN(Таблица1[СевСт-ао цена]))</f>
        <v>0.17458418092616967</v>
      </c>
      <c r="W68" s="5">
        <f>(Таблица1[[#This Row],[Аэрофлот - цена]]-AVERAGE(Таблица1[Аэрофлот - цена]))/_xlfn.STDEV.S(Таблица1[Аэрофлот - цена])</f>
        <v>-0.29911256156267779</v>
      </c>
      <c r="X68" s="5">
        <f>(Таблица1[[#This Row],[Аэрофлот - цена]]-MIN(Таблица1[Аэрофлот - цена]))/(MAX(Таблица1[Аэрофлот - цена])-MIN(Таблица1[Аэрофлот - цена]))</f>
        <v>0.23108036189462478</v>
      </c>
    </row>
    <row r="69" spans="1:24" x14ac:dyDescent="0.25">
      <c r="A69" s="1">
        <v>40665</v>
      </c>
      <c r="B69" s="6">
        <v>140</v>
      </c>
      <c r="C69" s="6">
        <v>479.6</v>
      </c>
      <c r="D69" s="6">
        <v>67</v>
      </c>
      <c r="E69">
        <v>24110</v>
      </c>
      <c r="F69">
        <v>10296000</v>
      </c>
      <c r="G69">
        <v>3776900</v>
      </c>
      <c r="H69" s="5">
        <f>(Таблица1[[#This Row],[БСП ао - цена]]-B68)/B68</f>
        <v>-1.4500915106293132E-2</v>
      </c>
      <c r="I69" s="5">
        <f>(Таблица1[[#This Row],[СевСт-ао цена]]-C68)/C68</f>
        <v>-4.3859649122807015E-2</v>
      </c>
      <c r="J69" s="5">
        <f>(Таблица1[[#This Row],[Аэрофлот - цена]]-D68)/D68</f>
        <v>-2.2183304144775193E-2</v>
      </c>
      <c r="K69" s="5">
        <f>LN(Таблица1[[#This Row],[БСП ао - объём]])</f>
        <v>10.090381971175217</v>
      </c>
      <c r="L69" s="5">
        <f>LN(Таблица1[[#This Row],[СевСт-ао - объём]])</f>
        <v>16.147266028258098</v>
      </c>
      <c r="M69" s="5">
        <f>LN(Таблица1[[#This Row],[Аэрофлот - объём]])</f>
        <v>15.144414125304912</v>
      </c>
      <c r="N69" s="6">
        <f>Таблица1[[#This Row],[БСП ао - цена]]*10</f>
        <v>1400</v>
      </c>
      <c r="O69" s="6">
        <f>Таблица1[[#This Row],[Аэрофлот - цена]]*10</f>
        <v>670</v>
      </c>
      <c r="P69" s="5">
        <f>Таблица1[[#This Row],[БСП ао - объём]]*Таблица1[[#This Row],[БСП ао - цена]]</f>
        <v>3375400</v>
      </c>
      <c r="Q69" s="5">
        <f>Таблица1[[#This Row],[СевСт-ао - объём]]*Таблица1[[#This Row],[СевСт-ао цена]]</f>
        <v>4937961600</v>
      </c>
      <c r="R69" s="5">
        <f>Таблица1[[#This Row],[Аэрофлот - объём]]*Таблица1[[#This Row],[Аэрофлот - цена]]</f>
        <v>253052300</v>
      </c>
      <c r="S69" s="5">
        <f>(Таблица1[[#This Row],[БСП ао - цена]]-AVERAGE(Таблица1[БСП ао - цена]))/_xlfn.STDEV.S(Таблица1[БСП ао - цена])</f>
        <v>2.5200120597729669</v>
      </c>
      <c r="T69" s="5">
        <f>(Таблица1[[#This Row],[БСП ао - цена]]-MIN(Таблица1[БСП ао - цена]))/(MAX(Таблица1[БСП ао - цена])-MIN(Таблица1[БСП ао - цена]))</f>
        <v>0.75316661253653794</v>
      </c>
      <c r="U69" s="5">
        <f>(Таблица1[[#This Row],[СевСт-ао цена]]-AVERAGE(Таблица1[СевСт-ао цена]))/_xlfn.STDEV.S(Таблица1[СевСт-ао цена])</f>
        <v>-0.67383140253691165</v>
      </c>
      <c r="V69" s="5">
        <f>(Таблица1[[#This Row],[СевСт-ао цена]]-MIN(Таблица1[СевСт-ао цена]))/(MAX(Таблица1[СевСт-ао цена])-MIN(Таблица1[СевСт-ао цена]))</f>
        <v>0.16142156276175662</v>
      </c>
      <c r="W69" s="5">
        <f>(Таблица1[[#This Row],[Аэрофлот - цена]]-AVERAGE(Таблица1[Аэрофлот - цена]))/_xlfn.STDEV.S(Таблица1[Аэрофлот - цена])</f>
        <v>-0.33714311719065859</v>
      </c>
      <c r="X69" s="5">
        <f>(Таблица1[[#This Row],[Аэрофлот - цена]]-MIN(Таблица1[Аэрофлот - цена]))/(MAX(Таблица1[Аэрофлот - цена])-MIN(Таблица1[Аэрофлот - цена]))</f>
        <v>0.22299095263437999</v>
      </c>
    </row>
    <row r="70" spans="1:24" x14ac:dyDescent="0.25">
      <c r="A70" s="1">
        <v>40672</v>
      </c>
      <c r="B70" s="6">
        <v>139.28</v>
      </c>
      <c r="C70" s="6">
        <v>469</v>
      </c>
      <c r="D70" s="6">
        <v>68.3</v>
      </c>
      <c r="E70">
        <v>37250</v>
      </c>
      <c r="F70">
        <v>6635580</v>
      </c>
      <c r="G70">
        <v>3152600</v>
      </c>
      <c r="H70" s="5">
        <f>(Таблица1[[#This Row],[БСП ао - цена]]-B69)/B69</f>
        <v>-5.1428571428571348E-3</v>
      </c>
      <c r="I70" s="5">
        <f>(Таблица1[[#This Row],[СевСт-ао цена]]-C69)/C69</f>
        <v>-2.2101751459549672E-2</v>
      </c>
      <c r="J70" s="5">
        <f>(Таблица1[[#This Row],[Аэрофлот - цена]]-D69)/D69</f>
        <v>1.9402985074626823E-2</v>
      </c>
      <c r="K70" s="5">
        <f>LN(Таблица1[[#This Row],[БСП ао - объём]])</f>
        <v>10.525407223807706</v>
      </c>
      <c r="L70" s="5">
        <f>LN(Таблица1[[#This Row],[СевСт-ао - объём]])</f>
        <v>15.707956637150263</v>
      </c>
      <c r="M70" s="5">
        <f>LN(Таблица1[[#This Row],[Аэрофлот - объём]])</f>
        <v>14.96373806717458</v>
      </c>
      <c r="N70" s="6">
        <f>Таблица1[[#This Row],[БСП ао - цена]]*10</f>
        <v>1392.8</v>
      </c>
      <c r="O70" s="6">
        <f>Таблица1[[#This Row],[Аэрофлот - цена]]*10</f>
        <v>683</v>
      </c>
      <c r="P70" s="5">
        <f>Таблица1[[#This Row],[БСП ао - объём]]*Таблица1[[#This Row],[БСП ао - цена]]</f>
        <v>5188180</v>
      </c>
      <c r="Q70" s="5">
        <f>Таблица1[[#This Row],[СевСт-ао - объём]]*Таблица1[[#This Row],[СевСт-ао цена]]</f>
        <v>3112087020</v>
      </c>
      <c r="R70" s="5">
        <f>Таблица1[[#This Row],[Аэрофлот - объём]]*Таблица1[[#This Row],[Аэрофлот - цена]]</f>
        <v>215322580</v>
      </c>
      <c r="S70" s="5">
        <f>(Таблица1[[#This Row],[БСП ао - цена]]-AVERAGE(Таблица1[БСП ао - цена]))/_xlfn.STDEV.S(Таблица1[БСП ао - цена])</f>
        <v>2.4965006145757123</v>
      </c>
      <c r="T70" s="5">
        <f>(Таблица1[[#This Row],[БСП ао - цена]]-MIN(Таблица1[БСП ао - цена]))/(MAX(Таблица1[БСП ао - цена])-MIN(Таблица1[БСП ао - цена]))</f>
        <v>0.74848976940565126</v>
      </c>
      <c r="U70" s="5">
        <f>(Таблица1[[#This Row],[СевСт-ао цена]]-AVERAGE(Таблица1[СевСт-ао цена]))/_xlfn.STDEV.S(Таблица1[СевСт-ао цена])</f>
        <v>-0.70167843209920788</v>
      </c>
      <c r="V70" s="5">
        <f>(Таблица1[[#This Row],[СевСт-ао цена]]-MIN(Таблица1[СевСт-ао цена]))/(MAX(Таблица1[СевСт-ао цена])-MIN(Таблица1[СевСт-ао цена]))</f>
        <v>0.15507957400981212</v>
      </c>
      <c r="W70" s="5">
        <f>(Таблица1[[#This Row],[Аэрофлот - цена]]-AVERAGE(Таблица1[Аэрофлот - цена]))/_xlfn.STDEV.S(Таблица1[Аэрофлот - цена])</f>
        <v>-0.30461698408778026</v>
      </c>
      <c r="X70" s="5">
        <f>(Таблица1[[#This Row],[Аэрофлот - цена]]-MIN(Таблица1[Аэрофлот - цена]))/(MAX(Таблица1[Аэрофлот - цена])-MIN(Таблица1[Аэрофлот - цена]))</f>
        <v>0.22990952634379985</v>
      </c>
    </row>
    <row r="71" spans="1:24" x14ac:dyDescent="0.25">
      <c r="A71" s="1">
        <v>40679</v>
      </c>
      <c r="B71" s="6">
        <v>137.44999999999999</v>
      </c>
      <c r="C71" s="6">
        <v>480</v>
      </c>
      <c r="D71" s="6">
        <v>68.73</v>
      </c>
      <c r="E71">
        <v>96910</v>
      </c>
      <c r="F71">
        <v>9383850</v>
      </c>
      <c r="G71">
        <v>3682800</v>
      </c>
      <c r="H71" s="5">
        <f>(Таблица1[[#This Row],[БСП ао - цена]]-B70)/B70</f>
        <v>-1.3139000574382628E-2</v>
      </c>
      <c r="I71" s="5">
        <f>(Таблица1[[#This Row],[СевСт-ао цена]]-C70)/C70</f>
        <v>2.3454157782515993E-2</v>
      </c>
      <c r="J71" s="5">
        <f>(Таблица1[[#This Row],[Аэрофлот - цена]]-D70)/D70</f>
        <v>6.2957540263544193E-3</v>
      </c>
      <c r="K71" s="5">
        <f>LN(Таблица1[[#This Row],[БСП ао - объём]])</f>
        <v>11.481537991728596</v>
      </c>
      <c r="L71" s="5">
        <f>LN(Таблица1[[#This Row],[СевСт-ао - объём]])</f>
        <v>16.054500684532961</v>
      </c>
      <c r="M71" s="5">
        <f>LN(Таблица1[[#This Row],[Аэрофлот - объём]])</f>
        <v>15.119183890395828</v>
      </c>
      <c r="N71" s="6">
        <f>Таблица1[[#This Row],[БСП ао - цена]]*10</f>
        <v>1374.5</v>
      </c>
      <c r="O71" s="6">
        <f>Таблица1[[#This Row],[Аэрофлот - цена]]*10</f>
        <v>687.30000000000007</v>
      </c>
      <c r="P71" s="5">
        <f>Таблица1[[#This Row],[БСП ао - объём]]*Таблица1[[#This Row],[БСП ао - цена]]</f>
        <v>13320279.499999998</v>
      </c>
      <c r="Q71" s="5">
        <f>Таблица1[[#This Row],[СевСт-ао - объём]]*Таблица1[[#This Row],[СевСт-ао цена]]</f>
        <v>4504248000</v>
      </c>
      <c r="R71" s="5">
        <f>Таблица1[[#This Row],[Аэрофлот - объём]]*Таблица1[[#This Row],[Аэрофлот - цена]]</f>
        <v>253118844</v>
      </c>
      <c r="S71" s="5">
        <f>(Таблица1[[#This Row],[БСП ао - цена]]-AVERAGE(Таблица1[БСП ао - цена]))/_xlfn.STDEV.S(Таблица1[БСП ао - цена])</f>
        <v>2.4367423580326895</v>
      </c>
      <c r="T71" s="5">
        <f>(Таблица1[[#This Row],[БСП ао - цена]]-MIN(Таблица1[БСП ао - цена]))/(MAX(Таблица1[БСП ао - цена])-MIN(Таблица1[БСП ао - цена]))</f>
        <v>0.7366027931146476</v>
      </c>
      <c r="U71" s="5">
        <f>(Таблица1[[#This Row],[СевСт-ао цена]]-AVERAGE(Таблица1[СевСт-ао цена]))/_xlfn.STDEV.S(Таблица1[СевСт-ао цена])</f>
        <v>-0.6727805712326741</v>
      </c>
      <c r="V71" s="5">
        <f>(Таблица1[[#This Row],[СевСт-ао цена]]-MIN(Таблица1[СевСт-ао цена]))/(MAX(Таблица1[СевСт-ао цена])-MIN(Таблица1[СевСт-ао цена]))</f>
        <v>0.16166088309201865</v>
      </c>
      <c r="W71" s="5">
        <f>(Таблица1[[#This Row],[Аэрофлот - цена]]-AVERAGE(Таблица1[Аэрофлот - цена]))/_xlfn.STDEV.S(Таблица1[Аэрофлот - цена])</f>
        <v>-0.2938583400614434</v>
      </c>
      <c r="X71" s="5">
        <f>(Таблица1[[#This Row],[Аэрофлот - цена]]-MIN(Таблица1[Аэрофлот - цена]))/(MAX(Таблица1[Аэрофлот - цена])-MIN(Таблица1[Аэрофлот - цена]))</f>
        <v>0.23219797764768493</v>
      </c>
    </row>
    <row r="72" spans="1:24" x14ac:dyDescent="0.25">
      <c r="A72" s="1">
        <v>40686</v>
      </c>
      <c r="B72" s="6">
        <v>130.99</v>
      </c>
      <c r="C72" s="6">
        <v>506</v>
      </c>
      <c r="D72" s="6">
        <v>70.099999999999994</v>
      </c>
      <c r="E72">
        <v>149750</v>
      </c>
      <c r="F72">
        <v>9531300</v>
      </c>
      <c r="G72">
        <v>3509900</v>
      </c>
      <c r="H72" s="5">
        <f>(Таблица1[[#This Row],[БСП ао - цена]]-B71)/B71</f>
        <v>-4.6998908694070425E-2</v>
      </c>
      <c r="I72" s="5">
        <f>(Таблица1[[#This Row],[СевСт-ао цена]]-C71)/C71</f>
        <v>5.4166666666666669E-2</v>
      </c>
      <c r="J72" s="5">
        <f>(Таблица1[[#This Row],[Аэрофлот - цена]]-D71)/D71</f>
        <v>1.9933071438963921E-2</v>
      </c>
      <c r="K72" s="5">
        <f>LN(Таблица1[[#This Row],[БСП ао - объём]])</f>
        <v>11.916722515977696</v>
      </c>
      <c r="L72" s="5">
        <f>LN(Таблица1[[#This Row],[СевСт-ао - объём]])</f>
        <v>16.070091677659839</v>
      </c>
      <c r="M72" s="5">
        <f>LN(Таблица1[[#This Row],[Аэрофлот - объём]])</f>
        <v>15.07109810500771</v>
      </c>
      <c r="N72" s="6">
        <f>Таблица1[[#This Row],[БСП ао - цена]]*10</f>
        <v>1309.9000000000001</v>
      </c>
      <c r="O72" s="6">
        <f>Таблица1[[#This Row],[Аэрофлот - цена]]*10</f>
        <v>701</v>
      </c>
      <c r="P72" s="5">
        <f>Таблица1[[#This Row],[БСП ао - объём]]*Таблица1[[#This Row],[БСП ао - цена]]</f>
        <v>19615752.5</v>
      </c>
      <c r="Q72" s="5">
        <f>Таблица1[[#This Row],[СевСт-ао - объём]]*Таблица1[[#This Row],[СевСт-ао цена]]</f>
        <v>4822837800</v>
      </c>
      <c r="R72" s="5">
        <f>Таблица1[[#This Row],[Аэрофлот - объём]]*Таблица1[[#This Row],[Аэрофлот - цена]]</f>
        <v>246043989.99999997</v>
      </c>
      <c r="S72" s="5">
        <f>(Таблица1[[#This Row],[БСП ао - цена]]-AVERAGE(Таблица1[БСП ао - цена]))/_xlfn.STDEV.S(Таблица1[БСП ао - цена])</f>
        <v>2.225792446957322</v>
      </c>
      <c r="T72" s="5">
        <f>(Таблица1[[#This Row],[БСП ао - цена]]-MIN(Таблица1[БСП ао - цена]))/(MAX(Таблица1[БСП ао - цена])-MIN(Таблица1[БСП ао - цена]))</f>
        <v>0.6946411172458592</v>
      </c>
      <c r="U72" s="5">
        <f>(Таблица1[[#This Row],[СевСт-ао цена]]-AVERAGE(Таблица1[СевСт-ао цена]))/_xlfn.STDEV.S(Таблица1[СевСт-ао цена])</f>
        <v>-0.60447653645723065</v>
      </c>
      <c r="V72" s="5">
        <f>(Таблица1[[#This Row],[СевСт-ао цена]]-MIN(Таблица1[СевСт-ао цена]))/(MAX(Таблица1[СевСт-ао цена])-MIN(Таблица1[СевСт-ао цена]))</f>
        <v>0.17721670455905228</v>
      </c>
      <c r="W72" s="5">
        <f>(Таблица1[[#This Row],[Аэрофлот - цена]]-AVERAGE(Таблица1[Аэрофлот - цена]))/_xlfn.STDEV.S(Таблица1[Аэрофлот - цена])</f>
        <v>-0.25958079979148713</v>
      </c>
      <c r="X72" s="5">
        <f>(Таблица1[[#This Row],[Аэрофлот - цена]]-MIN(Таблица1[Аэрофлот - цена]))/(MAX(Таблица1[Аэрофлот - цена])-MIN(Таблица1[Аэрофлот - цена]))</f>
        <v>0.23948908994145818</v>
      </c>
    </row>
    <row r="73" spans="1:24" x14ac:dyDescent="0.25">
      <c r="A73" s="1">
        <v>40693</v>
      </c>
      <c r="B73" s="6">
        <v>130.77000000000001</v>
      </c>
      <c r="C73" s="6">
        <v>506.5</v>
      </c>
      <c r="D73" s="6">
        <v>71</v>
      </c>
      <c r="E73">
        <v>178420</v>
      </c>
      <c r="F73">
        <v>9876420</v>
      </c>
      <c r="G73">
        <v>6598500</v>
      </c>
      <c r="H73" s="5">
        <f>(Таблица1[[#This Row],[БСП ао - цена]]-B72)/B72</f>
        <v>-1.6795175204213973E-3</v>
      </c>
      <c r="I73" s="5">
        <f>(Таблица1[[#This Row],[СевСт-ао цена]]-C72)/C72</f>
        <v>9.8814229249011851E-4</v>
      </c>
      <c r="J73" s="5">
        <f>(Таблица1[[#This Row],[Аэрофлот - цена]]-D72)/D72</f>
        <v>1.2838801711840311E-2</v>
      </c>
      <c r="K73" s="5">
        <f>LN(Таблица1[[#This Row],[БСП ао - объём]])</f>
        <v>12.091895600467774</v>
      </c>
      <c r="L73" s="5">
        <f>LN(Таблица1[[#This Row],[СевСт-ао - объём]])</f>
        <v>16.105660655881948</v>
      </c>
      <c r="M73" s="5">
        <f>LN(Таблица1[[#This Row],[Аэрофлот - объём]])</f>
        <v>15.702352908439021</v>
      </c>
      <c r="N73" s="6">
        <f>Таблица1[[#This Row],[БСП ао - цена]]*10</f>
        <v>1307.7</v>
      </c>
      <c r="O73" s="6">
        <f>Таблица1[[#This Row],[Аэрофлот - цена]]*10</f>
        <v>710</v>
      </c>
      <c r="P73" s="5">
        <f>Таблица1[[#This Row],[БСП ао - объём]]*Таблица1[[#This Row],[БСП ао - цена]]</f>
        <v>23331983.400000002</v>
      </c>
      <c r="Q73" s="5">
        <f>Таблица1[[#This Row],[СевСт-ао - объём]]*Таблица1[[#This Row],[СевСт-ао цена]]</f>
        <v>5002406730</v>
      </c>
      <c r="R73" s="5">
        <f>Таблица1[[#This Row],[Аэрофлот - объём]]*Таблица1[[#This Row],[Аэрофлот - цена]]</f>
        <v>468493500</v>
      </c>
      <c r="S73" s="5">
        <f>(Таблица1[[#This Row],[БСП ао - цена]]-AVERAGE(Таблица1[БСП ао - цена]))/_xlfn.STDEV.S(Таблица1[БСП ао - цена])</f>
        <v>2.2186083942581609</v>
      </c>
      <c r="T73" s="5">
        <f>(Таблица1[[#This Row],[БСП ао - цена]]-MIN(Таблица1[БСП ао - цена]))/(MAX(Таблица1[БСП ао - цена])-MIN(Таблица1[БСП ао - цена]))</f>
        <v>0.69321208184475491</v>
      </c>
      <c r="U73" s="5">
        <f>(Таблица1[[#This Row],[СевСт-ао цена]]-AVERAGE(Таблица1[СевСт-ао цена]))/_xlfn.STDEV.S(Таблица1[СевСт-ао цена])</f>
        <v>-0.60316299732693368</v>
      </c>
      <c r="V73" s="5">
        <f>(Таблица1[[#This Row],[СевСт-ао цена]]-MIN(Таблица1[СевСт-ао цена]))/(MAX(Таблица1[СевСт-ао цена])-MIN(Таблица1[СевСт-ао цена]))</f>
        <v>0.17751585497187986</v>
      </c>
      <c r="W73" s="5">
        <f>(Таблица1[[#This Row],[Аэрофлот - цена]]-AVERAGE(Таблица1[Аэрофлот - цена]))/_xlfn.STDEV.S(Таблица1[Аэрофлот - цена])</f>
        <v>-0.23706270764334039</v>
      </c>
      <c r="X73" s="5">
        <f>(Таблица1[[#This Row],[Аэрофлот - цена]]-MIN(Таблица1[Аэрофлот - цена]))/(MAX(Таблица1[Аэрофлот - цена])-MIN(Таблица1[Аэрофлот - цена]))</f>
        <v>0.24427887174028737</v>
      </c>
    </row>
    <row r="74" spans="1:24" x14ac:dyDescent="0.25">
      <c r="A74" s="1">
        <v>40700</v>
      </c>
      <c r="B74" s="6">
        <v>148.9</v>
      </c>
      <c r="C74" s="6">
        <v>523.9</v>
      </c>
      <c r="D74" s="6">
        <v>71.52</v>
      </c>
      <c r="E74">
        <v>609400</v>
      </c>
      <c r="F74">
        <v>9054450</v>
      </c>
      <c r="G74">
        <v>4237600</v>
      </c>
      <c r="H74" s="5">
        <f>(Таблица1[[#This Row],[БСП ао - цена]]-B73)/B73</f>
        <v>0.13864036093905324</v>
      </c>
      <c r="I74" s="5">
        <f>(Таблица1[[#This Row],[СевСт-ао цена]]-C73)/C73</f>
        <v>3.4353405725567575E-2</v>
      </c>
      <c r="J74" s="5">
        <f>(Таблица1[[#This Row],[Аэрофлот - цена]]-D73)/D73</f>
        <v>7.3239436619717746E-3</v>
      </c>
      <c r="K74" s="5">
        <f>LN(Таблица1[[#This Row],[БСП ао - объём]])</f>
        <v>13.320230145533746</v>
      </c>
      <c r="L74" s="5">
        <f>LN(Таблица1[[#This Row],[СевСт-ао - объём]])</f>
        <v>16.018766907532214</v>
      </c>
      <c r="M74" s="5">
        <f>LN(Таблица1[[#This Row],[Аэрофлот - объём]])</f>
        <v>15.259507629212454</v>
      </c>
      <c r="N74" s="6">
        <f>Таблица1[[#This Row],[БСП ао - цена]]*10</f>
        <v>1489</v>
      </c>
      <c r="O74" s="6">
        <f>Таблица1[[#This Row],[Аэрофлот - цена]]*10</f>
        <v>715.19999999999993</v>
      </c>
      <c r="P74" s="5">
        <f>Таблица1[[#This Row],[БСП ао - объём]]*Таблица1[[#This Row],[БСП ао - цена]]</f>
        <v>90739660</v>
      </c>
      <c r="Q74" s="5">
        <f>Таблица1[[#This Row],[СевСт-ао - объём]]*Таблица1[[#This Row],[СевСт-ао цена]]</f>
        <v>4743626355</v>
      </c>
      <c r="R74" s="5">
        <f>Таблица1[[#This Row],[Аэрофлот - объём]]*Таблица1[[#This Row],[Аэрофлот - цена]]</f>
        <v>303073152</v>
      </c>
      <c r="S74" s="5">
        <f>(Таблица1[[#This Row],[БСП ао - цена]]-AVERAGE(Таблица1[БСП ао - цена]))/_xlfn.STDEV.S(Таблица1[БСП ао - цена])</f>
        <v>2.8106396462390317</v>
      </c>
      <c r="T74" s="5">
        <f>(Таблица1[[#This Row],[БСП ао - цена]]-MIN(Таблица1[БСП ао - цена]))/(MAX(Таблица1[БСП ао - цена])-MIN(Таблица1[БСП ао - цена]))</f>
        <v>0.81097759012666459</v>
      </c>
      <c r="U74" s="5">
        <f>(Таблица1[[#This Row],[СевСт-ао цена]]-AVERAGE(Таблица1[СевСт-ао цена]))/_xlfn.STDEV.S(Таблица1[СевСт-ао цена])</f>
        <v>-0.55745183559259859</v>
      </c>
      <c r="V74" s="5">
        <f>(Таблица1[[#This Row],[СевСт-ао цена]]-MIN(Таблица1[СевСт-ао цена]))/(MAX(Таблица1[СевСт-ао цена])-MIN(Таблица1[СевСт-ао цена]))</f>
        <v>0.18792628933827926</v>
      </c>
      <c r="W74" s="5">
        <f>(Таблица1[[#This Row],[Аэрофлот - цена]]-AVERAGE(Таблица1[Аэрофлот - цена]))/_xlfn.STDEV.S(Таблица1[Аэрофлот - цена])</f>
        <v>-0.22405225440218912</v>
      </c>
      <c r="X74" s="5">
        <f>(Таблица1[[#This Row],[Аэрофлот - цена]]-MIN(Таблица1[Аэрофлот - цена]))/(MAX(Таблица1[Аэрофлот - цена])-MIN(Таблица1[Аэрофлот - цена]))</f>
        <v>0.24704630122405533</v>
      </c>
    </row>
    <row r="75" spans="1:24" x14ac:dyDescent="0.25">
      <c r="A75" s="1">
        <v>40707</v>
      </c>
      <c r="B75" s="6">
        <v>144.66999999999999</v>
      </c>
      <c r="C75" s="6">
        <v>505.7</v>
      </c>
      <c r="D75" s="6">
        <v>69.67</v>
      </c>
      <c r="E75">
        <v>196070</v>
      </c>
      <c r="F75">
        <v>8018090</v>
      </c>
      <c r="G75">
        <v>3320600</v>
      </c>
      <c r="H75" s="5">
        <f>(Таблица1[[#This Row],[БСП ао - цена]]-B74)/B74</f>
        <v>-2.8408327736736187E-2</v>
      </c>
      <c r="I75" s="5">
        <f>(Таблица1[[#This Row],[СевСт-ао цена]]-C74)/C74</f>
        <v>-3.4739454094292785E-2</v>
      </c>
      <c r="J75" s="5">
        <f>(Таблица1[[#This Row],[Аэрофлот - цена]]-D74)/D74</f>
        <v>-2.5866890380313121E-2</v>
      </c>
      <c r="K75" s="5">
        <f>LN(Таблица1[[#This Row],[БСП ао - объём]])</f>
        <v>12.186227017309468</v>
      </c>
      <c r="L75" s="5">
        <f>LN(Таблица1[[#This Row],[СевСт-ао - объём]])</f>
        <v>15.897210796865918</v>
      </c>
      <c r="M75" s="5">
        <f>LN(Таблица1[[#This Row],[Аэрофлот - объём]])</f>
        <v>15.015656047455822</v>
      </c>
      <c r="N75" s="6">
        <f>Таблица1[[#This Row],[БСП ао - цена]]*10</f>
        <v>1446.6999999999998</v>
      </c>
      <c r="O75" s="6">
        <f>Таблица1[[#This Row],[Аэрофлот - цена]]*10</f>
        <v>696.7</v>
      </c>
      <c r="P75" s="5">
        <f>Таблица1[[#This Row],[БСП ао - объём]]*Таблица1[[#This Row],[БСП ао - цена]]</f>
        <v>28365446.899999999</v>
      </c>
      <c r="Q75" s="5">
        <f>Таблица1[[#This Row],[СевСт-ао - объём]]*Таблица1[[#This Row],[СевСт-ао цена]]</f>
        <v>4054748113</v>
      </c>
      <c r="R75" s="5">
        <f>Таблица1[[#This Row],[Аэрофлот - объём]]*Таблица1[[#This Row],[Аэрофлот - цена]]</f>
        <v>231346202</v>
      </c>
      <c r="S75" s="5">
        <f>(Таблица1[[#This Row],[БСП ао - цена]]-AVERAGE(Таблица1[БСП ао - цена]))/_xlfn.STDEV.S(Таблица1[БСП ао - цена])</f>
        <v>2.67250990570516</v>
      </c>
      <c r="T75" s="5">
        <f>(Таблица1[[#This Row],[БСП ао - цена]]-MIN(Таблица1[БСП ао - цена]))/(MAX(Таблица1[БСП ао - цена])-MIN(Таблица1[БСП ао - цена]))</f>
        <v>0.78350113673270538</v>
      </c>
      <c r="U75" s="5">
        <f>(Таблица1[[#This Row],[СевСт-ао цена]]-AVERAGE(Таблица1[СевСт-ао цена]))/_xlfn.STDEV.S(Таблица1[СевСт-ао цена])</f>
        <v>-0.6052646599354089</v>
      </c>
      <c r="V75" s="5">
        <f>(Таблица1[[#This Row],[СевСт-ао цена]]-MIN(Таблица1[СевСт-ао цена]))/(MAX(Таблица1[СевСт-ао цена])-MIN(Таблица1[СевСт-ао цена]))</f>
        <v>0.17703721431135572</v>
      </c>
      <c r="W75" s="5">
        <f>(Таблица1[[#This Row],[Аэрофлот - цена]]-AVERAGE(Таблица1[Аэрофлот - цена]))/_xlfn.STDEV.S(Таблица1[Аэрофлот - цена])</f>
        <v>-0.27033944381782365</v>
      </c>
      <c r="X75" s="5">
        <f>(Таблица1[[#This Row],[Аэрофлот - цена]]-MIN(Таблица1[Аэрофлот - цена]))/(MAX(Таблица1[Аэрофлот - цена])-MIN(Таблица1[Аэрофлот - цена]))</f>
        <v>0.23720063863757318</v>
      </c>
    </row>
    <row r="76" spans="1:24" x14ac:dyDescent="0.25">
      <c r="A76" s="1">
        <v>40714</v>
      </c>
      <c r="B76" s="6">
        <v>143.99</v>
      </c>
      <c r="C76" s="6">
        <v>496.3</v>
      </c>
      <c r="D76" s="6">
        <v>68.88</v>
      </c>
      <c r="E76">
        <v>134040</v>
      </c>
      <c r="F76">
        <v>6015610</v>
      </c>
      <c r="G76">
        <v>3002300</v>
      </c>
      <c r="H76" s="5">
        <f>(Таблица1[[#This Row],[БСП ао - цена]]-B75)/B75</f>
        <v>-4.7003525264393345E-3</v>
      </c>
      <c r="I76" s="5">
        <f>(Таблица1[[#This Row],[СевСт-ао цена]]-C75)/C75</f>
        <v>-1.8588095708918288E-2</v>
      </c>
      <c r="J76" s="5">
        <f>(Таблица1[[#This Row],[Аэрофлот - цена]]-D75)/D75</f>
        <v>-1.1339170374623312E-2</v>
      </c>
      <c r="K76" s="5">
        <f>LN(Таблица1[[#This Row],[БСП ао - объём]])</f>
        <v>11.805893541851246</v>
      </c>
      <c r="L76" s="5">
        <f>LN(Таблица1[[#This Row],[СевСт-ао - объём]])</f>
        <v>15.609868315382784</v>
      </c>
      <c r="M76" s="5">
        <f>LN(Таблица1[[#This Row],[Аэрофлот - объём]])</f>
        <v>14.914889219560285</v>
      </c>
      <c r="N76" s="6">
        <f>Таблица1[[#This Row],[БСП ао - цена]]*10</f>
        <v>1439.9</v>
      </c>
      <c r="O76" s="6">
        <f>Таблица1[[#This Row],[Аэрофлот - цена]]*10</f>
        <v>688.8</v>
      </c>
      <c r="P76" s="5">
        <f>Таблица1[[#This Row],[БСП ао - объём]]*Таблица1[[#This Row],[БСП ао - цена]]</f>
        <v>19300419.600000001</v>
      </c>
      <c r="Q76" s="5">
        <f>Таблица1[[#This Row],[СевСт-ао - объём]]*Таблица1[[#This Row],[СевСт-ао цена]]</f>
        <v>2985547243</v>
      </c>
      <c r="R76" s="5">
        <f>Таблица1[[#This Row],[Аэрофлот - объём]]*Таблица1[[#This Row],[Аэрофлот - цена]]</f>
        <v>206798424</v>
      </c>
      <c r="S76" s="5">
        <f>(Таблица1[[#This Row],[БСП ао - цена]]-AVERAGE(Таблица1[БСП ао - цена]))/_xlfn.STDEV.S(Таблица1[БСП ао - цена])</f>
        <v>2.6503046519077533</v>
      </c>
      <c r="T76" s="5">
        <f>(Таблица1[[#This Row],[БСП ао - цена]]-MIN(Таблица1[БСП ао - цена]))/(MAX(Таблица1[БСП ао - цена])-MIN(Таблица1[БСП ао - цена]))</f>
        <v>0.77908411822020152</v>
      </c>
      <c r="U76" s="5">
        <f>(Таблица1[[#This Row],[СевСт-ао цена]]-AVERAGE(Таблица1[СевСт-ао цена]))/_xlfn.STDEV.S(Таблица1[СевСт-ао цена])</f>
        <v>-0.62995919558499225</v>
      </c>
      <c r="V76" s="5">
        <f>(Таблица1[[#This Row],[СевСт-ао цена]]-MIN(Таблица1[СевСт-ао цена]))/(MAX(Таблица1[СевСт-ао цена])-MIN(Таблица1[СевСт-ао цена]))</f>
        <v>0.17141318655019744</v>
      </c>
      <c r="W76" s="5">
        <f>(Таблица1[[#This Row],[Аэрофлот - цена]]-AVERAGE(Таблица1[Аэрофлот - цена]))/_xlfn.STDEV.S(Таблица1[Аэрофлот - цена])</f>
        <v>-0.29010532470341915</v>
      </c>
      <c r="X76" s="5">
        <f>(Таблица1[[#This Row],[Аэрофлот - цена]]-MIN(Таблица1[Аэрофлот - цена]))/(MAX(Таблица1[Аэрофлот - цена])-MIN(Таблица1[Аэрофлот - цена]))</f>
        <v>0.23299627461415642</v>
      </c>
    </row>
    <row r="77" spans="1:24" x14ac:dyDescent="0.25">
      <c r="A77" s="1">
        <v>40721</v>
      </c>
      <c r="B77" s="6">
        <v>140.15</v>
      </c>
      <c r="C77" s="6">
        <v>522</v>
      </c>
      <c r="D77" s="6">
        <v>69.25</v>
      </c>
      <c r="E77">
        <v>99760</v>
      </c>
      <c r="F77">
        <v>6560770</v>
      </c>
      <c r="G77">
        <v>3155100</v>
      </c>
      <c r="H77" s="5">
        <f>(Таблица1[[#This Row],[БСП ао - цена]]-B76)/B76</f>
        <v>-2.6668518647128294E-2</v>
      </c>
      <c r="I77" s="5">
        <f>(Таблица1[[#This Row],[СевСт-ао цена]]-C76)/C76</f>
        <v>5.1783195647793649E-2</v>
      </c>
      <c r="J77" s="5">
        <f>(Таблица1[[#This Row],[Аэрофлот - цена]]-D76)/D76</f>
        <v>5.3716608594658035E-3</v>
      </c>
      <c r="K77" s="5">
        <f>LN(Таблица1[[#This Row],[БСП ао - объём]])</f>
        <v>11.510522580353918</v>
      </c>
      <c r="L77" s="5">
        <f>LN(Таблица1[[#This Row],[СевСт-ао - объём]])</f>
        <v>15.696618532080787</v>
      </c>
      <c r="M77" s="5">
        <f>LN(Таблица1[[#This Row],[Аэрофлот - объём]])</f>
        <v>14.96453074917623</v>
      </c>
      <c r="N77" s="6">
        <f>Таблица1[[#This Row],[БСП ао - цена]]*10</f>
        <v>1401.5</v>
      </c>
      <c r="O77" s="6">
        <f>Таблица1[[#This Row],[Аэрофлот - цена]]*10</f>
        <v>692.5</v>
      </c>
      <c r="P77" s="5">
        <f>Таблица1[[#This Row],[БСП ао - объём]]*Таблица1[[#This Row],[БСП ао - цена]]</f>
        <v>13981364</v>
      </c>
      <c r="Q77" s="5">
        <f>Таблица1[[#This Row],[СевСт-ао - объём]]*Таблица1[[#This Row],[СевСт-ао цена]]</f>
        <v>3424721940</v>
      </c>
      <c r="R77" s="5">
        <f>Таблица1[[#This Row],[Аэрофлот - объём]]*Таблица1[[#This Row],[Аэрофлот - цена]]</f>
        <v>218490675</v>
      </c>
      <c r="S77" s="5">
        <f>(Таблица1[[#This Row],[БСП ао - цена]]-AVERAGE(Таблица1[БСП ао - цена]))/_xlfn.STDEV.S(Таблица1[БСП ао - цена])</f>
        <v>2.5249102775223951</v>
      </c>
      <c r="T77" s="5">
        <f>(Таблица1[[#This Row],[БСП ао - цена]]-MIN(Таблица1[БСП ао - цена]))/(MAX(Таблица1[БСП ао - цена])-MIN(Таблица1[БСП ао - цена]))</f>
        <v>0.75414095485547261</v>
      </c>
      <c r="U77" s="5">
        <f>(Таблица1[[#This Row],[СевСт-ао цена]]-AVERAGE(Таблица1[СевСт-ао цена]))/_xlfn.STDEV.S(Таблица1[СевСт-ао цена])</f>
        <v>-0.56244328428772705</v>
      </c>
      <c r="V77" s="5">
        <f>(Таблица1[[#This Row],[СевСт-ао цена]]-MIN(Таблица1[СевСт-ао цена]))/(MAX(Таблица1[СевСт-ао цена])-MIN(Таблица1[СевСт-ао цена]))</f>
        <v>0.18678951776953451</v>
      </c>
      <c r="W77" s="5">
        <f>(Таблица1[[#This Row],[Аэрофлот - цена]]-AVERAGE(Таблица1[Аэрофлот - цена]))/_xlfn.STDEV.S(Таблица1[Аэрофлот - цена])</f>
        <v>-0.2808478868202921</v>
      </c>
      <c r="X77" s="5">
        <f>(Таблица1[[#This Row],[Аэрофлот - цена]]-MIN(Таблица1[Аэрофлот - цена]))/(MAX(Таблица1[Аэрофлот - цена])-MIN(Таблица1[Аэрофлот - цена]))</f>
        <v>0.23496540713145289</v>
      </c>
    </row>
    <row r="78" spans="1:24" x14ac:dyDescent="0.25">
      <c r="A78" s="1">
        <v>40728</v>
      </c>
      <c r="B78" s="6">
        <v>142.6</v>
      </c>
      <c r="C78" s="6">
        <v>518.5</v>
      </c>
      <c r="D78" s="6">
        <v>71.75</v>
      </c>
      <c r="E78">
        <v>127550</v>
      </c>
      <c r="F78">
        <v>5875150</v>
      </c>
      <c r="G78">
        <v>3563600</v>
      </c>
      <c r="H78" s="5">
        <f>(Таблица1[[#This Row],[БСП ао - цена]]-B77)/B77</f>
        <v>1.7481270067784434E-2</v>
      </c>
      <c r="I78" s="5">
        <f>(Таблица1[[#This Row],[СевСт-ао цена]]-C77)/C77</f>
        <v>-6.7049808429118776E-3</v>
      </c>
      <c r="J78" s="5">
        <f>(Таблица1[[#This Row],[Аэрофлот - цена]]-D77)/D77</f>
        <v>3.6101083032490974E-2</v>
      </c>
      <c r="K78" s="5">
        <f>LN(Таблица1[[#This Row],[БСП ао - объём]])</f>
        <v>11.756263723569958</v>
      </c>
      <c r="L78" s="5">
        <f>LN(Таблица1[[#This Row],[СевСт-ао - объём]])</f>
        <v>15.586242149583457</v>
      </c>
      <c r="M78" s="5">
        <f>LN(Таблица1[[#This Row],[Аэрофлот - объём]])</f>
        <v>15.086281827828627</v>
      </c>
      <c r="N78" s="6">
        <f>Таблица1[[#This Row],[БСП ао - цена]]*10</f>
        <v>1426</v>
      </c>
      <c r="O78" s="6">
        <f>Таблица1[[#This Row],[Аэрофлот - цена]]*10</f>
        <v>717.5</v>
      </c>
      <c r="P78" s="5">
        <f>Таблица1[[#This Row],[БСП ао - объём]]*Таблица1[[#This Row],[БСП ао - цена]]</f>
        <v>18188630</v>
      </c>
      <c r="Q78" s="5">
        <f>Таблица1[[#This Row],[СевСт-ао - объём]]*Таблица1[[#This Row],[СевСт-ао цена]]</f>
        <v>3046265275</v>
      </c>
      <c r="R78" s="5">
        <f>Таблица1[[#This Row],[Аэрофлот - объём]]*Таблица1[[#This Row],[Аэрофлот - цена]]</f>
        <v>255688300</v>
      </c>
      <c r="S78" s="5">
        <f>(Таблица1[[#This Row],[БСП ао - цена]]-AVERAGE(Таблица1[БСП ао - цена]))/_xlfn.STDEV.S(Таблица1[БСП ао - цена])</f>
        <v>2.6049145007630532</v>
      </c>
      <c r="T78" s="5">
        <f>(Таблица1[[#This Row],[БСП ао - цена]]-MIN(Таблица1[БСП ао - цена]))/(MAX(Таблица1[БСП ао - цена])-MIN(Таблица1[БСП ао - цена]))</f>
        <v>0.77005521273140631</v>
      </c>
      <c r="U78" s="5">
        <f>(Таблица1[[#This Row],[СевСт-ао цена]]-AVERAGE(Таблица1[СевСт-ао цена]))/_xlfn.STDEV.S(Таблица1[СевСт-ао цена])</f>
        <v>-0.57163805819980595</v>
      </c>
      <c r="V78" s="5">
        <f>(Таблица1[[#This Row],[СевСт-ао цена]]-MIN(Таблица1[СевСт-ао цена]))/(MAX(Таблица1[СевСт-ао цена])-MIN(Таблица1[СевСт-ао цена]))</f>
        <v>0.18469546487974151</v>
      </c>
      <c r="W78" s="5">
        <f>(Таблица1[[#This Row],[Аэрофлот - цена]]-AVERAGE(Таблица1[Аэрофлот - цена]))/_xlfn.STDEV.S(Таблица1[Аэрофлот - цена])</f>
        <v>-0.21829763085321824</v>
      </c>
      <c r="X78" s="5">
        <f>(Таблица1[[#This Row],[Аэрофлот - цена]]-MIN(Таблица1[Аэрофлот - цена]))/(MAX(Таблица1[Аэрофлот - цена])-MIN(Таблица1[Аэрофлот - цена]))</f>
        <v>0.24827035657264501</v>
      </c>
    </row>
    <row r="79" spans="1:24" x14ac:dyDescent="0.25">
      <c r="A79" s="1">
        <v>40735</v>
      </c>
      <c r="B79" s="6">
        <v>140.94</v>
      </c>
      <c r="C79" s="6">
        <v>512.29999999999995</v>
      </c>
      <c r="D79" s="6">
        <v>69.489999999999995</v>
      </c>
      <c r="E79">
        <v>111260</v>
      </c>
      <c r="F79">
        <v>7101560</v>
      </c>
      <c r="G79">
        <v>1432600</v>
      </c>
      <c r="H79" s="5">
        <f>(Таблица1[[#This Row],[БСП ао - цена]]-B78)/B78</f>
        <v>-1.1640953716690019E-2</v>
      </c>
      <c r="I79" s="5">
        <f>(Таблица1[[#This Row],[СевСт-ао цена]]-C78)/C78</f>
        <v>-1.1957569913211273E-2</v>
      </c>
      <c r="J79" s="5">
        <f>(Таблица1[[#This Row],[Аэрофлот - цена]]-D78)/D78</f>
        <v>-3.1498257839721329E-2</v>
      </c>
      <c r="K79" s="5">
        <f>LN(Таблица1[[#This Row],[БСП ао - объём]])</f>
        <v>11.619625083629284</v>
      </c>
      <c r="L79" s="5">
        <f>LN(Таблица1[[#This Row],[СевСт-ао - объём]])</f>
        <v>15.77582503618687</v>
      </c>
      <c r="M79" s="5">
        <f>LN(Таблица1[[#This Row],[Аэрофлот - объём]])</f>
        <v>14.175001533162488</v>
      </c>
      <c r="N79" s="6">
        <f>Таблица1[[#This Row],[БСП ао - цена]]*10</f>
        <v>1409.4</v>
      </c>
      <c r="O79" s="6">
        <f>Таблица1[[#This Row],[Аэрофлот - цена]]*10</f>
        <v>694.9</v>
      </c>
      <c r="P79" s="5">
        <f>Таблица1[[#This Row],[БСП ао - объём]]*Таблица1[[#This Row],[БСП ао - цена]]</f>
        <v>15680984.4</v>
      </c>
      <c r="Q79" s="5">
        <f>Таблица1[[#This Row],[СевСт-ао - объём]]*Таблица1[[#This Row],[СевСт-ао цена]]</f>
        <v>3638129187.9999995</v>
      </c>
      <c r="R79" s="5">
        <f>Таблица1[[#This Row],[Аэрофлот - объём]]*Таблица1[[#This Row],[Аэрофлот - цена]]</f>
        <v>99551374</v>
      </c>
      <c r="S79" s="5">
        <f>(Таблица1[[#This Row],[БСП ао - цена]]-AVERAGE(Таблица1[БСП ао - цена]))/_xlfn.STDEV.S(Таблица1[БСП ао - цена])</f>
        <v>2.5507075576693827</v>
      </c>
      <c r="T79" s="5">
        <f>(Таблица1[[#This Row],[БСП ао - цена]]-MIN(Таблица1[БСП ао - цена]))/(MAX(Таблица1[БСП ао - цена])-MIN(Таблица1[БСП ао - цена]))</f>
        <v>0.75927249106852879</v>
      </c>
      <c r="U79" s="5">
        <f>(Таблица1[[#This Row],[СевСт-ао цена]]-AVERAGE(Таблица1[СевСт-ао цена]))/_xlfn.STDEV.S(Таблица1[СевСт-ао цена])</f>
        <v>-0.58792594341548876</v>
      </c>
      <c r="V79" s="5">
        <f>(Таблица1[[#This Row],[СевСт-ао цена]]-MIN(Таблица1[СевСт-ао цена]))/(MAX(Таблица1[СевСт-ао цена])-MIN(Таблица1[СевСт-ао цена]))</f>
        <v>0.18098599976067964</v>
      </c>
      <c r="W79" s="5">
        <f>(Таблица1[[#This Row],[Аэрофлот - цена]]-AVERAGE(Таблица1[Аэрофлот - цена]))/_xlfn.STDEV.S(Таблица1[Аэрофлот - цена])</f>
        <v>-0.27484306224745314</v>
      </c>
      <c r="X79" s="5">
        <f>(Таблица1[[#This Row],[Аэрофлот - цена]]-MIN(Таблица1[Аэрофлот - цена]))/(MAX(Таблица1[Аэрофлот - цена])-MIN(Таблица1[Аэрофлот - цена]))</f>
        <v>0.23624268227780731</v>
      </c>
    </row>
    <row r="80" spans="1:24" x14ac:dyDescent="0.25">
      <c r="A80" s="1">
        <v>40742</v>
      </c>
      <c r="B80" s="6">
        <v>141.69999999999999</v>
      </c>
      <c r="C80" s="6">
        <v>522.6</v>
      </c>
      <c r="D80" s="6">
        <v>70.02</v>
      </c>
      <c r="E80">
        <v>75970</v>
      </c>
      <c r="F80">
        <v>6238630</v>
      </c>
      <c r="G80">
        <v>1978100</v>
      </c>
      <c r="H80" s="5">
        <f>(Таблица1[[#This Row],[БСП ао - цена]]-B79)/B79</f>
        <v>5.392365545622186E-3</v>
      </c>
      <c r="I80" s="5">
        <f>(Таблица1[[#This Row],[СевСт-ао цена]]-C79)/C79</f>
        <v>2.0105406988093048E-2</v>
      </c>
      <c r="J80" s="5">
        <f>(Таблица1[[#This Row],[Аэрофлот - цена]]-D79)/D79</f>
        <v>7.6269966901712644E-3</v>
      </c>
      <c r="K80" s="5">
        <f>LN(Таблица1[[#This Row],[БСП ао - объём]])</f>
        <v>11.238093804497268</v>
      </c>
      <c r="L80" s="5">
        <f>LN(Таблица1[[#This Row],[СевСт-ао - объём]])</f>
        <v>15.646271164958648</v>
      </c>
      <c r="M80" s="5">
        <f>LN(Таблица1[[#This Row],[Аэрофлот - объём]])</f>
        <v>14.497647346004166</v>
      </c>
      <c r="N80" s="6">
        <f>Таблица1[[#This Row],[БСП ао - цена]]*10</f>
        <v>1417</v>
      </c>
      <c r="O80" s="6">
        <f>Таблица1[[#This Row],[Аэрофлот - цена]]*10</f>
        <v>700.19999999999993</v>
      </c>
      <c r="P80" s="5">
        <f>Таблица1[[#This Row],[БСП ао - объём]]*Таблица1[[#This Row],[БСП ао - цена]]</f>
        <v>10764949</v>
      </c>
      <c r="Q80" s="5">
        <f>Таблица1[[#This Row],[СевСт-ао - объём]]*Таблица1[[#This Row],[СевСт-ао цена]]</f>
        <v>3260308038</v>
      </c>
      <c r="R80" s="5">
        <f>Таблица1[[#This Row],[Аэрофлот - объём]]*Таблица1[[#This Row],[Аэрофлот - цена]]</f>
        <v>138506562</v>
      </c>
      <c r="S80" s="5">
        <f>(Таблица1[[#This Row],[БСП ао - цена]]-AVERAGE(Таблица1[БСП ао - цена]))/_xlfn.STDEV.S(Таблица1[БСП ао - цена])</f>
        <v>2.5755251942664845</v>
      </c>
      <c r="T80" s="5">
        <f>(Таблица1[[#This Row],[БСП ао - цена]]-MIN(Таблица1[БСП ао - цена]))/(MAX(Таблица1[БСП ао - цена])-MIN(Таблица1[БСП ао - цена]))</f>
        <v>0.76420915881779794</v>
      </c>
      <c r="U80" s="5">
        <f>(Таблица1[[#This Row],[СевСт-ао цена]]-AVERAGE(Таблица1[СевСт-ао цена]))/_xlfn.STDEV.S(Таблица1[СевСт-ао цена])</f>
        <v>-0.56086703733137055</v>
      </c>
      <c r="V80" s="5">
        <f>(Таблица1[[#This Row],[СевСт-ао цена]]-MIN(Таблица1[СевСт-ао цена]))/(MAX(Таблица1[СевСт-ао цена])-MIN(Таблица1[СевСт-ао цена]))</f>
        <v>0.1871484982649276</v>
      </c>
      <c r="W80" s="5">
        <f>(Таблица1[[#This Row],[Аэрофлот - цена]]-AVERAGE(Таблица1[Аэрофлот - цена]))/_xlfn.STDEV.S(Таблица1[Аэрофлот - цена])</f>
        <v>-0.26158240798243343</v>
      </c>
      <c r="X80" s="5">
        <f>(Таблица1[[#This Row],[Аэрофлот - цена]]-MIN(Таблица1[Аэрофлот - цена]))/(MAX(Таблица1[Аэрофлот - цена])-MIN(Таблица1[Аэрофлот - цена]))</f>
        <v>0.23906333155934004</v>
      </c>
    </row>
    <row r="81" spans="1:24" x14ac:dyDescent="0.25">
      <c r="A81" s="1">
        <v>40749</v>
      </c>
      <c r="B81" s="6">
        <v>137.93</v>
      </c>
      <c r="C81" s="6">
        <v>533.9</v>
      </c>
      <c r="D81" s="6">
        <v>70.08</v>
      </c>
      <c r="E81">
        <v>54390</v>
      </c>
      <c r="F81">
        <v>6601650</v>
      </c>
      <c r="G81">
        <v>3030100</v>
      </c>
      <c r="H81" s="5">
        <f>(Таблица1[[#This Row],[БСП ао - цена]]-B80)/B80</f>
        <v>-2.6605504587155836E-2</v>
      </c>
      <c r="I81" s="5">
        <f>(Таблица1[[#This Row],[СевСт-ао цена]]-C80)/C80</f>
        <v>2.1622655951014071E-2</v>
      </c>
      <c r="J81" s="5">
        <f>(Таблица1[[#This Row],[Аэрофлот - цена]]-D80)/D80</f>
        <v>8.5689802913456556E-4</v>
      </c>
      <c r="K81" s="5">
        <f>LN(Таблица1[[#This Row],[БСП ао - объём]])</f>
        <v>10.903935592417007</v>
      </c>
      <c r="L81" s="5">
        <f>LN(Таблица1[[#This Row],[СевСт-ао - объём]])</f>
        <v>15.702830175751862</v>
      </c>
      <c r="M81" s="5">
        <f>LN(Таблица1[[#This Row],[Аэрофлот - объём]])</f>
        <v>14.924106180241285</v>
      </c>
      <c r="N81" s="6">
        <f>Таблица1[[#This Row],[БСП ао - цена]]*10</f>
        <v>1379.3000000000002</v>
      </c>
      <c r="O81" s="6">
        <f>Таблица1[[#This Row],[Аэрофлот - цена]]*10</f>
        <v>700.8</v>
      </c>
      <c r="P81" s="5">
        <f>Таблица1[[#This Row],[БСП ао - объём]]*Таблица1[[#This Row],[БСП ао - цена]]</f>
        <v>7502012.7000000002</v>
      </c>
      <c r="Q81" s="5">
        <f>Таблица1[[#This Row],[СевСт-ао - объём]]*Таблица1[[#This Row],[СевСт-ао цена]]</f>
        <v>3524620935</v>
      </c>
      <c r="R81" s="5">
        <f>Таблица1[[#This Row],[Аэрофлот - объём]]*Таблица1[[#This Row],[Аэрофлот - цена]]</f>
        <v>212349408</v>
      </c>
      <c r="S81" s="5">
        <f>(Таблица1[[#This Row],[БСП ао - цена]]-AVERAGE(Таблица1[БСП ао - цена]))/_xlfn.STDEV.S(Таблица1[БСП ао - цена])</f>
        <v>2.4524166548308601</v>
      </c>
      <c r="T81" s="5">
        <f>(Таблица1[[#This Row],[БСП ао - цена]]-MIN(Таблица1[БСП ао - цена]))/(MAX(Таблица1[БСП ао - цена])-MIN(Таблица1[БСП ао - цена]))</f>
        <v>0.73972068853523887</v>
      </c>
      <c r="U81" s="5">
        <f>(Таблица1[[#This Row],[СевСт-ао цена]]-AVERAGE(Таблица1[СевСт-ао цена]))/_xlfn.STDEV.S(Таблица1[СевСт-ао цена])</f>
        <v>-0.53118105298665874</v>
      </c>
      <c r="V81" s="5">
        <f>(Таблица1[[#This Row],[СевСт-ао цена]]-MIN(Таблица1[СевСт-ао цена]))/(MAX(Таблица1[СевСт-ао цена])-MIN(Таблица1[СевСт-ао цена]))</f>
        <v>0.19390929759483064</v>
      </c>
      <c r="W81" s="5">
        <f>(Таблица1[[#This Row],[Аэрофлот - цена]]-AVERAGE(Таблица1[Аэрофлот - цена]))/_xlfn.STDEV.S(Таблица1[Аэрофлот - цена])</f>
        <v>-0.26008120183922362</v>
      </c>
      <c r="X81" s="5">
        <f>(Таблица1[[#This Row],[Аэрофлот - цена]]-MIN(Таблица1[Аэрофлот - цена]))/(MAX(Таблица1[Аэрофлот - цена])-MIN(Таблица1[Аэрофлот - цена]))</f>
        <v>0.23938265034592865</v>
      </c>
    </row>
    <row r="82" spans="1:24" x14ac:dyDescent="0.25">
      <c r="A82" s="1">
        <v>40756</v>
      </c>
      <c r="B82" s="6">
        <v>134.54</v>
      </c>
      <c r="C82" s="6">
        <v>467.9</v>
      </c>
      <c r="D82" s="6">
        <v>64.5</v>
      </c>
      <c r="E82">
        <v>110950</v>
      </c>
      <c r="F82">
        <v>12370620</v>
      </c>
      <c r="G82">
        <v>5356100</v>
      </c>
      <c r="H82" s="5">
        <f>(Таблица1[[#This Row],[БСП ао - цена]]-B81)/B81</f>
        <v>-2.4577684332632601E-2</v>
      </c>
      <c r="I82" s="5">
        <f>(Таблица1[[#This Row],[СевСт-ао цена]]-C81)/C81</f>
        <v>-0.12361865517887245</v>
      </c>
      <c r="J82" s="5">
        <f>(Таблица1[[#This Row],[Аэрофлот - цена]]-D81)/D81</f>
        <v>-7.9623287671232848E-2</v>
      </c>
      <c r="K82" s="5">
        <f>LN(Таблица1[[#This Row],[БСП ао - объём]])</f>
        <v>11.61683492836074</v>
      </c>
      <c r="L82" s="5">
        <f>LN(Таблица1[[#This Row],[СевСт-ао - объём]])</f>
        <v>16.33083486437376</v>
      </c>
      <c r="M82" s="5">
        <f>LN(Таблица1[[#This Row],[Аэрофлот - объём]])</f>
        <v>15.493746656268645</v>
      </c>
      <c r="N82" s="6">
        <f>Таблица1[[#This Row],[БСП ао - цена]]*10</f>
        <v>1345.3999999999999</v>
      </c>
      <c r="O82" s="6">
        <f>Таблица1[[#This Row],[Аэрофлот - цена]]*10</f>
        <v>645</v>
      </c>
      <c r="P82" s="5">
        <f>Таблица1[[#This Row],[БСП ао - объём]]*Таблица1[[#This Row],[БСП ао - цена]]</f>
        <v>14927213</v>
      </c>
      <c r="Q82" s="5">
        <f>Таблица1[[#This Row],[СевСт-ао - объём]]*Таблица1[[#This Row],[СевСт-ао цена]]</f>
        <v>5788213098</v>
      </c>
      <c r="R82" s="5">
        <f>Таблица1[[#This Row],[Аэрофлот - объём]]*Таблица1[[#This Row],[Аэрофлот - цена]]</f>
        <v>345468450</v>
      </c>
      <c r="S82" s="5">
        <f>(Таблица1[[#This Row],[БСП ао - цена]]-AVERAGE(Таблица1[БСП ао - цена]))/_xlfn.STDEV.S(Таблица1[БСП ао - цена])</f>
        <v>2.3417169336937858</v>
      </c>
      <c r="T82" s="5">
        <f>(Таблица1[[#This Row],[БСП ао - цена]]-MIN(Таблица1[БСП ао - цена]))/(MAX(Таблица1[БСП ао - цена])-MIN(Таблица1[БСП ао - цена]))</f>
        <v>0.7177005521273141</v>
      </c>
      <c r="U82" s="5">
        <f>(Таблица1[[#This Row],[СевСт-ао цена]]-AVERAGE(Таблица1[СевСт-ао цена]))/_xlfn.STDEV.S(Таблица1[СевСт-ао цена])</f>
        <v>-0.70456821818586135</v>
      </c>
      <c r="V82" s="5">
        <f>(Таблица1[[#This Row],[СевСт-ао цена]]-MIN(Таблица1[СевСт-ао цена]))/(MAX(Таблица1[СевСт-ао цена])-MIN(Таблица1[СевСт-ао цена]))</f>
        <v>0.15442144310159145</v>
      </c>
      <c r="W82" s="5">
        <f>(Таблица1[[#This Row],[Аэрофлот - цена]]-AVERAGE(Таблица1[Аэрофлот - цена]))/_xlfn.STDEV.S(Таблица1[Аэрофлот - цена])</f>
        <v>-0.39969337315773246</v>
      </c>
      <c r="X82" s="5">
        <f>(Таблица1[[#This Row],[Аэрофлот - цена]]-MIN(Таблица1[Аэрофлот - цена]))/(MAX(Таблица1[Аэрофлот - цена])-MIN(Таблица1[Аэрофлот - цена]))</f>
        <v>0.20968600319318786</v>
      </c>
    </row>
    <row r="83" spans="1:24" x14ac:dyDescent="0.25">
      <c r="A83" s="1">
        <v>40763</v>
      </c>
      <c r="B83" s="6">
        <v>119.8</v>
      </c>
      <c r="C83" s="6">
        <v>436</v>
      </c>
      <c r="D83" s="6">
        <v>57.99</v>
      </c>
      <c r="E83">
        <v>316740</v>
      </c>
      <c r="F83">
        <v>24289600</v>
      </c>
      <c r="G83">
        <v>5357900</v>
      </c>
      <c r="H83" s="5">
        <f>(Таблица1[[#This Row],[БСП ао - цена]]-B82)/B82</f>
        <v>-0.10955849561468706</v>
      </c>
      <c r="I83" s="5">
        <f>(Таблица1[[#This Row],[СевСт-ао цена]]-C82)/C82</f>
        <v>-6.8176960889078819E-2</v>
      </c>
      <c r="J83" s="5">
        <f>(Таблица1[[#This Row],[Аэрофлот - цена]]-D82)/D82</f>
        <v>-0.1009302325581395</v>
      </c>
      <c r="K83" s="5">
        <f>LN(Таблица1[[#This Row],[БСП ао - объём]])</f>
        <v>12.665836527045716</v>
      </c>
      <c r="L83" s="5">
        <f>LN(Таблица1[[#This Row],[СевСт-ао - объём]])</f>
        <v>17.005558833160588</v>
      </c>
      <c r="M83" s="5">
        <f>LN(Таблица1[[#This Row],[Аэрофлот - объём]])</f>
        <v>15.494082665232044</v>
      </c>
      <c r="N83" s="6">
        <f>Таблица1[[#This Row],[БСП ао - цена]]*10</f>
        <v>1198</v>
      </c>
      <c r="O83" s="6">
        <f>Таблица1[[#This Row],[Аэрофлот - цена]]*10</f>
        <v>579.9</v>
      </c>
      <c r="P83" s="5">
        <f>Таблица1[[#This Row],[БСП ао - объём]]*Таблица1[[#This Row],[БСП ао - цена]]</f>
        <v>37945452</v>
      </c>
      <c r="Q83" s="5">
        <f>Таблица1[[#This Row],[СевСт-ао - объём]]*Таблица1[[#This Row],[СевСт-ао цена]]</f>
        <v>10590265600</v>
      </c>
      <c r="R83" s="5">
        <f>Таблица1[[#This Row],[Аэрофлот - объём]]*Таблица1[[#This Row],[Аэрофлот - цена]]</f>
        <v>310704621</v>
      </c>
      <c r="S83" s="5">
        <f>(Таблица1[[#This Row],[БСП ао - цена]]-AVERAGE(Таблица1[БСП ао - цена]))/_xlfn.STDEV.S(Таблица1[БСП ао - цена])</f>
        <v>1.8603854028499887</v>
      </c>
      <c r="T83" s="5">
        <f>(Таблица1[[#This Row],[БСП ао - цена]]-MIN(Таблица1[БСП ао - цена]))/(MAX(Таблица1[БСП ао - цена])-MIN(Таблица1[БСП ао - цена]))</f>
        <v>0.62195518025332908</v>
      </c>
      <c r="U83" s="5">
        <f>(Таблица1[[#This Row],[СевСт-ао цена]]-AVERAGE(Таблица1[СевСт-ао цена]))/_xlfn.STDEV.S(Таблица1[СевСт-ао цена])</f>
        <v>-0.78837201469880913</v>
      </c>
      <c r="V83" s="5">
        <f>(Таблица1[[#This Row],[СевСт-ао цена]]-MIN(Таблица1[СевСт-ао цена]))/(MAX(Таблица1[СевСт-ао цена])-MIN(Таблица1[СевСт-ао цена]))</f>
        <v>0.13533564676319251</v>
      </c>
      <c r="W83" s="5">
        <f>(Таблица1[[#This Row],[Аэрофлот - цена]]-AVERAGE(Таблица1[Аэрофлот - цена]))/_xlfn.STDEV.S(Таблица1[Аэрофлот - цена])</f>
        <v>-0.56257423969599285</v>
      </c>
      <c r="X83" s="5">
        <f>(Таблица1[[#This Row],[Аэрофлот - цена]]-MIN(Таблица1[Аэрофлот - цена]))/(MAX(Таблица1[Аэрофлот - цена])-MIN(Таблица1[Аэрофлот - цена]))</f>
        <v>0.17503991484832357</v>
      </c>
    </row>
    <row r="84" spans="1:24" x14ac:dyDescent="0.25">
      <c r="A84" s="1">
        <v>40770</v>
      </c>
      <c r="B84" s="6">
        <v>108.4</v>
      </c>
      <c r="C84" s="6">
        <v>418</v>
      </c>
      <c r="D84" s="6">
        <v>53.29</v>
      </c>
      <c r="E84">
        <v>194420</v>
      </c>
      <c r="F84">
        <v>14279370</v>
      </c>
      <c r="G84">
        <v>3998500</v>
      </c>
      <c r="H84" s="5">
        <f>(Таблица1[[#This Row],[БСП ао - цена]]-B83)/B83</f>
        <v>-9.515859766277121E-2</v>
      </c>
      <c r="I84" s="5">
        <f>(Таблица1[[#This Row],[СевСт-ао цена]]-C83)/C83</f>
        <v>-4.1284403669724773E-2</v>
      </c>
      <c r="J84" s="5">
        <f>(Таблица1[[#This Row],[Аэрофлот - цена]]-D83)/D83</f>
        <v>-8.1048456630453569E-2</v>
      </c>
      <c r="K84" s="5">
        <f>LN(Таблица1[[#This Row],[БСП ао - объём]])</f>
        <v>12.17777604637506</v>
      </c>
      <c r="L84" s="5">
        <f>LN(Таблица1[[#This Row],[СевСт-ао - объём]])</f>
        <v>16.474326396255442</v>
      </c>
      <c r="M84" s="5">
        <f>LN(Таблица1[[#This Row],[Аэрофлот - объём]])</f>
        <v>15.201429848754081</v>
      </c>
      <c r="N84" s="6">
        <f>Таблица1[[#This Row],[БСП ао - цена]]*10</f>
        <v>1084</v>
      </c>
      <c r="O84" s="6">
        <f>Таблица1[[#This Row],[Аэрофлот - цена]]*10</f>
        <v>532.9</v>
      </c>
      <c r="P84" s="5">
        <f>Таблица1[[#This Row],[БСП ао - объём]]*Таблица1[[#This Row],[БСП ао - цена]]</f>
        <v>21075128</v>
      </c>
      <c r="Q84" s="5">
        <f>Таблица1[[#This Row],[СевСт-ао - объём]]*Таблица1[[#This Row],[СевСт-ао цена]]</f>
        <v>5968776660</v>
      </c>
      <c r="R84" s="5">
        <f>Таблица1[[#This Row],[Аэрофлот - объём]]*Таблица1[[#This Row],[Аэрофлот - цена]]</f>
        <v>213080065</v>
      </c>
      <c r="S84" s="5">
        <f>(Таблица1[[#This Row],[БСП ао - цена]]-AVERAGE(Таблица1[БСП ао - цена]))/_xlfn.STDEV.S(Таблица1[БСП ао - цена])</f>
        <v>1.4881208538934567</v>
      </c>
      <c r="T84" s="5">
        <f>(Таблица1[[#This Row],[БСП ао - цена]]-MIN(Таблица1[БСП ао - цена]))/(MAX(Таблица1[БСП ао - цена])-MIN(Таблица1[БСП ао - цена]))</f>
        <v>0.54790516401429046</v>
      </c>
      <c r="U84" s="5">
        <f>(Таблица1[[#This Row],[СевСт-ао цена]]-AVERAGE(Таблица1[СевСт-ао цена]))/_xlfn.STDEV.S(Таблица1[СевСт-ао цена])</f>
        <v>-0.83565942338950072</v>
      </c>
      <c r="V84" s="5">
        <f>(Таблица1[[#This Row],[СевСт-ао цена]]-MIN(Таблица1[СевСт-ао цена]))/(MAX(Таблица1[СевСт-ао цена])-MIN(Таблица1[СевСт-ао цена]))</f>
        <v>0.12456623190140001</v>
      </c>
      <c r="W84" s="5">
        <f>(Таблица1[[#This Row],[Аэрофлот - цена]]-AVERAGE(Таблица1[Аэрофлот - цена]))/_xlfn.STDEV.S(Таблица1[Аэрофлот - цена])</f>
        <v>-0.68016872091409175</v>
      </c>
      <c r="X84" s="5">
        <f>(Таблица1[[#This Row],[Аэрофлот - цена]]-MIN(Таблица1[Аэрофлот - цена]))/(MAX(Таблица1[Аэрофлот - цена])-MIN(Таблица1[Аэрофлот - цена]))</f>
        <v>0.15002660989888236</v>
      </c>
    </row>
    <row r="85" spans="1:24" x14ac:dyDescent="0.25">
      <c r="A85" s="1">
        <v>40777</v>
      </c>
      <c r="B85" s="6">
        <v>114.52</v>
      </c>
      <c r="C85" s="6">
        <v>434.5</v>
      </c>
      <c r="D85" s="6">
        <v>49.57</v>
      </c>
      <c r="E85">
        <v>106100</v>
      </c>
      <c r="F85">
        <v>15400050</v>
      </c>
      <c r="G85">
        <v>12177500</v>
      </c>
      <c r="H85" s="5">
        <f>(Таблица1[[#This Row],[БСП ао - цена]]-B84)/B84</f>
        <v>5.6457564575645665E-2</v>
      </c>
      <c r="I85" s="5">
        <f>(Таблица1[[#This Row],[СевСт-ао цена]]-C84)/C84</f>
        <v>3.9473684210526314E-2</v>
      </c>
      <c r="J85" s="5">
        <f>(Таблица1[[#This Row],[Аэрофлот - цена]]-D84)/D84</f>
        <v>-6.9806717958341133E-2</v>
      </c>
      <c r="K85" s="5">
        <f>LN(Таблица1[[#This Row],[БСП ао - объём]])</f>
        <v>11.572137324602075</v>
      </c>
      <c r="L85" s="5">
        <f>LN(Таблица1[[#This Row],[СевСт-ао - объём]])</f>
        <v>16.549881314131834</v>
      </c>
      <c r="M85" s="5">
        <f>LN(Таблица1[[#This Row],[Аэрофлот - объём]])</f>
        <v>16.315100544662833</v>
      </c>
      <c r="N85" s="6">
        <f>Таблица1[[#This Row],[БСП ао - цена]]*10</f>
        <v>1145.2</v>
      </c>
      <c r="O85" s="6">
        <f>Таблица1[[#This Row],[Аэрофлот - цена]]*10</f>
        <v>495.7</v>
      </c>
      <c r="P85" s="5">
        <f>Таблица1[[#This Row],[БСП ао - объём]]*Таблица1[[#This Row],[БСП ао - цена]]</f>
        <v>12150572</v>
      </c>
      <c r="Q85" s="5">
        <f>Таблица1[[#This Row],[СевСт-ао - объём]]*Таблица1[[#This Row],[СевСт-ао цена]]</f>
        <v>6691321725</v>
      </c>
      <c r="R85" s="5">
        <f>Таблица1[[#This Row],[Аэрофлот - объём]]*Таблица1[[#This Row],[Аэрофлот - цена]]</f>
        <v>603638675</v>
      </c>
      <c r="S85" s="5">
        <f>(Таблица1[[#This Row],[БСП ао - цена]]-AVERAGE(Таблица1[БСП ао - цена]))/_xlfn.STDEV.S(Таблица1[БСП ао - цена])</f>
        <v>1.687968138070121</v>
      </c>
      <c r="T85" s="5">
        <f>(Таблица1[[#This Row],[БСП ао - цена]]-MIN(Таблица1[БСП ао - цена]))/(MAX(Таблица1[БСП ао - цена])-MIN(Таблица1[БСП ао - цена]))</f>
        <v>0.58765833062682693</v>
      </c>
      <c r="U85" s="5">
        <f>(Таблица1[[#This Row],[СевСт-ао цена]]-AVERAGE(Таблица1[СевСт-ао цена]))/_xlfn.STDEV.S(Таблица1[СевСт-ао цена])</f>
        <v>-0.79231263208970015</v>
      </c>
      <c r="V85" s="5">
        <f>(Таблица1[[#This Row],[СевСт-ао цена]]-MIN(Таблица1[СевСт-ао цена]))/(MAX(Таблица1[СевСт-ао цена])-MIN(Таблица1[СевСт-ао цена]))</f>
        <v>0.13443819552470981</v>
      </c>
      <c r="W85" s="5">
        <f>(Таблица1[[#This Row],[Аэрофлот - цена]]-AVERAGE(Таблица1[Аэрофлот - цена]))/_xlfn.STDEV.S(Таблица1[Аэрофлот - цена])</f>
        <v>-0.77324350179309764</v>
      </c>
      <c r="X85" s="5">
        <f>(Таблица1[[#This Row],[Аэрофлот - цена]]-MIN(Таблица1[Аэрофлот - цена]))/(MAX(Таблица1[Аэрофлот - цена])-MIN(Таблица1[Аэрофлот - цена]))</f>
        <v>0.13022884513038849</v>
      </c>
    </row>
    <row r="86" spans="1:24" x14ac:dyDescent="0.25">
      <c r="A86" s="1">
        <v>40784</v>
      </c>
      <c r="B86" s="6">
        <v>116.5</v>
      </c>
      <c r="C86" s="6">
        <v>432</v>
      </c>
      <c r="D86" s="6">
        <v>57.17</v>
      </c>
      <c r="E86">
        <v>71990</v>
      </c>
      <c r="F86">
        <v>12682290</v>
      </c>
      <c r="G86">
        <v>18285300</v>
      </c>
      <c r="H86" s="5">
        <f>(Таблица1[[#This Row],[БСП ао - цена]]-B85)/B85</f>
        <v>1.7289556409360845E-2</v>
      </c>
      <c r="I86" s="5">
        <f>(Таблица1[[#This Row],[СевСт-ао цена]]-C85)/C85</f>
        <v>-5.7537399309551211E-3</v>
      </c>
      <c r="J86" s="5">
        <f>(Таблица1[[#This Row],[Аэрофлот - цена]]-D85)/D85</f>
        <v>0.15331853943917695</v>
      </c>
      <c r="K86" s="5">
        <f>LN(Таблица1[[#This Row],[БСП ао - объём]])</f>
        <v>11.184282499463349</v>
      </c>
      <c r="L86" s="5">
        <f>LN(Таблица1[[#This Row],[СевСт-ао - объём]])</f>
        <v>16.355717090036336</v>
      </c>
      <c r="M86" s="5">
        <f>LN(Таблица1[[#This Row],[Аэрофлот - объём]])</f>
        <v>16.72160801632192</v>
      </c>
      <c r="N86" s="6">
        <f>Таблица1[[#This Row],[БСП ао - цена]]*10</f>
        <v>1165</v>
      </c>
      <c r="O86" s="6">
        <f>Таблица1[[#This Row],[Аэрофлот - цена]]*10</f>
        <v>571.70000000000005</v>
      </c>
      <c r="P86" s="5">
        <f>Таблица1[[#This Row],[БСП ао - объём]]*Таблица1[[#This Row],[БСП ао - цена]]</f>
        <v>8386835</v>
      </c>
      <c r="Q86" s="5">
        <f>Таблица1[[#This Row],[СевСт-ао - объём]]*Таблица1[[#This Row],[СевСт-ао цена]]</f>
        <v>5478749280</v>
      </c>
      <c r="R86" s="5">
        <f>Таблица1[[#This Row],[Аэрофлот - объём]]*Таблица1[[#This Row],[Аэрофлот - цена]]</f>
        <v>1045370601</v>
      </c>
      <c r="S86" s="5">
        <f>(Таблица1[[#This Row],[БСП ао - цена]]-AVERAGE(Таблица1[БСП ао - цена]))/_xlfn.STDEV.S(Таблица1[БСП ао - цена])</f>
        <v>1.7526246123625715</v>
      </c>
      <c r="T86" s="5">
        <f>(Таблица1[[#This Row],[БСП ао - цена]]-MIN(Таблица1[БСП ао - цена]))/(MAX(Таблица1[БСП ао - цена])-MIN(Таблица1[БСП ао - цена]))</f>
        <v>0.60051964923676526</v>
      </c>
      <c r="U86" s="5">
        <f>(Таблица1[[#This Row],[СевСт-ао цена]]-AVERAGE(Таблица1[СевСт-ао цена]))/_xlfn.STDEV.S(Таблица1[СевСт-ао цена])</f>
        <v>-0.79888032774118511</v>
      </c>
      <c r="V86" s="5">
        <f>(Таблица1[[#This Row],[СевСт-ао цена]]-MIN(Таблица1[СевСт-ао цена]))/(MAX(Таблица1[СевСт-ао цена])-MIN(Таблица1[СевСт-ао цена]))</f>
        <v>0.13294244346057196</v>
      </c>
      <c r="W86" s="5">
        <f>(Таблица1[[#This Row],[Аэрофлот - цена]]-AVERAGE(Таблица1[Аэрофлот - цена]))/_xlfn.STDEV.S(Таблица1[Аэрофлот - цена])</f>
        <v>-0.58309072365319303</v>
      </c>
      <c r="X86" s="5">
        <f>(Таблица1[[#This Row],[Аэрофлот - цена]]-MIN(Таблица1[Аэрофлот - цена]))/(MAX(Таблица1[Аэрофлот - цена])-MIN(Таблица1[Аэрофлот - цена]))</f>
        <v>0.17067589143161255</v>
      </c>
    </row>
    <row r="87" spans="1:24" x14ac:dyDescent="0.25">
      <c r="A87" s="1">
        <v>40791</v>
      </c>
      <c r="B87" s="6">
        <v>114.94</v>
      </c>
      <c r="C87" s="6">
        <v>425.2</v>
      </c>
      <c r="D87" s="6">
        <v>59</v>
      </c>
      <c r="E87">
        <v>319470</v>
      </c>
      <c r="F87">
        <v>11426050</v>
      </c>
      <c r="G87">
        <v>7080800</v>
      </c>
      <c r="H87" s="5">
        <f>(Таблица1[[#This Row],[БСП ао - цена]]-B86)/B86</f>
        <v>-1.3390557939914182E-2</v>
      </c>
      <c r="I87" s="5">
        <f>(Таблица1[[#This Row],[СевСт-ао цена]]-C86)/C86</f>
        <v>-1.5740740740740767E-2</v>
      </c>
      <c r="J87" s="5">
        <f>(Таблица1[[#This Row],[Аэрофлот - цена]]-D86)/D86</f>
        <v>3.2009795347210046E-2</v>
      </c>
      <c r="K87" s="5">
        <f>LN(Таблица1[[#This Row],[БСП ао - объём]])</f>
        <v>12.67441865167754</v>
      </c>
      <c r="L87" s="5">
        <f>LN(Таблица1[[#This Row],[СевСт-ао - объём]])</f>
        <v>16.251406394241567</v>
      </c>
      <c r="M87" s="5">
        <f>LN(Таблица1[[#This Row],[Аэрофлот - объём]])</f>
        <v>15.772897453636805</v>
      </c>
      <c r="N87" s="6">
        <f>Таблица1[[#This Row],[БСП ао - цена]]*10</f>
        <v>1149.4000000000001</v>
      </c>
      <c r="O87" s="6">
        <f>Таблица1[[#This Row],[Аэрофлот - цена]]*10</f>
        <v>590</v>
      </c>
      <c r="P87" s="5">
        <f>Таблица1[[#This Row],[БСП ао - объём]]*Таблица1[[#This Row],[БСП ао - цена]]</f>
        <v>36719881.799999997</v>
      </c>
      <c r="Q87" s="5">
        <f>Таблица1[[#This Row],[СевСт-ао - объём]]*Таблица1[[#This Row],[СевСт-ао цена]]</f>
        <v>4858356460</v>
      </c>
      <c r="R87" s="5">
        <f>Таблица1[[#This Row],[Аэрофлот - объём]]*Таблица1[[#This Row],[Аэрофлот - цена]]</f>
        <v>417767200</v>
      </c>
      <c r="S87" s="5">
        <f>(Таблица1[[#This Row],[БСП ао - цена]]-AVERAGE(Таблица1[БСП ао - цена]))/_xlfn.STDEV.S(Таблица1[БСП ао - цена])</f>
        <v>1.7016831477685197</v>
      </c>
      <c r="T87" s="5">
        <f>(Таблица1[[#This Row],[БСП ао - цена]]-MIN(Таблица1[БСП ао - цена]))/(MAX(Таблица1[БСП ао - цена])-MIN(Таблица1[БСП ао - цена]))</f>
        <v>0.59038648911984415</v>
      </c>
      <c r="U87" s="5">
        <f>(Таблица1[[#This Row],[СевСт-ао цена]]-AVERAGE(Таблица1[СевСт-ао цена]))/_xlfn.STDEV.S(Таблица1[СевСт-ао цена])</f>
        <v>-0.8167444599132242</v>
      </c>
      <c r="V87" s="5">
        <f>(Таблица1[[#This Row],[СевСт-ао цена]]-MIN(Таблица1[СевСт-ао цена]))/(MAX(Таблица1[СевСт-ао цена])-MIN(Таблица1[СевСт-ао цена]))</f>
        <v>0.128873997846117</v>
      </c>
      <c r="W87" s="5">
        <f>(Таблица1[[#This Row],[Аэрофлот - цена]]-AVERAGE(Таблица1[Аэрофлот - цена]))/_xlfn.STDEV.S(Таблица1[Аэрофлот - цена])</f>
        <v>-0.53730393628529505</v>
      </c>
      <c r="X87" s="5">
        <f>(Таблица1[[#This Row],[Аэрофлот - цена]]-MIN(Таблица1[Аэрофлот - цена]))/(MAX(Таблица1[Аэрофлот - цена])-MIN(Таблица1[Аэрофлот - цена]))</f>
        <v>0.18041511442256519</v>
      </c>
    </row>
    <row r="88" spans="1:24" x14ac:dyDescent="0.25">
      <c r="A88" s="1">
        <v>40798</v>
      </c>
      <c r="B88" s="6">
        <v>106.42</v>
      </c>
      <c r="C88" s="6">
        <v>430</v>
      </c>
      <c r="D88" s="6">
        <v>57.5</v>
      </c>
      <c r="E88">
        <v>212150</v>
      </c>
      <c r="F88">
        <v>11588910</v>
      </c>
      <c r="G88">
        <v>5419800</v>
      </c>
      <c r="H88" s="5">
        <f>(Таблица1[[#This Row],[БСП ао - цена]]-B87)/B87</f>
        <v>-7.4125630763876765E-2</v>
      </c>
      <c r="I88" s="5">
        <f>(Таблица1[[#This Row],[СевСт-ао цена]]-C87)/C87</f>
        <v>1.1288805268109152E-2</v>
      </c>
      <c r="J88" s="5">
        <f>(Таблица1[[#This Row],[Аэрофлот - цена]]-D87)/D87</f>
        <v>-2.5423728813559324E-2</v>
      </c>
      <c r="K88" s="5">
        <f>LN(Таблица1[[#This Row],[БСП ао - объём]])</f>
        <v>12.265048850630471</v>
      </c>
      <c r="L88" s="5">
        <f>LN(Таблица1[[#This Row],[СевСт-ао - объём]])</f>
        <v>16.265559164301386</v>
      </c>
      <c r="M88" s="5">
        <f>LN(Таблица1[[#This Row],[Аэрофлот - объём]])</f>
        <v>15.505569472365989</v>
      </c>
      <c r="N88" s="6">
        <f>Таблица1[[#This Row],[БСП ао - цена]]*10</f>
        <v>1064.2</v>
      </c>
      <c r="O88" s="6">
        <f>Таблица1[[#This Row],[Аэрофлот - цена]]*10</f>
        <v>575</v>
      </c>
      <c r="P88" s="5">
        <f>Таблица1[[#This Row],[БСП ао - объём]]*Таблица1[[#This Row],[БСП ао - цена]]</f>
        <v>22577003</v>
      </c>
      <c r="Q88" s="5">
        <f>Таблица1[[#This Row],[СевСт-ао - объём]]*Таблица1[[#This Row],[СевСт-ао цена]]</f>
        <v>4983231300</v>
      </c>
      <c r="R88" s="5">
        <f>Таблица1[[#This Row],[Аэрофлот - объём]]*Таблица1[[#This Row],[Аэрофлот - цена]]</f>
        <v>311638500</v>
      </c>
      <c r="S88" s="5">
        <f>(Таблица1[[#This Row],[БСП ао - цена]]-AVERAGE(Таблица1[БСП ао - цена]))/_xlfn.STDEV.S(Таблица1[БСП ао - цена])</f>
        <v>1.4234643796010062</v>
      </c>
      <c r="T88" s="5">
        <f>(Таблица1[[#This Row],[БСП ао - цена]]-MIN(Таблица1[БСП ао - цена]))/(MAX(Таблица1[БСП ао - цена])-MIN(Таблица1[БСП ао - цена]))</f>
        <v>0.53504384540435213</v>
      </c>
      <c r="U88" s="5">
        <f>(Таблица1[[#This Row],[СевСт-ао цена]]-AVERAGE(Таблица1[СевСт-ао цена]))/_xlfn.STDEV.S(Таблица1[СевСт-ао цена])</f>
        <v>-0.80413448426237299</v>
      </c>
      <c r="V88" s="5">
        <f>(Таблица1[[#This Row],[СевСт-ао цена]]-MIN(Таблица1[СевСт-ао цена]))/(MAX(Таблица1[СевСт-ао цена])-MIN(Таблица1[СевСт-ао цена]))</f>
        <v>0.13174584180926169</v>
      </c>
      <c r="W88" s="5">
        <f>(Таблица1[[#This Row],[Аэрофлот - цена]]-AVERAGE(Таблица1[Аэрофлот - цена]))/_xlfn.STDEV.S(Таблица1[Аэрофлот - цена])</f>
        <v>-0.5748340898655393</v>
      </c>
      <c r="X88" s="5">
        <f>(Таблица1[[#This Row],[Аэрофлот - цена]]-MIN(Таблица1[Аэрофлот - цена]))/(MAX(Таблица1[Аэрофлот - цена])-MIN(Таблица1[Аэрофлот - цена]))</f>
        <v>0.1724321447578499</v>
      </c>
    </row>
    <row r="89" spans="1:24" x14ac:dyDescent="0.25">
      <c r="A89" s="1">
        <v>40805</v>
      </c>
      <c r="B89" s="6">
        <v>83</v>
      </c>
      <c r="C89" s="6">
        <v>342.5</v>
      </c>
      <c r="D89" s="6">
        <v>48.92</v>
      </c>
      <c r="E89">
        <v>267670</v>
      </c>
      <c r="F89">
        <v>17101290</v>
      </c>
      <c r="G89">
        <v>4995000</v>
      </c>
      <c r="H89" s="5">
        <f>(Таблица1[[#This Row],[БСП ао - цена]]-B88)/B88</f>
        <v>-0.22007141514752868</v>
      </c>
      <c r="I89" s="5">
        <f>(Таблица1[[#This Row],[СевСт-ао цена]]-C88)/C88</f>
        <v>-0.20348837209302326</v>
      </c>
      <c r="J89" s="5">
        <f>(Таблица1[[#This Row],[Аэрофлот - цена]]-D88)/D88</f>
        <v>-0.1492173913043478</v>
      </c>
      <c r="K89" s="5">
        <f>LN(Таблица1[[#This Row],[БСП ао - объём]])</f>
        <v>12.497510157483372</v>
      </c>
      <c r="L89" s="5">
        <f>LN(Таблица1[[#This Row],[СевСт-ао - объём]])</f>
        <v>16.654664457224033</v>
      </c>
      <c r="M89" s="5">
        <f>LN(Таблица1[[#This Row],[Аэрофлот - объём]])</f>
        <v>15.423947970064791</v>
      </c>
      <c r="N89" s="6">
        <f>Таблица1[[#This Row],[БСП ао - цена]]*10</f>
        <v>830</v>
      </c>
      <c r="O89" s="6">
        <f>Таблица1[[#This Row],[Аэрофлот - цена]]*10</f>
        <v>489.20000000000005</v>
      </c>
      <c r="P89" s="5">
        <f>Таблица1[[#This Row],[БСП ао - объём]]*Таблица1[[#This Row],[БСП ао - цена]]</f>
        <v>22216610</v>
      </c>
      <c r="Q89" s="5">
        <f>Таблица1[[#This Row],[СевСт-ао - объём]]*Таблица1[[#This Row],[СевСт-ао цена]]</f>
        <v>5857191825</v>
      </c>
      <c r="R89" s="5">
        <f>Таблица1[[#This Row],[Аэрофлот - объём]]*Таблица1[[#This Row],[Аэрофлот - цена]]</f>
        <v>244355400</v>
      </c>
      <c r="S89" s="5">
        <f>(Таблица1[[#This Row],[БСП ао - цена]]-AVERAGE(Таблица1[БСП ао - цена]))/_xlfn.STDEV.S(Таблица1[БСП ао - цена])</f>
        <v>0.65868931499030603</v>
      </c>
      <c r="T89" s="5">
        <f>(Таблица1[[#This Row],[БСП ао - цена]]-MIN(Таблица1[БСП ао - цена]))/(MAX(Таблица1[БСП ао - цена])-MIN(Таблица1[БСП ао - цена]))</f>
        <v>0.38291653134134462</v>
      </c>
      <c r="U89" s="5">
        <f>(Таблица1[[#This Row],[СевСт-ао цена]]-AVERAGE(Таблица1[СевСт-ао цена]))/_xlfn.STDEV.S(Таблица1[СевСт-ао цена])</f>
        <v>-1.0340038320643461</v>
      </c>
      <c r="V89" s="5">
        <f>(Таблица1[[#This Row],[СевСт-ао цена]]-MIN(Таблица1[СевСт-ао цена]))/(MAX(Таблица1[СевСт-ао цена])-MIN(Таблица1[СевСт-ао цена]))</f>
        <v>7.9394519564436994E-2</v>
      </c>
      <c r="W89" s="5">
        <f>(Таблица1[[#This Row],[Аэрофлот - цена]]-AVERAGE(Таблица1[Аэрофлот - цена]))/_xlfn.STDEV.S(Таблица1[Аэрофлот - цена])</f>
        <v>-0.78950656834453681</v>
      </c>
      <c r="X89" s="5">
        <f>(Таблица1[[#This Row],[Аэрофлот - цена]]-MIN(Таблица1[Аэрофлот - цена]))/(MAX(Таблица1[Аэрофлот - цена])-MIN(Таблица1[Аэрофлот - цена]))</f>
        <v>0.12676955827567854</v>
      </c>
    </row>
    <row r="90" spans="1:24" x14ac:dyDescent="0.25">
      <c r="A90" s="1">
        <v>40812</v>
      </c>
      <c r="B90" s="6">
        <v>84</v>
      </c>
      <c r="C90" s="6">
        <v>340.1</v>
      </c>
      <c r="D90" s="6">
        <v>52.25</v>
      </c>
      <c r="E90">
        <v>113700</v>
      </c>
      <c r="F90">
        <v>17001160</v>
      </c>
      <c r="G90">
        <v>16941400</v>
      </c>
      <c r="H90" s="5">
        <f>(Таблица1[[#This Row],[БСП ао - цена]]-B89)/B89</f>
        <v>1.2048192771084338E-2</v>
      </c>
      <c r="I90" s="5">
        <f>(Таблица1[[#This Row],[СевСт-ао цена]]-C89)/C89</f>
        <v>-7.0072992700729265E-3</v>
      </c>
      <c r="J90" s="5">
        <f>(Таблица1[[#This Row],[Аэрофлот - цена]]-D89)/D89</f>
        <v>6.8070318887980333E-2</v>
      </c>
      <c r="K90" s="5">
        <f>LN(Таблица1[[#This Row],[БСП ао - объём]])</f>
        <v>11.641318679738628</v>
      </c>
      <c r="L90" s="5">
        <f>LN(Таблица1[[#This Row],[СевСт-ао - объём]])</f>
        <v>16.648792134986685</v>
      </c>
      <c r="M90" s="5">
        <f>LN(Таблица1[[#This Row],[Аэрофлот - объём]])</f>
        <v>16.645270888401402</v>
      </c>
      <c r="N90" s="6">
        <f>Таблица1[[#This Row],[БСП ао - цена]]*10</f>
        <v>840</v>
      </c>
      <c r="O90" s="6">
        <f>Таблица1[[#This Row],[Аэрофлот - цена]]*10</f>
        <v>522.5</v>
      </c>
      <c r="P90" s="5">
        <f>Таблица1[[#This Row],[БСП ао - объём]]*Таблица1[[#This Row],[БСП ао - цена]]</f>
        <v>9550800</v>
      </c>
      <c r="Q90" s="5">
        <f>Таблица1[[#This Row],[СевСт-ао - объём]]*Таблица1[[#This Row],[СевСт-ао цена]]</f>
        <v>5782094516</v>
      </c>
      <c r="R90" s="5">
        <f>Таблица1[[#This Row],[Аэрофлот - объём]]*Таблица1[[#This Row],[Аэрофлот - цена]]</f>
        <v>885188150</v>
      </c>
      <c r="S90" s="5">
        <f>(Таблица1[[#This Row],[БСП ао - цена]]-AVERAGE(Таблица1[БСП ао - цена]))/_xlfn.STDEV.S(Таблица1[БСП ао - цена])</f>
        <v>0.69134409998649304</v>
      </c>
      <c r="T90" s="5">
        <f>(Таблица1[[#This Row],[БСП ао - цена]]-MIN(Таблица1[БСП ао - цена]))/(MAX(Таблица1[БСП ао - цена])-MIN(Таблица1[БСП ао - цена]))</f>
        <v>0.38941214680090941</v>
      </c>
      <c r="U90" s="5">
        <f>(Таблица1[[#This Row],[СевСт-ао цена]]-AVERAGE(Таблица1[СевСт-ао цена]))/_xlfn.STDEV.S(Таблица1[СевСт-ао цена])</f>
        <v>-1.0403088198897716</v>
      </c>
      <c r="V90" s="5">
        <f>(Таблица1[[#This Row],[СевСт-ао цена]]-MIN(Таблица1[СевСт-ао цена]))/(MAX(Таблица1[СевСт-ао цена])-MIN(Таблица1[СевСт-ао цена]))</f>
        <v>7.7958597582864664E-2</v>
      </c>
      <c r="W90" s="5">
        <f>(Таблица1[[#This Row],[Аэрофлот - цена]]-AVERAGE(Таблица1[Аэрофлот - цена]))/_xlfn.STDEV.S(Таблица1[Аэрофлот - цена])</f>
        <v>-0.70618962739639446</v>
      </c>
      <c r="X90" s="5">
        <f>(Таблица1[[#This Row],[Аэрофлот - цена]]-MIN(Таблица1[Аэрофлот - цена]))/(MAX(Таблица1[Аэрофлот - цена])-MIN(Таблица1[Аэрофлот - цена]))</f>
        <v>0.14449175093134645</v>
      </c>
    </row>
    <row r="91" spans="1:24" x14ac:dyDescent="0.25">
      <c r="A91" s="1">
        <v>40819</v>
      </c>
      <c r="B91" s="6">
        <v>69.099999999999994</v>
      </c>
      <c r="C91" s="6">
        <v>379</v>
      </c>
      <c r="D91" s="6">
        <v>50.77</v>
      </c>
      <c r="E91">
        <v>503490</v>
      </c>
      <c r="F91">
        <v>19554250</v>
      </c>
      <c r="G91">
        <v>8353600</v>
      </c>
      <c r="H91" s="5">
        <f>(Таблица1[[#This Row],[БСП ао - цена]]-B90)/B90</f>
        <v>-0.17738095238095244</v>
      </c>
      <c r="I91" s="5">
        <f>(Таблица1[[#This Row],[СевСт-ао цена]]-C90)/C90</f>
        <v>0.11437812408115253</v>
      </c>
      <c r="J91" s="5">
        <f>(Таблица1[[#This Row],[Аэрофлот - цена]]-D90)/D90</f>
        <v>-2.832535885167458E-2</v>
      </c>
      <c r="K91" s="5">
        <f>LN(Таблица1[[#This Row],[БСП ао - объём]])</f>
        <v>13.129319129970334</v>
      </c>
      <c r="L91" s="5">
        <f>LN(Таблица1[[#This Row],[СевСт-ао - объём]])</f>
        <v>16.78870321207393</v>
      </c>
      <c r="M91" s="5">
        <f>LN(Таблица1[[#This Row],[Аэрофлот - объём]])</f>
        <v>15.938203141638425</v>
      </c>
      <c r="N91" s="6">
        <f>Таблица1[[#This Row],[БСП ао - цена]]*10</f>
        <v>691</v>
      </c>
      <c r="O91" s="6">
        <f>Таблица1[[#This Row],[Аэрофлот - цена]]*10</f>
        <v>507.70000000000005</v>
      </c>
      <c r="P91" s="5">
        <f>Таблица1[[#This Row],[БСП ао - объём]]*Таблица1[[#This Row],[БСП ао - цена]]</f>
        <v>34791159</v>
      </c>
      <c r="Q91" s="5">
        <f>Таблица1[[#This Row],[СевСт-ао - объём]]*Таблица1[[#This Row],[СевСт-ао цена]]</f>
        <v>7411060750</v>
      </c>
      <c r="R91" s="5">
        <f>Таблица1[[#This Row],[Аэрофлот - объём]]*Таблица1[[#This Row],[Аэрофлот - цена]]</f>
        <v>424112272</v>
      </c>
      <c r="S91" s="5">
        <f>(Таблица1[[#This Row],[БСП ао - цена]]-AVERAGE(Таблица1[БСП ао - цена]))/_xlfn.STDEV.S(Таблица1[БСП ао - цена])</f>
        <v>0.20478780354330606</v>
      </c>
      <c r="T91" s="5">
        <f>(Таблица1[[#This Row],[БСП ао - цена]]-MIN(Таблица1[БСП ао - цена]))/(MAX(Таблица1[БСП ао - цена])-MIN(Таблица1[БСП ао - цена]))</f>
        <v>0.29262747645339399</v>
      </c>
      <c r="U91" s="5">
        <f>(Таблица1[[#This Row],[СевСт-ао цена]]-AVERAGE(Таблица1[СевСт-ао цена]))/_xlfn.STDEV.S(Таблица1[СевСт-ао цена])</f>
        <v>-0.93811547555266595</v>
      </c>
      <c r="V91" s="5">
        <f>(Таблица1[[#This Row],[СевСт-ао цена]]-MIN(Таблица1[СевСт-ао цена]))/(MAX(Таблица1[СевСт-ао цена])-MIN(Таблица1[СевСт-ао цена]))</f>
        <v>0.10123249970084958</v>
      </c>
      <c r="W91" s="5">
        <f>(Таблица1[[#This Row],[Аэрофлот - цена]]-AVERAGE(Таблица1[Аэрофлот - цена]))/_xlfn.STDEV.S(Таблица1[Аэрофлот - цена])</f>
        <v>-0.74321937892890211</v>
      </c>
      <c r="X91" s="5">
        <f>(Таблица1[[#This Row],[Аэрофлот - цена]]-MIN(Таблица1[Аэрофлот - цена]))/(MAX(Таблица1[Аэрофлот - цена])-MIN(Таблица1[Аэрофлот - цена]))</f>
        <v>0.13661522086216074</v>
      </c>
    </row>
    <row r="92" spans="1:24" x14ac:dyDescent="0.25">
      <c r="A92" s="1">
        <v>40826</v>
      </c>
      <c r="B92" s="6">
        <v>91.38</v>
      </c>
      <c r="C92" s="6">
        <v>392.2</v>
      </c>
      <c r="D92" s="6">
        <v>52.73</v>
      </c>
      <c r="E92">
        <v>792930</v>
      </c>
      <c r="F92">
        <v>17059860</v>
      </c>
      <c r="G92">
        <v>6478700</v>
      </c>
      <c r="H92" s="5">
        <f>(Таблица1[[#This Row],[БСП ао - цена]]-B91)/B91</f>
        <v>0.32243125904486258</v>
      </c>
      <c r="I92" s="5">
        <f>(Таблица1[[#This Row],[СевСт-ао цена]]-C91)/C91</f>
        <v>3.4828496042216328E-2</v>
      </c>
      <c r="J92" s="5">
        <f>(Таблица1[[#This Row],[Аэрофлот - цена]]-D91)/D91</f>
        <v>3.8605475674610867E-2</v>
      </c>
      <c r="K92" s="5">
        <f>LN(Таблица1[[#This Row],[БСП ао - объём]])</f>
        <v>13.583490224337394</v>
      </c>
      <c r="L92" s="5">
        <f>LN(Таблица1[[#This Row],[СевСт-ао - объём]])</f>
        <v>16.652238893663537</v>
      </c>
      <c r="M92" s="5">
        <f>LN(Таблица1[[#This Row],[Аэрофлот - объём]])</f>
        <v>15.684030430918167</v>
      </c>
      <c r="N92" s="6">
        <f>Таблица1[[#This Row],[БСП ао - цена]]*10</f>
        <v>913.8</v>
      </c>
      <c r="O92" s="6">
        <f>Таблица1[[#This Row],[Аэрофлот - цена]]*10</f>
        <v>527.29999999999995</v>
      </c>
      <c r="P92" s="5">
        <f>Таблица1[[#This Row],[БСП ао - объём]]*Таблица1[[#This Row],[БСП ао - цена]]</f>
        <v>72457943.399999991</v>
      </c>
      <c r="Q92" s="5">
        <f>Таблица1[[#This Row],[СевСт-ао - объём]]*Таблица1[[#This Row],[СевСт-ао цена]]</f>
        <v>6690877092</v>
      </c>
      <c r="R92" s="5">
        <f>Таблица1[[#This Row],[Аэрофлот - объём]]*Таблица1[[#This Row],[Аэрофлот - цена]]</f>
        <v>341621851</v>
      </c>
      <c r="S92" s="5">
        <f>(Таблица1[[#This Row],[БСП ао - цена]]-AVERAGE(Таблица1[БСП ао - цена]))/_xlfn.STDEV.S(Таблица1[БСП ао - цена])</f>
        <v>0.93233641325835315</v>
      </c>
      <c r="T92" s="5">
        <f>(Таблица1[[#This Row],[БСП ао - цена]]-MIN(Таблица1[БСП ао - цена]))/(MAX(Таблица1[БСП ао - цена])-MIN(Таблица1[БСП ао - цена]))</f>
        <v>0.43734978889249759</v>
      </c>
      <c r="U92" s="5">
        <f>(Таблица1[[#This Row],[СевСт-ао цена]]-AVERAGE(Таблица1[СевСт-ао цена]))/_xlfn.STDEV.S(Таблица1[СевСт-ао цена])</f>
        <v>-0.90343804251282545</v>
      </c>
      <c r="V92" s="5">
        <f>(Таблица1[[#This Row],[СевСт-ао цена]]-MIN(Таблица1[СевСт-ао цена]))/(MAX(Таблица1[СевСт-ао цена])-MIN(Таблица1[СевСт-ао цена]))</f>
        <v>0.10913007059949741</v>
      </c>
      <c r="W92" s="5">
        <f>(Таблица1[[#This Row],[Аэрофлот - цена]]-AVERAGE(Таблица1[Аэрофлот - цена]))/_xlfn.STDEV.S(Таблица1[Аэрофлот - цена])</f>
        <v>-0.69417997825071642</v>
      </c>
      <c r="X92" s="5">
        <f>(Таблица1[[#This Row],[Аэрофлот - цена]]-MIN(Таблица1[Аэрофлот - цена]))/(MAX(Таблица1[Аэрофлот - цена])-MIN(Таблица1[Аэрофлот - цена]))</f>
        <v>0.14704630122405532</v>
      </c>
    </row>
    <row r="93" spans="1:24" x14ac:dyDescent="0.25">
      <c r="A93" s="1">
        <v>40833</v>
      </c>
      <c r="B93" s="6">
        <v>90.38</v>
      </c>
      <c r="C93" s="6">
        <v>388</v>
      </c>
      <c r="D93" s="6">
        <v>51.12</v>
      </c>
      <c r="E93">
        <v>308060</v>
      </c>
      <c r="F93">
        <v>14289650</v>
      </c>
      <c r="G93">
        <v>5136800</v>
      </c>
      <c r="H93" s="5">
        <f>(Таблица1[[#This Row],[БСП ао - цена]]-B92)/B92</f>
        <v>-1.094331363536879E-2</v>
      </c>
      <c r="I93" s="5">
        <f>(Таблица1[[#This Row],[СевСт-ао цена]]-C92)/C92</f>
        <v>-1.0708822029576718E-2</v>
      </c>
      <c r="J93" s="5">
        <f>(Таблица1[[#This Row],[Аэрофлот - цена]]-D92)/D92</f>
        <v>-3.0532903470510138E-2</v>
      </c>
      <c r="K93" s="5">
        <f>LN(Таблица1[[#This Row],[БСП ао - объём]])</f>
        <v>12.638049848178449</v>
      </c>
      <c r="L93" s="5">
        <f>LN(Таблица1[[#This Row],[СевСт-ао - объём]])</f>
        <v>16.475046056953897</v>
      </c>
      <c r="M93" s="5">
        <f>LN(Таблица1[[#This Row],[Аэрофлот - объём]])</f>
        <v>15.451940875461975</v>
      </c>
      <c r="N93" s="6">
        <f>Таблица1[[#This Row],[БСП ао - цена]]*10</f>
        <v>903.8</v>
      </c>
      <c r="O93" s="6">
        <f>Таблица1[[#This Row],[Аэрофлот - цена]]*10</f>
        <v>511.2</v>
      </c>
      <c r="P93" s="5">
        <f>Таблица1[[#This Row],[БСП ао - объём]]*Таблица1[[#This Row],[БСП ао - цена]]</f>
        <v>27842462.799999997</v>
      </c>
      <c r="Q93" s="5">
        <f>Таблица1[[#This Row],[СевСт-ао - объём]]*Таблица1[[#This Row],[СевСт-ао цена]]</f>
        <v>5544384200</v>
      </c>
      <c r="R93" s="5">
        <f>Таблица1[[#This Row],[Аэрофлот - объём]]*Таблица1[[#This Row],[Аэрофлот - цена]]</f>
        <v>262593216</v>
      </c>
      <c r="S93" s="5">
        <f>(Таблица1[[#This Row],[БСП ао - цена]]-AVERAGE(Таблица1[БСП ао - цена]))/_xlfn.STDEV.S(Таблица1[БСП ао - цена])</f>
        <v>0.89968162826216613</v>
      </c>
      <c r="T93" s="5">
        <f>(Таблица1[[#This Row],[БСП ао - цена]]-MIN(Таблица1[БСП ао - цена]))/(MAX(Таблица1[БСП ао - цена])-MIN(Таблица1[БСП ао - цена]))</f>
        <v>0.43085417343293281</v>
      </c>
      <c r="U93" s="5">
        <f>(Таблица1[[#This Row],[СевСт-ао цена]]-AVERAGE(Таблица1[СевСт-ао цена]))/_xlfn.STDEV.S(Таблица1[СевСт-ао цена])</f>
        <v>-0.91447177120732015</v>
      </c>
      <c r="V93" s="5">
        <f>(Таблица1[[#This Row],[СевСт-ао цена]]-MIN(Таблица1[СевСт-ао цена]))/(MAX(Таблица1[СевСт-ао цена])-MIN(Таблица1[СевСт-ао цена]))</f>
        <v>0.10661720713174583</v>
      </c>
      <c r="W93" s="5">
        <f>(Таблица1[[#This Row],[Аэрофлот - цена]]-AVERAGE(Таблица1[Аэрофлот - цена]))/_xlfn.STDEV.S(Таблица1[Аэрофлот - цена])</f>
        <v>-0.73446234309351188</v>
      </c>
      <c r="X93" s="5">
        <f>(Таблица1[[#This Row],[Аэрофлот - цена]]-MIN(Таблица1[Аэрофлот - цена]))/(MAX(Таблица1[Аэрофлот - цена])-MIN(Таблица1[Аэрофлот - цена]))</f>
        <v>0.1384779137839276</v>
      </c>
    </row>
    <row r="94" spans="1:24" x14ac:dyDescent="0.25">
      <c r="A94" s="1">
        <v>40840</v>
      </c>
      <c r="B94" s="6">
        <v>100.31</v>
      </c>
      <c r="C94" s="6">
        <v>448.1</v>
      </c>
      <c r="D94" s="6">
        <v>57.19</v>
      </c>
      <c r="E94">
        <v>526480</v>
      </c>
      <c r="F94">
        <v>22361700</v>
      </c>
      <c r="G94">
        <v>16925600</v>
      </c>
      <c r="H94" s="5">
        <f>(Таблица1[[#This Row],[БСП ао - цена]]-B93)/B93</f>
        <v>0.10986944014162434</v>
      </c>
      <c r="I94" s="5">
        <f>(Таблица1[[#This Row],[СевСт-ао цена]]-C93)/C93</f>
        <v>0.15489690721649491</v>
      </c>
      <c r="J94" s="5">
        <f>(Таблица1[[#This Row],[Аэрофлот - цена]]-D93)/D93</f>
        <v>0.11874021909233178</v>
      </c>
      <c r="K94" s="5">
        <f>LN(Таблица1[[#This Row],[БСП ао - объём]])</f>
        <v>13.173968623130001</v>
      </c>
      <c r="L94" s="5">
        <f>LN(Таблица1[[#This Row],[СевСт-ао - объём]])</f>
        <v>16.922860231983684</v>
      </c>
      <c r="M94" s="5">
        <f>LN(Таблица1[[#This Row],[Аэрофлот - объём]])</f>
        <v>16.644337826651245</v>
      </c>
      <c r="N94" s="6">
        <f>Таблица1[[#This Row],[БСП ао - цена]]*10</f>
        <v>1003.1</v>
      </c>
      <c r="O94" s="6">
        <f>Таблица1[[#This Row],[Аэрофлот - цена]]*10</f>
        <v>571.9</v>
      </c>
      <c r="P94" s="5">
        <f>Таблица1[[#This Row],[БСП ао - объём]]*Таблица1[[#This Row],[БСП ао - цена]]</f>
        <v>52811208.800000004</v>
      </c>
      <c r="Q94" s="5">
        <f>Таблица1[[#This Row],[СевСт-ао - объём]]*Таблица1[[#This Row],[СевСт-ао цена]]</f>
        <v>10020277770</v>
      </c>
      <c r="R94" s="5">
        <f>Таблица1[[#This Row],[Аэрофлот - объём]]*Таблица1[[#This Row],[Аэрофлот - цена]]</f>
        <v>967975064</v>
      </c>
      <c r="S94" s="5">
        <f>(Таблица1[[#This Row],[БСП ао - цена]]-AVERAGE(Таблица1[БСП ао - цена]))/_xlfn.STDEV.S(Таблица1[БСП ао - цена])</f>
        <v>1.2239436432743036</v>
      </c>
      <c r="T94" s="5">
        <f>(Таблица1[[#This Row],[БСП ао - цена]]-MIN(Таблица1[БСП ао - цена]))/(MAX(Таблица1[БСП ао - цена])-MIN(Таблица1[БСП ао - цена]))</f>
        <v>0.49535563494641122</v>
      </c>
      <c r="U94" s="5">
        <f>(Таблица1[[#This Row],[СевСт-ао цена]]-AVERAGE(Таблица1[СевСт-ао цена]))/_xlfn.STDEV.S(Таблица1[СевСт-ао цена])</f>
        <v>-0.75658436774562199</v>
      </c>
      <c r="V94" s="5">
        <f>(Таблица1[[#This Row],[СевСт-ао цена]]-MIN(Таблица1[СевСт-ао цена]))/(MAX(Таблица1[СевСт-ао цена])-MIN(Таблица1[СевСт-ао цена]))</f>
        <v>0.14257508675361971</v>
      </c>
      <c r="W94" s="5">
        <f>(Таблица1[[#This Row],[Аэрофлот - цена]]-AVERAGE(Таблица1[Аэрофлот - цена]))/_xlfn.STDEV.S(Таблица1[Аэрофлот - цена])</f>
        <v>-0.58259032160545654</v>
      </c>
      <c r="X94" s="5">
        <f>(Таблица1[[#This Row],[Аэрофлот - цена]]-MIN(Таблица1[Аэрофлот - цена]))/(MAX(Таблица1[Аэрофлот - цена])-MIN(Таблица1[Аэрофлот - цена]))</f>
        <v>0.17078233102714208</v>
      </c>
    </row>
    <row r="95" spans="1:24" x14ac:dyDescent="0.25">
      <c r="A95" s="1">
        <v>40847</v>
      </c>
      <c r="B95" s="6">
        <v>100.45</v>
      </c>
      <c r="C95" s="6">
        <v>451</v>
      </c>
      <c r="D95" s="6">
        <v>52.27</v>
      </c>
      <c r="E95">
        <v>219710</v>
      </c>
      <c r="F95">
        <v>10307980</v>
      </c>
      <c r="G95">
        <v>11202000</v>
      </c>
      <c r="H95" s="5">
        <f>(Таблица1[[#This Row],[БСП ао - цена]]-B94)/B94</f>
        <v>1.3956734124214989E-3</v>
      </c>
      <c r="I95" s="5">
        <f>(Таблица1[[#This Row],[СевСт-ао цена]]-C94)/C94</f>
        <v>6.471769694264622E-3</v>
      </c>
      <c r="J95" s="5">
        <f>(Таблица1[[#This Row],[Аэрофлот - цена]]-D94)/D94</f>
        <v>-8.6029026053505764E-2</v>
      </c>
      <c r="K95" s="5">
        <f>LN(Таблица1[[#This Row],[БСП ао - объём]])</f>
        <v>12.300063773950416</v>
      </c>
      <c r="L95" s="5">
        <f>LN(Таблица1[[#This Row],[СевСт-ао - объём]])</f>
        <v>16.148428910511921</v>
      </c>
      <c r="M95" s="5">
        <f>LN(Таблица1[[#This Row],[Аэрофлот - объём]])</f>
        <v>16.231602891751916</v>
      </c>
      <c r="N95" s="6">
        <f>Таблица1[[#This Row],[БСП ао - цена]]*10</f>
        <v>1004.5</v>
      </c>
      <c r="O95" s="6">
        <f>Таблица1[[#This Row],[Аэрофлот - цена]]*10</f>
        <v>522.70000000000005</v>
      </c>
      <c r="P95" s="5">
        <f>Таблица1[[#This Row],[БСП ао - объём]]*Таблица1[[#This Row],[БСП ао - цена]]</f>
        <v>22069869.5</v>
      </c>
      <c r="Q95" s="5">
        <f>Таблица1[[#This Row],[СевСт-ао - объём]]*Таблица1[[#This Row],[СевСт-ао цена]]</f>
        <v>4648898980</v>
      </c>
      <c r="R95" s="5">
        <f>Таблица1[[#This Row],[Аэрофлот - объём]]*Таблица1[[#This Row],[Аэрофлот - цена]]</f>
        <v>585528540</v>
      </c>
      <c r="S95" s="5">
        <f>(Таблица1[[#This Row],[БСП ао - цена]]-AVERAGE(Таблица1[БСП ао - цена]))/_xlfn.STDEV.S(Таблица1[БСП ао - цена])</f>
        <v>1.2285153131737698</v>
      </c>
      <c r="T95" s="5">
        <f>(Таблица1[[#This Row],[БСП ао - цена]]-MIN(Таблица1[БСП ао - цена]))/(MAX(Таблица1[БСП ао - цена])-MIN(Таблица1[БСП ао - цена]))</f>
        <v>0.49626502111075033</v>
      </c>
      <c r="U95" s="5">
        <f>(Таблица1[[#This Row],[СевСт-ао цена]]-AVERAGE(Таблица1[СевСт-ао цена]))/_xlfn.STDEV.S(Таблица1[СевСт-ао цена])</f>
        <v>-0.74896584078989947</v>
      </c>
      <c r="V95" s="5">
        <f>(Таблица1[[#This Row],[СевСт-ао цена]]-MIN(Таблица1[СевСт-ао цена]))/(MAX(Таблица1[СевСт-ао цена])-MIN(Таблица1[СевСт-ао цена]))</f>
        <v>0.14431015914801962</v>
      </c>
      <c r="W95" s="5">
        <f>(Таблица1[[#This Row],[Аэрофлот - цена]]-AVERAGE(Таблица1[Аэрофлот - цена]))/_xlfn.STDEV.S(Таблица1[Аэрофлот - цена])</f>
        <v>-0.70568922534865786</v>
      </c>
      <c r="X95" s="5">
        <f>(Таблица1[[#This Row],[Аэрофлот - цена]]-MIN(Таблица1[Аэрофлот - цена]))/(MAX(Таблица1[Аэрофлот - цена])-MIN(Таблица1[Аэрофлот - цена]))</f>
        <v>0.144598190526876</v>
      </c>
    </row>
    <row r="96" spans="1:24" x14ac:dyDescent="0.25">
      <c r="A96" s="1">
        <v>40854</v>
      </c>
      <c r="B96" s="6">
        <v>95.9</v>
      </c>
      <c r="C96" s="6">
        <v>456.8</v>
      </c>
      <c r="D96" s="6">
        <v>51.62</v>
      </c>
      <c r="E96">
        <v>350350</v>
      </c>
      <c r="F96">
        <v>14677690</v>
      </c>
      <c r="G96">
        <v>6352800</v>
      </c>
      <c r="H96" s="5">
        <f>(Таблица1[[#This Row],[БСП ао - цена]]-B95)/B95</f>
        <v>-4.5296167247386727E-2</v>
      </c>
      <c r="I96" s="5">
        <f>(Таблица1[[#This Row],[СевСт-ао цена]]-C95)/C95</f>
        <v>1.2860310421286056E-2</v>
      </c>
      <c r="J96" s="5">
        <f>(Таблица1[[#This Row],[Аэрофлот - цена]]-D95)/D95</f>
        <v>-1.2435431413813003E-2</v>
      </c>
      <c r="K96" s="5">
        <f>LN(Таблица1[[#This Row],[БСП ао - объём]])</f>
        <v>12.76668793379868</v>
      </c>
      <c r="L96" s="5">
        <f>LN(Таблица1[[#This Row],[СевСт-ао - объём]])</f>
        <v>16.50183921182051</v>
      </c>
      <c r="M96" s="5">
        <f>LN(Таблица1[[#This Row],[Аэрофлот - объём]])</f>
        <v>15.664406218563139</v>
      </c>
      <c r="N96" s="6">
        <f>Таблица1[[#This Row],[БСП ао - цена]]*10</f>
        <v>959</v>
      </c>
      <c r="O96" s="6">
        <f>Таблица1[[#This Row],[Аэрофлот - цена]]*10</f>
        <v>516.19999999999993</v>
      </c>
      <c r="P96" s="5">
        <f>Таблица1[[#This Row],[БСП ао - объём]]*Таблица1[[#This Row],[БСП ао - цена]]</f>
        <v>33598565</v>
      </c>
      <c r="Q96" s="5">
        <f>Таблица1[[#This Row],[СевСт-ао - объём]]*Таблица1[[#This Row],[СевСт-ао цена]]</f>
        <v>6704768792</v>
      </c>
      <c r="R96" s="5">
        <f>Таблица1[[#This Row],[Аэрофлот - объём]]*Таблица1[[#This Row],[Аэрофлот - цена]]</f>
        <v>327931536</v>
      </c>
      <c r="S96" s="5">
        <f>(Таблица1[[#This Row],[БСП ао - цена]]-AVERAGE(Таблица1[БСП ао - цена]))/_xlfn.STDEV.S(Таблица1[БСП ао - цена])</f>
        <v>1.0799360414411188</v>
      </c>
      <c r="T96" s="5">
        <f>(Таблица1[[#This Row],[БСП ао - цена]]-MIN(Таблица1[БСП ао - цена]))/(MAX(Таблица1[БСП ао - цена])-MIN(Таблица1[БСП ао - цена]))</f>
        <v>0.46670997076973053</v>
      </c>
      <c r="U96" s="5">
        <f>(Таблица1[[#This Row],[СевСт-ао цена]]-AVERAGE(Таблица1[СевСт-ао цена]))/_xlfn.STDEV.S(Таблица1[СевСт-ао цена])</f>
        <v>-0.73372878687845444</v>
      </c>
      <c r="V96" s="5">
        <f>(Таблица1[[#This Row],[СевСт-ао цена]]-MIN(Таблица1[СевСт-ао цена]))/(MAX(Таблица1[СевСт-ао цена])-MIN(Таблица1[СевСт-ао цена]))</f>
        <v>0.14778030393681943</v>
      </c>
      <c r="W96" s="5">
        <f>(Таблица1[[#This Row],[Аэрофлот - цена]]-AVERAGE(Таблица1[Аэрофлот - цена]))/_xlfn.STDEV.S(Таблица1[Аэрофлот - цена])</f>
        <v>-0.72195229190009713</v>
      </c>
      <c r="X96" s="5">
        <f>(Таблица1[[#This Row],[Аэрофлот - цена]]-MIN(Таблица1[Аэрофлот - цена]))/(MAX(Таблица1[Аэрофлот - цена])-MIN(Таблица1[Аэрофлот - цена]))</f>
        <v>0.14113890367216603</v>
      </c>
    </row>
    <row r="97" spans="1:24" x14ac:dyDescent="0.25">
      <c r="A97" s="1">
        <v>40861</v>
      </c>
      <c r="B97" s="6">
        <v>89</v>
      </c>
      <c r="C97" s="6">
        <v>426.1</v>
      </c>
      <c r="D97" s="6">
        <v>50.74</v>
      </c>
      <c r="E97">
        <v>518240</v>
      </c>
      <c r="F97">
        <v>12153150</v>
      </c>
      <c r="G97">
        <v>5843000</v>
      </c>
      <c r="H97" s="5">
        <f>(Таблица1[[#This Row],[БСП ао - цена]]-B96)/B96</f>
        <v>-7.1949947862356672E-2</v>
      </c>
      <c r="I97" s="5">
        <f>(Таблица1[[#This Row],[СевСт-ао цена]]-C96)/C96</f>
        <v>-6.7206654991243411E-2</v>
      </c>
      <c r="J97" s="5">
        <f>(Таблица1[[#This Row],[Аэрофлот - цена]]-D96)/D96</f>
        <v>-1.7047655947307158E-2</v>
      </c>
      <c r="K97" s="5">
        <f>LN(Таблица1[[#This Row],[БСП ао - объём]])</f>
        <v>13.158193734405156</v>
      </c>
      <c r="L97" s="5">
        <f>LN(Таблица1[[#This Row],[СевСт-ао - объём]])</f>
        <v>16.313098953408218</v>
      </c>
      <c r="M97" s="5">
        <f>LN(Таблица1[[#This Row],[Аэрофлот - объём]])</f>
        <v>15.580754921536574</v>
      </c>
      <c r="N97" s="6">
        <f>Таблица1[[#This Row],[БСП ао - цена]]*10</f>
        <v>890</v>
      </c>
      <c r="O97" s="6">
        <f>Таблица1[[#This Row],[Аэрофлот - цена]]*10</f>
        <v>507.40000000000003</v>
      </c>
      <c r="P97" s="5">
        <f>Таблица1[[#This Row],[БСП ао - объём]]*Таблица1[[#This Row],[БСП ао - цена]]</f>
        <v>46123360</v>
      </c>
      <c r="Q97" s="5">
        <f>Таблица1[[#This Row],[СевСт-ао - объём]]*Таблица1[[#This Row],[СевСт-ао цена]]</f>
        <v>5178457215</v>
      </c>
      <c r="R97" s="5">
        <f>Таблица1[[#This Row],[Аэрофлот - объём]]*Таблица1[[#This Row],[Аэрофлот - цена]]</f>
        <v>296473820</v>
      </c>
      <c r="S97" s="5">
        <f>(Таблица1[[#This Row],[БСП ао - цена]]-AVERAGE(Таблица1[БСП ао - цена]))/_xlfn.STDEV.S(Таблица1[БСП ао - цена])</f>
        <v>0.85461802496742811</v>
      </c>
      <c r="T97" s="5">
        <f>(Таблица1[[#This Row],[БСП ао - цена]]-MIN(Таблица1[БСП ао - цена]))/(MAX(Таблица1[БСП ао - цена])-MIN(Таблица1[БСП ао - цена]))</f>
        <v>0.42189022409873339</v>
      </c>
      <c r="U97" s="5">
        <f>(Таблица1[[#This Row],[СевСт-ао цена]]-AVERAGE(Таблица1[СевСт-ао цена]))/_xlfn.STDEV.S(Таблица1[СевСт-ао цена])</f>
        <v>-0.81438008947868945</v>
      </c>
      <c r="V97" s="5">
        <f>(Таблица1[[#This Row],[СевСт-ао цена]]-MIN(Таблица1[СевСт-ао цена]))/(MAX(Таблица1[СевСт-ао цена])-MIN(Таблица1[СевСт-ао цена]))</f>
        <v>0.12941246858920666</v>
      </c>
      <c r="W97" s="5">
        <f>(Таблица1[[#This Row],[Аэрофлот - цена]]-AVERAGE(Таблица1[Аэрофлот - цена]))/_xlfn.STDEV.S(Таблица1[Аэрофлот - цена])</f>
        <v>-0.74396998200050701</v>
      </c>
      <c r="X97" s="5">
        <f>(Таблица1[[#This Row],[Аэрофлот - цена]]-MIN(Таблица1[Аэрофлот - цена]))/(MAX(Таблица1[Аэрофлот - цена])-MIN(Таблица1[Аэрофлот - цена]))</f>
        <v>0.13645556146886642</v>
      </c>
    </row>
    <row r="98" spans="1:24" x14ac:dyDescent="0.25">
      <c r="A98" s="1">
        <v>40868</v>
      </c>
      <c r="B98" s="6">
        <v>78.48</v>
      </c>
      <c r="C98" s="6">
        <v>403.5</v>
      </c>
      <c r="D98" s="6">
        <v>49.74</v>
      </c>
      <c r="E98">
        <v>801300</v>
      </c>
      <c r="F98">
        <v>15383710</v>
      </c>
      <c r="G98">
        <v>14416900</v>
      </c>
      <c r="H98" s="5">
        <f>(Таблица1[[#This Row],[БСП ао - цена]]-B97)/B97</f>
        <v>-0.11820224719101119</v>
      </c>
      <c r="I98" s="5">
        <f>(Таблица1[[#This Row],[СевСт-ао цена]]-C97)/C97</f>
        <v>-5.3039192677775224E-2</v>
      </c>
      <c r="J98" s="5">
        <f>(Таблица1[[#This Row],[Аэрофлот - цена]]-D97)/D97</f>
        <v>-1.9708316909735908E-2</v>
      </c>
      <c r="K98" s="5">
        <f>LN(Таблица1[[#This Row],[БСП ао - объём]])</f>
        <v>13.593990687766162</v>
      </c>
      <c r="L98" s="5">
        <f>LN(Таблица1[[#This Row],[СевСт-ао - объём]])</f>
        <v>16.548819715319045</v>
      </c>
      <c r="M98" s="5">
        <f>LN(Таблица1[[#This Row],[Аэрофлот - объём]])</f>
        <v>16.483911687514176</v>
      </c>
      <c r="N98" s="6">
        <f>Таблица1[[#This Row],[БСП ао - цена]]*10</f>
        <v>784.80000000000007</v>
      </c>
      <c r="O98" s="6">
        <f>Таблица1[[#This Row],[Аэрофлот - цена]]*10</f>
        <v>497.40000000000003</v>
      </c>
      <c r="P98" s="5">
        <f>Таблица1[[#This Row],[БСП ао - объём]]*Таблица1[[#This Row],[БСП ао - цена]]</f>
        <v>62886024</v>
      </c>
      <c r="Q98" s="5">
        <f>Таблица1[[#This Row],[СевСт-ао - объём]]*Таблица1[[#This Row],[СевСт-ао цена]]</f>
        <v>6207326985</v>
      </c>
      <c r="R98" s="5">
        <f>Таблица1[[#This Row],[Аэрофлот - объём]]*Таблица1[[#This Row],[Аэрофлот - цена]]</f>
        <v>717096606</v>
      </c>
      <c r="S98" s="5">
        <f>(Таблица1[[#This Row],[БСП ао - цена]]-AVERAGE(Таблица1[БСП ао - цена]))/_xlfn.STDEV.S(Таблица1[БСП ао - цена])</f>
        <v>0.51108968680754074</v>
      </c>
      <c r="T98" s="5">
        <f>(Таблица1[[#This Row],[БСП ао - цена]]-MIN(Таблица1[БСП ао - цена]))/(MAX(Таблица1[БСП ао - цена])-MIN(Таблица1[БСП ао - цена]))</f>
        <v>0.3535563494641118</v>
      </c>
      <c r="U98" s="5">
        <f>(Таблица1[[#This Row],[СевСт-ао цена]]-AVERAGE(Таблица1[СевСт-ао цена]))/_xlfn.STDEV.S(Таблица1[СевСт-ао цена])</f>
        <v>-0.87375205816811341</v>
      </c>
      <c r="V98" s="5">
        <f>(Таблица1[[#This Row],[СевСт-ао цена]]-MIN(Таблица1[СевСт-ао цена]))/(MAX(Таблица1[СевСт-ао цена])-MIN(Таблица1[СевСт-ао цена]))</f>
        <v>0.11589086992940049</v>
      </c>
      <c r="W98" s="5">
        <f>(Таблица1[[#This Row],[Аэрофлот - цена]]-AVERAGE(Таблица1[Аэрофлот - цена]))/_xlfn.STDEV.S(Таблица1[Аэрофлот - цена])</f>
        <v>-0.76899008438733663</v>
      </c>
      <c r="X98" s="5">
        <f>(Таблица1[[#This Row],[Аэрофлот - цена]]-MIN(Таблица1[Аэрофлот - цена]))/(MAX(Таблица1[Аэрофлот - цена])-MIN(Таблица1[Аэрофлот - цена]))</f>
        <v>0.13113358169238956</v>
      </c>
    </row>
    <row r="99" spans="1:24" x14ac:dyDescent="0.25">
      <c r="A99" s="1">
        <v>40875</v>
      </c>
      <c r="B99" s="6">
        <v>85.4</v>
      </c>
      <c r="C99" s="6">
        <v>398.4</v>
      </c>
      <c r="D99" s="6">
        <v>50.55</v>
      </c>
      <c r="E99">
        <v>1697980</v>
      </c>
      <c r="F99">
        <v>29615950</v>
      </c>
      <c r="G99">
        <v>8414700</v>
      </c>
      <c r="H99" s="5">
        <f>(Таблица1[[#This Row],[БСП ао - цена]]-B98)/B98</f>
        <v>8.817533129459737E-2</v>
      </c>
      <c r="I99" s="5">
        <f>(Таблица1[[#This Row],[СевСт-ао цена]]-C98)/C98</f>
        <v>-1.2639405204461022E-2</v>
      </c>
      <c r="J99" s="5">
        <f>(Таблица1[[#This Row],[Аэрофлот - цена]]-D98)/D98</f>
        <v>1.6284680337756235E-2</v>
      </c>
      <c r="K99" s="5">
        <f>LN(Таблица1[[#This Row],[БСП ао - объём]])</f>
        <v>14.344949867221047</v>
      </c>
      <c r="L99" s="5">
        <f>LN(Таблица1[[#This Row],[СевСт-ао - объём]])</f>
        <v>17.203823625517384</v>
      </c>
      <c r="M99" s="5">
        <f>LN(Таблица1[[#This Row],[Аэрофлот - объём]])</f>
        <v>15.94549073434766</v>
      </c>
      <c r="N99" s="6">
        <f>Таблица1[[#This Row],[БСП ао - цена]]*10</f>
        <v>854</v>
      </c>
      <c r="O99" s="6">
        <f>Таблица1[[#This Row],[Аэрофлот - цена]]*10</f>
        <v>505.5</v>
      </c>
      <c r="P99" s="5">
        <f>Таблица1[[#This Row],[БСП ао - объём]]*Таблица1[[#This Row],[БСП ао - цена]]</f>
        <v>145007492</v>
      </c>
      <c r="Q99" s="5">
        <f>Таблица1[[#This Row],[СевСт-ао - объём]]*Таблица1[[#This Row],[СевСт-ао цена]]</f>
        <v>11798994480</v>
      </c>
      <c r="R99" s="5">
        <f>Таблица1[[#This Row],[Аэрофлот - объём]]*Таблица1[[#This Row],[Аэрофлот - цена]]</f>
        <v>425363085</v>
      </c>
      <c r="S99" s="5">
        <f>(Таблица1[[#This Row],[БСП ао - цена]]-AVERAGE(Таблица1[БСП ао - цена]))/_xlfn.STDEV.S(Таблица1[БСП ао - цена])</f>
        <v>0.73706079898115506</v>
      </c>
      <c r="T99" s="5">
        <f>(Таблица1[[#This Row],[БСП ао - цена]]-MIN(Таблица1[БСП ао - цена]))/(MAX(Таблица1[БСП ао - цена])-MIN(Таблица1[БСП ао - цена]))</f>
        <v>0.39850600844430017</v>
      </c>
      <c r="U99" s="5">
        <f>(Таблица1[[#This Row],[СевСт-ао цена]]-AVERAGE(Таблица1[СевСт-ао цена]))/_xlfn.STDEV.S(Таблица1[СевСт-ао цена])</f>
        <v>-0.88715015729714286</v>
      </c>
      <c r="V99" s="5">
        <f>(Таблица1[[#This Row],[СевСт-ао цена]]-MIN(Таблица1[СевСт-ао цена]))/(MAX(Таблица1[СевСт-ао цена])-MIN(Таблица1[СевСт-ао цена]))</f>
        <v>0.11283953571855926</v>
      </c>
      <c r="W99" s="5">
        <f>(Таблица1[[#This Row],[Аэрофлот - цена]]-AVERAGE(Таблица1[Аэрофлот - цена]))/_xlfn.STDEV.S(Таблица1[Аэрофлот - цена])</f>
        <v>-0.74872380145400474</v>
      </c>
      <c r="X99" s="5">
        <f>(Таблица1[[#This Row],[Аэрофлот - цена]]-MIN(Таблица1[Аэрофлот - цена]))/(MAX(Таблица1[Аэрофлот - цена])-MIN(Таблица1[Аэрофлот - цена]))</f>
        <v>0.13544438531133579</v>
      </c>
    </row>
    <row r="100" spans="1:24" x14ac:dyDescent="0.25">
      <c r="A100" s="1">
        <v>40882</v>
      </c>
      <c r="B100" s="6">
        <v>72</v>
      </c>
      <c r="C100" s="6">
        <v>385.8</v>
      </c>
      <c r="D100" s="6">
        <v>47.12</v>
      </c>
      <c r="E100">
        <v>1069730</v>
      </c>
      <c r="F100">
        <v>14304940</v>
      </c>
      <c r="G100">
        <v>6337100</v>
      </c>
      <c r="H100" s="5">
        <f>(Таблица1[[#This Row],[БСП ао - цена]]-B99)/B99</f>
        <v>-0.15690866510538648</v>
      </c>
      <c r="I100" s="5">
        <f>(Таблица1[[#This Row],[СевСт-ао цена]]-C99)/C99</f>
        <v>-3.16265060240963E-2</v>
      </c>
      <c r="J100" s="5">
        <f>(Таблица1[[#This Row],[Аэрофлот - цена]]-D99)/D99</f>
        <v>-6.7853610286844709E-2</v>
      </c>
      <c r="K100" s="5">
        <f>LN(Таблица1[[#This Row],[БСП ао - объём]])</f>
        <v>13.882916838147292</v>
      </c>
      <c r="L100" s="5">
        <f>LN(Таблица1[[#This Row],[СевСт-ао - объём]])</f>
        <v>16.476115490119906</v>
      </c>
      <c r="M100" s="5">
        <f>LN(Таблица1[[#This Row],[Аэрофлот - объём]])</f>
        <v>15.661931808518846</v>
      </c>
      <c r="N100" s="6">
        <f>Таблица1[[#This Row],[БСП ао - цена]]*10</f>
        <v>720</v>
      </c>
      <c r="O100" s="6">
        <f>Таблица1[[#This Row],[Аэрофлот - цена]]*10</f>
        <v>471.2</v>
      </c>
      <c r="P100" s="5">
        <f>Таблица1[[#This Row],[БСП ао - объём]]*Таблица1[[#This Row],[БСП ао - цена]]</f>
        <v>77020560</v>
      </c>
      <c r="Q100" s="5">
        <f>Таблица1[[#This Row],[СевСт-ао - объём]]*Таблица1[[#This Row],[СевСт-ао цена]]</f>
        <v>5518845852</v>
      </c>
      <c r="R100" s="5">
        <f>Таблица1[[#This Row],[Аэрофлот - объём]]*Таблица1[[#This Row],[Аэрофлот - цена]]</f>
        <v>298604152</v>
      </c>
      <c r="S100" s="5">
        <f>(Таблица1[[#This Row],[БСП ао - цена]]-AVERAGE(Таблица1[БСП ао - цена]))/_xlfn.STDEV.S(Таблица1[БСП ао - цена])</f>
        <v>0.29948668003224865</v>
      </c>
      <c r="T100" s="5">
        <f>(Таблица1[[#This Row],[БСП ао - цена]]-MIN(Таблица1[БСП ао - цена]))/(MAX(Таблица1[БСП ао - цена])-MIN(Таблица1[БСП ао - цена]))</f>
        <v>0.31146476128613187</v>
      </c>
      <c r="U100" s="5">
        <f>(Таблица1[[#This Row],[СевСт-ао цена]]-AVERAGE(Таблица1[СевСт-ао цена]))/_xlfn.STDEV.S(Таблица1[СевСт-ао цена])</f>
        <v>-0.92025134338062686</v>
      </c>
      <c r="V100" s="5">
        <f>(Таблица1[[#This Row],[СевСт-ао цена]]-MIN(Таблица1[СевСт-ао цена]))/(MAX(Таблица1[СевСт-ао цена])-MIN(Таблица1[СевСт-ао цена]))</f>
        <v>0.10530094531530453</v>
      </c>
      <c r="W100" s="5">
        <f>(Таблица1[[#This Row],[Аэрофлот - цена]]-AVERAGE(Таблица1[Аэрофлот - цена]))/_xlfn.STDEV.S(Таблица1[Аэрофлот - цена])</f>
        <v>-0.83454275264083011</v>
      </c>
      <c r="X100" s="5">
        <f>(Таблица1[[#This Row],[Аэрофлот - цена]]-MIN(Таблица1[Аэрофлот - цена]))/(MAX(Таблица1[Аэрофлот - цена])-MIN(Таблица1[Аэрофлот - цена]))</f>
        <v>0.1171899946780202</v>
      </c>
    </row>
    <row r="101" spans="1:24" x14ac:dyDescent="0.25">
      <c r="A101" s="1">
        <v>40889</v>
      </c>
      <c r="B101" s="6">
        <v>71.34</v>
      </c>
      <c r="C101" s="6">
        <v>371.3</v>
      </c>
      <c r="D101" s="6">
        <v>44.95</v>
      </c>
      <c r="E101">
        <v>1062560</v>
      </c>
      <c r="F101">
        <v>12416170</v>
      </c>
      <c r="G101">
        <v>4648400</v>
      </c>
      <c r="H101" s="5">
        <f>(Таблица1[[#This Row],[БСП ао - цена]]-B100)/B100</f>
        <v>-9.1666666666666199E-3</v>
      </c>
      <c r="I101" s="5">
        <f>(Таблица1[[#This Row],[СевСт-ао цена]]-C100)/C100</f>
        <v>-3.7584240539139446E-2</v>
      </c>
      <c r="J101" s="5">
        <f>(Таблица1[[#This Row],[Аэрофлот - цена]]-D100)/D100</f>
        <v>-4.6052631578947255E-2</v>
      </c>
      <c r="K101" s="5">
        <f>LN(Таблица1[[#This Row],[БСП ао - объём]])</f>
        <v>13.87619164877454</v>
      </c>
      <c r="L101" s="5">
        <f>LN(Таблица1[[#This Row],[СевСт-ао - объём]])</f>
        <v>16.33451021332171</v>
      </c>
      <c r="M101" s="5">
        <f>LN(Таблица1[[#This Row],[Аэрофлот - объём]])</f>
        <v>15.352033632330855</v>
      </c>
      <c r="N101" s="6">
        <f>Таблица1[[#This Row],[БСП ао - цена]]*10</f>
        <v>713.40000000000009</v>
      </c>
      <c r="O101" s="6">
        <f>Таблица1[[#This Row],[Аэрофлот - цена]]*10</f>
        <v>449.5</v>
      </c>
      <c r="P101" s="5">
        <f>Таблица1[[#This Row],[БСП ао - объём]]*Таблица1[[#This Row],[БСП ао - цена]]</f>
        <v>75803030.400000006</v>
      </c>
      <c r="Q101" s="5">
        <f>Таблица1[[#This Row],[СевСт-ао - объём]]*Таблица1[[#This Row],[СевСт-ао цена]]</f>
        <v>4610123921</v>
      </c>
      <c r="R101" s="5">
        <f>Таблица1[[#This Row],[Аэрофлот - объём]]*Таблица1[[#This Row],[Аэрофлот - цена]]</f>
        <v>208945580</v>
      </c>
      <c r="S101" s="5">
        <f>(Таблица1[[#This Row],[БСП ао - цена]]-AVERAGE(Таблица1[БСП ао - цена]))/_xlfn.STDEV.S(Таблица1[БСП ао - цена])</f>
        <v>0.27793452193476531</v>
      </c>
      <c r="T101" s="5">
        <f>(Таблица1[[#This Row],[БСП ао - цена]]-MIN(Таблица1[БСП ао - цена]))/(MAX(Таблица1[БСП ао - цена])-MIN(Таблица1[БСП ао - цена]))</f>
        <v>0.30717765508281913</v>
      </c>
      <c r="U101" s="5">
        <f>(Таблица1[[#This Row],[СевСт-ао цена]]-AVERAGE(Таблица1[СевСт-ао цена]))/_xlfn.STDEV.S(Таблица1[СевСт-ао цена])</f>
        <v>-0.95834397815923955</v>
      </c>
      <c r="V101" s="5">
        <f>(Таблица1[[#This Row],[СевСт-ао цена]]-MIN(Таблица1[СевСт-ао цена]))/(MAX(Таблица1[СевСт-ао цена])-MIN(Таблица1[СевСт-ао цена]))</f>
        <v>9.662558334330501E-2</v>
      </c>
      <c r="W101" s="5">
        <f>(Таблица1[[#This Row],[Аэрофлот - цена]]-AVERAGE(Таблица1[Аэрофлот - цена]))/_xlfn.STDEV.S(Таблица1[Аэрофлот - цена])</f>
        <v>-0.88883637482025013</v>
      </c>
      <c r="X101" s="5">
        <f>(Таблица1[[#This Row],[Аэрофлот - цена]]-MIN(Таблица1[Аэрофлот - цена]))/(MAX(Таблица1[Аэрофлот - цена])-MIN(Таблица1[Аэрофлот - цена]))</f>
        <v>0.10564129856306546</v>
      </c>
    </row>
    <row r="102" spans="1:24" x14ac:dyDescent="0.25">
      <c r="A102" s="1">
        <v>40896</v>
      </c>
      <c r="B102" s="6">
        <v>75.260000000000005</v>
      </c>
      <c r="C102" s="6">
        <v>361.2</v>
      </c>
      <c r="D102" s="6">
        <v>44</v>
      </c>
      <c r="E102">
        <v>660710</v>
      </c>
      <c r="F102">
        <v>7456980</v>
      </c>
      <c r="G102">
        <v>4912100</v>
      </c>
      <c r="H102" s="5">
        <f>(Таблица1[[#This Row],[БСП ао - цена]]-B101)/B101</f>
        <v>5.4948135688253456E-2</v>
      </c>
      <c r="I102" s="5">
        <f>(Таблица1[[#This Row],[СевСт-ао цена]]-C101)/C101</f>
        <v>-2.7201723673579377E-2</v>
      </c>
      <c r="J102" s="5">
        <f>(Таблица1[[#This Row],[Аэрофлот - цена]]-D101)/D101</f>
        <v>-2.1134593993325981E-2</v>
      </c>
      <c r="K102" s="5">
        <f>LN(Таблица1[[#This Row],[БСП ао - объём]])</f>
        <v>13.401070293365825</v>
      </c>
      <c r="L102" s="5">
        <f>LN(Таблица1[[#This Row],[СевСт-ао - объём]])</f>
        <v>15.824661064478619</v>
      </c>
      <c r="M102" s="5">
        <f>LN(Таблица1[[#This Row],[Аэрофлот - объём]])</f>
        <v>15.407212106908077</v>
      </c>
      <c r="N102" s="6">
        <f>Таблица1[[#This Row],[БСП ао - цена]]*10</f>
        <v>752.6</v>
      </c>
      <c r="O102" s="6">
        <f>Таблица1[[#This Row],[Аэрофлот - цена]]*10</f>
        <v>440</v>
      </c>
      <c r="P102" s="5">
        <f>Таблица1[[#This Row],[БСП ао - объём]]*Таблица1[[#This Row],[БСП ао - цена]]</f>
        <v>49725034.600000001</v>
      </c>
      <c r="Q102" s="5">
        <f>Таблица1[[#This Row],[СевСт-ао - объём]]*Таблица1[[#This Row],[СевСт-ао цена]]</f>
        <v>2693461176</v>
      </c>
      <c r="R102" s="5">
        <f>Таблица1[[#This Row],[Аэрофлот - объём]]*Таблица1[[#This Row],[Аэрофлот - цена]]</f>
        <v>216132400</v>
      </c>
      <c r="S102" s="5">
        <f>(Таблица1[[#This Row],[БСП ао - цена]]-AVERAGE(Таблица1[БСП ао - цена]))/_xlfn.STDEV.S(Таблица1[БСП ао - цена])</f>
        <v>0.40594127911981853</v>
      </c>
      <c r="T102" s="5">
        <f>(Таблица1[[#This Row],[БСП ао - цена]]-MIN(Таблица1[БСП ао - цена]))/(MAX(Таблица1[БСП ао - цена])-MIN(Таблица1[БСП ао - цена]))</f>
        <v>0.33264046768431316</v>
      </c>
      <c r="U102" s="5">
        <f>(Таблица1[[#This Row],[СевСт-ао цена]]-AVERAGE(Таблица1[СевСт-ао цена]))/_xlfn.STDEV.S(Таблица1[СевСт-ао цена])</f>
        <v>-0.98487746859123881</v>
      </c>
      <c r="V102" s="5">
        <f>(Таблица1[[#This Row],[СевСт-ао цена]]-MIN(Таблица1[СевСт-ао цена]))/(MAX(Таблица1[СевСт-ао цена])-MIN(Таблица1[СевСт-ао цена]))</f>
        <v>9.0582745004188087E-2</v>
      </c>
      <c r="W102" s="5">
        <f>(Таблица1[[#This Row],[Аэрофлот - цена]]-AVERAGE(Таблица1[Аэрофлот - цена]))/_xlfn.STDEV.S(Таблица1[Аэрофлот - цена])</f>
        <v>-0.91260547208773823</v>
      </c>
      <c r="X102" s="5">
        <f>(Таблица1[[#This Row],[Аэрофлот - цена]]-MIN(Таблица1[Аэрофлот - цена]))/(MAX(Таблица1[Аэрофлот - цена])-MIN(Таблица1[Аэрофлот - цена]))</f>
        <v>0.10058541777541244</v>
      </c>
    </row>
    <row r="103" spans="1:24" x14ac:dyDescent="0.25">
      <c r="A103" s="1">
        <v>40903</v>
      </c>
      <c r="B103" s="6">
        <v>72.5</v>
      </c>
      <c r="C103" s="6">
        <v>363.8</v>
      </c>
      <c r="D103" s="6">
        <v>50.22</v>
      </c>
      <c r="E103">
        <v>233980</v>
      </c>
      <c r="F103">
        <v>4710900</v>
      </c>
      <c r="G103">
        <v>15263700</v>
      </c>
      <c r="H103" s="5">
        <f>(Таблица1[[#This Row],[БСП ао - цена]]-B102)/B102</f>
        <v>-3.6672867393037538E-2</v>
      </c>
      <c r="I103" s="5">
        <f>(Таблица1[[#This Row],[СевСт-ао цена]]-C102)/C102</f>
        <v>7.1982281284607499E-3</v>
      </c>
      <c r="J103" s="5">
        <f>(Таблица1[[#This Row],[Аэрофлот - цена]]-D102)/D102</f>
        <v>0.14136363636363633</v>
      </c>
      <c r="K103" s="5">
        <f>LN(Таблица1[[#This Row],[БСП ао - объём]])</f>
        <v>12.362990920601593</v>
      </c>
      <c r="L103" s="5">
        <f>LN(Таблица1[[#This Row],[СевСт-ао - объём]])</f>
        <v>15.365389530541155</v>
      </c>
      <c r="M103" s="5">
        <f>LN(Таблица1[[#This Row],[Аэрофлот - объём]])</f>
        <v>16.540988018389012</v>
      </c>
      <c r="N103" s="6">
        <f>Таблица1[[#This Row],[БСП ао - цена]]*10</f>
        <v>725</v>
      </c>
      <c r="O103" s="6">
        <f>Таблица1[[#This Row],[Аэрофлот - цена]]*10</f>
        <v>502.2</v>
      </c>
      <c r="P103" s="5">
        <f>Таблица1[[#This Row],[БСП ао - объём]]*Таблица1[[#This Row],[БСП ао - цена]]</f>
        <v>16963550</v>
      </c>
      <c r="Q103" s="5">
        <f>Таблица1[[#This Row],[СевСт-ао - объём]]*Таблица1[[#This Row],[СевСт-ао цена]]</f>
        <v>1713825420</v>
      </c>
      <c r="R103" s="5">
        <f>Таблица1[[#This Row],[Аэрофлот - объём]]*Таблица1[[#This Row],[Аэрофлот - цена]]</f>
        <v>766543014</v>
      </c>
      <c r="S103" s="5">
        <f>(Таблица1[[#This Row],[БСП ао - цена]]-AVERAGE(Таблица1[БСП ао - цена]))/_xlfn.STDEV.S(Таблица1[БСП ао - цена])</f>
        <v>0.31581407253034216</v>
      </c>
      <c r="T103" s="5">
        <f>(Таблица1[[#This Row],[БСП ао - цена]]-MIN(Таблица1[БСП ао - цена]))/(MAX(Таблица1[БСП ао - цена])-MIN(Таблица1[БСП ао - цена]))</f>
        <v>0.31471256901591432</v>
      </c>
      <c r="U103" s="5">
        <f>(Таблица1[[#This Row],[СевСт-ао цена]]-AVERAGE(Таблица1[СевСт-ао цена]))/_xlfn.STDEV.S(Таблица1[СевСт-ао цена])</f>
        <v>-0.97804706511369432</v>
      </c>
      <c r="V103" s="5">
        <f>(Таблица1[[#This Row],[СевСт-ао цена]]-MIN(Таблица1[СевСт-ао цена]))/(MAX(Таблица1[СевСт-ао цена])-MIN(Таблица1[СевСт-ао цена]))</f>
        <v>9.2138327150891458E-2</v>
      </c>
      <c r="W103" s="5">
        <f>(Таблица1[[#This Row],[Аэрофлот - цена]]-AVERAGE(Таблица1[Аэрофлот - цена]))/_xlfn.STDEV.S(Таблица1[Аэрофлот - цена])</f>
        <v>-0.75698043524165848</v>
      </c>
      <c r="X103" s="5">
        <f>(Таблица1[[#This Row],[Аэрофлот - цена]]-MIN(Таблица1[Аэрофлот - цена]))/(MAX(Таблица1[Аэрофлот - цена])-MIN(Таблица1[Аэрофлот - цена]))</f>
        <v>0.13368813198509844</v>
      </c>
    </row>
    <row r="104" spans="1:24" x14ac:dyDescent="0.25">
      <c r="A104" s="1">
        <v>40910</v>
      </c>
      <c r="B104" s="6">
        <v>73.989999999999995</v>
      </c>
      <c r="C104" s="6">
        <v>404.1</v>
      </c>
      <c r="D104" s="6">
        <v>50.51</v>
      </c>
      <c r="E104">
        <v>83180</v>
      </c>
      <c r="F104">
        <v>5718550</v>
      </c>
      <c r="G104">
        <v>3746300</v>
      </c>
      <c r="H104" s="5">
        <f>(Таблица1[[#This Row],[БСП ао - цена]]-B103)/B103</f>
        <v>2.0551724137930966E-2</v>
      </c>
      <c r="I104" s="5">
        <f>(Таблица1[[#This Row],[СевСт-ао цена]]-C103)/C103</f>
        <v>0.11077515118196814</v>
      </c>
      <c r="J104" s="5">
        <f>(Таблица1[[#This Row],[Аэрофлот - цена]]-D103)/D103</f>
        <v>5.774591796097156E-3</v>
      </c>
      <c r="K104" s="5">
        <f>LN(Таблица1[[#This Row],[БСП ао - объём]])</f>
        <v>11.328762213296903</v>
      </c>
      <c r="L104" s="5">
        <f>LN(Таблица1[[#This Row],[СевСт-ао - объём]])</f>
        <v>15.559225834716814</v>
      </c>
      <c r="M104" s="5">
        <f>LN(Таблица1[[#This Row],[Аэрофлот - объём]])</f>
        <v>15.136279244203957</v>
      </c>
      <c r="N104" s="6">
        <f>Таблица1[[#This Row],[БСП ао - цена]]*10</f>
        <v>739.9</v>
      </c>
      <c r="O104" s="6">
        <f>Таблица1[[#This Row],[Аэрофлот - цена]]*10</f>
        <v>505.09999999999997</v>
      </c>
      <c r="P104" s="5">
        <f>Таблица1[[#This Row],[БСП ао - объём]]*Таблица1[[#This Row],[БСП ао - цена]]</f>
        <v>6154488.1999999993</v>
      </c>
      <c r="Q104" s="5">
        <f>Таблица1[[#This Row],[СевСт-ао - объём]]*Таблица1[[#This Row],[СевСт-ао цена]]</f>
        <v>2310866055</v>
      </c>
      <c r="R104" s="5">
        <f>Таблица1[[#This Row],[Аэрофлот - объём]]*Таблица1[[#This Row],[Аэрофлот - цена]]</f>
        <v>189225613</v>
      </c>
      <c r="S104" s="5">
        <f>(Таблица1[[#This Row],[БСП ао - цена]]-AVERAGE(Таблица1[БСП ао - цена]))/_xlfn.STDEV.S(Таблица1[БСП ао - цена])</f>
        <v>0.36446970217466068</v>
      </c>
      <c r="T104" s="5">
        <f>(Таблица1[[#This Row],[БСП ао - цена]]-MIN(Таблица1[БСП ао - цена]))/(MAX(Таблица1[БСП ао - цена])-MIN(Таблица1[БСП ао - цена]))</f>
        <v>0.32439103605066583</v>
      </c>
      <c r="U104" s="5">
        <f>(Таблица1[[#This Row],[СевСт-ао цена]]-AVERAGE(Таблица1[СевСт-ао цена]))/_xlfn.STDEV.S(Таблица1[СевСт-ао цена])</f>
        <v>-0.87217581121175702</v>
      </c>
      <c r="V104" s="5">
        <f>(Таблица1[[#This Row],[СевСт-ао цена]]-MIN(Таблица1[СевСт-ао цена]))/(MAX(Таблица1[СевСт-ао цена])-MIN(Таблица1[СевСт-ао цена]))</f>
        <v>0.11624985042479359</v>
      </c>
      <c r="W104" s="5">
        <f>(Таблица1[[#This Row],[Аэрофлот - цена]]-AVERAGE(Таблица1[Аэрофлот - цена]))/_xlfn.STDEV.S(Таблица1[Аэрофлот - цена])</f>
        <v>-0.74972460554947795</v>
      </c>
      <c r="X104" s="5">
        <f>(Таблица1[[#This Row],[Аэрофлот - цена]]-MIN(Таблица1[Аэрофлот - цена]))/(MAX(Таблица1[Аэрофлот - цена])-MIN(Таблица1[Аэрофлот - цена]))</f>
        <v>0.13523150612027673</v>
      </c>
    </row>
    <row r="105" spans="1:24" x14ac:dyDescent="0.25">
      <c r="A105" s="1">
        <v>40917</v>
      </c>
      <c r="B105" s="6">
        <v>77.05</v>
      </c>
      <c r="C105" s="6">
        <v>413.7</v>
      </c>
      <c r="D105" s="6">
        <v>50.19</v>
      </c>
      <c r="E105">
        <v>507810</v>
      </c>
      <c r="F105">
        <v>9125780</v>
      </c>
      <c r="G105">
        <v>3144200</v>
      </c>
      <c r="H105" s="5">
        <f>(Таблица1[[#This Row],[БСП ао - цена]]-B104)/B104</f>
        <v>4.1356940127044231E-2</v>
      </c>
      <c r="I105" s="5">
        <f>(Таблица1[[#This Row],[СевСт-ао цена]]-C104)/C104</f>
        <v>2.375649591685218E-2</v>
      </c>
      <c r="J105" s="5">
        <f>(Таблица1[[#This Row],[Аэрофлот - цена]]-D104)/D104</f>
        <v>-6.3353791328449871E-3</v>
      </c>
      <c r="K105" s="5">
        <f>LN(Таблица1[[#This Row],[БСП ао - объём]])</f>
        <v>13.137862640851253</v>
      </c>
      <c r="L105" s="5">
        <f>LN(Таблица1[[#This Row],[СевСт-ао - объём]])</f>
        <v>16.026613933231722</v>
      </c>
      <c r="M105" s="5">
        <f>LN(Таблица1[[#This Row],[Аэрофлот - объём]])</f>
        <v>14.96107004373955</v>
      </c>
      <c r="N105" s="6">
        <f>Таблица1[[#This Row],[БСП ао - цена]]*10</f>
        <v>770.5</v>
      </c>
      <c r="O105" s="6">
        <f>Таблица1[[#This Row],[Аэрофлот - цена]]*10</f>
        <v>501.9</v>
      </c>
      <c r="P105" s="5">
        <f>Таблица1[[#This Row],[БСП ао - объём]]*Таблица1[[#This Row],[БСП ао - цена]]</f>
        <v>39126760.5</v>
      </c>
      <c r="Q105" s="5">
        <f>Таблица1[[#This Row],[СевСт-ао - объём]]*Таблица1[[#This Row],[СевСт-ао цена]]</f>
        <v>3775335186</v>
      </c>
      <c r="R105" s="5">
        <f>Таблица1[[#This Row],[Аэрофлот - объём]]*Таблица1[[#This Row],[Аэрофлот - цена]]</f>
        <v>157807398</v>
      </c>
      <c r="S105" s="5">
        <f>(Таблица1[[#This Row],[БСП ао - цена]]-AVERAGE(Таблица1[БСП ао - цена]))/_xlfn.STDEV.S(Таблица1[БСП ао - цена])</f>
        <v>0.46439334426299306</v>
      </c>
      <c r="T105" s="5">
        <f>(Таблица1[[#This Row],[БСП ао - цена]]-MIN(Таблица1[БСП ао - цена]))/(MAX(Таблица1[БСП ао - цена])-MIN(Таблица1[БСП ао - цена]))</f>
        <v>0.34426761935693412</v>
      </c>
      <c r="U105" s="5">
        <f>(Таблица1[[#This Row],[СевСт-ао цена]]-AVERAGE(Таблица1[СевСт-ао цена]))/_xlfn.STDEV.S(Таблица1[СевСт-ао цена])</f>
        <v>-0.84695585991005495</v>
      </c>
      <c r="V105" s="5">
        <f>(Таблица1[[#This Row],[СевСт-ао цена]]-MIN(Таблица1[СевСт-ао цена]))/(MAX(Таблица1[СевСт-ао цена])-MIN(Таблица1[СевСт-ао цена]))</f>
        <v>0.1219935383510829</v>
      </c>
      <c r="W105" s="5">
        <f>(Таблица1[[#This Row],[Аэрофлот - цена]]-AVERAGE(Таблица1[Аэрофлот - цена]))/_xlfn.STDEV.S(Таблица1[Аэрофлот - цена])</f>
        <v>-0.75773103831326338</v>
      </c>
      <c r="X105" s="5">
        <f>(Таблица1[[#This Row],[Аэрофлот - цена]]-MIN(Таблица1[Аэрофлот - цена]))/(MAX(Таблица1[Аэрофлот - цена])-MIN(Таблица1[Аэрофлот - цена]))</f>
        <v>0.13352847259180411</v>
      </c>
    </row>
    <row r="106" spans="1:24" x14ac:dyDescent="0.25">
      <c r="A106" s="1">
        <v>40924</v>
      </c>
      <c r="B106" s="6">
        <v>87.75</v>
      </c>
      <c r="C106" s="6">
        <v>431.6</v>
      </c>
      <c r="D106" s="6">
        <v>50.15</v>
      </c>
      <c r="E106">
        <v>903420</v>
      </c>
      <c r="F106">
        <v>10190190</v>
      </c>
      <c r="G106">
        <v>2493400</v>
      </c>
      <c r="H106" s="5">
        <f>(Таблица1[[#This Row],[БСП ао - цена]]-B105)/B105</f>
        <v>0.13887086307592478</v>
      </c>
      <c r="I106" s="5">
        <f>(Таблица1[[#This Row],[СевСт-ао цена]]-C105)/C105</f>
        <v>4.3268068648779391E-2</v>
      </c>
      <c r="J106" s="5">
        <f>(Таблица1[[#This Row],[Аэрофлот - цена]]-D105)/D105</f>
        <v>-7.9697150826856249E-4</v>
      </c>
      <c r="K106" s="5">
        <f>LN(Таблица1[[#This Row],[БСП ао - объём]])</f>
        <v>13.713942840545144</v>
      </c>
      <c r="L106" s="5">
        <f>LN(Таблица1[[#This Row],[СевСт-ао - объём]])</f>
        <v>16.136936050756187</v>
      </c>
      <c r="M106" s="5">
        <f>LN(Таблица1[[#This Row],[Аэрофлот - объём]])</f>
        <v>14.729157798893011</v>
      </c>
      <c r="N106" s="6">
        <f>Таблица1[[#This Row],[БСП ао - цена]]*10</f>
        <v>877.5</v>
      </c>
      <c r="O106" s="6">
        <f>Таблица1[[#This Row],[Аэрофлот - цена]]*10</f>
        <v>501.5</v>
      </c>
      <c r="P106" s="5">
        <f>Таблица1[[#This Row],[БСП ао - объём]]*Таблица1[[#This Row],[БСП ао - цена]]</f>
        <v>79275105</v>
      </c>
      <c r="Q106" s="5">
        <f>Таблица1[[#This Row],[СевСт-ао - объём]]*Таблица1[[#This Row],[СевСт-ао цена]]</f>
        <v>4398086004</v>
      </c>
      <c r="R106" s="5">
        <f>Таблица1[[#This Row],[Аэрофлот - объём]]*Таблица1[[#This Row],[Аэрофлот - цена]]</f>
        <v>125044010</v>
      </c>
      <c r="S106" s="5">
        <f>(Таблица1[[#This Row],[БСП ао - цена]]-AVERAGE(Таблица1[БСП ао - цена]))/_xlfn.STDEV.S(Таблица1[БСП ао - цена])</f>
        <v>0.81379954372219443</v>
      </c>
      <c r="T106" s="5">
        <f>(Таблица1[[#This Row],[БСП ао - цена]]-MIN(Таблица1[БСП ао - цена]))/(MAX(Таблица1[БСП ао - цена])-MIN(Таблица1[БСП ао - цена]))</f>
        <v>0.41377070477427741</v>
      </c>
      <c r="U106" s="5">
        <f>(Таблица1[[#This Row],[СевСт-ао цена]]-AVERAGE(Таблица1[СевСт-ао цена]))/_xlfn.STDEV.S(Таблица1[СевСт-ао цена])</f>
        <v>-0.79993115904542256</v>
      </c>
      <c r="V106" s="5">
        <f>(Таблица1[[#This Row],[СевСт-ао цена]]-MIN(Таблица1[СевСт-ао цена]))/(MAX(Таблица1[СевСт-ао цена])-MIN(Таблица1[СевСт-ао цена]))</f>
        <v>0.13270312313030991</v>
      </c>
      <c r="W106" s="5">
        <f>(Таблица1[[#This Row],[Аэрофлот - цена]]-AVERAGE(Таблица1[Аэрофлот - цена]))/_xlfn.STDEV.S(Таблица1[Аэрофлот - цена])</f>
        <v>-0.75873184240873659</v>
      </c>
      <c r="X106" s="5">
        <f>(Таблица1[[#This Row],[Аэрофлот - цена]]-MIN(Таблица1[Аэрофлот - цена]))/(MAX(Таблица1[Аэрофлот - цена])-MIN(Таблица1[Аэрофлот - цена]))</f>
        <v>0.13331559340074506</v>
      </c>
    </row>
    <row r="107" spans="1:24" x14ac:dyDescent="0.25">
      <c r="A107" s="1">
        <v>40931</v>
      </c>
      <c r="B107" s="6">
        <v>90.75</v>
      </c>
      <c r="C107" s="6">
        <v>428</v>
      </c>
      <c r="D107" s="6">
        <v>50.1</v>
      </c>
      <c r="E107">
        <v>589710</v>
      </c>
      <c r="F107">
        <v>7936410</v>
      </c>
      <c r="G107">
        <v>3895700</v>
      </c>
      <c r="H107" s="5">
        <f>(Таблица1[[#This Row],[БСП ао - цена]]-B106)/B106</f>
        <v>3.4188034188034191E-2</v>
      </c>
      <c r="I107" s="5">
        <f>(Таблица1[[#This Row],[СевСт-ао цена]]-C106)/C106</f>
        <v>-8.3410565338276708E-3</v>
      </c>
      <c r="J107" s="5">
        <f>(Таблица1[[#This Row],[Аэрофлот - цена]]-D106)/D106</f>
        <v>-9.9700897308070105E-4</v>
      </c>
      <c r="K107" s="5">
        <f>LN(Таблица1[[#This Row],[БСП ао - объём]])</f>
        <v>13.287386169619953</v>
      </c>
      <c r="L107" s="5">
        <f>LN(Таблица1[[#This Row],[СевСт-ао - объём]])</f>
        <v>15.886971589918796</v>
      </c>
      <c r="M107" s="5">
        <f>LN(Таблица1[[#This Row],[Аэрофлот - объём]])</f>
        <v>15.175383938726364</v>
      </c>
      <c r="N107" s="6">
        <f>Таблица1[[#This Row],[БСП ао - цена]]*10</f>
        <v>907.5</v>
      </c>
      <c r="O107" s="6">
        <f>Таблица1[[#This Row],[Аэрофлот - цена]]*10</f>
        <v>501</v>
      </c>
      <c r="P107" s="5">
        <f>Таблица1[[#This Row],[БСП ао - объём]]*Таблица1[[#This Row],[БСП ао - цена]]</f>
        <v>53516182.5</v>
      </c>
      <c r="Q107" s="5">
        <f>Таблица1[[#This Row],[СевСт-ао - объём]]*Таблица1[[#This Row],[СевСт-ао цена]]</f>
        <v>3396783480</v>
      </c>
      <c r="R107" s="5">
        <f>Таблица1[[#This Row],[Аэрофлот - объём]]*Таблица1[[#This Row],[Аэрофлот - цена]]</f>
        <v>195174570</v>
      </c>
      <c r="S107" s="5">
        <f>(Таблица1[[#This Row],[БСП ао - цена]]-AVERAGE(Таблица1[БСП ао - цена]))/_xlfn.STDEV.S(Таблица1[БСП ао - цена])</f>
        <v>0.91176389871075547</v>
      </c>
      <c r="T107" s="5">
        <f>(Таблица1[[#This Row],[БСП ао - цена]]-MIN(Таблица1[БСП ао - цена]))/(MAX(Таблица1[БСП ао - цена])-MIN(Таблица1[БСП ао - цена]))</f>
        <v>0.43325755115297182</v>
      </c>
      <c r="U107" s="5">
        <f>(Таблица1[[#This Row],[СевСт-ао цена]]-AVERAGE(Таблица1[СевСт-ао цена]))/_xlfn.STDEV.S(Таблица1[СевСт-ао цена])</f>
        <v>-0.80938864078356099</v>
      </c>
      <c r="V107" s="5">
        <f>(Таблица1[[#This Row],[СевСт-ао цена]]-MIN(Таблица1[СевСт-ао цена]))/(MAX(Таблица1[СевСт-ао цена])-MIN(Таблица1[СевСт-ао цена]))</f>
        <v>0.13054924015795141</v>
      </c>
      <c r="W107" s="5">
        <f>(Таблица1[[#This Row],[Аэрофлот - цена]]-AVERAGE(Таблица1[Аэрофлот - цена]))/_xlfn.STDEV.S(Таблица1[Аэрофлот - цена])</f>
        <v>-0.75998284752807799</v>
      </c>
      <c r="X107" s="5">
        <f>(Таблица1[[#This Row],[Аэрофлот - цена]]-MIN(Таблица1[Аэрофлот - цена]))/(MAX(Таблица1[Аэрофлот - цена])-MIN(Таблица1[Аэрофлот - цена]))</f>
        <v>0.13304949441192124</v>
      </c>
    </row>
    <row r="108" spans="1:24" x14ac:dyDescent="0.25">
      <c r="A108" s="1">
        <v>40938</v>
      </c>
      <c r="B108" s="6">
        <v>91.9</v>
      </c>
      <c r="C108" s="6">
        <v>435.5</v>
      </c>
      <c r="D108" s="6">
        <v>51.15</v>
      </c>
      <c r="E108">
        <v>666900</v>
      </c>
      <c r="F108">
        <v>9197480</v>
      </c>
      <c r="G108">
        <v>17541200</v>
      </c>
      <c r="H108" s="5">
        <f>(Таблица1[[#This Row],[БСП ао - цена]]-B107)/B107</f>
        <v>1.2672176308540008E-2</v>
      </c>
      <c r="I108" s="5">
        <f>(Таблица1[[#This Row],[СевСт-ао цена]]-C107)/C107</f>
        <v>1.7523364485981307E-2</v>
      </c>
      <c r="J108" s="5">
        <f>(Таблица1[[#This Row],[Аэрофлот - цена]]-D107)/D107</f>
        <v>2.0958083832335273E-2</v>
      </c>
      <c r="K108" s="5">
        <f>LN(Таблица1[[#This Row],[БСП ао - объём]])</f>
        <v>13.410395388620397</v>
      </c>
      <c r="L108" s="5">
        <f>LN(Таблица1[[#This Row],[СевСт-ао - объём]])</f>
        <v>16.034440091454762</v>
      </c>
      <c r="M108" s="5">
        <f>LN(Таблица1[[#This Row],[Аэрофлот - объём]])</f>
        <v>16.68006295761942</v>
      </c>
      <c r="N108" s="6">
        <f>Таблица1[[#This Row],[БСП ао - цена]]*10</f>
        <v>919</v>
      </c>
      <c r="O108" s="6">
        <f>Таблица1[[#This Row],[Аэрофлот - цена]]*10</f>
        <v>511.5</v>
      </c>
      <c r="P108" s="5">
        <f>Таблица1[[#This Row],[БСП ао - объём]]*Таблица1[[#This Row],[БСП ао - цена]]</f>
        <v>61288110.000000007</v>
      </c>
      <c r="Q108" s="5">
        <f>Таблица1[[#This Row],[СевСт-ао - объём]]*Таблица1[[#This Row],[СевСт-ао цена]]</f>
        <v>4005502540</v>
      </c>
      <c r="R108" s="5">
        <f>Таблица1[[#This Row],[Аэрофлот - объём]]*Таблица1[[#This Row],[Аэрофлот - цена]]</f>
        <v>897232380</v>
      </c>
      <c r="S108" s="5">
        <f>(Таблица1[[#This Row],[БСП ао - цена]]-AVERAGE(Таблица1[БСП ао - цена]))/_xlfn.STDEV.S(Таблица1[БСП ао - цена])</f>
        <v>0.94931690145637071</v>
      </c>
      <c r="T108" s="5">
        <f>(Таблица1[[#This Row],[БСП ао - цена]]-MIN(Таблица1[БСП ао - цена]))/(MAX(Таблица1[БСП ао - цена])-MIN(Таблица1[БСП ао - цена]))</f>
        <v>0.44072750893147133</v>
      </c>
      <c r="U108" s="5">
        <f>(Таблица1[[#This Row],[СевСт-ао цена]]-AVERAGE(Таблица1[СевСт-ао цена]))/_xlfn.STDEV.S(Таблица1[СевСт-ао цена])</f>
        <v>-0.7896855538291061</v>
      </c>
      <c r="V108" s="5">
        <f>(Таблица1[[#This Row],[СевСт-ао цена]]-MIN(Таблица1[СевСт-ао цена]))/(MAX(Таблица1[СевСт-ао цена])-MIN(Таблица1[СевСт-ао цена]))</f>
        <v>0.13503649635036494</v>
      </c>
      <c r="W108" s="5">
        <f>(Таблица1[[#This Row],[Аэрофлот - цена]]-AVERAGE(Таблица1[Аэрофлот - цена]))/_xlfn.STDEV.S(Таблица1[Аэрофлот - цена])</f>
        <v>-0.73371174002190698</v>
      </c>
      <c r="X108" s="5">
        <f>(Таблица1[[#This Row],[Аэрофлот - цена]]-MIN(Таблица1[Аэрофлот - цена]))/(MAX(Таблица1[Аэрофлот - цена])-MIN(Таблица1[Аэрофлот - цена]))</f>
        <v>0.13863757317722192</v>
      </c>
    </row>
    <row r="109" spans="1:24" x14ac:dyDescent="0.25">
      <c r="A109" s="1">
        <v>40945</v>
      </c>
      <c r="B109" s="6">
        <v>87.2</v>
      </c>
      <c r="C109" s="6">
        <v>430.5</v>
      </c>
      <c r="D109" s="6">
        <v>50.45</v>
      </c>
      <c r="E109">
        <v>338160</v>
      </c>
      <c r="F109">
        <v>9472630</v>
      </c>
      <c r="G109">
        <v>11859500</v>
      </c>
      <c r="H109" s="5">
        <f>(Таблица1[[#This Row],[БСП ао - цена]]-B108)/B108</f>
        <v>-5.1142546245919504E-2</v>
      </c>
      <c r="I109" s="5">
        <f>(Таблица1[[#This Row],[СевСт-ао цена]]-C108)/C108</f>
        <v>-1.1481056257175661E-2</v>
      </c>
      <c r="J109" s="5">
        <f>(Таблица1[[#This Row],[Аэрофлот - цена]]-D108)/D108</f>
        <v>-1.3685239491691021E-2</v>
      </c>
      <c r="K109" s="5">
        <f>LN(Таблица1[[#This Row],[БСП ао - объём]])</f>
        <v>12.731274435240671</v>
      </c>
      <c r="L109" s="5">
        <f>LN(Таблица1[[#This Row],[СевСт-ао - объём]])</f>
        <v>16.063917145718435</v>
      </c>
      <c r="M109" s="5">
        <f>LN(Таблица1[[#This Row],[Аэрофлот - объём]])</f>
        <v>16.288639792129139</v>
      </c>
      <c r="N109" s="6">
        <f>Таблица1[[#This Row],[БСП ао - цена]]*10</f>
        <v>872</v>
      </c>
      <c r="O109" s="6">
        <f>Таблица1[[#This Row],[Аэрофлот - цена]]*10</f>
        <v>504.5</v>
      </c>
      <c r="P109" s="5">
        <f>Таблица1[[#This Row],[БСП ао - объём]]*Таблица1[[#This Row],[БСП ао - цена]]</f>
        <v>29487552</v>
      </c>
      <c r="Q109" s="5">
        <f>Таблица1[[#This Row],[СевСт-ао - объём]]*Таблица1[[#This Row],[СевСт-ао цена]]</f>
        <v>4077967215</v>
      </c>
      <c r="R109" s="5">
        <f>Таблица1[[#This Row],[Аэрофлот - объём]]*Таблица1[[#This Row],[Аэрофлот - цена]]</f>
        <v>598311775</v>
      </c>
      <c r="S109" s="5">
        <f>(Таблица1[[#This Row],[БСП ао - цена]]-AVERAGE(Таблица1[БСП ао - цена]))/_xlfn.STDEV.S(Таблица1[БСП ао - цена])</f>
        <v>0.79583941197429164</v>
      </c>
      <c r="T109" s="5">
        <f>(Таблица1[[#This Row],[БСП ао - цена]]-MIN(Таблица1[БСП ао - цена]))/(MAX(Таблица1[БСП ао - цена])-MIN(Таблица1[БСП ао - цена]))</f>
        <v>0.41019811627151681</v>
      </c>
      <c r="U109" s="5">
        <f>(Таблица1[[#This Row],[СевСт-ао цена]]-AVERAGE(Таблица1[СевСт-ао цена]))/_xlfn.STDEV.S(Таблица1[СевСт-ао цена])</f>
        <v>-0.80282094513207602</v>
      </c>
      <c r="V109" s="5">
        <f>(Таблица1[[#This Row],[СевСт-ао цена]]-MIN(Таблица1[СевСт-ао цена]))/(MAX(Таблица1[СевСт-ао цена])-MIN(Таблица1[СевСт-ао цена]))</f>
        <v>0.13204499222208926</v>
      </c>
      <c r="W109" s="5">
        <f>(Таблица1[[#This Row],[Аэрофлот - цена]]-AVERAGE(Таблица1[Аэрофлот - цена]))/_xlfn.STDEV.S(Таблица1[Аэрофлот - цена])</f>
        <v>-0.75122581169268765</v>
      </c>
      <c r="X109" s="5">
        <f>(Таблица1[[#This Row],[Аэрофлот - цена]]-MIN(Таблица1[Аэрофлот - цена]))/(MAX(Таблица1[Аэрофлот - цена])-MIN(Таблица1[Аэрофлот - цена]))</f>
        <v>0.13491218733368812</v>
      </c>
    </row>
    <row r="110" spans="1:24" x14ac:dyDescent="0.25">
      <c r="A110" s="1">
        <v>40952</v>
      </c>
      <c r="B110" s="6">
        <v>87</v>
      </c>
      <c r="C110" s="6">
        <v>438.7</v>
      </c>
      <c r="D110" s="6">
        <v>55.45</v>
      </c>
      <c r="E110">
        <v>705190</v>
      </c>
      <c r="F110">
        <v>9908190</v>
      </c>
      <c r="G110">
        <v>23948200</v>
      </c>
      <c r="H110" s="5">
        <f>(Таблица1[[#This Row],[БСП ао - цена]]-B109)/B109</f>
        <v>-2.2935779816514088E-3</v>
      </c>
      <c r="I110" s="5">
        <f>(Таблица1[[#This Row],[СевСт-ао цена]]-C109)/C109</f>
        <v>1.9047619047619022E-2</v>
      </c>
      <c r="J110" s="5">
        <f>(Таблица1[[#This Row],[Аэрофлот - цена]]-D109)/D109</f>
        <v>9.9108027750247768E-2</v>
      </c>
      <c r="K110" s="5">
        <f>LN(Таблица1[[#This Row],[БСП ао - объём]])</f>
        <v>13.466222549030947</v>
      </c>
      <c r="L110" s="5">
        <f>LN(Таблица1[[#This Row],[СевСт-ао - объём]])</f>
        <v>16.108872245830614</v>
      </c>
      <c r="M110" s="5">
        <f>LN(Таблица1[[#This Row],[Аэрофлот - объём]])</f>
        <v>16.9914037224206</v>
      </c>
      <c r="N110" s="6">
        <f>Таблица1[[#This Row],[БСП ао - цена]]*10</f>
        <v>870</v>
      </c>
      <c r="O110" s="6">
        <f>Таблица1[[#This Row],[Аэрофлот - цена]]*10</f>
        <v>554.5</v>
      </c>
      <c r="P110" s="5">
        <f>Таблица1[[#This Row],[БСП ао - объём]]*Таблица1[[#This Row],[БСП ао - цена]]</f>
        <v>61351530</v>
      </c>
      <c r="Q110" s="5">
        <f>Таблица1[[#This Row],[СевСт-ао - объём]]*Таблица1[[#This Row],[СевСт-ао цена]]</f>
        <v>4346722953</v>
      </c>
      <c r="R110" s="5">
        <f>Таблица1[[#This Row],[Аэрофлот - объём]]*Таблица1[[#This Row],[Аэрофлот - цена]]</f>
        <v>1327927690</v>
      </c>
      <c r="S110" s="5">
        <f>(Таблица1[[#This Row],[БСП ао - цена]]-AVERAGE(Таблица1[БСП ао - цена]))/_xlfn.STDEV.S(Таблица1[БСП ао - цена])</f>
        <v>0.78930845497505409</v>
      </c>
      <c r="T110" s="5">
        <f>(Таблица1[[#This Row],[БСП ао - цена]]-MIN(Таблица1[БСП ао - цена]))/(MAX(Таблица1[БСП ао - цена])-MIN(Таблица1[БСП ао - цена]))</f>
        <v>0.40889899317960382</v>
      </c>
      <c r="U110" s="5">
        <f>(Таблица1[[#This Row],[СевСт-ао цена]]-AVERAGE(Таблица1[СевСт-ао цена]))/_xlfn.STDEV.S(Таблица1[СевСт-ао цена])</f>
        <v>-0.78127890339520545</v>
      </c>
      <c r="V110" s="5">
        <f>(Таблица1[[#This Row],[СевСт-ао цена]]-MIN(Таблица1[СевСт-ао цена]))/(MAX(Таблица1[СевСт-ао цена])-MIN(Таблица1[СевСт-ао цена]))</f>
        <v>0.13695105899246138</v>
      </c>
      <c r="W110" s="5">
        <f>(Таблица1[[#This Row],[Аэрофлот - цена]]-AVERAGE(Таблица1[Аэрофлот - цена]))/_xlfn.STDEV.S(Таблица1[Аэрофлот - цена])</f>
        <v>-0.62612529975853981</v>
      </c>
      <c r="X110" s="5">
        <f>(Таблица1[[#This Row],[Аэрофлот - цена]]-MIN(Таблица1[Аэрофлот - цена]))/(MAX(Таблица1[Аэрофлот - цена])-MIN(Таблица1[Аэрофлот - цена]))</f>
        <v>0.16152208621607239</v>
      </c>
    </row>
    <row r="111" spans="1:24" x14ac:dyDescent="0.25">
      <c r="A111" s="1">
        <v>40959</v>
      </c>
      <c r="B111" s="6">
        <v>88.42</v>
      </c>
      <c r="C111" s="6">
        <v>431.5</v>
      </c>
      <c r="D111" s="6">
        <v>52.68</v>
      </c>
      <c r="E111">
        <v>279560</v>
      </c>
      <c r="F111">
        <v>8046870</v>
      </c>
      <c r="G111">
        <v>16415100</v>
      </c>
      <c r="H111" s="5">
        <f>(Таблица1[[#This Row],[БСП ао - цена]]-B110)/B110</f>
        <v>1.6321839080459789E-2</v>
      </c>
      <c r="I111" s="5">
        <f>(Таблица1[[#This Row],[СевСт-ао цена]]-C110)/C110</f>
        <v>-1.6412126738089786E-2</v>
      </c>
      <c r="J111" s="5">
        <f>(Таблица1[[#This Row],[Аэрофлот - цена]]-D110)/D110</f>
        <v>-4.9954914337240815E-2</v>
      </c>
      <c r="K111" s="5">
        <f>LN(Таблица1[[#This Row],[БСП ао - объём]])</f>
        <v>12.540972217591065</v>
      </c>
      <c r="L111" s="5">
        <f>LN(Таблица1[[#This Row],[СевСт-ао - объём]])</f>
        <v>15.900793753908921</v>
      </c>
      <c r="M111" s="5">
        <f>LN(Таблица1[[#This Row],[Аэрофлот - объём]])</f>
        <v>16.613712200888308</v>
      </c>
      <c r="N111" s="6">
        <f>Таблица1[[#This Row],[БСП ао - цена]]*10</f>
        <v>884.2</v>
      </c>
      <c r="O111" s="6">
        <f>Таблица1[[#This Row],[Аэрофлот - цена]]*10</f>
        <v>526.79999999999995</v>
      </c>
      <c r="P111" s="5">
        <f>Таблица1[[#This Row],[БСП ао - объём]]*Таблица1[[#This Row],[БСП ао - цена]]</f>
        <v>24718695.199999999</v>
      </c>
      <c r="Q111" s="5">
        <f>Таблица1[[#This Row],[СевСт-ао - объём]]*Таблица1[[#This Row],[СевСт-ао цена]]</f>
        <v>3472224405</v>
      </c>
      <c r="R111" s="5">
        <f>Таблица1[[#This Row],[Аэрофлот - объём]]*Таблица1[[#This Row],[Аэрофлот - цена]]</f>
        <v>864747468</v>
      </c>
      <c r="S111" s="5">
        <f>(Таблица1[[#This Row],[БСП ао - цена]]-AVERAGE(Таблица1[БСП ао - цена]))/_xlfn.STDEV.S(Таблица1[БСП ао - цена])</f>
        <v>0.83567824966963977</v>
      </c>
      <c r="T111" s="5">
        <f>(Таблица1[[#This Row],[БСП ао - цена]]-MIN(Таблица1[БСП ао - цена]))/(MAX(Таблица1[БСП ао - цена])-MIN(Таблица1[БСП ао - цена]))</f>
        <v>0.41812276713218582</v>
      </c>
      <c r="U111" s="5">
        <f>(Таблица1[[#This Row],[СевСт-ао цена]]-AVERAGE(Таблица1[СевСт-ао цена]))/_xlfn.STDEV.S(Таблица1[СевСт-ао цена])</f>
        <v>-0.80019386687148208</v>
      </c>
      <c r="V111" s="5">
        <f>(Таблица1[[#This Row],[СевСт-ао цена]]-MIN(Таблица1[СевСт-ао цена]))/(MAX(Таблица1[СевСт-ао цена])-MIN(Таблица1[СевСт-ао цена]))</f>
        <v>0.13264329304774439</v>
      </c>
      <c r="W111" s="5">
        <f>(Таблица1[[#This Row],[Аэрофлот - цена]]-AVERAGE(Таблица1[Аэрофлот - цена]))/_xlfn.STDEV.S(Таблица1[Аэрофлот - цена])</f>
        <v>-0.69543098337005782</v>
      </c>
      <c r="X111" s="5">
        <f>(Таблица1[[#This Row],[Аэрофлот - цена]]-MIN(Таблица1[Аэрофлот - цена]))/(MAX(Таблица1[Аэрофлот - цена])-MIN(Таблица1[Аэрофлот - цена]))</f>
        <v>0.1467802022352315</v>
      </c>
    </row>
    <row r="112" spans="1:24" x14ac:dyDescent="0.25">
      <c r="A112" s="1">
        <v>40966</v>
      </c>
      <c r="B112" s="6">
        <v>86.58</v>
      </c>
      <c r="C112" s="6">
        <v>445.5</v>
      </c>
      <c r="D112" s="6">
        <v>50.3</v>
      </c>
      <c r="E112">
        <v>215690</v>
      </c>
      <c r="F112">
        <v>10061830</v>
      </c>
      <c r="G112">
        <v>17873800</v>
      </c>
      <c r="H112" s="5">
        <f>(Таблица1[[#This Row],[БСП ао - цена]]-B111)/B111</f>
        <v>-2.0809771544899384E-2</v>
      </c>
      <c r="I112" s="5">
        <f>(Таблица1[[#This Row],[СевСт-ао цена]]-C111)/C111</f>
        <v>3.2444959443800693E-2</v>
      </c>
      <c r="J112" s="5">
        <f>(Таблица1[[#This Row],[Аэрофлот - цена]]-D111)/D111</f>
        <v>-4.5178435839028142E-2</v>
      </c>
      <c r="K112" s="5">
        <f>LN(Таблица1[[#This Row],[БСП ао - объём]])</f>
        <v>12.28159747061642</v>
      </c>
      <c r="L112" s="5">
        <f>LN(Таблица1[[#This Row],[СевСт-ао - объём]])</f>
        <v>16.124259614641222</v>
      </c>
      <c r="M112" s="5">
        <f>LN(Таблица1[[#This Row],[Аэрофлот - объём]])</f>
        <v>16.698846511423699</v>
      </c>
      <c r="N112" s="6">
        <f>Таблица1[[#This Row],[БСП ао - цена]]*10</f>
        <v>865.8</v>
      </c>
      <c r="O112" s="6">
        <f>Таблица1[[#This Row],[Аэрофлот - цена]]*10</f>
        <v>503</v>
      </c>
      <c r="P112" s="5">
        <f>Таблица1[[#This Row],[БСП ао - объём]]*Таблица1[[#This Row],[БСП ао - цена]]</f>
        <v>18674440.199999999</v>
      </c>
      <c r="Q112" s="5">
        <f>Таблица1[[#This Row],[СевСт-ао - объём]]*Таблица1[[#This Row],[СевСт-ао цена]]</f>
        <v>4482545265</v>
      </c>
      <c r="R112" s="5">
        <f>Таблица1[[#This Row],[Аэрофлот - объём]]*Таблица1[[#This Row],[Аэрофлот - цена]]</f>
        <v>899052140</v>
      </c>
      <c r="S112" s="5">
        <f>(Таблица1[[#This Row],[БСП ао - цена]]-AVERAGE(Таблица1[БСП ао - цена]))/_xlfn.STDEV.S(Таблица1[БСП ао - цена])</f>
        <v>0.77559344527665552</v>
      </c>
      <c r="T112" s="5">
        <f>(Таблица1[[#This Row],[БСП ао - цена]]-MIN(Таблица1[БСП ао - цена]))/(MAX(Таблица1[БСП ао - цена])-MIN(Таблица1[БСП ао - цена]))</f>
        <v>0.4061708346865866</v>
      </c>
      <c r="U112" s="5">
        <f>(Таблица1[[#This Row],[СевСт-ао цена]]-AVERAGE(Таблица1[СевСт-ао цена]))/_xlfn.STDEV.S(Таблица1[СевСт-ао цена])</f>
        <v>-0.76341477122316637</v>
      </c>
      <c r="V112" s="5">
        <f>(Таблица1[[#This Row],[СевСт-ао цена]]-MIN(Таблица1[СевСт-ао цена]))/(MAX(Таблица1[СевСт-ао цена])-MIN(Таблица1[СевСт-ао цена]))</f>
        <v>0.14101950460691634</v>
      </c>
      <c r="W112" s="5">
        <f>(Таблица1[[#This Row],[Аэрофлот - цена]]-AVERAGE(Таблица1[Аэрофлот - цена]))/_xlfn.STDEV.S(Таблица1[Аэрофлот - цена])</f>
        <v>-0.75497882705071218</v>
      </c>
      <c r="X112" s="5">
        <f>(Таблица1[[#This Row],[Аэрофлот - цена]]-MIN(Таблица1[Аэрофлот - цена]))/(MAX(Таблица1[Аэрофлот - цена])-MIN(Таблица1[Аэрофлот - цена]))</f>
        <v>0.13411389036721658</v>
      </c>
    </row>
    <row r="113" spans="1:24" x14ac:dyDescent="0.25">
      <c r="A113" s="1">
        <v>40973</v>
      </c>
      <c r="B113" s="6">
        <v>86.27</v>
      </c>
      <c r="C113" s="6">
        <v>432.4</v>
      </c>
      <c r="D113" s="6">
        <v>50.23</v>
      </c>
      <c r="E113">
        <v>413030</v>
      </c>
      <c r="F113">
        <v>7632870</v>
      </c>
      <c r="G113">
        <v>4092600</v>
      </c>
      <c r="H113" s="5">
        <f>(Таблица1[[#This Row],[БСП ао - цена]]-B112)/B112</f>
        <v>-3.5805035805036066E-3</v>
      </c>
      <c r="I113" s="5">
        <f>(Таблица1[[#This Row],[СевСт-ао цена]]-C112)/C112</f>
        <v>-2.9405162738496124E-2</v>
      </c>
      <c r="J113" s="5">
        <f>(Таблица1[[#This Row],[Аэрофлот - цена]]-D112)/D112</f>
        <v>-1.3916500994035842E-3</v>
      </c>
      <c r="K113" s="5">
        <f>LN(Таблица1[[#This Row],[БСП ао - объём]])</f>
        <v>12.93127550853025</v>
      </c>
      <c r="L113" s="5">
        <f>LN(Таблица1[[#This Row],[СевСт-ао - объём]])</f>
        <v>15.847974479324161</v>
      </c>
      <c r="M113" s="5">
        <f>LN(Таблица1[[#This Row],[Аэрофлот - объём]])</f>
        <v>15.224691022870866</v>
      </c>
      <c r="N113" s="6">
        <f>Таблица1[[#This Row],[БСП ао - цена]]*10</f>
        <v>862.69999999999993</v>
      </c>
      <c r="O113" s="6">
        <f>Таблица1[[#This Row],[Аэрофлот - цена]]*10</f>
        <v>502.29999999999995</v>
      </c>
      <c r="P113" s="5">
        <f>Таблица1[[#This Row],[БСП ао - объём]]*Таблица1[[#This Row],[БСП ао - цена]]</f>
        <v>35632098.100000001</v>
      </c>
      <c r="Q113" s="5">
        <f>Таблица1[[#This Row],[СевСт-ао - объём]]*Таблица1[[#This Row],[СевСт-ао цена]]</f>
        <v>3300452988</v>
      </c>
      <c r="R113" s="5">
        <f>Таблица1[[#This Row],[Аэрофлот - объём]]*Таблица1[[#This Row],[Аэрофлот - цена]]</f>
        <v>205571298</v>
      </c>
      <c r="S113" s="5">
        <f>(Таблица1[[#This Row],[БСП ао - цена]]-AVERAGE(Таблица1[БСП ао - цена]))/_xlfn.STDEV.S(Таблица1[БСП ао - цена])</f>
        <v>0.76547046192783741</v>
      </c>
      <c r="T113" s="5">
        <f>(Таблица1[[#This Row],[БСП ао - цена]]-MIN(Таблица1[БСП ао - цена]))/(MAX(Таблица1[БСП ао - цена])-MIN(Таблица1[БСП ао - цена]))</f>
        <v>0.40415719389412147</v>
      </c>
      <c r="U113" s="5">
        <f>(Таблица1[[#This Row],[СевСт-ао цена]]-AVERAGE(Таблица1[СевСт-ао цена]))/_xlfn.STDEV.S(Таблица1[СевСт-ао цена])</f>
        <v>-0.79782949643694756</v>
      </c>
      <c r="V113" s="5">
        <f>(Таблица1[[#This Row],[СевСт-ао цена]]-MIN(Таблица1[СевСт-ао цена]))/(MAX(Таблица1[СевСт-ао цена])-MIN(Таблица1[СевСт-ао цена]))</f>
        <v>0.13318176379083399</v>
      </c>
      <c r="W113" s="5">
        <f>(Таблица1[[#This Row],[Аэрофлот - цена]]-AVERAGE(Таблица1[Аэрофлот - цена]))/_xlfn.STDEV.S(Таблица1[Аэрофлот - цена])</f>
        <v>-0.75673023421779029</v>
      </c>
      <c r="X113" s="5">
        <f>(Таблица1[[#This Row],[Аэрофлот - цена]]-MIN(Таблица1[Аэрофлот - цена]))/(MAX(Таблица1[Аэрофлот - цена])-MIN(Таблица1[Аэрофлот - цена]))</f>
        <v>0.1337413517828632</v>
      </c>
    </row>
    <row r="114" spans="1:24" x14ac:dyDescent="0.25">
      <c r="A114" s="1">
        <v>40980</v>
      </c>
      <c r="B114" s="6">
        <v>79.5</v>
      </c>
      <c r="C114" s="6">
        <v>425</v>
      </c>
      <c r="D114" s="6">
        <v>49.5</v>
      </c>
      <c r="E114">
        <v>868090</v>
      </c>
      <c r="F114">
        <v>9339360</v>
      </c>
      <c r="G114">
        <v>7067900</v>
      </c>
      <c r="H114" s="5">
        <f>(Таблица1[[#This Row],[БСП ао - цена]]-B113)/B113</f>
        <v>-7.8474556624550787E-2</v>
      </c>
      <c r="I114" s="5">
        <f>(Таблица1[[#This Row],[СевСт-ао цена]]-C113)/C113</f>
        <v>-1.7113783533764981E-2</v>
      </c>
      <c r="J114" s="5">
        <f>(Таблица1[[#This Row],[Аэрофлот - цена]]-D113)/D113</f>
        <v>-1.4533147521401491E-2</v>
      </c>
      <c r="K114" s="5">
        <f>LN(Таблица1[[#This Row],[БСП ао - объём]])</f>
        <v>13.674050674903345</v>
      </c>
      <c r="L114" s="5">
        <f>LN(Таблица1[[#This Row],[СевСт-ао - объём]])</f>
        <v>16.049748285373312</v>
      </c>
      <c r="M114" s="5">
        <f>LN(Таблица1[[#This Row],[Аэрофлот - объём]])</f>
        <v>15.771073964047726</v>
      </c>
      <c r="N114" s="6">
        <f>Таблица1[[#This Row],[БСП ао - цена]]*10</f>
        <v>795</v>
      </c>
      <c r="O114" s="6">
        <f>Таблица1[[#This Row],[Аэрофлот - цена]]*10</f>
        <v>495</v>
      </c>
      <c r="P114" s="5">
        <f>Таблица1[[#This Row],[БСП ао - объём]]*Таблица1[[#This Row],[БСП ао - цена]]</f>
        <v>69013155</v>
      </c>
      <c r="Q114" s="5">
        <f>Таблица1[[#This Row],[СевСт-ао - объём]]*Таблица1[[#This Row],[СевСт-ао цена]]</f>
        <v>3969228000</v>
      </c>
      <c r="R114" s="5">
        <f>Таблица1[[#This Row],[Аэрофлот - объём]]*Таблица1[[#This Row],[Аэрофлот - цена]]</f>
        <v>349861050</v>
      </c>
      <c r="S114" s="5">
        <f>(Таблица1[[#This Row],[БСП ао - цена]]-AVERAGE(Таблица1[БСП ао - цена]))/_xlfn.STDEV.S(Таблица1[БСП ао - цена])</f>
        <v>0.54439756750365143</v>
      </c>
      <c r="T114" s="5">
        <f>(Таблица1[[#This Row],[БСП ао - цена]]-MIN(Таблица1[БСП ао - цена]))/(MAX(Таблица1[БСП ао - цена])-MIN(Таблица1[БСП ао - цена]))</f>
        <v>0.36018187723286788</v>
      </c>
      <c r="U114" s="5">
        <f>(Таблица1[[#This Row],[СевСт-ао цена]]-AVERAGE(Таблица1[СевСт-ао цена]))/_xlfn.STDEV.S(Таблица1[СевСт-ао цена])</f>
        <v>-0.81726987556534292</v>
      </c>
      <c r="V114" s="5">
        <f>(Таблица1[[#This Row],[СевСт-ао цена]]-MIN(Таблица1[СевСт-ао цена]))/(MAX(Таблица1[СевСт-ао цена])-MIN(Таблица1[СевСт-ао цена]))</f>
        <v>0.12875433768098599</v>
      </c>
      <c r="W114" s="5">
        <f>(Таблица1[[#This Row],[Аэрофлот - цена]]-AVERAGE(Таблица1[Аэрофлот - цена]))/_xlfn.STDEV.S(Таблица1[Аэрофлот - цена])</f>
        <v>-0.77499490896017575</v>
      </c>
      <c r="X114" s="5">
        <f>(Таблица1[[#This Row],[Аэрофлот - цена]]-MIN(Таблица1[Аэрофлот - цена]))/(MAX(Таблица1[Аэрофлот - цена])-MIN(Таблица1[Аэрофлот - цена]))</f>
        <v>0.12985630654603511</v>
      </c>
    </row>
    <row r="115" spans="1:24" x14ac:dyDescent="0.25">
      <c r="A115" s="1">
        <v>40987</v>
      </c>
      <c r="B115" s="6">
        <v>77.849999999999994</v>
      </c>
      <c r="C115" s="6">
        <v>411.5</v>
      </c>
      <c r="D115" s="6">
        <v>47.96</v>
      </c>
      <c r="E115">
        <v>430020</v>
      </c>
      <c r="F115">
        <v>8412410</v>
      </c>
      <c r="G115">
        <v>12287800</v>
      </c>
      <c r="H115" s="5">
        <f>(Таблица1[[#This Row],[БСП ао - цена]]-B114)/B114</f>
        <v>-2.0754716981132147E-2</v>
      </c>
      <c r="I115" s="5">
        <f>(Таблица1[[#This Row],[СевСт-ао цена]]-C114)/C114</f>
        <v>-3.1764705882352938E-2</v>
      </c>
      <c r="J115" s="5">
        <f>(Таблица1[[#This Row],[Аэрофлот - цена]]-D114)/D114</f>
        <v>-3.1111111111111093E-2</v>
      </c>
      <c r="K115" s="5">
        <f>LN(Таблица1[[#This Row],[БСП ао - объём]])</f>
        <v>12.97158699821602</v>
      </c>
      <c r="L115" s="5">
        <f>LN(Таблица1[[#This Row],[СевСт-ао - объём]])</f>
        <v>15.945218554512365</v>
      </c>
      <c r="M115" s="5">
        <f>LN(Таблица1[[#This Row],[Аэрофлот - объём]])</f>
        <v>16.324117458195467</v>
      </c>
      <c r="N115" s="6">
        <f>Таблица1[[#This Row],[БСП ао - цена]]*10</f>
        <v>778.5</v>
      </c>
      <c r="O115" s="6">
        <f>Таблица1[[#This Row],[Аэрофлот - цена]]*10</f>
        <v>479.6</v>
      </c>
      <c r="P115" s="5">
        <f>Таблица1[[#This Row],[БСП ао - объём]]*Таблица1[[#This Row],[БСП ао - цена]]</f>
        <v>33477056.999999996</v>
      </c>
      <c r="Q115" s="5">
        <f>Таблица1[[#This Row],[СевСт-ао - объём]]*Таблица1[[#This Row],[СевСт-ао цена]]</f>
        <v>3461706715</v>
      </c>
      <c r="R115" s="5">
        <f>Таблица1[[#This Row],[Аэрофлот - объём]]*Таблица1[[#This Row],[Аэрофлот - цена]]</f>
        <v>589322888</v>
      </c>
      <c r="S115" s="5">
        <f>(Таблица1[[#This Row],[БСП ао - цена]]-AVERAGE(Таблица1[БСП ао - цена]))/_xlfn.STDEV.S(Таблица1[БСП ао - цена])</f>
        <v>0.49051717225994257</v>
      </c>
      <c r="T115" s="5">
        <f>(Таблица1[[#This Row],[БСП ао - цена]]-MIN(Таблица1[БСП ао - цена]))/(MAX(Таблица1[БСП ао - цена])-MIN(Таблица1[БСП ао - цена]))</f>
        <v>0.34946411172458591</v>
      </c>
      <c r="U115" s="5">
        <f>(Таблица1[[#This Row],[СевСт-ао цена]]-AVERAGE(Таблица1[СевСт-ао цена]))/_xlfn.STDEV.S(Таблица1[СевСт-ао цена])</f>
        <v>-0.85273543208336167</v>
      </c>
      <c r="V115" s="5">
        <f>(Таблица1[[#This Row],[СевСт-ао цена]]-MIN(Таблица1[СевСт-ао цена]))/(MAX(Таблица1[СевСт-ао цена])-MIN(Таблица1[СевСт-ао цена]))</f>
        <v>0.12067727653464161</v>
      </c>
      <c r="W115" s="5">
        <f>(Таблица1[[#This Row],[Аэрофлот - цена]]-AVERAGE(Таблица1[Аэрофлот - цена]))/_xlfn.STDEV.S(Таблица1[Аэрофлот - цена])</f>
        <v>-0.81352586663589321</v>
      </c>
      <c r="X115" s="5">
        <f>(Таблица1[[#This Row],[Аэрофлот - цена]]-MIN(Таблица1[Аэрофлот - цена]))/(MAX(Таблица1[Аэрофлот - цена])-MIN(Таблица1[Аэрофлот - цена]))</f>
        <v>0.12166045769026076</v>
      </c>
    </row>
    <row r="116" spans="1:24" x14ac:dyDescent="0.25">
      <c r="A116" s="1">
        <v>40994</v>
      </c>
      <c r="B116" s="6">
        <v>78.88</v>
      </c>
      <c r="C116" s="6">
        <v>392.8</v>
      </c>
      <c r="D116" s="6">
        <v>47.58</v>
      </c>
      <c r="E116">
        <v>985710</v>
      </c>
      <c r="F116">
        <v>9343250</v>
      </c>
      <c r="G116">
        <v>12882800</v>
      </c>
      <c r="H116" s="5">
        <f>(Таблица1[[#This Row],[БСП ао - цена]]-B115)/B115</f>
        <v>1.3230571612074518E-2</v>
      </c>
      <c r="I116" s="5">
        <f>(Таблица1[[#This Row],[СевСт-ао цена]]-C115)/C115</f>
        <v>-4.5443499392466558E-2</v>
      </c>
      <c r="J116" s="5">
        <f>(Таблица1[[#This Row],[Аэрофлот - цена]]-D115)/D115</f>
        <v>-7.9232693911593533E-3</v>
      </c>
      <c r="K116" s="5">
        <f>LN(Таблица1[[#This Row],[БСП ао - объём]])</f>
        <v>13.801117472676635</v>
      </c>
      <c r="L116" s="5">
        <f>LN(Таблица1[[#This Row],[СевСт-ао - объём]])</f>
        <v>16.050164715417747</v>
      </c>
      <c r="M116" s="5">
        <f>LN(Таблица1[[#This Row],[Аэрофлот - объём]])</f>
        <v>16.371403646318765</v>
      </c>
      <c r="N116" s="6">
        <f>Таблица1[[#This Row],[БСП ао - цена]]*10</f>
        <v>788.8</v>
      </c>
      <c r="O116" s="6">
        <f>Таблица1[[#This Row],[Аэрофлот - цена]]*10</f>
        <v>475.79999999999995</v>
      </c>
      <c r="P116" s="5">
        <f>Таблица1[[#This Row],[БСП ао - объём]]*Таблица1[[#This Row],[БСП ао - цена]]</f>
        <v>77752804.799999997</v>
      </c>
      <c r="Q116" s="5">
        <f>Таблица1[[#This Row],[СевСт-ао - объём]]*Таблица1[[#This Row],[СевСт-ао цена]]</f>
        <v>3670028600</v>
      </c>
      <c r="R116" s="5">
        <f>Таблица1[[#This Row],[Аэрофлот - объём]]*Таблица1[[#This Row],[Аэрофлот - цена]]</f>
        <v>612963624</v>
      </c>
      <c r="S116" s="5">
        <f>(Таблица1[[#This Row],[БСП ао - цена]]-AVERAGE(Таблица1[БСП ао - цена]))/_xlfn.STDEV.S(Таблица1[БСП ао - цена])</f>
        <v>0.52415160080601531</v>
      </c>
      <c r="T116" s="5">
        <f>(Таблица1[[#This Row],[БСП ао - цена]]-MIN(Таблица1[БСП ао - цена]))/(MAX(Таблица1[БСП ао - цена])-MIN(Таблица1[БСП ао - цена]))</f>
        <v>0.35615459564793767</v>
      </c>
      <c r="U116" s="5">
        <f>(Таблица1[[#This Row],[СевСт-ао цена]]-AVERAGE(Таблица1[СевСт-ао цена]))/_xlfn.STDEV.S(Таблица1[СевСт-ао цена])</f>
        <v>-0.90186179555646895</v>
      </c>
      <c r="V116" s="5">
        <f>(Таблица1[[#This Row],[СевСт-ао цена]]-MIN(Таблица1[СевСт-ао цена]))/(MAX(Таблица1[СевСт-ао цена])-MIN(Таблица1[СевСт-ао цена]))</f>
        <v>0.1094890510948905</v>
      </c>
      <c r="W116" s="5">
        <f>(Таблица1[[#This Row],[Аэрофлот - цена]]-AVERAGE(Таблица1[Аэрофлот - цена]))/_xlfn.STDEV.S(Таблица1[Аэрофлот - цена])</f>
        <v>-0.82303350554288857</v>
      </c>
      <c r="X116" s="5">
        <f>(Таблица1[[#This Row],[Аэрофлот - цена]]-MIN(Таблица1[Аэрофлот - цена]))/(MAX(Таблица1[Аэрофлот - цена])-MIN(Таблица1[Аэрофлот - цена]))</f>
        <v>0.11963810537519956</v>
      </c>
    </row>
    <row r="117" spans="1:24" x14ac:dyDescent="0.25">
      <c r="A117" s="1">
        <v>41001</v>
      </c>
      <c r="B117" s="6">
        <v>72.75</v>
      </c>
      <c r="C117" s="6">
        <v>398.6</v>
      </c>
      <c r="D117" s="6">
        <v>46.52</v>
      </c>
      <c r="E117">
        <v>487020</v>
      </c>
      <c r="F117">
        <v>8801420</v>
      </c>
      <c r="G117">
        <v>3259300</v>
      </c>
      <c r="H117" s="5">
        <f>(Таблица1[[#This Row],[БСП ао - цена]]-B116)/B116</f>
        <v>-7.7712981744421858E-2</v>
      </c>
      <c r="I117" s="5">
        <f>(Таблица1[[#This Row],[СевСт-ао цена]]-C116)/C116</f>
        <v>1.4765784114052981E-2</v>
      </c>
      <c r="J117" s="5">
        <f>(Таблица1[[#This Row],[Аэрофлот - цена]]-D116)/D116</f>
        <v>-2.2278268179907423E-2</v>
      </c>
      <c r="K117" s="5">
        <f>LN(Таблица1[[#This Row],[БСП ао - объём]])</f>
        <v>13.096060468983277</v>
      </c>
      <c r="L117" s="5">
        <f>LN(Таблица1[[#This Row],[СевСт-ао - объём]])</f>
        <v>15.990423630067088</v>
      </c>
      <c r="M117" s="5">
        <f>LN(Таблица1[[#This Row],[Аэрофлот - объём]])</f>
        <v>14.997023006360028</v>
      </c>
      <c r="N117" s="6">
        <f>Таблица1[[#This Row],[БСП ао - цена]]*10</f>
        <v>727.5</v>
      </c>
      <c r="O117" s="6">
        <f>Таблица1[[#This Row],[Аэрофлот - цена]]*10</f>
        <v>465.20000000000005</v>
      </c>
      <c r="P117" s="5">
        <f>Таблица1[[#This Row],[БСП ао - объём]]*Таблица1[[#This Row],[БСП ао - цена]]</f>
        <v>35430705</v>
      </c>
      <c r="Q117" s="5">
        <f>Таблица1[[#This Row],[СевСт-ао - объём]]*Таблица1[[#This Row],[СевСт-ао цена]]</f>
        <v>3508246012</v>
      </c>
      <c r="R117" s="5">
        <f>Таблица1[[#This Row],[Аэрофлот - объём]]*Таблица1[[#This Row],[Аэрофлот - цена]]</f>
        <v>151622636</v>
      </c>
      <c r="S117" s="5">
        <f>(Таблица1[[#This Row],[БСП ао - цена]]-AVERAGE(Таблица1[БСП ао - цена]))/_xlfn.STDEV.S(Таблица1[БСП ао - цена])</f>
        <v>0.32397776877938889</v>
      </c>
      <c r="T117" s="5">
        <f>(Таблица1[[#This Row],[БСП ао - цена]]-MIN(Таблица1[БСП ао - цена]))/(MAX(Таблица1[БСП ао - цена])-MIN(Таблица1[БСП ао - цена]))</f>
        <v>0.31633647288080552</v>
      </c>
      <c r="U117" s="5">
        <f>(Таблица1[[#This Row],[СевСт-ао цена]]-AVERAGE(Таблица1[СевСт-ао цена]))/_xlfn.STDEV.S(Таблица1[СевСт-ао цена])</f>
        <v>-0.88662474164502392</v>
      </c>
      <c r="V117" s="5">
        <f>(Таблица1[[#This Row],[СевСт-ао цена]]-MIN(Таблица1[СевСт-ао цена]))/(MAX(Таблица1[СевСт-ао цена])-MIN(Таблица1[СевСт-ао цена]))</f>
        <v>0.11295919588369031</v>
      </c>
      <c r="W117" s="5">
        <f>(Таблица1[[#This Row],[Аэрофлот - цена]]-AVERAGE(Таблица1[Аэрофлот - цена]))/_xlfn.STDEV.S(Таблица1[Аэрофлот - цена])</f>
        <v>-0.84955481407292777</v>
      </c>
      <c r="X117" s="5">
        <f>(Таблица1[[#This Row],[Аэрофлот - цена]]-MIN(Таблица1[Аэрофлот - цена]))/(MAX(Таблица1[Аэрофлот - цена])-MIN(Таблица1[Аэрофлот - цена]))</f>
        <v>0.11399680681213412</v>
      </c>
    </row>
    <row r="118" spans="1:24" x14ac:dyDescent="0.25">
      <c r="A118" s="1">
        <v>41008</v>
      </c>
      <c r="B118" s="6">
        <v>71.14</v>
      </c>
      <c r="C118" s="6">
        <v>392</v>
      </c>
      <c r="D118" s="6">
        <v>49.5</v>
      </c>
      <c r="E118">
        <v>394460</v>
      </c>
      <c r="F118">
        <v>7377900</v>
      </c>
      <c r="G118">
        <v>8106400</v>
      </c>
      <c r="H118" s="5">
        <f>(Таблица1[[#This Row],[БСП ао - цена]]-B117)/B117</f>
        <v>-2.2130584192439854E-2</v>
      </c>
      <c r="I118" s="5">
        <f>(Таблица1[[#This Row],[СевСт-ао цена]]-C117)/C117</f>
        <v>-1.6557952834922285E-2</v>
      </c>
      <c r="J118" s="5">
        <f>(Таблица1[[#This Row],[Аэрофлот - цена]]-D117)/D117</f>
        <v>6.4058469475494345E-2</v>
      </c>
      <c r="K118" s="5">
        <f>LN(Таблица1[[#This Row],[БСП ао - объём]])</f>
        <v>12.885273019957495</v>
      </c>
      <c r="L118" s="5">
        <f>LN(Таблица1[[#This Row],[СевСт-ао - объём]])</f>
        <v>15.813999603238283</v>
      </c>
      <c r="M118" s="5">
        <f>LN(Таблица1[[#This Row],[Аэрофлот - объём]])</f>
        <v>15.908164431116244</v>
      </c>
      <c r="N118" s="6">
        <f>Таблица1[[#This Row],[БСП ао - цена]]*10</f>
        <v>711.4</v>
      </c>
      <c r="O118" s="6">
        <f>Таблица1[[#This Row],[Аэрофлот - цена]]*10</f>
        <v>495</v>
      </c>
      <c r="P118" s="5">
        <f>Таблица1[[#This Row],[БСП ао - объём]]*Таблица1[[#This Row],[БСП ао - цена]]</f>
        <v>28061884.399999999</v>
      </c>
      <c r="Q118" s="5">
        <f>Таблица1[[#This Row],[СевСт-ао - объём]]*Таблица1[[#This Row],[СевСт-ао цена]]</f>
        <v>2892136800</v>
      </c>
      <c r="R118" s="5">
        <f>Таблица1[[#This Row],[Аэрофлот - объём]]*Таблица1[[#This Row],[Аэрофлот - цена]]</f>
        <v>401266800</v>
      </c>
      <c r="S118" s="5">
        <f>(Таблица1[[#This Row],[БСП ао - цена]]-AVERAGE(Таблица1[БСП ао - цена]))/_xlfn.STDEV.S(Таблица1[БСП ао - цена])</f>
        <v>0.27140356493552781</v>
      </c>
      <c r="T118" s="5">
        <f>(Таблица1[[#This Row],[БСП ао - цена]]-MIN(Таблица1[БСП ао - цена]))/(MAX(Таблица1[БСП ао - цена])-MIN(Таблица1[БСП ао - цена]))</f>
        <v>0.3058785319909062</v>
      </c>
      <c r="U118" s="5">
        <f>(Таблица1[[#This Row],[СевСт-ао цена]]-AVERAGE(Таблица1[СевСт-ао цена]))/_xlfn.STDEV.S(Таблица1[СевСт-ао цена])</f>
        <v>-0.90396345816494417</v>
      </c>
      <c r="V118" s="5">
        <f>(Таблица1[[#This Row],[СевСт-ао цена]]-MIN(Таблица1[СевСт-ао цена]))/(MAX(Таблица1[СевСт-ао цена])-MIN(Таблица1[СевСт-ао цена]))</f>
        <v>0.10901041043436639</v>
      </c>
      <c r="W118" s="5">
        <f>(Таблица1[[#This Row],[Аэрофлот - цена]]-AVERAGE(Таблица1[Аэрофлот - цена]))/_xlfn.STDEV.S(Таблица1[Аэрофлот - цена])</f>
        <v>-0.77499490896017575</v>
      </c>
      <c r="X118" s="5">
        <f>(Таблица1[[#This Row],[Аэрофлот - цена]]-MIN(Таблица1[Аэрофлот - цена]))/(MAX(Таблица1[Аэрофлот - цена])-MIN(Таблица1[Аэрофлот - цена]))</f>
        <v>0.12985630654603511</v>
      </c>
    </row>
    <row r="119" spans="1:24" x14ac:dyDescent="0.25">
      <c r="A119" s="1">
        <v>41015</v>
      </c>
      <c r="B119" s="6">
        <v>70.900000000000006</v>
      </c>
      <c r="C119" s="6">
        <v>406.1</v>
      </c>
      <c r="D119" s="6">
        <v>48.6</v>
      </c>
      <c r="E119">
        <v>564120</v>
      </c>
      <c r="F119">
        <v>11301350</v>
      </c>
      <c r="G119">
        <v>6062600</v>
      </c>
      <c r="H119" s="5">
        <f>(Таблица1[[#This Row],[БСП ао - цена]]-B118)/B118</f>
        <v>-3.3736294630305717E-3</v>
      </c>
      <c r="I119" s="5">
        <f>(Таблица1[[#This Row],[СевСт-ао цена]]-C118)/C118</f>
        <v>3.5969387755102097E-2</v>
      </c>
      <c r="J119" s="5">
        <f>(Таблица1[[#This Row],[Аэрофлот - цена]]-D118)/D118</f>
        <v>-1.8181818181818153E-2</v>
      </c>
      <c r="K119" s="5">
        <f>LN(Таблица1[[#This Row],[БСП ао - объём]])</f>
        <v>13.243022273806176</v>
      </c>
      <c r="L119" s="5">
        <f>LN(Таблица1[[#This Row],[СевСт-ао - объём]])</f>
        <v>16.240432745573262</v>
      </c>
      <c r="M119" s="5">
        <f>LN(Таблица1[[#This Row],[Аэрофлот - объём]])</f>
        <v>15.617649308937198</v>
      </c>
      <c r="N119" s="6">
        <f>Таблица1[[#This Row],[БСП ао - цена]]*10</f>
        <v>709</v>
      </c>
      <c r="O119" s="6">
        <f>Таблица1[[#This Row],[Аэрофлот - цена]]*10</f>
        <v>486</v>
      </c>
      <c r="P119" s="5">
        <f>Таблица1[[#This Row],[БСП ао - объём]]*Таблица1[[#This Row],[БСП ао - цена]]</f>
        <v>39996108</v>
      </c>
      <c r="Q119" s="5">
        <f>Таблица1[[#This Row],[СевСт-ао - объём]]*Таблица1[[#This Row],[СевСт-ао цена]]</f>
        <v>4589478235</v>
      </c>
      <c r="R119" s="5">
        <f>Таблица1[[#This Row],[Аэрофлот - объём]]*Таблица1[[#This Row],[Аэрофлот - цена]]</f>
        <v>294642360</v>
      </c>
      <c r="S119" s="5">
        <f>(Таблица1[[#This Row],[БСП ао - цена]]-AVERAGE(Таблица1[БСП ао - цена]))/_xlfn.STDEV.S(Таблица1[БСП ао - цена])</f>
        <v>0.26356641653644308</v>
      </c>
      <c r="T119" s="5">
        <f>(Таблица1[[#This Row],[БСП ао - цена]]-MIN(Таблица1[БСП ао - цена]))/(MAX(Таблица1[БСП ао - цена])-MIN(Таблица1[БСП ао - цена]))</f>
        <v>0.30431958428061068</v>
      </c>
      <c r="U119" s="5">
        <f>(Таблица1[[#This Row],[СевСт-ао цена]]-AVERAGE(Таблица1[СевСт-ао цена]))/_xlfn.STDEV.S(Таблица1[СевСт-ао цена])</f>
        <v>-0.86692165469056903</v>
      </c>
      <c r="V119" s="5">
        <f>(Таблица1[[#This Row],[СевСт-ао цена]]-MIN(Таблица1[СевСт-ао цена]))/(MAX(Таблица1[СевСт-ао цена])-MIN(Таблица1[СевСт-ао цена]))</f>
        <v>0.11744645207610387</v>
      </c>
      <c r="W119" s="5">
        <f>(Таблица1[[#This Row],[Аэрофлот - цена]]-AVERAGE(Таблица1[Аэрофлот - цена]))/_xlfn.STDEV.S(Таблица1[Аэрофлот - цена])</f>
        <v>-0.79751300110832235</v>
      </c>
      <c r="X119" s="5">
        <f>(Таблица1[[#This Row],[Аэрофлот - цена]]-MIN(Таблица1[Аэрофлот - цена]))/(MAX(Таблица1[Аэрофлот - цена])-MIN(Таблица1[Аэрофлот - цена]))</f>
        <v>0.12506652474720595</v>
      </c>
    </row>
    <row r="120" spans="1:24" x14ac:dyDescent="0.25">
      <c r="A120" s="1">
        <v>41022</v>
      </c>
      <c r="B120" s="6">
        <v>70.099999999999994</v>
      </c>
      <c r="C120" s="6">
        <v>400.3</v>
      </c>
      <c r="D120" s="6">
        <v>48.8</v>
      </c>
      <c r="E120">
        <v>392190</v>
      </c>
      <c r="F120">
        <v>6450520</v>
      </c>
      <c r="G120">
        <v>7736100</v>
      </c>
      <c r="H120" s="5">
        <f>(Таблица1[[#This Row],[БСП ао - цена]]-B119)/B119</f>
        <v>-1.1283497884344306E-2</v>
      </c>
      <c r="I120" s="5">
        <f>(Таблица1[[#This Row],[СевСт-ао цена]]-C119)/C119</f>
        <v>-1.4282196503324332E-2</v>
      </c>
      <c r="J120" s="5">
        <f>(Таблица1[[#This Row],[Аэрофлот - цена]]-D119)/D119</f>
        <v>4.1152263374484715E-3</v>
      </c>
      <c r="K120" s="5">
        <f>LN(Таблица1[[#This Row],[БСП ао - объём]])</f>
        <v>12.879501695224015</v>
      </c>
      <c r="L120" s="5">
        <f>LN(Таблица1[[#This Row],[СевСт-ао - объём]])</f>
        <v>15.679671305677363</v>
      </c>
      <c r="M120" s="5">
        <f>LN(Таблица1[[#This Row],[Аэрофлот - объём]])</f>
        <v>15.861408242608762</v>
      </c>
      <c r="N120" s="6">
        <f>Таблица1[[#This Row],[БСП ао - цена]]*10</f>
        <v>701</v>
      </c>
      <c r="O120" s="6">
        <f>Таблица1[[#This Row],[Аэрофлот - цена]]*10</f>
        <v>488</v>
      </c>
      <c r="P120" s="5">
        <f>Таблица1[[#This Row],[БСП ао - объём]]*Таблица1[[#This Row],[БСП ао - цена]]</f>
        <v>27492518.999999996</v>
      </c>
      <c r="Q120" s="5">
        <f>Таблица1[[#This Row],[СевСт-ао - объём]]*Таблица1[[#This Row],[СевСт-ао цена]]</f>
        <v>2582143156</v>
      </c>
      <c r="R120" s="5">
        <f>Таблица1[[#This Row],[Аэрофлот - объём]]*Таблица1[[#This Row],[Аэрофлот - цена]]</f>
        <v>377521680</v>
      </c>
      <c r="S120" s="5">
        <f>(Таблица1[[#This Row],[БСП ао - цена]]-AVERAGE(Таблица1[БСП ао - цена]))/_xlfn.STDEV.S(Таблица1[БСП ао - цена])</f>
        <v>0.2374425885394931</v>
      </c>
      <c r="T120" s="5">
        <f>(Таблица1[[#This Row],[БСП ао - цена]]-MIN(Таблица1[БСП ао - цена]))/(MAX(Таблица1[БСП ао - цена])-MIN(Таблица1[БСП ао - цена]))</f>
        <v>0.29912309191295877</v>
      </c>
      <c r="U120" s="5">
        <f>(Таблица1[[#This Row],[СевСт-ао цена]]-AVERAGE(Таблица1[СевСт-ао цена]))/_xlfn.STDEV.S(Таблица1[СевСт-ао цена])</f>
        <v>-0.88215870860201417</v>
      </c>
      <c r="V120" s="5">
        <f>(Таблица1[[#This Row],[СевСт-ао цена]]-MIN(Таблица1[СевСт-ао цена]))/(MAX(Таблица1[СевСт-ао цена])-MIN(Таблица1[СевСт-ао цена]))</f>
        <v>0.11397630728730405</v>
      </c>
      <c r="W120" s="5">
        <f>(Таблица1[[#This Row],[Аэрофлот - цена]]-AVERAGE(Таблица1[Аэрофлот - цена]))/_xlfn.STDEV.S(Таблица1[Аэрофлот - цена])</f>
        <v>-0.79250898063095654</v>
      </c>
      <c r="X120" s="5">
        <f>(Таблица1[[#This Row],[Аэрофлот - цена]]-MIN(Таблица1[Аэрофлот - цена]))/(MAX(Таблица1[Аэрофлот - цена])-MIN(Таблица1[Аэрофлот - цена]))</f>
        <v>0.12613092070250131</v>
      </c>
    </row>
    <row r="121" spans="1:24" x14ac:dyDescent="0.25">
      <c r="A121" s="1">
        <v>41029</v>
      </c>
      <c r="B121" s="6">
        <v>67.81</v>
      </c>
      <c r="C121" s="6">
        <v>371</v>
      </c>
      <c r="D121" s="6">
        <v>47.01</v>
      </c>
      <c r="E121">
        <v>132900</v>
      </c>
      <c r="F121">
        <v>5806730</v>
      </c>
      <c r="G121">
        <v>2740300</v>
      </c>
      <c r="H121" s="5">
        <f>(Таблица1[[#This Row],[БСП ао - цена]]-B120)/B120</f>
        <v>-3.2667617689015584E-2</v>
      </c>
      <c r="I121" s="5">
        <f>(Таблица1[[#This Row],[СевСт-ао цена]]-C120)/C120</f>
        <v>-7.319510367224584E-2</v>
      </c>
      <c r="J121" s="5">
        <f>(Таблица1[[#This Row],[Аэрофлот - цена]]-D120)/D120</f>
        <v>-3.6680327868852447E-2</v>
      </c>
      <c r="K121" s="5">
        <f>LN(Таблица1[[#This Row],[БСП ао - объём]])</f>
        <v>11.797352244701337</v>
      </c>
      <c r="L121" s="5">
        <f>LN(Таблица1[[#This Row],[СевСт-ао - объём]])</f>
        <v>15.574528147664484</v>
      </c>
      <c r="M121" s="5">
        <f>LN(Таблица1[[#This Row],[Аэрофлот - объём]])</f>
        <v>14.82357796142186</v>
      </c>
      <c r="N121" s="6">
        <f>Таблица1[[#This Row],[БСП ао - цена]]*10</f>
        <v>678.1</v>
      </c>
      <c r="O121" s="6">
        <f>Таблица1[[#This Row],[Аэрофлот - цена]]*10</f>
        <v>470.09999999999997</v>
      </c>
      <c r="P121" s="5">
        <f>Таблица1[[#This Row],[БСП ао - объём]]*Таблица1[[#This Row],[БСП ао - цена]]</f>
        <v>9011949</v>
      </c>
      <c r="Q121" s="5">
        <f>Таблица1[[#This Row],[СевСт-ао - объём]]*Таблица1[[#This Row],[СевСт-ао цена]]</f>
        <v>2154296830</v>
      </c>
      <c r="R121" s="5">
        <f>Таблица1[[#This Row],[Аэрофлот - объём]]*Таблица1[[#This Row],[Аэрофлот - цена]]</f>
        <v>128821503</v>
      </c>
      <c r="S121" s="5">
        <f>(Таблица1[[#This Row],[БСП ао - цена]]-AVERAGE(Таблица1[БСП ао - цена]))/_xlfn.STDEV.S(Таблица1[БСП ао - цена])</f>
        <v>0.16266313089822504</v>
      </c>
      <c r="T121" s="5">
        <f>(Таблица1[[#This Row],[БСП ао - цена]]-MIN(Таблица1[БСП ао - цена]))/(MAX(Таблица1[БСП ао - цена])-MIN(Таблица1[БСП ао - цена]))</f>
        <v>0.28424813251055542</v>
      </c>
      <c r="U121" s="5">
        <f>(Таблица1[[#This Row],[СевСт-ао цена]]-AVERAGE(Таблица1[СевСт-ао цена]))/_xlfn.STDEV.S(Таблица1[СевСт-ао цена])</f>
        <v>-0.9591321016374178</v>
      </c>
      <c r="V121" s="5">
        <f>(Таблица1[[#This Row],[СевСт-ао цена]]-MIN(Таблица1[СевСт-ао цена]))/(MAX(Таблица1[СевСт-ао цена])-MIN(Таблица1[СевСт-ао цена]))</f>
        <v>9.6446093095608462E-2</v>
      </c>
      <c r="W121" s="5">
        <f>(Таблица1[[#This Row],[Аэрофлот - цена]]-AVERAGE(Таблица1[Аэрофлот - цена]))/_xlfn.STDEV.S(Таблица1[Аэрофлот - цена])</f>
        <v>-0.83729496390338143</v>
      </c>
      <c r="X121" s="5">
        <f>(Таблица1[[#This Row],[Аэрофлот - цена]]-MIN(Таблица1[Аэрофлот - цена]))/(MAX(Таблица1[Аэрофлот - цена])-MIN(Таблица1[Аэрофлот - цена]))</f>
        <v>0.11660457690260775</v>
      </c>
    </row>
    <row r="122" spans="1:24" x14ac:dyDescent="0.25">
      <c r="A122" s="1">
        <v>41036</v>
      </c>
      <c r="B122" s="6">
        <v>66.790000000000006</v>
      </c>
      <c r="C122" s="6">
        <v>374.3</v>
      </c>
      <c r="D122" s="6">
        <v>45.2</v>
      </c>
      <c r="E122">
        <v>133890</v>
      </c>
      <c r="F122">
        <v>6886960</v>
      </c>
      <c r="G122">
        <v>4339300</v>
      </c>
      <c r="H122" s="5">
        <f>(Таблица1[[#This Row],[БСП ао - цена]]-B121)/B121</f>
        <v>-1.5042029199233092E-2</v>
      </c>
      <c r="I122" s="5">
        <f>(Таблица1[[#This Row],[СевСт-ао цена]]-C121)/C121</f>
        <v>8.8948787061994914E-3</v>
      </c>
      <c r="J122" s="5">
        <f>(Таблица1[[#This Row],[Аэрофлот - цена]]-D121)/D121</f>
        <v>-3.8502446288023726E-2</v>
      </c>
      <c r="K122" s="5">
        <f>LN(Таблица1[[#This Row],[БСП ао - объём]])</f>
        <v>11.804773846291425</v>
      </c>
      <c r="L122" s="5">
        <f>LN(Таблица1[[#This Row],[СевСт-ао - объём]])</f>
        <v>15.745140326465828</v>
      </c>
      <c r="M122" s="5">
        <f>LN(Таблица1[[#This Row],[Аэрофлот - объём]])</f>
        <v>15.283223602745323</v>
      </c>
      <c r="N122" s="6">
        <f>Таблица1[[#This Row],[БСП ао - цена]]*10</f>
        <v>667.90000000000009</v>
      </c>
      <c r="O122" s="6">
        <f>Таблица1[[#This Row],[Аэрофлот - цена]]*10</f>
        <v>452</v>
      </c>
      <c r="P122" s="5">
        <f>Таблица1[[#This Row],[БСП ао - объём]]*Таблица1[[#This Row],[БСП ао - цена]]</f>
        <v>8942513.1000000015</v>
      </c>
      <c r="Q122" s="5">
        <f>Таблица1[[#This Row],[СевСт-ао - объём]]*Таблица1[[#This Row],[СевСт-ао цена]]</f>
        <v>2577789128</v>
      </c>
      <c r="R122" s="5">
        <f>Таблица1[[#This Row],[Аэрофлот - объём]]*Таблица1[[#This Row],[Аэрофлот - цена]]</f>
        <v>196136360</v>
      </c>
      <c r="S122" s="5">
        <f>(Таблица1[[#This Row],[БСП ао - цена]]-AVERAGE(Таблица1[БСП ао - цена]))/_xlfn.STDEV.S(Таблица1[БСП ао - цена])</f>
        <v>0.12935525020211441</v>
      </c>
      <c r="T122" s="5">
        <f>(Таблица1[[#This Row],[БСП ао - цена]]-MIN(Таблица1[БСП ао - цена]))/(MAX(Таблица1[БСП ао - цена])-MIN(Таблица1[БСП ао - цена]))</f>
        <v>0.27762260474179934</v>
      </c>
      <c r="U122" s="5">
        <f>(Таблица1[[#This Row],[СевСт-ао цена]]-AVERAGE(Таблица1[СевСт-ао цена]))/_xlfn.STDEV.S(Таблица1[СевСт-ао цена])</f>
        <v>-0.95046274337745762</v>
      </c>
      <c r="V122" s="5">
        <f>(Таблица1[[#This Row],[СевСт-ао цена]]-MIN(Таблица1[СевСт-ао цена]))/(MAX(Таблица1[СевСт-ао цена])-MIN(Таблица1[СевСт-ао цена]))</f>
        <v>9.8420485820270423E-2</v>
      </c>
      <c r="W122" s="5">
        <f>(Таблица1[[#This Row],[Аэрофлот - цена]]-AVERAGE(Таблица1[Аэрофлот - цена]))/_xlfn.STDEV.S(Таблица1[Аэрофлот - цена])</f>
        <v>-0.8825813492235427</v>
      </c>
      <c r="X122" s="5">
        <f>(Таблица1[[#This Row],[Аэрофлот - цена]]-MIN(Таблица1[Аэрофлот - цена]))/(MAX(Таблица1[Аэрофлот - цена])-MIN(Таблица1[Аэрофлот - цена]))</f>
        <v>0.10697179350718468</v>
      </c>
    </row>
    <row r="123" spans="1:24" x14ac:dyDescent="0.25">
      <c r="A123" s="1">
        <v>41043</v>
      </c>
      <c r="B123" s="6">
        <v>56.98</v>
      </c>
      <c r="C123" s="6">
        <v>344.4</v>
      </c>
      <c r="D123" s="6">
        <v>39.93</v>
      </c>
      <c r="E123">
        <v>315180</v>
      </c>
      <c r="F123">
        <v>8717460</v>
      </c>
      <c r="G123">
        <v>6847200</v>
      </c>
      <c r="H123" s="5">
        <f>(Таблица1[[#This Row],[БСП ао - цена]]-B122)/B122</f>
        <v>-0.14687827519089697</v>
      </c>
      <c r="I123" s="5">
        <f>(Таблица1[[#This Row],[СевСт-ао цена]]-C122)/C122</f>
        <v>-7.988244723483845E-2</v>
      </c>
      <c r="J123" s="5">
        <f>(Таблица1[[#This Row],[Аэрофлот - цена]]-D122)/D122</f>
        <v>-0.11659292035398236</v>
      </c>
      <c r="K123" s="5">
        <f>LN(Таблица1[[#This Row],[БСП ао - объём]])</f>
        <v>12.660899183176062</v>
      </c>
      <c r="L123" s="5">
        <f>LN(Таблица1[[#This Row],[СевСт-ао - объём]])</f>
        <v>15.980838469049951</v>
      </c>
      <c r="M123" s="5">
        <f>LN(Таблица1[[#This Row],[Аэрофлот - объём]])</f>
        <v>15.739350367549537</v>
      </c>
      <c r="N123" s="6">
        <f>Таблица1[[#This Row],[БСП ао - цена]]*10</f>
        <v>569.79999999999995</v>
      </c>
      <c r="O123" s="6">
        <f>Таблица1[[#This Row],[Аэрофлот - цена]]*10</f>
        <v>399.3</v>
      </c>
      <c r="P123" s="5">
        <f>Таблица1[[#This Row],[БСП ао - объём]]*Таблица1[[#This Row],[БСП ао - цена]]</f>
        <v>17958956.399999999</v>
      </c>
      <c r="Q123" s="5">
        <f>Таблица1[[#This Row],[СевСт-ао - объём]]*Таблица1[[#This Row],[СевСт-ао цена]]</f>
        <v>3002293224</v>
      </c>
      <c r="R123" s="5">
        <f>Таблица1[[#This Row],[Аэрофлот - объём]]*Таблица1[[#This Row],[Аэрофлот - цена]]</f>
        <v>273408696</v>
      </c>
      <c r="S123" s="5">
        <f>(Таблица1[[#This Row],[БСП ао - цена]]-AVERAGE(Таблица1[БСП ао - цена]))/_xlfn.STDEV.S(Таблица1[БСП ао - цена])</f>
        <v>-0.19098819061048067</v>
      </c>
      <c r="T123" s="5">
        <f>(Таблица1[[#This Row],[БСП ао - цена]]-MIN(Таблица1[БСП ао - цена]))/(MAX(Таблица1[БСП ао - цена])-MIN(Таблица1[БСП ао - цена]))</f>
        <v>0.21390061708346864</v>
      </c>
      <c r="U123" s="5">
        <f>(Таблица1[[#This Row],[СевСт-ао цена]]-AVERAGE(Таблица1[СевСт-ао цена]))/_xlfn.STDEV.S(Таблица1[СевСт-ао цена])</f>
        <v>-1.0290123833692177</v>
      </c>
      <c r="V123" s="5">
        <f>(Таблица1[[#This Row],[СевСт-ао цена]]-MIN(Таблица1[СевСт-ао цена]))/(MAX(Таблица1[СевСт-ао цена])-MIN(Таблица1[СевСт-ао цена]))</f>
        <v>8.0531291133181734E-2</v>
      </c>
      <c r="W123" s="5">
        <f>(Таблица1[[#This Row],[Аэрофлот - цена]]-AVERAGE(Таблица1[Аэрофлот - цена]))/_xlfn.STDEV.S(Таблица1[Аэрофлот - цена])</f>
        <v>-1.0144372888021345</v>
      </c>
      <c r="X123" s="5">
        <f>(Таблица1[[#This Row],[Аэрофлот - цена]]-MIN(Таблица1[Аэрофлот - цена]))/(MAX(Таблица1[Аэрофлот - цена])-MIN(Таблица1[Аэрофлот - цена]))</f>
        <v>7.8924960085151666E-2</v>
      </c>
    </row>
    <row r="124" spans="1:24" x14ac:dyDescent="0.25">
      <c r="A124" s="1">
        <v>41050</v>
      </c>
      <c r="B124" s="6">
        <v>53.97</v>
      </c>
      <c r="C124" s="6">
        <v>360.1</v>
      </c>
      <c r="D124" s="6">
        <v>40.9</v>
      </c>
      <c r="E124">
        <v>233610</v>
      </c>
      <c r="F124">
        <v>7412970</v>
      </c>
      <c r="G124">
        <v>3927400</v>
      </c>
      <c r="H124" s="5">
        <f>(Таблица1[[#This Row],[БСП ао - цена]]-B123)/B123</f>
        <v>-5.2825552825552791E-2</v>
      </c>
      <c r="I124" s="5">
        <f>(Таблица1[[#This Row],[СевСт-ао цена]]-C123)/C123</f>
        <v>4.5586527293844499E-2</v>
      </c>
      <c r="J124" s="5">
        <f>(Таблица1[[#This Row],[Аэрофлот - цена]]-D123)/D123</f>
        <v>2.4292511895817652E-2</v>
      </c>
      <c r="K124" s="5">
        <f>LN(Таблица1[[#This Row],[БСП ао - объём]])</f>
        <v>12.361408337239142</v>
      </c>
      <c r="L124" s="5">
        <f>LN(Таблица1[[#This Row],[СевСт-ао - объём]])</f>
        <v>15.818741726686111</v>
      </c>
      <c r="M124" s="5">
        <f>LN(Таблица1[[#This Row],[Аэрофлот - объём]])</f>
        <v>15.183488187298266</v>
      </c>
      <c r="N124" s="6">
        <f>Таблица1[[#This Row],[БСП ао - цена]]*10</f>
        <v>539.70000000000005</v>
      </c>
      <c r="O124" s="6">
        <f>Таблица1[[#This Row],[Аэрофлот - цена]]*10</f>
        <v>409</v>
      </c>
      <c r="P124" s="5">
        <f>Таблица1[[#This Row],[БСП ао - объём]]*Таблица1[[#This Row],[БСП ао - цена]]</f>
        <v>12607931.699999999</v>
      </c>
      <c r="Q124" s="5">
        <f>Таблица1[[#This Row],[СевСт-ао - объём]]*Таблица1[[#This Row],[СевСт-ао цена]]</f>
        <v>2669410497</v>
      </c>
      <c r="R124" s="5">
        <f>Таблица1[[#This Row],[Аэрофлот - объём]]*Таблица1[[#This Row],[Аэрофлот - цена]]</f>
        <v>160630660</v>
      </c>
      <c r="S124" s="5">
        <f>(Таблица1[[#This Row],[БСП ао - цена]]-AVERAGE(Таблица1[БСП ао - цена]))/_xlfn.STDEV.S(Таблица1[БСП ао - цена])</f>
        <v>-0.28927909344900354</v>
      </c>
      <c r="T124" s="5">
        <f>(Таблица1[[#This Row],[БСП ао - цена]]-MIN(Таблица1[БСП ао - цена]))/(MAX(Таблица1[БСП ао - цена])-MIN(Таблица1[БСП ао - цена]))</f>
        <v>0.19434881455017863</v>
      </c>
      <c r="U124" s="5">
        <f>(Таблица1[[#This Row],[СевСт-ао цена]]-AVERAGE(Таблица1[СевСт-ао цена]))/_xlfn.STDEV.S(Таблица1[СевСт-ао цена])</f>
        <v>-0.98776725467789206</v>
      </c>
      <c r="V124" s="5">
        <f>(Таблица1[[#This Row],[СевСт-ао цена]]-MIN(Таблица1[СевСт-ао цена]))/(MAX(Таблица1[СевСт-ао цена])-MIN(Таблица1[СевСт-ао цена]))</f>
        <v>8.9924614095967456E-2</v>
      </c>
      <c r="W124" s="5">
        <f>(Таблица1[[#This Row],[Аэрофлот - цена]]-AVERAGE(Таблица1[Аэрофлот - цена]))/_xlfn.STDEV.S(Таблица1[Аэрофлот - цена])</f>
        <v>-0.99016778948690987</v>
      </c>
      <c r="X124" s="5">
        <f>(Таблица1[[#This Row],[Аэрофлот - цена]]-MIN(Таблица1[Аэрофлот - цена]))/(MAX(Таблица1[Аэрофлот - цена])-MIN(Таблица1[Аэрофлот - цена]))</f>
        <v>8.4087280468334205E-2</v>
      </c>
    </row>
    <row r="125" spans="1:24" x14ac:dyDescent="0.25">
      <c r="A125" s="1">
        <v>41057</v>
      </c>
      <c r="B125" s="6">
        <v>54</v>
      </c>
      <c r="C125" s="6">
        <v>362.5</v>
      </c>
      <c r="D125" s="6">
        <v>41.95</v>
      </c>
      <c r="E125">
        <v>200010</v>
      </c>
      <c r="F125">
        <v>8857220</v>
      </c>
      <c r="G125">
        <v>11725600</v>
      </c>
      <c r="H125" s="5">
        <f>(Таблица1[[#This Row],[БСП ао - цена]]-B124)/B124</f>
        <v>5.558643690939622E-4</v>
      </c>
      <c r="I125" s="5">
        <f>(Таблица1[[#This Row],[СевСт-ао цена]]-C124)/C124</f>
        <v>6.6648153290751935E-3</v>
      </c>
      <c r="J125" s="5">
        <f>(Таблица1[[#This Row],[Аэрофлот - цена]]-D124)/D124</f>
        <v>2.5672371638141914E-2</v>
      </c>
      <c r="K125" s="5">
        <f>LN(Таблица1[[#This Row],[БСП ао - объём]])</f>
        <v>12.206122644280216</v>
      </c>
      <c r="L125" s="5">
        <f>LN(Таблица1[[#This Row],[СевСт-ао - объём]])</f>
        <v>15.996743503593542</v>
      </c>
      <c r="M125" s="5">
        <f>LN(Таблица1[[#This Row],[Аэрофлот - объём]])</f>
        <v>16.27728504369523</v>
      </c>
      <c r="N125" s="6">
        <f>Таблица1[[#This Row],[БСП ао - цена]]*10</f>
        <v>540</v>
      </c>
      <c r="O125" s="6">
        <f>Таблица1[[#This Row],[Аэрофлот - цена]]*10</f>
        <v>419.5</v>
      </c>
      <c r="P125" s="5">
        <f>Таблица1[[#This Row],[БСП ао - объём]]*Таблица1[[#This Row],[БСП ао - цена]]</f>
        <v>10800540</v>
      </c>
      <c r="Q125" s="5">
        <f>Таблица1[[#This Row],[СевСт-ао - объём]]*Таблица1[[#This Row],[СевСт-ао цена]]</f>
        <v>3210742250</v>
      </c>
      <c r="R125" s="5">
        <f>Таблица1[[#This Row],[Аэрофлот - объём]]*Таблица1[[#This Row],[Аэрофлот - цена]]</f>
        <v>491888920.00000006</v>
      </c>
      <c r="S125" s="5">
        <f>(Таблица1[[#This Row],[БСП ао - цена]]-AVERAGE(Таблица1[БСП ао - цена]))/_xlfn.STDEV.S(Таблица1[БСП ао - цена])</f>
        <v>-0.28829944989911793</v>
      </c>
      <c r="T125" s="5">
        <f>(Таблица1[[#This Row],[БСП ао - цена]]-MIN(Таблица1[БСП ао - цена]))/(MAX(Таблица1[БСП ао - цена])-MIN(Таблица1[БСП ао - цена]))</f>
        <v>0.19454368301396557</v>
      </c>
      <c r="U125" s="5">
        <f>(Таблица1[[#This Row],[СевСт-ао цена]]-AVERAGE(Таблица1[СевСт-ао цена]))/_xlfn.STDEV.S(Таблица1[СевСт-ао цена])</f>
        <v>-0.98146226685246651</v>
      </c>
      <c r="V125" s="5">
        <f>(Таблица1[[#This Row],[СевСт-ао цена]]-MIN(Таблица1[СевСт-ао цена]))/(MAX(Таблица1[СевСт-ао цена])-MIN(Таблица1[СевСт-ао цена]))</f>
        <v>9.1360536077539772E-2</v>
      </c>
      <c r="W125" s="5">
        <f>(Таблица1[[#This Row],[Аэрофлот - цена]]-AVERAGE(Таблица1[Аэрофлот - цена]))/_xlfn.STDEV.S(Таблица1[Аэрофлот - цена])</f>
        <v>-0.96389668198073875</v>
      </c>
      <c r="X125" s="5">
        <f>(Таблица1[[#This Row],[Аэрофлот - цена]]-MIN(Таблица1[Аэрофлот - цена]))/(MAX(Таблица1[Аэрофлот - цена])-MIN(Таблица1[Аэрофлот - цена]))</f>
        <v>8.9675359233634913E-2</v>
      </c>
    </row>
    <row r="126" spans="1:24" x14ac:dyDescent="0.25">
      <c r="A126" s="1">
        <v>41064</v>
      </c>
      <c r="B126" s="6">
        <v>57</v>
      </c>
      <c r="C126" s="6">
        <v>382.1</v>
      </c>
      <c r="D126" s="6">
        <v>44.51</v>
      </c>
      <c r="E126">
        <v>517200</v>
      </c>
      <c r="F126">
        <v>7525080</v>
      </c>
      <c r="G126">
        <v>7501700</v>
      </c>
      <c r="H126" s="5">
        <f>(Таблица1[[#This Row],[БСП ао - цена]]-B125)/B125</f>
        <v>5.5555555555555552E-2</v>
      </c>
      <c r="I126" s="5">
        <f>(Таблица1[[#This Row],[СевСт-ао цена]]-C125)/C125</f>
        <v>5.4068965517241441E-2</v>
      </c>
      <c r="J126" s="5">
        <f>(Таблица1[[#This Row],[Аэрофлот - цена]]-D125)/D125</f>
        <v>6.1025029797377714E-2</v>
      </c>
      <c r="K126" s="5">
        <f>LN(Таблица1[[#This Row],[БСП ао - объём]])</f>
        <v>13.15618492587984</v>
      </c>
      <c r="L126" s="5">
        <f>LN(Таблица1[[#This Row],[СевСт-ао - объём]])</f>
        <v>15.833751999771938</v>
      </c>
      <c r="M126" s="5">
        <f>LN(Таблица1[[#This Row],[Аэрофлот - объём]])</f>
        <v>15.830640219488197</v>
      </c>
      <c r="N126" s="6">
        <f>Таблица1[[#This Row],[БСП ао - цена]]*10</f>
        <v>570</v>
      </c>
      <c r="O126" s="6">
        <f>Таблица1[[#This Row],[Аэрофлот - цена]]*10</f>
        <v>445.09999999999997</v>
      </c>
      <c r="P126" s="5">
        <f>Таблица1[[#This Row],[БСП ао - объём]]*Таблица1[[#This Row],[БСП ао - цена]]</f>
        <v>29480400</v>
      </c>
      <c r="Q126" s="5">
        <f>Таблица1[[#This Row],[СевСт-ао - объём]]*Таблица1[[#This Row],[СевСт-ао цена]]</f>
        <v>2875333068</v>
      </c>
      <c r="R126" s="5">
        <f>Таблица1[[#This Row],[Аэрофлот - объём]]*Таблица1[[#This Row],[Аэрофлот - цена]]</f>
        <v>333900667</v>
      </c>
      <c r="S126" s="5">
        <f>(Таблица1[[#This Row],[БСП ао - цена]]-AVERAGE(Таблица1[БСП ао - цена]))/_xlfn.STDEV.S(Таблица1[БСП ао - цена])</f>
        <v>-0.19033509491055683</v>
      </c>
      <c r="T126" s="5">
        <f>(Таблица1[[#This Row],[БСП ао - цена]]-MIN(Таблица1[БСП ао - цена]))/(MAX(Таблица1[БСП ао - цена])-MIN(Таблица1[БСП ао - цена]))</f>
        <v>0.21403052939265998</v>
      </c>
      <c r="U126" s="5">
        <f>(Таблица1[[#This Row],[СевСт-ао цена]]-AVERAGE(Таблица1[СевСт-ао цена]))/_xlfn.STDEV.S(Таблица1[СевСт-ао цена])</f>
        <v>-0.92997153294482449</v>
      </c>
      <c r="V126" s="5">
        <f>(Таблица1[[#This Row],[СевСт-ао цена]]-MIN(Таблица1[СевСт-ао цена]))/(MAX(Таблица1[СевСт-ао цена])-MIN(Таблица1[СевСт-ао цена]))</f>
        <v>0.10308723226038052</v>
      </c>
      <c r="W126" s="5">
        <f>(Таблица1[[#This Row],[Аэрофлот - цена]]-AVERAGE(Таблица1[Аэрофлот - цена]))/_xlfn.STDEV.S(Таблица1[Аэрофлот - цена])</f>
        <v>-0.89984521987045529</v>
      </c>
      <c r="X126" s="5">
        <f>(Таблица1[[#This Row],[Аэрофлот - цена]]-MIN(Таблица1[Аэрофлот - цена]))/(MAX(Таблица1[Аэрофлот - цена])-MIN(Таблица1[Аэрофлот - цена]))</f>
        <v>0.10329962746141562</v>
      </c>
    </row>
    <row r="127" spans="1:24" x14ac:dyDescent="0.25">
      <c r="A127" s="1">
        <v>41071</v>
      </c>
      <c r="B127" s="6">
        <v>56.96</v>
      </c>
      <c r="C127" s="6">
        <v>398</v>
      </c>
      <c r="D127" s="6">
        <v>44.53</v>
      </c>
      <c r="E127">
        <v>151430</v>
      </c>
      <c r="F127">
        <v>4622380</v>
      </c>
      <c r="G127">
        <v>2601700</v>
      </c>
      <c r="H127" s="5">
        <f>(Таблица1[[#This Row],[БСП ао - цена]]-B126)/B126</f>
        <v>-7.0175438596489738E-4</v>
      </c>
      <c r="I127" s="5">
        <f>(Таблица1[[#This Row],[СевСт-ао цена]]-C126)/C126</f>
        <v>4.1612143417953357E-2</v>
      </c>
      <c r="J127" s="5">
        <f>(Таблица1[[#This Row],[Аэрофлот - цена]]-D126)/D126</f>
        <v>4.4933722758937601E-4</v>
      </c>
      <c r="K127" s="5">
        <f>LN(Таблица1[[#This Row],[БСП ао - объём]])</f>
        <v>11.9278787509507</v>
      </c>
      <c r="L127" s="5">
        <f>LN(Таблица1[[#This Row],[СевСт-ао - объём]])</f>
        <v>15.346420281928085</v>
      </c>
      <c r="M127" s="5">
        <f>LN(Таблица1[[#This Row],[Аэрофлот - объём]])</f>
        <v>14.771675635481291</v>
      </c>
      <c r="N127" s="6">
        <f>Таблица1[[#This Row],[БСП ао - цена]]*10</f>
        <v>569.6</v>
      </c>
      <c r="O127" s="6">
        <f>Таблица1[[#This Row],[Аэрофлот - цена]]*10</f>
        <v>445.3</v>
      </c>
      <c r="P127" s="5">
        <f>Таблица1[[#This Row],[БСП ао - объём]]*Таблица1[[#This Row],[БСП ао - цена]]</f>
        <v>8625452.8000000007</v>
      </c>
      <c r="Q127" s="5">
        <f>Таблица1[[#This Row],[СевСт-ао - объём]]*Таблица1[[#This Row],[СевСт-ао цена]]</f>
        <v>1839707240</v>
      </c>
      <c r="R127" s="5">
        <f>Таблица1[[#This Row],[Аэрофлот - объём]]*Таблица1[[#This Row],[Аэрофлот - цена]]</f>
        <v>115853701</v>
      </c>
      <c r="S127" s="5">
        <f>(Таблица1[[#This Row],[БСП ао - цена]]-AVERAGE(Таблица1[БСП ао - цена]))/_xlfn.STDEV.S(Таблица1[БСП ао - цена])</f>
        <v>-0.19164128631040428</v>
      </c>
      <c r="T127" s="5">
        <f>(Таблица1[[#This Row],[БСП ао - цена]]-MIN(Таблица1[БСП ао - цена]))/(MAX(Таблица1[БСП ао - цена])-MIN(Таблица1[БСП ао - цена]))</f>
        <v>0.21377070477427737</v>
      </c>
      <c r="U127" s="5">
        <f>(Таблица1[[#This Row],[СевСт-ао цена]]-AVERAGE(Таблица1[СевСт-ао цена]))/_xlfn.STDEV.S(Таблица1[СевСт-ао цена])</f>
        <v>-0.8882009886013803</v>
      </c>
      <c r="V127" s="5">
        <f>(Таблица1[[#This Row],[СевСт-ао цена]]-MIN(Таблица1[СевСт-ао цена]))/(MAX(Таблица1[СевСт-ао цена])-MIN(Таблица1[СевСт-ао цена]))</f>
        <v>0.11260021538829722</v>
      </c>
      <c r="W127" s="5">
        <f>(Таблица1[[#This Row],[Аэрофлот - цена]]-AVERAGE(Таблица1[Аэрофлот - цена]))/_xlfn.STDEV.S(Таблица1[Аэрофлот - цена])</f>
        <v>-0.89934481782271858</v>
      </c>
      <c r="X127" s="5">
        <f>(Таблица1[[#This Row],[Аэрофлот - цена]]-MIN(Таблица1[Аэрофлот - цена]))/(MAX(Таблица1[Аэрофлот - цена])-MIN(Таблица1[Аэрофлот - цена]))</f>
        <v>0.10340606705694518</v>
      </c>
    </row>
    <row r="128" spans="1:24" x14ac:dyDescent="0.25">
      <c r="A128" s="1">
        <v>41078</v>
      </c>
      <c r="B128" s="6">
        <v>57</v>
      </c>
      <c r="C128" s="6">
        <v>384.1</v>
      </c>
      <c r="D128" s="6">
        <v>42.5</v>
      </c>
      <c r="E128">
        <v>401740</v>
      </c>
      <c r="F128">
        <v>6149460</v>
      </c>
      <c r="G128">
        <v>3485100</v>
      </c>
      <c r="H128" s="5">
        <f>(Таблица1[[#This Row],[БСП ао - цена]]-B127)/B127</f>
        <v>7.0224719101122097E-4</v>
      </c>
      <c r="I128" s="5">
        <f>(Таблица1[[#This Row],[СевСт-ао цена]]-C127)/C127</f>
        <v>-3.4924623115577834E-2</v>
      </c>
      <c r="J128" s="5">
        <f>(Таблица1[[#This Row],[Аэрофлот - цена]]-D127)/D127</f>
        <v>-4.5587244554233124E-2</v>
      </c>
      <c r="K128" s="5">
        <f>LN(Таблица1[[#This Row],[БСП ао - объём]])</f>
        <v>12.90356039218854</v>
      </c>
      <c r="L128" s="5">
        <f>LN(Таблица1[[#This Row],[СевСт-ао - объём]])</f>
        <v>15.631874831049577</v>
      </c>
      <c r="M128" s="5">
        <f>LN(Таблица1[[#This Row],[Аэрофлот - объём]])</f>
        <v>15.064007296169676</v>
      </c>
      <c r="N128" s="6">
        <f>Таблица1[[#This Row],[БСП ао - цена]]*10</f>
        <v>570</v>
      </c>
      <c r="O128" s="6">
        <f>Таблица1[[#This Row],[Аэрофлот - цена]]*10</f>
        <v>425</v>
      </c>
      <c r="P128" s="5">
        <f>Таблица1[[#This Row],[БСП ао - объём]]*Таблица1[[#This Row],[БСП ао - цена]]</f>
        <v>22899180</v>
      </c>
      <c r="Q128" s="5">
        <f>Таблица1[[#This Row],[СевСт-ао - объём]]*Таблица1[[#This Row],[СевСт-ао цена]]</f>
        <v>2362007586</v>
      </c>
      <c r="R128" s="5">
        <f>Таблица1[[#This Row],[Аэрофлот - объём]]*Таблица1[[#This Row],[Аэрофлот - цена]]</f>
        <v>148116750</v>
      </c>
      <c r="S128" s="5">
        <f>(Таблица1[[#This Row],[БСП ао - цена]]-AVERAGE(Таблица1[БСП ао - цена]))/_xlfn.STDEV.S(Таблица1[БСП ао - цена])</f>
        <v>-0.19033509491055683</v>
      </c>
      <c r="T128" s="5">
        <f>(Таблица1[[#This Row],[БСП ао - цена]]-MIN(Таблица1[БСП ао - цена]))/(MAX(Таблица1[БСП ао - цена])-MIN(Таблица1[БСП ао - цена]))</f>
        <v>0.21403052939265998</v>
      </c>
      <c r="U128" s="5">
        <f>(Таблица1[[#This Row],[СевСт-ао цена]]-AVERAGE(Таблица1[СевСт-ао цена]))/_xlfn.STDEV.S(Таблица1[СевСт-ао цена])</f>
        <v>-0.92471737642363661</v>
      </c>
      <c r="V128" s="5">
        <f>(Таблица1[[#This Row],[СевСт-ао цена]]-MIN(Таблица1[СевСт-ао цена]))/(MAX(Таблица1[СевСт-ао цена])-MIN(Таблица1[СевСт-ао цена]))</f>
        <v>0.1042838339116908</v>
      </c>
      <c r="W128" s="5">
        <f>(Таблица1[[#This Row],[Аэрофлот - цена]]-AVERAGE(Таблица1[Аэрофлот - цена]))/_xlfn.STDEV.S(Таблица1[Аэрофлот - цена])</f>
        <v>-0.9501356256679826</v>
      </c>
      <c r="X128" s="5">
        <f>(Таблица1[[#This Row],[Аэрофлот - цена]]-MIN(Таблица1[Аэрофлот - цена]))/(MAX(Таблица1[Аэрофлот - цена])-MIN(Таблица1[Аэрофлот - цена]))</f>
        <v>9.2602448110697164E-2</v>
      </c>
    </row>
    <row r="129" spans="1:24" x14ac:dyDescent="0.25">
      <c r="A129" s="1">
        <v>41085</v>
      </c>
      <c r="B129" s="6">
        <v>55.33</v>
      </c>
      <c r="C129" s="6">
        <v>378.8</v>
      </c>
      <c r="D129" s="6">
        <v>43.41</v>
      </c>
      <c r="E129">
        <v>226250</v>
      </c>
      <c r="F129">
        <v>9034120</v>
      </c>
      <c r="G129">
        <v>4186500</v>
      </c>
      <c r="H129" s="5">
        <f>(Таблица1[[#This Row],[БСП ао - цена]]-B128)/B128</f>
        <v>-2.9298245614035118E-2</v>
      </c>
      <c r="I129" s="5">
        <f>(Таблица1[[#This Row],[СевСт-ао цена]]-C128)/C128</f>
        <v>-1.379848997656863E-2</v>
      </c>
      <c r="J129" s="5">
        <f>(Таблица1[[#This Row],[Аэрофлот - цена]]-D128)/D128</f>
        <v>2.1411764705882273E-2</v>
      </c>
      <c r="K129" s="5">
        <f>LN(Таблица1[[#This Row],[БСП ао - объём]])</f>
        <v>12.329395861562173</v>
      </c>
      <c r="L129" s="5">
        <f>LN(Таблица1[[#This Row],[СевСт-ао - объём]])</f>
        <v>16.016519078261002</v>
      </c>
      <c r="M129" s="5">
        <f>LN(Таблица1[[#This Row],[Аэрофлот - объём]])</f>
        <v>15.247375620626624</v>
      </c>
      <c r="N129" s="6">
        <f>Таблица1[[#This Row],[БСП ао - цена]]*10</f>
        <v>553.29999999999995</v>
      </c>
      <c r="O129" s="6">
        <f>Таблица1[[#This Row],[Аэрофлот - цена]]*10</f>
        <v>434.09999999999997</v>
      </c>
      <c r="P129" s="5">
        <f>Таблица1[[#This Row],[БСП ао - объём]]*Таблица1[[#This Row],[БСП ао - цена]]</f>
        <v>12518412.5</v>
      </c>
      <c r="Q129" s="5">
        <f>Таблица1[[#This Row],[СевСт-ао - объём]]*Таблица1[[#This Row],[СевСт-ао цена]]</f>
        <v>3422124656</v>
      </c>
      <c r="R129" s="5">
        <f>Таблица1[[#This Row],[Аэрофлот - объём]]*Таблица1[[#This Row],[Аэрофлот - цена]]</f>
        <v>181735965</v>
      </c>
      <c r="S129" s="5">
        <f>(Таблица1[[#This Row],[БСП ао - цена]]-AVERAGE(Таблица1[БСП ао - цена]))/_xlfn.STDEV.S(Таблица1[БСП ао - цена])</f>
        <v>-0.24486858585418922</v>
      </c>
      <c r="T129" s="5">
        <f>(Таблица1[[#This Row],[БСП ао - цена]]-MIN(Таблица1[БСП ао - цена]))/(MAX(Таблица1[БСП ао - цена])-MIN(Таблица1[БСП ао - цена]))</f>
        <v>0.20318285157518676</v>
      </c>
      <c r="U129" s="5">
        <f>(Таблица1[[#This Row],[СевСт-ао цена]]-AVERAGE(Таблица1[СевСт-ао цена]))/_xlfn.STDEV.S(Таблица1[СевСт-ао цена])</f>
        <v>-0.93864089120478467</v>
      </c>
      <c r="V129" s="5">
        <f>(Таблица1[[#This Row],[СевСт-ао цена]]-MIN(Таблица1[СевСт-ао цена]))/(MAX(Таблица1[СевСт-ао цена])-MIN(Таблица1[СевСт-ао цена]))</f>
        <v>0.10111283953571855</v>
      </c>
      <c r="W129" s="5">
        <f>(Таблица1[[#This Row],[Аэрофлот - цена]]-AVERAGE(Таблица1[Аэрофлот - цена]))/_xlfn.STDEV.S(Таблица1[Аэрофлот - цена])</f>
        <v>-0.92736733249596781</v>
      </c>
      <c r="X129" s="5">
        <f>(Таблица1[[#This Row],[Аэрофлот - цена]]-MIN(Таблица1[Аэрофлот - цена]))/(MAX(Таблица1[Аэрофлот - цена])-MIN(Таблица1[Аэрофлот - цена]))</f>
        <v>9.744544970729109E-2</v>
      </c>
    </row>
    <row r="130" spans="1:24" x14ac:dyDescent="0.25">
      <c r="A130" s="1">
        <v>41092</v>
      </c>
      <c r="B130" s="6">
        <v>59.49</v>
      </c>
      <c r="C130" s="6">
        <v>376.4</v>
      </c>
      <c r="D130" s="6">
        <v>43</v>
      </c>
      <c r="E130">
        <v>251790</v>
      </c>
      <c r="F130">
        <v>6750460</v>
      </c>
      <c r="G130">
        <v>4321800</v>
      </c>
      <c r="H130" s="5">
        <f>(Таблица1[[#This Row],[БСП ао - цена]]-B129)/B129</f>
        <v>7.5185252123621968E-2</v>
      </c>
      <c r="I130" s="5">
        <f>(Таблица1[[#This Row],[СевСт-ао цена]]-C129)/C129</f>
        <v>-6.3357972544879461E-3</v>
      </c>
      <c r="J130" s="5">
        <f>(Таблица1[[#This Row],[Аэрофлот - цена]]-D129)/D129</f>
        <v>-9.444828380557397E-3</v>
      </c>
      <c r="K130" s="5">
        <f>LN(Таблица1[[#This Row],[БСП ао - объём]])</f>
        <v>12.436350685744983</v>
      </c>
      <c r="L130" s="5">
        <f>LN(Таблица1[[#This Row],[СевСт-ао - объём]])</f>
        <v>15.725121208674882</v>
      </c>
      <c r="M130" s="5">
        <f>LN(Таблица1[[#This Row],[Аэрофлот - объём]])</f>
        <v>15.279182540105509</v>
      </c>
      <c r="N130" s="6">
        <f>Таблица1[[#This Row],[БСП ао - цена]]*10</f>
        <v>594.9</v>
      </c>
      <c r="O130" s="6">
        <f>Таблица1[[#This Row],[Аэрофлот - цена]]*10</f>
        <v>430</v>
      </c>
      <c r="P130" s="5">
        <f>Таблица1[[#This Row],[БСП ао - объём]]*Таблица1[[#This Row],[БСП ао - цена]]</f>
        <v>14978987.1</v>
      </c>
      <c r="Q130" s="5">
        <f>Таблица1[[#This Row],[СевСт-ао - объём]]*Таблица1[[#This Row],[СевСт-ао цена]]</f>
        <v>2540873144</v>
      </c>
      <c r="R130" s="5">
        <f>Таблица1[[#This Row],[Аэрофлот - объём]]*Таблица1[[#This Row],[Аэрофлот - цена]]</f>
        <v>185837400</v>
      </c>
      <c r="S130" s="5">
        <f>(Таблица1[[#This Row],[БСП ао - цена]]-AVERAGE(Таблица1[БСП ао - цена]))/_xlfn.STDEV.S(Таблица1[БСП ао - цена])</f>
        <v>-0.10902468027005106</v>
      </c>
      <c r="T130" s="5">
        <f>(Таблица1[[#This Row],[БСП ао - цена]]-MIN(Таблица1[БСП ао - цена]))/(MAX(Таблица1[БСП ао - цена])-MIN(Таблица1[БСП ао - цена]))</f>
        <v>0.2302046118869763</v>
      </c>
      <c r="U130" s="5">
        <f>(Таблица1[[#This Row],[СевСт-ао цена]]-AVERAGE(Таблица1[СевСт-ао цена]))/_xlfn.STDEV.S(Таблица1[СевСт-ао цена])</f>
        <v>-0.94494587903021032</v>
      </c>
      <c r="V130" s="5">
        <f>(Таблица1[[#This Row],[СевСт-ао цена]]-MIN(Таблица1[СевСт-ао цена]))/(MAX(Таблица1[СевСт-ао цена])-MIN(Таблица1[СевСт-ао цена]))</f>
        <v>9.9676917554146205E-2</v>
      </c>
      <c r="W130" s="5">
        <f>(Таблица1[[#This Row],[Аэрофлот - цена]]-AVERAGE(Таблица1[Аэрофлот - цена]))/_xlfn.STDEV.S(Таблица1[Аэрофлот - цена])</f>
        <v>-0.93762557447456785</v>
      </c>
      <c r="X130" s="5">
        <f>(Таблица1[[#This Row],[Аэрофлот - цена]]-MIN(Таблица1[Аэрофлот - цена]))/(MAX(Таблица1[Аэрофлот - цена])-MIN(Таблица1[Аэрофлот - цена]))</f>
        <v>9.5263437998935593E-2</v>
      </c>
    </row>
    <row r="131" spans="1:24" x14ac:dyDescent="0.25">
      <c r="A131" s="1">
        <v>41099</v>
      </c>
      <c r="B131" s="6">
        <v>59.64</v>
      </c>
      <c r="C131" s="6">
        <v>368.9</v>
      </c>
      <c r="D131" s="6">
        <v>43.65</v>
      </c>
      <c r="E131">
        <v>130950</v>
      </c>
      <c r="F131">
        <v>6366660</v>
      </c>
      <c r="G131">
        <v>1962700</v>
      </c>
      <c r="H131" s="5">
        <f>(Таблица1[[#This Row],[БСП ао - цена]]-B130)/B130</f>
        <v>2.5214321734745096E-3</v>
      </c>
      <c r="I131" s="5">
        <f>(Таблица1[[#This Row],[СевСт-ао цена]]-C130)/C130</f>
        <v>-1.9925611052072266E-2</v>
      </c>
      <c r="J131" s="5">
        <f>(Таблица1[[#This Row],[Аэрофлот - цена]]-D130)/D130</f>
        <v>1.5116279069767409E-2</v>
      </c>
      <c r="K131" s="5">
        <f>LN(Таблица1[[#This Row],[БСП ао - объём]])</f>
        <v>11.782570849935858</v>
      </c>
      <c r="L131" s="5">
        <f>LN(Таблица1[[#This Row],[СевСт-ао - объём]])</f>
        <v>15.666585557227782</v>
      </c>
      <c r="M131" s="5">
        <f>LN(Таблица1[[#This Row],[Аэрофлот - объём]])</f>
        <v>14.48983163427417</v>
      </c>
      <c r="N131" s="6">
        <f>Таблица1[[#This Row],[БСП ао - цена]]*10</f>
        <v>596.4</v>
      </c>
      <c r="O131" s="6">
        <f>Таблица1[[#This Row],[Аэрофлот - цена]]*10</f>
        <v>436.5</v>
      </c>
      <c r="P131" s="5">
        <f>Таблица1[[#This Row],[БСП ао - объём]]*Таблица1[[#This Row],[БСП ао - цена]]</f>
        <v>7809858</v>
      </c>
      <c r="Q131" s="5">
        <f>Таблица1[[#This Row],[СевСт-ао - объём]]*Таблица1[[#This Row],[СевСт-ао цена]]</f>
        <v>2348660874</v>
      </c>
      <c r="R131" s="5">
        <f>Таблица1[[#This Row],[Аэрофлот - объём]]*Таблица1[[#This Row],[Аэрофлот - цена]]</f>
        <v>85671855</v>
      </c>
      <c r="S131" s="5">
        <f>(Таблица1[[#This Row],[БСП ао - цена]]-AVERAGE(Таблица1[БСП ао - цена]))/_xlfn.STDEV.S(Таблица1[БСП ао - цена])</f>
        <v>-0.10412646252062305</v>
      </c>
      <c r="T131" s="5">
        <f>(Таблица1[[#This Row],[БСП ао - цена]]-MIN(Таблица1[БСП ао - цена]))/(MAX(Таблица1[БСП ао - цена])-MIN(Таблица1[БСП ао - цена]))</f>
        <v>0.23117895420591106</v>
      </c>
      <c r="U131" s="5">
        <f>(Таблица1[[#This Row],[СевСт-ао цена]]-AVERAGE(Таблица1[СевСт-ао цена]))/_xlfn.STDEV.S(Таблица1[СевСт-ао цена])</f>
        <v>-0.96464896598466521</v>
      </c>
      <c r="V131" s="5">
        <f>(Таблица1[[#This Row],[СевСт-ао цена]]-MIN(Таблица1[СевСт-ао цена]))/(MAX(Таблица1[СевСт-ао цена])-MIN(Таблица1[СевСт-ао цена]))</f>
        <v>9.5189661361732653E-2</v>
      </c>
      <c r="W131" s="5">
        <f>(Таблица1[[#This Row],[Аэрофлот - цена]]-AVERAGE(Таблица1[Аэрофлот - цена]))/_xlfn.STDEV.S(Таблица1[Аэрофлот - цена])</f>
        <v>-0.92136250792312868</v>
      </c>
      <c r="X131" s="5">
        <f>(Таблица1[[#This Row],[Аэрофлот - цена]]-MIN(Таблица1[Аэрофлот - цена]))/(MAX(Таблица1[Аэрофлот - цена])-MIN(Таблица1[Аэрофлот - цена]))</f>
        <v>9.8722724853645541E-2</v>
      </c>
    </row>
    <row r="132" spans="1:24" x14ac:dyDescent="0.25">
      <c r="A132" s="1">
        <v>41106</v>
      </c>
      <c r="B132" s="6">
        <v>59.43</v>
      </c>
      <c r="C132" s="6">
        <v>369.1</v>
      </c>
      <c r="D132" s="6">
        <v>43.35</v>
      </c>
      <c r="E132">
        <v>242340</v>
      </c>
      <c r="F132">
        <v>6758420</v>
      </c>
      <c r="G132">
        <v>3359100</v>
      </c>
      <c r="H132" s="5">
        <f>(Таблица1[[#This Row],[БСП ао - цена]]-B131)/B131</f>
        <v>-3.5211267605633947E-3</v>
      </c>
      <c r="I132" s="5">
        <f>(Таблица1[[#This Row],[СевСт-ао цена]]-C131)/C131</f>
        <v>5.4215234480901463E-4</v>
      </c>
      <c r="J132" s="5">
        <f>(Таблица1[[#This Row],[Аэрофлот - цена]]-D131)/D131</f>
        <v>-6.8728522336769108E-3</v>
      </c>
      <c r="K132" s="5">
        <f>LN(Таблица1[[#This Row],[БСП ао - объём]])</f>
        <v>12.398096977785514</v>
      </c>
      <c r="L132" s="5">
        <f>LN(Таблица1[[#This Row],[СевСт-ао - объём]])</f>
        <v>15.726299692889894</v>
      </c>
      <c r="M132" s="5">
        <f>LN(Таблица1[[#This Row],[Аэрофлот - объём]])</f>
        <v>15.027183638916398</v>
      </c>
      <c r="N132" s="6">
        <f>Таблица1[[#This Row],[БСП ао - цена]]*10</f>
        <v>594.29999999999995</v>
      </c>
      <c r="O132" s="6">
        <f>Таблица1[[#This Row],[Аэрофлот - цена]]*10</f>
        <v>433.5</v>
      </c>
      <c r="P132" s="5">
        <f>Таблица1[[#This Row],[БСП ао - объём]]*Таблица1[[#This Row],[БСП ао - цена]]</f>
        <v>14402266.199999999</v>
      </c>
      <c r="Q132" s="5">
        <f>Таблица1[[#This Row],[СевСт-ао - объём]]*Таблица1[[#This Row],[СевСт-ао цена]]</f>
        <v>2494532822</v>
      </c>
      <c r="R132" s="5">
        <f>Таблица1[[#This Row],[Аэрофлот - объём]]*Таблица1[[#This Row],[Аэрофлот - цена]]</f>
        <v>145616985</v>
      </c>
      <c r="S132" s="5">
        <f>(Таблица1[[#This Row],[БСП ао - цена]]-AVERAGE(Таблица1[БСП ао - цена]))/_xlfn.STDEV.S(Таблица1[БСП ао - цена])</f>
        <v>-0.11098396736982236</v>
      </c>
      <c r="T132" s="5">
        <f>(Таблица1[[#This Row],[БСП ао - цена]]-MIN(Таблица1[БСП ао - цена]))/(MAX(Таблица1[БСП ао - цена])-MIN(Таблица1[БСП ао - цена]))</f>
        <v>0.22981487495940239</v>
      </c>
      <c r="U132" s="5">
        <f>(Таблица1[[#This Row],[СевСт-ао цена]]-AVERAGE(Таблица1[СевСт-ао цена]))/_xlfn.STDEV.S(Таблица1[СевСт-ао цена])</f>
        <v>-0.96412355033254626</v>
      </c>
      <c r="V132" s="5">
        <f>(Таблица1[[#This Row],[СевСт-ао цена]]-MIN(Таблица1[СевСт-ао цена]))/(MAX(Таблица1[СевСт-ао цена])-MIN(Таблица1[СевСт-ао цена]))</f>
        <v>9.5309321526863708E-2</v>
      </c>
      <c r="W132" s="5">
        <f>(Таблица1[[#This Row],[Аэрофлот - цена]]-AVERAGE(Таблица1[Аэрофлот - цена]))/_xlfn.STDEV.S(Таблица1[Аэрофлот - цена])</f>
        <v>-0.9288685386391774</v>
      </c>
      <c r="X132" s="5">
        <f>(Таблица1[[#This Row],[Аэрофлот - цена]]-MIN(Таблица1[Аэрофлот - цена]))/(MAX(Таблица1[Аэрофлот - цена])-MIN(Таблица1[Аэрофлот - цена]))</f>
        <v>9.7126130920702505E-2</v>
      </c>
    </row>
    <row r="133" spans="1:24" x14ac:dyDescent="0.25">
      <c r="A133" s="1">
        <v>41113</v>
      </c>
      <c r="B133" s="6">
        <v>57.14</v>
      </c>
      <c r="C133" s="6">
        <v>353.9</v>
      </c>
      <c r="D133" s="6">
        <v>42.19</v>
      </c>
      <c r="E133">
        <v>387140</v>
      </c>
      <c r="F133">
        <v>7403290</v>
      </c>
      <c r="G133">
        <v>5001800</v>
      </c>
      <c r="H133" s="5">
        <f>(Таблица1[[#This Row],[БСП ао - цена]]-B132)/B132</f>
        <v>-3.853272757866396E-2</v>
      </c>
      <c r="I133" s="5">
        <f>(Таблица1[[#This Row],[СевСт-ао цена]]-C132)/C132</f>
        <v>-4.118125169330817E-2</v>
      </c>
      <c r="J133" s="5">
        <f>(Таблица1[[#This Row],[Аэрофлот - цена]]-D132)/D132</f>
        <v>-2.6758938869665596E-2</v>
      </c>
      <c r="K133" s="5">
        <f>LN(Таблица1[[#This Row],[БСП ао - объём]])</f>
        <v>12.866541663699536</v>
      </c>
      <c r="L133" s="5">
        <f>LN(Таблица1[[#This Row],[СевСт-ао - объём]])</f>
        <v>15.817435053966101</v>
      </c>
      <c r="M133" s="5">
        <f>LN(Таблица1[[#This Row],[Аэрофлот - объём]])</f>
        <v>15.425308405613922</v>
      </c>
      <c r="N133" s="6">
        <f>Таблица1[[#This Row],[БСП ао - цена]]*10</f>
        <v>571.4</v>
      </c>
      <c r="O133" s="6">
        <f>Таблица1[[#This Row],[Аэрофлот - цена]]*10</f>
        <v>421.9</v>
      </c>
      <c r="P133" s="5">
        <f>Таблица1[[#This Row],[БСП ао - объём]]*Таблица1[[#This Row],[БСП ао - цена]]</f>
        <v>22121179.600000001</v>
      </c>
      <c r="Q133" s="5">
        <f>Таблица1[[#This Row],[СевСт-ао - объём]]*Таблица1[[#This Row],[СевСт-ао цена]]</f>
        <v>2620024331</v>
      </c>
      <c r="R133" s="5">
        <f>Таблица1[[#This Row],[Аэрофлот - объём]]*Таблица1[[#This Row],[Аэрофлот - цена]]</f>
        <v>211025942</v>
      </c>
      <c r="S133" s="5">
        <f>(Таблица1[[#This Row],[БСП ао - цена]]-AVERAGE(Таблица1[БСП ао - цена]))/_xlfn.STDEV.S(Таблица1[БСП ао - цена])</f>
        <v>-0.18576342501109064</v>
      </c>
      <c r="T133" s="5">
        <f>(Таблица1[[#This Row],[БСП ао - цена]]-MIN(Таблица1[БСП ао - цена]))/(MAX(Таблица1[БСП ао - цена])-MIN(Таблица1[БСП ао - цена]))</f>
        <v>0.21493991555699907</v>
      </c>
      <c r="U133" s="5">
        <f>(Таблица1[[#This Row],[СевСт-ао цена]]-AVERAGE(Таблица1[СевСт-ао цена]))/_xlfn.STDEV.S(Таблица1[СевСт-ао цена])</f>
        <v>-1.0040551398935749</v>
      </c>
      <c r="V133" s="5">
        <f>(Таблица1[[#This Row],[СевСт-ао цена]]-MIN(Таблица1[СевСт-ао цена]))/(MAX(Таблица1[СевСт-ао цена])-MIN(Таблица1[СевСт-ао цена]))</f>
        <v>8.6215148976905562E-2</v>
      </c>
      <c r="W133" s="5">
        <f>(Таблица1[[#This Row],[Аэрофлот - цена]]-AVERAGE(Таблица1[Аэрофлот - цена]))/_xlfn.STDEV.S(Таблица1[Аэрофлот - цена])</f>
        <v>-0.95789185740789984</v>
      </c>
      <c r="X133" s="5">
        <f>(Таблица1[[#This Row],[Аэрофлот - цена]]-MIN(Таблица1[Аэрофлот - цена]))/(MAX(Таблица1[Аэрофлот - цена])-MIN(Таблица1[Аэрофлот - цена]))</f>
        <v>9.0952634379989336E-2</v>
      </c>
    </row>
    <row r="134" spans="1:24" x14ac:dyDescent="0.25">
      <c r="A134" s="1">
        <v>41120</v>
      </c>
      <c r="B134" s="6">
        <v>55.74</v>
      </c>
      <c r="C134" s="6">
        <v>370.5</v>
      </c>
      <c r="D134" s="6">
        <v>41.55</v>
      </c>
      <c r="E134">
        <v>487070</v>
      </c>
      <c r="F134">
        <v>7445780</v>
      </c>
      <c r="G134">
        <v>4955300</v>
      </c>
      <c r="H134" s="5">
        <f>(Таблица1[[#This Row],[БСП ао - цена]]-B133)/B133</f>
        <v>-2.4501225061253039E-2</v>
      </c>
      <c r="I134" s="5">
        <f>(Таблица1[[#This Row],[СевСт-ао цена]]-C133)/C133</f>
        <v>4.690590562305743E-2</v>
      </c>
      <c r="J134" s="5">
        <f>(Таблица1[[#This Row],[Аэрофлот - цена]]-D133)/D133</f>
        <v>-1.516947143872957E-2</v>
      </c>
      <c r="K134" s="5">
        <f>LN(Таблица1[[#This Row],[БСП ао - объём]])</f>
        <v>13.096163128901855</v>
      </c>
      <c r="L134" s="5">
        <f>LN(Таблица1[[#This Row],[СевСт-ао - объём]])</f>
        <v>15.823157986913305</v>
      </c>
      <c r="M134" s="5">
        <f>LN(Таблица1[[#This Row],[Аэрофлот - объём]])</f>
        <v>15.415968268817593</v>
      </c>
      <c r="N134" s="6">
        <f>Таблица1[[#This Row],[БСП ао - цена]]*10</f>
        <v>557.4</v>
      </c>
      <c r="O134" s="6">
        <f>Таблица1[[#This Row],[Аэрофлот - цена]]*10</f>
        <v>415.5</v>
      </c>
      <c r="P134" s="5">
        <f>Таблица1[[#This Row],[БСП ао - объём]]*Таблица1[[#This Row],[БСП ао - цена]]</f>
        <v>27149281.800000001</v>
      </c>
      <c r="Q134" s="5">
        <f>Таблица1[[#This Row],[СевСт-ао - объём]]*Таблица1[[#This Row],[СевСт-ао цена]]</f>
        <v>2758661490</v>
      </c>
      <c r="R134" s="5">
        <f>Таблица1[[#This Row],[Аэрофлот - объём]]*Таблица1[[#This Row],[Аэрофлот - цена]]</f>
        <v>205892715</v>
      </c>
      <c r="S134" s="5">
        <f>(Таблица1[[#This Row],[БСП ао - цена]]-AVERAGE(Таблица1[БСП ао - цена]))/_xlfn.STDEV.S(Таблица1[БСП ао - цена])</f>
        <v>-0.23148012400575244</v>
      </c>
      <c r="T134" s="5">
        <f>(Таблица1[[#This Row],[БСП ао - цена]]-MIN(Таблица1[БСП ао - цена]))/(MAX(Таблица1[БСП ао - цена])-MIN(Таблица1[БСП ао - цена]))</f>
        <v>0.20584605391360833</v>
      </c>
      <c r="U134" s="5">
        <f>(Таблица1[[#This Row],[СевСт-ао цена]]-AVERAGE(Таблица1[СевСт-ао цена]))/_xlfn.STDEV.S(Таблица1[СевСт-ао цена])</f>
        <v>-0.96044564076771477</v>
      </c>
      <c r="V134" s="5">
        <f>(Таблица1[[#This Row],[СевСт-ао цена]]-MIN(Таблица1[СевСт-ао цена]))/(MAX(Таблица1[СевСт-ао цена])-MIN(Таблица1[СевСт-ао цена]))</f>
        <v>9.6146942682780887E-2</v>
      </c>
      <c r="W134" s="5">
        <f>(Таблица1[[#This Row],[Аэрофлот - цена]]-AVERAGE(Таблица1[Аэрофлот - цена]))/_xlfn.STDEV.S(Таблица1[Аэрофлот - цена])</f>
        <v>-0.9739047229354707</v>
      </c>
      <c r="X134" s="5">
        <f>(Таблица1[[#This Row],[Аэрофлот - цена]]-MIN(Таблица1[Аэрофлот - цена]))/(MAX(Таблица1[Аэрофлот - цена])-MIN(Таблица1[Аэрофлот - цена]))</f>
        <v>8.7546567323044153E-2</v>
      </c>
    </row>
    <row r="135" spans="1:24" x14ac:dyDescent="0.25">
      <c r="A135" s="1">
        <v>41127</v>
      </c>
      <c r="B135" s="6">
        <v>57</v>
      </c>
      <c r="C135" s="6">
        <v>394</v>
      </c>
      <c r="D135" s="6">
        <v>41.76</v>
      </c>
      <c r="E135">
        <v>680640</v>
      </c>
      <c r="F135">
        <v>11642440</v>
      </c>
      <c r="G135">
        <v>3700100</v>
      </c>
      <c r="H135" s="5">
        <f>(Таблица1[[#This Row],[БСП ао - цена]]-B134)/B134</f>
        <v>2.2604951560818046E-2</v>
      </c>
      <c r="I135" s="5">
        <f>(Таблица1[[#This Row],[СевСт-ао цена]]-C134)/C134</f>
        <v>6.3427800269905535E-2</v>
      </c>
      <c r="J135" s="5">
        <f>(Таблица1[[#This Row],[Аэрофлот - цена]]-D134)/D134</f>
        <v>5.0541516245487571E-3</v>
      </c>
      <c r="K135" s="5">
        <f>LN(Таблица1[[#This Row],[БСП ао - объём]])</f>
        <v>13.430788810994009</v>
      </c>
      <c r="L135" s="5">
        <f>LN(Таблица1[[#This Row],[СевСт-ао - объём]])</f>
        <v>16.270167600293075</v>
      </c>
      <c r="M135" s="5">
        <f>LN(Таблица1[[#This Row],[Аэрофлот - объём]])</f>
        <v>15.123870404276257</v>
      </c>
      <c r="N135" s="6">
        <f>Таблица1[[#This Row],[БСП ао - цена]]*10</f>
        <v>570</v>
      </c>
      <c r="O135" s="6">
        <f>Таблица1[[#This Row],[Аэрофлот - цена]]*10</f>
        <v>417.59999999999997</v>
      </c>
      <c r="P135" s="5">
        <f>Таблица1[[#This Row],[БСП ао - объём]]*Таблица1[[#This Row],[БСП ао - цена]]</f>
        <v>38796480</v>
      </c>
      <c r="Q135" s="5">
        <f>Таблица1[[#This Row],[СевСт-ао - объём]]*Таблица1[[#This Row],[СевСт-ао цена]]</f>
        <v>4587121360</v>
      </c>
      <c r="R135" s="5">
        <f>Таблица1[[#This Row],[Аэрофлот - объём]]*Таблица1[[#This Row],[Аэрофлот - цена]]</f>
        <v>154516176</v>
      </c>
      <c r="S135" s="5">
        <f>(Таблица1[[#This Row],[БСП ао - цена]]-AVERAGE(Таблица1[БСП ао - цена]))/_xlfn.STDEV.S(Таблица1[БСП ао - цена])</f>
        <v>-0.19033509491055683</v>
      </c>
      <c r="T135" s="5">
        <f>(Таблица1[[#This Row],[БСП ао - цена]]-MIN(Таблица1[БСП ао - цена]))/(MAX(Таблица1[БСП ао - цена])-MIN(Таблица1[БСП ао - цена]))</f>
        <v>0.21403052939265998</v>
      </c>
      <c r="U135" s="5">
        <f>(Таблица1[[#This Row],[СевСт-ао цена]]-AVERAGE(Таблица1[СевСт-ао цена]))/_xlfn.STDEV.S(Таблица1[СевСт-ао цена])</f>
        <v>-0.89870930164375629</v>
      </c>
      <c r="V135" s="5">
        <f>(Таблица1[[#This Row],[СевСт-ао цена]]-MIN(Таблица1[СевСт-ао цена]))/(MAX(Таблица1[СевСт-ао цена])-MIN(Таблица1[СевСт-ао цена]))</f>
        <v>0.11020701208567667</v>
      </c>
      <c r="W135" s="5">
        <f>(Таблица1[[#This Row],[Аэрофлот - цена]]-AVERAGE(Таблица1[Аэрофлот - цена]))/_xlfn.STDEV.S(Таблица1[Аэрофлот - цена])</f>
        <v>-0.96865050143423648</v>
      </c>
      <c r="X135" s="5">
        <f>(Таблица1[[#This Row],[Аэрофлот - цена]]-MIN(Таблица1[Аэрофлот - цена]))/(MAX(Таблица1[Аэрофлот - цена])-MIN(Таблица1[Аэрофлот - цена]))</f>
        <v>8.8664183076104283E-2</v>
      </c>
    </row>
    <row r="136" spans="1:24" x14ac:dyDescent="0.25">
      <c r="A136" s="1">
        <v>41134</v>
      </c>
      <c r="B136" s="6">
        <v>60.01</v>
      </c>
      <c r="C136" s="6">
        <v>381.7</v>
      </c>
      <c r="D136" s="6">
        <v>43.67</v>
      </c>
      <c r="E136">
        <v>335160</v>
      </c>
      <c r="F136">
        <v>5922130</v>
      </c>
      <c r="G136">
        <v>9238800</v>
      </c>
      <c r="H136" s="5">
        <f>(Таблица1[[#This Row],[БСП ао - цена]]-B135)/B135</f>
        <v>5.2807017543859615E-2</v>
      </c>
      <c r="I136" s="5">
        <f>(Таблица1[[#This Row],[СевСт-ао цена]]-C135)/C135</f>
        <v>-3.1218274111675156E-2</v>
      </c>
      <c r="J136" s="5">
        <f>(Таблица1[[#This Row],[Аэрофлот - цена]]-D135)/D135</f>
        <v>4.5737547892720394E-2</v>
      </c>
      <c r="K136" s="5">
        <f>LN(Таблица1[[#This Row],[БСП ао - объём]])</f>
        <v>12.722363308727223</v>
      </c>
      <c r="L136" s="5">
        <f>LN(Таблица1[[#This Row],[СевСт-ао - объём]])</f>
        <v>15.59420673944596</v>
      </c>
      <c r="M136" s="5">
        <f>LN(Таблица1[[#This Row],[Аэрофлот - объём]])</f>
        <v>16.03892256505414</v>
      </c>
      <c r="N136" s="6">
        <f>Таблица1[[#This Row],[БСП ао - цена]]*10</f>
        <v>600.1</v>
      </c>
      <c r="O136" s="6">
        <f>Таблица1[[#This Row],[Аэрофлот - цена]]*10</f>
        <v>436.70000000000005</v>
      </c>
      <c r="P136" s="5">
        <f>Таблица1[[#This Row],[БСП ао - объём]]*Таблица1[[#This Row],[БСП ао - цена]]</f>
        <v>20112951.599999998</v>
      </c>
      <c r="Q136" s="5">
        <f>Таблица1[[#This Row],[СевСт-ао - объём]]*Таблица1[[#This Row],[СевСт-ао цена]]</f>
        <v>2260477021</v>
      </c>
      <c r="R136" s="5">
        <f>Таблица1[[#This Row],[Аэрофлот - объём]]*Таблица1[[#This Row],[Аэрофлот - цена]]</f>
        <v>403458396</v>
      </c>
      <c r="S136" s="5">
        <f>(Таблица1[[#This Row],[БСП ао - цена]]-AVERAGE(Таблица1[БСП ао - цена]))/_xlfn.STDEV.S(Таблица1[БСП ао - цена])</f>
        <v>-9.2044192072033931E-2</v>
      </c>
      <c r="T136" s="5">
        <f>(Таблица1[[#This Row],[БСП ао - цена]]-MIN(Таблица1[БСП ао - цена]))/(MAX(Таблица1[БСП ао - цена])-MIN(Таблица1[БСП ао - цена]))</f>
        <v>0.23358233192594996</v>
      </c>
      <c r="U136" s="5">
        <f>(Таблица1[[#This Row],[СевСт-ао цена]]-AVERAGE(Таблица1[СевСт-ао цена]))/_xlfn.STDEV.S(Таблица1[СевСт-ао цена])</f>
        <v>-0.93102236424906226</v>
      </c>
      <c r="V136" s="5">
        <f>(Таблица1[[#This Row],[СевСт-ао цена]]-MIN(Таблица1[СевСт-ао цена]))/(MAX(Таблица1[СевСт-ао цена])-MIN(Таблица1[СевСт-ао цена]))</f>
        <v>0.10284791193011844</v>
      </c>
      <c r="W136" s="5">
        <f>(Таблица1[[#This Row],[Аэрофлот - цена]]-AVERAGE(Таблица1[Аэрофлот - цена]))/_xlfn.STDEV.S(Таблица1[Аэрофлот - цена])</f>
        <v>-0.92086210587539197</v>
      </c>
      <c r="X136" s="5">
        <f>(Таблица1[[#This Row],[Аэрофлот - цена]]-MIN(Таблица1[Аэрофлот - цена]))/(MAX(Таблица1[Аэрофлот - цена])-MIN(Таблица1[Аэрофлот - цена]))</f>
        <v>9.8829164449175097E-2</v>
      </c>
    </row>
    <row r="137" spans="1:24" x14ac:dyDescent="0.25">
      <c r="A137" s="1">
        <v>41141</v>
      </c>
      <c r="B137" s="6">
        <v>64.209999999999994</v>
      </c>
      <c r="C137" s="6">
        <v>391.5</v>
      </c>
      <c r="D137" s="6">
        <v>43</v>
      </c>
      <c r="E137">
        <v>396070</v>
      </c>
      <c r="F137">
        <v>4996570</v>
      </c>
      <c r="G137">
        <v>3860000</v>
      </c>
      <c r="H137" s="5">
        <f>(Таблица1[[#This Row],[БСП ао - цена]]-B136)/B136</f>
        <v>6.9988335277453684E-2</v>
      </c>
      <c r="I137" s="5">
        <f>(Таблица1[[#This Row],[СевСт-ао цена]]-C136)/C136</f>
        <v>2.5674613570867203E-2</v>
      </c>
      <c r="J137" s="5">
        <f>(Таблица1[[#This Row],[Аэрофлот - цена]]-D136)/D136</f>
        <v>-1.5342340279368026E-2</v>
      </c>
      <c r="K137" s="5">
        <f>LN(Таблица1[[#This Row],[БСП ао - объём]])</f>
        <v>12.88934624229182</v>
      </c>
      <c r="L137" s="5">
        <f>LN(Таблица1[[#This Row],[СевСт-ао - объём]])</f>
        <v>15.42426223499271</v>
      </c>
      <c r="M137" s="5">
        <f>LN(Таблица1[[#This Row],[Аэрофлот - объём]])</f>
        <v>15.166177741441013</v>
      </c>
      <c r="N137" s="6">
        <f>Таблица1[[#This Row],[БСП ао - цена]]*10</f>
        <v>642.09999999999991</v>
      </c>
      <c r="O137" s="6">
        <f>Таблица1[[#This Row],[Аэрофлот - цена]]*10</f>
        <v>430</v>
      </c>
      <c r="P137" s="5">
        <f>Таблица1[[#This Row],[БСП ао - объём]]*Таблица1[[#This Row],[БСП ао - цена]]</f>
        <v>25431654.699999999</v>
      </c>
      <c r="Q137" s="5">
        <f>Таблица1[[#This Row],[СевСт-ао - объём]]*Таблица1[[#This Row],[СевСт-ао цена]]</f>
        <v>1956157155</v>
      </c>
      <c r="R137" s="5">
        <f>Таблица1[[#This Row],[Аэрофлот - объём]]*Таблица1[[#This Row],[Аэрофлот - цена]]</f>
        <v>165980000</v>
      </c>
      <c r="S137" s="5">
        <f>(Таблица1[[#This Row],[БСП ао - цена]]-AVERAGE(Таблица1[БСП ао - цена]))/_xlfn.STDEV.S(Таблица1[БСП ао - цена])</f>
        <v>4.5105904911951461E-2</v>
      </c>
      <c r="T137" s="5">
        <f>(Таблица1[[#This Row],[БСП ао - цена]]-MIN(Таблица1[БСП ао - цена]))/(MAX(Таблица1[БСП ао - цена])-MIN(Таблица1[БСП ао - цена]))</f>
        <v>0.26086391685612209</v>
      </c>
      <c r="U137" s="5">
        <f>(Таблица1[[#This Row],[СевСт-ао цена]]-AVERAGE(Таблица1[СевСт-ао цена]))/_xlfn.STDEV.S(Таблица1[СевСт-ао цена])</f>
        <v>-0.90527699729524125</v>
      </c>
      <c r="V137" s="5">
        <f>(Таблица1[[#This Row],[СевСт-ао цена]]-MIN(Таблица1[СевСт-ао цена]))/(MAX(Таблица1[СевСт-ао цена])-MIN(Таблица1[СевСт-ао цена]))</f>
        <v>0.10871126002153882</v>
      </c>
      <c r="W137" s="5">
        <f>(Таблица1[[#This Row],[Аэрофлот - цена]]-AVERAGE(Таблица1[Аэрофлот - цена]))/_xlfn.STDEV.S(Таблица1[Аэрофлот - цена])</f>
        <v>-0.93762557447456785</v>
      </c>
      <c r="X137" s="5">
        <f>(Таблица1[[#This Row],[Аэрофлот - цена]]-MIN(Таблица1[Аэрофлот - цена]))/(MAX(Таблица1[Аэрофлот - цена])-MIN(Таблица1[Аэрофлот - цена]))</f>
        <v>9.5263437998935593E-2</v>
      </c>
    </row>
    <row r="138" spans="1:24" x14ac:dyDescent="0.25">
      <c r="A138" s="1">
        <v>41148</v>
      </c>
      <c r="B138" s="6">
        <v>63.64</v>
      </c>
      <c r="C138" s="6">
        <v>369.4</v>
      </c>
      <c r="D138" s="6">
        <v>42.6</v>
      </c>
      <c r="E138">
        <v>380250</v>
      </c>
      <c r="F138">
        <v>5642890</v>
      </c>
      <c r="G138">
        <v>4491100</v>
      </c>
      <c r="H138" s="5">
        <f>(Таблица1[[#This Row],[БСП ао - цена]]-B137)/B137</f>
        <v>-8.8771219436223833E-3</v>
      </c>
      <c r="I138" s="5">
        <f>(Таблица1[[#This Row],[СевСт-ао цена]]-C137)/C137</f>
        <v>-5.64495530012772E-2</v>
      </c>
      <c r="J138" s="5">
        <f>(Таблица1[[#This Row],[Аэрофлот - цена]]-D137)/D137</f>
        <v>-9.3023255813953157E-3</v>
      </c>
      <c r="K138" s="5">
        <f>LN(Таблица1[[#This Row],[БСП ао - объём]])</f>
        <v>12.848584210121539</v>
      </c>
      <c r="L138" s="5">
        <f>LN(Таблица1[[#This Row],[СевСт-ао - объём]])</f>
        <v>15.545906903583894</v>
      </c>
      <c r="M138" s="5">
        <f>LN(Таблица1[[#This Row],[Аэрофлот - объём]])</f>
        <v>15.317608218577709</v>
      </c>
      <c r="N138" s="6">
        <f>Таблица1[[#This Row],[БСП ао - цена]]*10</f>
        <v>636.4</v>
      </c>
      <c r="O138" s="6">
        <f>Таблица1[[#This Row],[Аэрофлот - цена]]*10</f>
        <v>426</v>
      </c>
      <c r="P138" s="5">
        <f>Таблица1[[#This Row],[БСП ао - объём]]*Таблица1[[#This Row],[БСП ао - цена]]</f>
        <v>24199110</v>
      </c>
      <c r="Q138" s="5">
        <f>Таблица1[[#This Row],[СевСт-ао - объём]]*Таблица1[[#This Row],[СевСт-ао цена]]</f>
        <v>2084483565.9999998</v>
      </c>
      <c r="R138" s="5">
        <f>Таблица1[[#This Row],[Аэрофлот - объём]]*Таблица1[[#This Row],[Аэрофлот - цена]]</f>
        <v>191320860</v>
      </c>
      <c r="S138" s="5">
        <f>(Таблица1[[#This Row],[БСП ао - цена]]-AVERAGE(Таблица1[БСП ао - цена]))/_xlfn.STDEV.S(Таблица1[БСП ао - цена])</f>
        <v>2.6492677464125074E-2</v>
      </c>
      <c r="T138" s="5">
        <f>(Таблица1[[#This Row],[БСП ао - цена]]-MIN(Таблица1[БСП ао - цена]))/(MAX(Таблица1[БСП ао - цена])-MIN(Таблица1[БСП ао - цена]))</f>
        <v>0.2571614160441702</v>
      </c>
      <c r="U138" s="5">
        <f>(Таблица1[[#This Row],[СевСт-ао цена]]-AVERAGE(Таблица1[СевСт-ао цена]))/_xlfn.STDEV.S(Таблица1[СевСт-ао цена])</f>
        <v>-0.96333542685436813</v>
      </c>
      <c r="V138" s="5">
        <f>(Таблица1[[#This Row],[СевСт-ао цена]]-MIN(Таблица1[СевСт-ао цена]))/(MAX(Таблица1[СевСт-ао цена])-MIN(Таблица1[СевСт-ао цена]))</f>
        <v>9.5488811774560228E-2</v>
      </c>
      <c r="W138" s="5">
        <f>(Таблица1[[#This Row],[Аэрофлот - цена]]-AVERAGE(Таблица1[Аэрофлот - цена]))/_xlfn.STDEV.S(Таблица1[Аэрофлот - цена])</f>
        <v>-0.94763361542929958</v>
      </c>
      <c r="X138" s="5">
        <f>(Таблица1[[#This Row],[Аэрофлот - цена]]-MIN(Таблица1[Аэрофлот - цена]))/(MAX(Таблица1[Аэрофлот - цена])-MIN(Таблица1[Аэрофлот - цена]))</f>
        <v>9.3134646088344861E-2</v>
      </c>
    </row>
    <row r="139" spans="1:24" x14ac:dyDescent="0.25">
      <c r="A139" s="1">
        <v>41155</v>
      </c>
      <c r="B139" s="6">
        <v>63.11</v>
      </c>
      <c r="C139" s="6">
        <v>395.5</v>
      </c>
      <c r="D139" s="6">
        <v>43.3</v>
      </c>
      <c r="E139">
        <v>284880</v>
      </c>
      <c r="F139">
        <v>8025430</v>
      </c>
      <c r="G139">
        <v>3649400</v>
      </c>
      <c r="H139" s="5">
        <f>(Таблица1[[#This Row],[БСП ао - цена]]-B138)/B138</f>
        <v>-8.3280955373978803E-3</v>
      </c>
      <c r="I139" s="5">
        <f>(Таблица1[[#This Row],[СевСт-ао цена]]-C138)/C138</f>
        <v>7.0655116404981122E-2</v>
      </c>
      <c r="J139" s="5">
        <f>(Таблица1[[#This Row],[Аэрофлот - цена]]-D138)/D138</f>
        <v>1.6431924882629009E-2</v>
      </c>
      <c r="K139" s="5">
        <f>LN(Таблица1[[#This Row],[БСП ао - объём]])</f>
        <v>12.559823317951659</v>
      </c>
      <c r="L139" s="5">
        <f>LN(Таблица1[[#This Row],[СевСт-ао - объём]])</f>
        <v>15.898125808099376</v>
      </c>
      <c r="M139" s="5">
        <f>LN(Таблица1[[#This Row],[Аэрофлот - объём]])</f>
        <v>15.110073328484573</v>
      </c>
      <c r="N139" s="6">
        <f>Таблица1[[#This Row],[БСП ао - цена]]*10</f>
        <v>631.1</v>
      </c>
      <c r="O139" s="6">
        <f>Таблица1[[#This Row],[Аэрофлот - цена]]*10</f>
        <v>433</v>
      </c>
      <c r="P139" s="5">
        <f>Таблица1[[#This Row],[БСП ао - объём]]*Таблица1[[#This Row],[БСП ао - цена]]</f>
        <v>17978776.800000001</v>
      </c>
      <c r="Q139" s="5">
        <f>Таблица1[[#This Row],[СевСт-ао - объём]]*Таблица1[[#This Row],[СевСт-ао цена]]</f>
        <v>3174057565</v>
      </c>
      <c r="R139" s="5">
        <f>Таблица1[[#This Row],[Аэрофлот - объём]]*Таблица1[[#This Row],[Аэрофлот - цена]]</f>
        <v>158019020</v>
      </c>
      <c r="S139" s="5">
        <f>(Таблица1[[#This Row],[БСП ао - цена]]-AVERAGE(Таблица1[БСП ао - цена]))/_xlfn.STDEV.S(Таблица1[БСП ао - цена])</f>
        <v>9.1856414161459125E-3</v>
      </c>
      <c r="T139" s="5">
        <f>(Таблица1[[#This Row],[БСП ао - цена]]-MIN(Таблица1[БСП ао - цена]))/(MAX(Таблица1[БСП ао - цена])-MIN(Таблица1[БСП ао - цена]))</f>
        <v>0.25371873985060089</v>
      </c>
      <c r="U139" s="5">
        <f>(Таблица1[[#This Row],[СевСт-ао цена]]-AVERAGE(Таблица1[СевСт-ао цена]))/_xlfn.STDEV.S(Таблица1[СевСт-ао цена])</f>
        <v>-0.89476868425286527</v>
      </c>
      <c r="V139" s="5">
        <f>(Таблица1[[#This Row],[СевСт-ао цена]]-MIN(Таблица1[СевСт-ао цена]))/(MAX(Таблица1[СевСт-ао цена])-MIN(Таблица1[СевСт-ао цена]))</f>
        <v>0.11110446332415938</v>
      </c>
      <c r="W139" s="5">
        <f>(Таблица1[[#This Row],[Аэрофлот - цена]]-AVERAGE(Таблица1[Аэрофлот - цена]))/_xlfn.STDEV.S(Таблица1[Аэрофлот - цена])</f>
        <v>-0.93011954375851902</v>
      </c>
      <c r="X139" s="5">
        <f>(Таблица1[[#This Row],[Аэрофлот - цена]]-MIN(Таблица1[Аэрофлот - цена]))/(MAX(Таблица1[Аэрофлот - цена])-MIN(Таблица1[Аэрофлот - цена]))</f>
        <v>9.6860031931878629E-2</v>
      </c>
    </row>
    <row r="140" spans="1:24" x14ac:dyDescent="0.25">
      <c r="A140" s="1">
        <v>41162</v>
      </c>
      <c r="B140" s="6">
        <v>66.31</v>
      </c>
      <c r="C140" s="6">
        <v>432.8</v>
      </c>
      <c r="D140" s="6">
        <v>45</v>
      </c>
      <c r="E140">
        <v>233650</v>
      </c>
      <c r="F140">
        <v>10999210</v>
      </c>
      <c r="G140">
        <v>6910200</v>
      </c>
      <c r="H140" s="5">
        <f>(Таблица1[[#This Row],[БСП ао - цена]]-B139)/B139</f>
        <v>5.0705118047853E-2</v>
      </c>
      <c r="I140" s="5">
        <f>(Таблица1[[#This Row],[СевСт-ао цена]]-C139)/C139</f>
        <v>9.4310998735777529E-2</v>
      </c>
      <c r="J140" s="5">
        <f>(Таблица1[[#This Row],[Аэрофлот - цена]]-D139)/D139</f>
        <v>3.9260969976905383E-2</v>
      </c>
      <c r="K140" s="5">
        <f>LN(Таблица1[[#This Row],[БСП ао - объём]])</f>
        <v>12.361579548128573</v>
      </c>
      <c r="L140" s="5">
        <f>LN(Таблица1[[#This Row],[СевСт-ао - объём]])</f>
        <v>16.213334010001777</v>
      </c>
      <c r="M140" s="5">
        <f>LN(Таблица1[[#This Row],[Аэрофлот - объём]])</f>
        <v>15.748509138885053</v>
      </c>
      <c r="N140" s="6">
        <f>Таблица1[[#This Row],[БСП ао - цена]]*10</f>
        <v>663.1</v>
      </c>
      <c r="O140" s="6">
        <f>Таблица1[[#This Row],[Аэрофлот - цена]]*10</f>
        <v>450</v>
      </c>
      <c r="P140" s="5">
        <f>Таблица1[[#This Row],[БСП ао - объём]]*Таблица1[[#This Row],[БСП ао - цена]]</f>
        <v>15493331.5</v>
      </c>
      <c r="Q140" s="5">
        <f>Таблица1[[#This Row],[СевСт-ао - объём]]*Таблица1[[#This Row],[СевСт-ао цена]]</f>
        <v>4760458088</v>
      </c>
      <c r="R140" s="5">
        <f>Таблица1[[#This Row],[Аэрофлот - объём]]*Таблица1[[#This Row],[Аэрофлот - цена]]</f>
        <v>310959000</v>
      </c>
      <c r="S140" s="5">
        <f>(Таблица1[[#This Row],[БСП ао - цена]]-AVERAGE(Таблица1[БСП ао - цена]))/_xlfn.STDEV.S(Таблица1[БСП ао - цена])</f>
        <v>0.1136809534039445</v>
      </c>
      <c r="T140" s="5">
        <f>(Таблица1[[#This Row],[БСП ао - цена]]-MIN(Таблица1[БСП ао - цена]))/(MAX(Таблица1[БСП ао - цена])-MIN(Таблица1[БСП ао - цена]))</f>
        <v>0.27450470932120824</v>
      </c>
      <c r="U140" s="5">
        <f>(Таблица1[[#This Row],[СевСт-ао цена]]-AVERAGE(Таблица1[СевСт-ао цена]))/_xlfn.STDEV.S(Таблица1[СевСт-ао цена])</f>
        <v>-0.7967786651327099</v>
      </c>
      <c r="V140" s="5">
        <f>(Таблица1[[#This Row],[СевСт-ао цена]]-MIN(Таблица1[СевСт-ао цена]))/(MAX(Таблица1[СевСт-ао цена])-MIN(Таблица1[СевСт-ао цена]))</f>
        <v>0.13342108412109607</v>
      </c>
      <c r="W140" s="5">
        <f>(Таблица1[[#This Row],[Аэрофлот - цена]]-AVERAGE(Таблица1[Аэрофлот - цена]))/_xlfn.STDEV.S(Таблица1[Аэрофлот - цена])</f>
        <v>-0.88758536970090873</v>
      </c>
      <c r="X140" s="5">
        <f>(Таблица1[[#This Row],[Аэрофлот - цена]]-MIN(Таблица1[Аэрофлот - цена]))/(MAX(Таблица1[Аэрофлот - цена])-MIN(Таблица1[Аэрофлот - цена]))</f>
        <v>0.1059073975518893</v>
      </c>
    </row>
    <row r="141" spans="1:24" x14ac:dyDescent="0.25">
      <c r="A141" s="1">
        <v>41169</v>
      </c>
      <c r="B141" s="6">
        <v>65.510000000000005</v>
      </c>
      <c r="C141" s="6">
        <v>408.8</v>
      </c>
      <c r="D141" s="6">
        <v>43.99</v>
      </c>
      <c r="E141">
        <v>136460</v>
      </c>
      <c r="F141">
        <v>14336730</v>
      </c>
      <c r="G141">
        <v>5244200</v>
      </c>
      <c r="H141" s="5">
        <f>(Таблица1[[#This Row],[БСП ао - цена]]-B140)/B140</f>
        <v>-1.2064545317448305E-2</v>
      </c>
      <c r="I141" s="5">
        <f>(Таблица1[[#This Row],[СевСт-ао цена]]-C140)/C140</f>
        <v>-5.545286506469501E-2</v>
      </c>
      <c r="J141" s="5">
        <f>(Таблица1[[#This Row],[Аэрофлот - цена]]-D140)/D140</f>
        <v>-2.2444444444444399E-2</v>
      </c>
      <c r="K141" s="5">
        <f>LN(Таблица1[[#This Row],[БСП ао - объём]])</f>
        <v>11.823786810369414</v>
      </c>
      <c r="L141" s="5">
        <f>LN(Таблица1[[#This Row],[СевСт-ао - объём]])</f>
        <v>16.478335333659359</v>
      </c>
      <c r="M141" s="5">
        <f>LN(Таблица1[[#This Row],[Аэрофлот - объём]])</f>
        <v>15.472633261963786</v>
      </c>
      <c r="N141" s="6">
        <f>Таблица1[[#This Row],[БСП ао - цена]]*10</f>
        <v>655.1</v>
      </c>
      <c r="O141" s="6">
        <f>Таблица1[[#This Row],[Аэрофлот - цена]]*10</f>
        <v>439.90000000000003</v>
      </c>
      <c r="P141" s="5">
        <f>Таблица1[[#This Row],[БСП ао - объём]]*Таблица1[[#This Row],[БСП ао - цена]]</f>
        <v>8939494.6000000015</v>
      </c>
      <c r="Q141" s="5">
        <f>Таблица1[[#This Row],[СевСт-ао - объём]]*Таблица1[[#This Row],[СевСт-ао цена]]</f>
        <v>5860855224</v>
      </c>
      <c r="R141" s="5">
        <f>Таблица1[[#This Row],[Аэрофлот - объём]]*Таблица1[[#This Row],[Аэрофлот - цена]]</f>
        <v>230692358</v>
      </c>
      <c r="S141" s="5">
        <f>(Таблица1[[#This Row],[БСП ао - цена]]-AVERAGE(Таблица1[БСП ао - цена]))/_xlfn.STDEV.S(Таблица1[БСП ао - цена])</f>
        <v>8.7557125406994979E-2</v>
      </c>
      <c r="T141" s="5">
        <f>(Таблица1[[#This Row],[БСП ао - цена]]-MIN(Таблица1[БСП ао - цена]))/(MAX(Таблица1[БСП ао - цена])-MIN(Таблица1[БСП ао - цена]))</f>
        <v>0.26930821695355645</v>
      </c>
      <c r="U141" s="5">
        <f>(Таблица1[[#This Row],[СевСт-ао цена]]-AVERAGE(Таблица1[СевСт-ао цена]))/_xlfn.STDEV.S(Таблица1[СевСт-ао цена])</f>
        <v>-0.85982854338696535</v>
      </c>
      <c r="V141" s="5">
        <f>(Таблица1[[#This Row],[СевСт-ао цена]]-MIN(Таблица1[СевСт-ао цена]))/(MAX(Таблица1[СевСт-ао цена])-MIN(Таблица1[СевСт-ао цена]))</f>
        <v>0.11906186430537273</v>
      </c>
      <c r="W141" s="5">
        <f>(Таблица1[[#This Row],[Аэрофлот - цена]]-AVERAGE(Таблица1[Аэрофлот - цена]))/_xlfn.STDEV.S(Таблица1[Аэрофлот - цена])</f>
        <v>-0.91285567311160654</v>
      </c>
      <c r="X141" s="5">
        <f>(Таблица1[[#This Row],[Аэрофлот - цена]]-MIN(Таблица1[Аэрофлот - цена]))/(MAX(Таблица1[Аэрофлот - цена])-MIN(Таблица1[Аэрофлот - цена]))</f>
        <v>0.10053219797764769</v>
      </c>
    </row>
    <row r="142" spans="1:24" x14ac:dyDescent="0.25">
      <c r="A142" s="1">
        <v>41176</v>
      </c>
      <c r="B142" s="6">
        <v>63.57</v>
      </c>
      <c r="C142" s="6">
        <v>394.6</v>
      </c>
      <c r="D142" s="6">
        <v>43.45</v>
      </c>
      <c r="E142">
        <v>153570</v>
      </c>
      <c r="F142">
        <v>6765840</v>
      </c>
      <c r="G142">
        <v>4140000</v>
      </c>
      <c r="H142" s="5">
        <f>(Таблица1[[#This Row],[БСП ао - цена]]-B141)/B141</f>
        <v>-2.9613799419935961E-2</v>
      </c>
      <c r="I142" s="5">
        <f>(Таблица1[[#This Row],[СевСт-ао цена]]-C141)/C141</f>
        <v>-3.4735812133072377E-2</v>
      </c>
      <c r="J142" s="5">
        <f>(Таблица1[[#This Row],[Аэрофлот - цена]]-D141)/D141</f>
        <v>-1.227551716299157E-2</v>
      </c>
      <c r="K142" s="5">
        <f>LN(Таблица1[[#This Row],[БСП ао - объём]])</f>
        <v>11.941911768119738</v>
      </c>
      <c r="L142" s="5">
        <f>LN(Таблица1[[#This Row],[СевСт-ао - объём]])</f>
        <v>15.727396980393166</v>
      </c>
      <c r="M142" s="5">
        <f>LN(Таблица1[[#This Row],[Аэрофлот - объём]])</f>
        <v>15.236206345801497</v>
      </c>
      <c r="N142" s="6">
        <f>Таблица1[[#This Row],[БСП ао - цена]]*10</f>
        <v>635.70000000000005</v>
      </c>
      <c r="O142" s="6">
        <f>Таблица1[[#This Row],[Аэрофлот - цена]]*10</f>
        <v>434.5</v>
      </c>
      <c r="P142" s="5">
        <f>Таблица1[[#This Row],[БСП ао - объём]]*Таблица1[[#This Row],[БСП ао - цена]]</f>
        <v>9762444.9000000004</v>
      </c>
      <c r="Q142" s="5">
        <f>Таблица1[[#This Row],[СевСт-ао - объём]]*Таблица1[[#This Row],[СевСт-ао цена]]</f>
        <v>2669800464</v>
      </c>
      <c r="R142" s="5">
        <f>Таблица1[[#This Row],[Аэрофлот - объём]]*Таблица1[[#This Row],[Аэрофлот - цена]]</f>
        <v>179883000</v>
      </c>
      <c r="S142" s="5">
        <f>(Таблица1[[#This Row],[БСП ао - цена]]-AVERAGE(Таблица1[БСП ао - цена]))/_xlfn.STDEV.S(Таблица1[БСП ао - цена])</f>
        <v>2.4206842514391973E-2</v>
      </c>
      <c r="T142" s="5">
        <f>(Таблица1[[#This Row],[БСП ао - цена]]-MIN(Таблица1[БСП ао - цена]))/(MAX(Таблица1[БСП ао - цена])-MIN(Таблица1[БСП ао - цена]))</f>
        <v>0.25670672296200064</v>
      </c>
      <c r="U142" s="5">
        <f>(Таблица1[[#This Row],[СевСт-ао цена]]-AVERAGE(Таблица1[СевСт-ао цена]))/_xlfn.STDEV.S(Таблица1[СевСт-ао цена])</f>
        <v>-0.89713305468739979</v>
      </c>
      <c r="V142" s="5">
        <f>(Таблица1[[#This Row],[СевСт-ао цена]]-MIN(Таблица1[СевСт-ао цена]))/(MAX(Таблица1[СевСт-ао цена])-MIN(Таблица1[СевСт-ао цена]))</f>
        <v>0.11056599258106976</v>
      </c>
      <c r="W142" s="5">
        <f>(Таблица1[[#This Row],[Аэрофлот - цена]]-AVERAGE(Таблица1[Аэрофлот - цена]))/_xlfn.STDEV.S(Таблица1[Аэрофлот - цена])</f>
        <v>-0.92636652840049449</v>
      </c>
      <c r="X142" s="5">
        <f>(Таблица1[[#This Row],[Аэрофлот - цена]]-MIN(Таблица1[Аэрофлот - цена]))/(MAX(Таблица1[Аэрофлот - цена])-MIN(Таблица1[Аэрофлот - цена]))</f>
        <v>9.7658328898350188E-2</v>
      </c>
    </row>
    <row r="143" spans="1:24" x14ac:dyDescent="0.25">
      <c r="A143" s="1">
        <v>41183</v>
      </c>
      <c r="B143" s="6">
        <v>68.41</v>
      </c>
      <c r="C143" s="6">
        <v>393.6</v>
      </c>
      <c r="D143" s="6">
        <v>43.44</v>
      </c>
      <c r="E143">
        <v>401320</v>
      </c>
      <c r="F143">
        <v>8679490</v>
      </c>
      <c r="G143">
        <v>12920100</v>
      </c>
      <c r="H143" s="5">
        <f>(Таблица1[[#This Row],[БСП ао - цена]]-B142)/B142</f>
        <v>7.6136542394211054E-2</v>
      </c>
      <c r="I143" s="5">
        <f>(Таблица1[[#This Row],[СевСт-ао цена]]-C142)/C142</f>
        <v>-2.5342118601115052E-3</v>
      </c>
      <c r="J143" s="5">
        <f>(Таблица1[[#This Row],[Аэрофлот - цена]]-D142)/D142</f>
        <v>-2.3014959723832257E-4</v>
      </c>
      <c r="K143" s="5">
        <f>LN(Таблица1[[#This Row],[БСП ао - объём]])</f>
        <v>12.902514393039549</v>
      </c>
      <c r="L143" s="5">
        <f>LN(Таблица1[[#This Row],[СевСт-ао - объём]])</f>
        <v>15.976473329149977</v>
      </c>
      <c r="M143" s="5">
        <f>LN(Таблица1[[#This Row],[Аэрофлот - объём]])</f>
        <v>16.374294796226856</v>
      </c>
      <c r="N143" s="6">
        <f>Таблица1[[#This Row],[БСП ао - цена]]*10</f>
        <v>684.09999999999991</v>
      </c>
      <c r="O143" s="6">
        <f>Таблица1[[#This Row],[Аэрофлот - цена]]*10</f>
        <v>434.4</v>
      </c>
      <c r="P143" s="5">
        <f>Таблица1[[#This Row],[БСП ао - объём]]*Таблица1[[#This Row],[БСП ао - цена]]</f>
        <v>27454301.199999999</v>
      </c>
      <c r="Q143" s="5">
        <f>Таблица1[[#This Row],[СевСт-ао - объём]]*Таблица1[[#This Row],[СевСт-ао цена]]</f>
        <v>3416247264</v>
      </c>
      <c r="R143" s="5">
        <f>Таблица1[[#This Row],[Аэрофлот - объём]]*Таблица1[[#This Row],[Аэрофлот - цена]]</f>
        <v>561249144</v>
      </c>
      <c r="S143" s="5">
        <f>(Таблица1[[#This Row],[БСП ао - цена]]-AVERAGE(Таблица1[БСП ао - цена]))/_xlfn.STDEV.S(Таблица1[БСП ао - цена])</f>
        <v>0.18225600189593708</v>
      </c>
      <c r="T143" s="5">
        <f>(Таблица1[[#This Row],[БСП ао - цена]]-MIN(Таблица1[БСП ао - цена]))/(MAX(Таблица1[БСП ао - цена])-MIN(Таблица1[БСП ао - цена]))</f>
        <v>0.28814550178629428</v>
      </c>
      <c r="U143" s="5">
        <f>(Таблица1[[#This Row],[СевСт-ао цена]]-AVERAGE(Таблица1[СевСт-ао цена]))/_xlfn.STDEV.S(Таблица1[СевСт-ао цена])</f>
        <v>-0.89976013294799373</v>
      </c>
      <c r="V143" s="5">
        <f>(Таблица1[[#This Row],[СевСт-ао цена]]-MIN(Таблица1[СевСт-ао цена]))/(MAX(Таблица1[СевСт-ао цена])-MIN(Таблица1[СевСт-ао цена]))</f>
        <v>0.10996769175541463</v>
      </c>
      <c r="W143" s="5">
        <f>(Таблица1[[#This Row],[Аэрофлот - цена]]-AVERAGE(Таблица1[Аэрофлот - цена]))/_xlfn.STDEV.S(Таблица1[Аэрофлот - цена])</f>
        <v>-0.92661672942436291</v>
      </c>
      <c r="X143" s="5">
        <f>(Таблица1[[#This Row],[Аэрофлот - цена]]-MIN(Таблица1[Аэрофлот - цена]))/(MAX(Таблица1[Аэрофлот - цена])-MIN(Таблица1[Аэрофлот - цена]))</f>
        <v>9.7605109100585397E-2</v>
      </c>
    </row>
    <row r="144" spans="1:24" x14ac:dyDescent="0.25">
      <c r="A144" s="1">
        <v>41190</v>
      </c>
      <c r="B144" s="6">
        <v>64</v>
      </c>
      <c r="C144" s="6">
        <v>390</v>
      </c>
      <c r="D144" s="6">
        <v>43.1</v>
      </c>
      <c r="E144">
        <v>410370</v>
      </c>
      <c r="F144">
        <v>5022100</v>
      </c>
      <c r="G144">
        <v>5783000</v>
      </c>
      <c r="H144" s="5">
        <f>(Таблица1[[#This Row],[БСП ао - цена]]-B143)/B143</f>
        <v>-6.4464259611167918E-2</v>
      </c>
      <c r="I144" s="5">
        <f>(Таблица1[[#This Row],[СевСт-ао цена]]-C143)/C143</f>
        <v>-9.1463414634146908E-3</v>
      </c>
      <c r="J144" s="5">
        <f>(Таблица1[[#This Row],[Аэрофлот - цена]]-D143)/D143</f>
        <v>-7.8268876611417206E-3</v>
      </c>
      <c r="K144" s="5">
        <f>LN(Таблица1[[#This Row],[БСП ао - объём]])</f>
        <v>12.924814470751599</v>
      </c>
      <c r="L144" s="5">
        <f>LN(Таблица1[[#This Row],[СевСт-ао - объём]])</f>
        <v>15.429358730886923</v>
      </c>
      <c r="M144" s="5">
        <f>LN(Таблица1[[#This Row],[Аэрофлот - объём]])</f>
        <v>15.570433137140355</v>
      </c>
      <c r="N144" s="6">
        <f>Таблица1[[#This Row],[БСП ао - цена]]*10</f>
        <v>640</v>
      </c>
      <c r="O144" s="6">
        <f>Таблица1[[#This Row],[Аэрофлот - цена]]*10</f>
        <v>431</v>
      </c>
      <c r="P144" s="5">
        <f>Таблица1[[#This Row],[БСП ао - объём]]*Таблица1[[#This Row],[БСП ао - цена]]</f>
        <v>26263680</v>
      </c>
      <c r="Q144" s="5">
        <f>Таблица1[[#This Row],[СевСт-ао - объём]]*Таблица1[[#This Row],[СевСт-ао цена]]</f>
        <v>1958619000</v>
      </c>
      <c r="R144" s="5">
        <f>Таблица1[[#This Row],[Аэрофлот - объём]]*Таблица1[[#This Row],[Аэрофлот - цена]]</f>
        <v>249247300</v>
      </c>
      <c r="S144" s="5">
        <f>(Таблица1[[#This Row],[БСП ао - цена]]-AVERAGE(Таблица1[БСП ао - цена]))/_xlfn.STDEV.S(Таблица1[БСП ао - цена])</f>
        <v>3.8248400062752388E-2</v>
      </c>
      <c r="T144" s="5">
        <f>(Таблица1[[#This Row],[БСП ао - цена]]-MIN(Таблица1[БСП ао - цена]))/(MAX(Таблица1[БСП ао - цена])-MIN(Таблица1[БСП ао - цена]))</f>
        <v>0.25949983760961354</v>
      </c>
      <c r="U144" s="5">
        <f>(Таблица1[[#This Row],[СевСт-ао цена]]-AVERAGE(Таблица1[СевСт-ао цена]))/_xlfn.STDEV.S(Таблица1[СевСт-ао цена])</f>
        <v>-0.90921761468613216</v>
      </c>
      <c r="V144" s="5">
        <f>(Таблица1[[#This Row],[СевСт-ао цена]]-MIN(Таблица1[СевСт-ао цена]))/(MAX(Таблица1[СевСт-ао цена])-MIN(Таблица1[СевСт-ао цена]))</f>
        <v>0.1078138087830561</v>
      </c>
      <c r="W144" s="5">
        <f>(Таблица1[[#This Row],[Аэрофлот - цена]]-AVERAGE(Таблица1[Аэрофлот - цена]))/_xlfn.STDEV.S(Таблица1[Аэрофлот - цена])</f>
        <v>-0.93512356423588483</v>
      </c>
      <c r="X144" s="5">
        <f>(Таблица1[[#This Row],[Аэрофлот - цена]]-MIN(Таблица1[Аэрофлот - цена]))/(MAX(Таблица1[Аэрофлот - цена])-MIN(Таблица1[Аэрофлот - цена]))</f>
        <v>9.579563597658329E-2</v>
      </c>
    </row>
    <row r="145" spans="1:24" x14ac:dyDescent="0.25">
      <c r="A145" s="1">
        <v>41197</v>
      </c>
      <c r="B145" s="6">
        <v>63.4</v>
      </c>
      <c r="C145" s="6">
        <v>392.2</v>
      </c>
      <c r="D145" s="6">
        <v>42.25</v>
      </c>
      <c r="E145">
        <v>147090</v>
      </c>
      <c r="F145">
        <v>8755290</v>
      </c>
      <c r="G145">
        <v>4813800</v>
      </c>
      <c r="H145" s="5">
        <f>(Таблица1[[#This Row],[БСП ао - цена]]-B144)/B144</f>
        <v>-9.3750000000000222E-3</v>
      </c>
      <c r="I145" s="5">
        <f>(Таблица1[[#This Row],[СевСт-ао цена]]-C144)/C144</f>
        <v>5.641025641025612E-3</v>
      </c>
      <c r="J145" s="5">
        <f>(Таблица1[[#This Row],[Аэрофлот - цена]]-D144)/D144</f>
        <v>-1.9721577726218131E-2</v>
      </c>
      <c r="K145" s="5">
        <f>LN(Таблица1[[#This Row],[БСП ао - объём]])</f>
        <v>11.898799923313389</v>
      </c>
      <c r="L145" s="5">
        <f>LN(Таблица1[[#This Row],[СевСт-ао - объём]])</f>
        <v>15.985168647082688</v>
      </c>
      <c r="M145" s="5">
        <f>LN(Таблица1[[#This Row],[Аэрофлот - объём]])</f>
        <v>15.386997350969802</v>
      </c>
      <c r="N145" s="6">
        <f>Таблица1[[#This Row],[БСП ао - цена]]*10</f>
        <v>634</v>
      </c>
      <c r="O145" s="6">
        <f>Таблица1[[#This Row],[Аэрофлот - цена]]*10</f>
        <v>422.5</v>
      </c>
      <c r="P145" s="5">
        <f>Таблица1[[#This Row],[БСП ао - объём]]*Таблица1[[#This Row],[БСП ао - цена]]</f>
        <v>9325506</v>
      </c>
      <c r="Q145" s="5">
        <f>Таблица1[[#This Row],[СевСт-ао - объём]]*Таблица1[[#This Row],[СевСт-ао цена]]</f>
        <v>3433824738</v>
      </c>
      <c r="R145" s="5">
        <f>Таблица1[[#This Row],[Аэрофлот - объём]]*Таблица1[[#This Row],[Аэрофлот - цена]]</f>
        <v>203383050</v>
      </c>
      <c r="S145" s="5">
        <f>(Таблица1[[#This Row],[БСП ао - цена]]-AVERAGE(Таблица1[БСП ао - цена]))/_xlfn.STDEV.S(Таблица1[БСП ао - цена])</f>
        <v>1.8655529065040123E-2</v>
      </c>
      <c r="T145" s="5">
        <f>(Таблица1[[#This Row],[БСП ао - цена]]-MIN(Таблица1[БСП ао - цена]))/(MAX(Таблица1[БСП ао - цена])-MIN(Таблица1[БСП ао - цена]))</f>
        <v>0.25560246833387462</v>
      </c>
      <c r="U145" s="5">
        <f>(Таблица1[[#This Row],[СевСт-ао цена]]-AVERAGE(Таблица1[СевСт-ао цена]))/_xlfn.STDEV.S(Таблица1[СевСт-ао цена])</f>
        <v>-0.90343804251282545</v>
      </c>
      <c r="V145" s="5">
        <f>(Таблица1[[#This Row],[СевСт-ао цена]]-MIN(Таблица1[СевСт-ао цена]))/(MAX(Таблица1[СевСт-ао цена])-MIN(Таблица1[СевСт-ао цена]))</f>
        <v>0.10913007059949741</v>
      </c>
      <c r="W145" s="5">
        <f>(Таблица1[[#This Row],[Аэрофлот - цена]]-AVERAGE(Таблица1[Аэрофлот - цена]))/_xlfn.STDEV.S(Таблица1[Аэрофлот - цена])</f>
        <v>-0.95639065126469003</v>
      </c>
      <c r="X145" s="5">
        <f>(Таблица1[[#This Row],[Аэрофлот - цена]]-MIN(Таблица1[Аэрофлот - цена]))/(MAX(Таблица1[Аэрофлот - цена])-MIN(Таблица1[Аэрофлот - цена]))</f>
        <v>9.1271953166577963E-2</v>
      </c>
    </row>
    <row r="146" spans="1:24" x14ac:dyDescent="0.25">
      <c r="A146" s="1">
        <v>41204</v>
      </c>
      <c r="B146" s="6">
        <v>60.79</v>
      </c>
      <c r="C146" s="6">
        <v>383.6</v>
      </c>
      <c r="D146" s="6">
        <v>39.56</v>
      </c>
      <c r="E146">
        <v>119140</v>
      </c>
      <c r="F146">
        <v>5296920</v>
      </c>
      <c r="G146">
        <v>10825700</v>
      </c>
      <c r="H146" s="5">
        <f>(Таблица1[[#This Row],[БСП ао - цена]]-B145)/B145</f>
        <v>-4.1167192429022073E-2</v>
      </c>
      <c r="I146" s="5">
        <f>(Таблица1[[#This Row],[СевСт-ао цена]]-C145)/C145</f>
        <v>-2.1927587965323729E-2</v>
      </c>
      <c r="J146" s="5">
        <f>(Таблица1[[#This Row],[Аэрофлот - цена]]-D145)/D145</f>
        <v>-6.3668639053254386E-2</v>
      </c>
      <c r="K146" s="5">
        <f>LN(Таблица1[[#This Row],[БСП ао - объём]])</f>
        <v>11.688054551182679</v>
      </c>
      <c r="L146" s="5">
        <f>LN(Таблица1[[#This Row],[СевСт-ао - объём]])</f>
        <v>15.482636077524187</v>
      </c>
      <c r="M146" s="5">
        <f>LN(Таблица1[[#This Row],[Аэрофлот - объём]])</f>
        <v>16.19743349488915</v>
      </c>
      <c r="N146" s="6">
        <f>Таблица1[[#This Row],[БСП ао - цена]]*10</f>
        <v>607.9</v>
      </c>
      <c r="O146" s="6">
        <f>Таблица1[[#This Row],[Аэрофлот - цена]]*10</f>
        <v>395.6</v>
      </c>
      <c r="P146" s="5">
        <f>Таблица1[[#This Row],[БСП ао - объём]]*Таблица1[[#This Row],[БСП ао - цена]]</f>
        <v>7242520.5999999996</v>
      </c>
      <c r="Q146" s="5">
        <f>Таблица1[[#This Row],[СевСт-ао - объём]]*Таблица1[[#This Row],[СевСт-ао цена]]</f>
        <v>2031898512.0000002</v>
      </c>
      <c r="R146" s="5">
        <f>Таблица1[[#This Row],[Аэрофлот - объём]]*Таблица1[[#This Row],[Аэрофлот - цена]]</f>
        <v>428264692</v>
      </c>
      <c r="S146" s="5">
        <f>(Таблица1[[#This Row],[БСП ао - цена]]-AVERAGE(Таблица1[БСП ао - цена]))/_xlfn.STDEV.S(Таблица1[БСП ао - цена])</f>
        <v>-6.6573459775008004E-2</v>
      </c>
      <c r="T146" s="5">
        <f>(Таблица1[[#This Row],[БСП ао - цена]]-MIN(Таблица1[БСП ао - цена]))/(MAX(Таблица1[БСП ао - цена])-MIN(Таблица1[БСП ао - цена]))</f>
        <v>0.23864891198441052</v>
      </c>
      <c r="U146" s="5">
        <f>(Таблица1[[#This Row],[СевСт-ао цена]]-AVERAGE(Таблица1[СевСт-ао цена]))/_xlfn.STDEV.S(Таблица1[СевСт-ао цена])</f>
        <v>-0.92603091555393358</v>
      </c>
      <c r="V146" s="5">
        <f>(Таблица1[[#This Row],[СевСт-ао цена]]-MIN(Таблица1[СевСт-ао цена]))/(MAX(Таблица1[СевСт-ао цена])-MIN(Таблица1[СевСт-ао цена]))</f>
        <v>0.10398468349886322</v>
      </c>
      <c r="W146" s="5">
        <f>(Таблица1[[#This Row],[Аэрофлот - цена]]-AVERAGE(Таблица1[Аэрофлот - цена]))/_xlfn.STDEV.S(Таблица1[Аэрофлот - цена])</f>
        <v>-1.0236947266852614</v>
      </c>
      <c r="X146" s="5">
        <f>(Таблица1[[#This Row],[Аэрофлот - цена]]-MIN(Таблица1[Аэрофлот - цена]))/(MAX(Таблица1[Аэрофлот - цена])-MIN(Таблица1[Аэрофлот - цена]))</f>
        <v>7.6955827567855239E-2</v>
      </c>
    </row>
    <row r="147" spans="1:24" x14ac:dyDescent="0.25">
      <c r="A147" s="1">
        <v>41211</v>
      </c>
      <c r="B147" s="6">
        <v>56.85</v>
      </c>
      <c r="C147" s="6">
        <v>385</v>
      </c>
      <c r="D147" s="6">
        <v>40.5</v>
      </c>
      <c r="E147">
        <v>181510</v>
      </c>
      <c r="F147">
        <v>5895860</v>
      </c>
      <c r="G147">
        <v>5789400</v>
      </c>
      <c r="H147" s="5">
        <f>(Таблица1[[#This Row],[БСП ао - цена]]-B146)/B146</f>
        <v>-6.4813291659812436E-2</v>
      </c>
      <c r="I147" s="5">
        <f>(Таблица1[[#This Row],[СевСт-ао цена]]-C146)/C146</f>
        <v>3.6496350364962908E-3</v>
      </c>
      <c r="J147" s="5">
        <f>(Таблица1[[#This Row],[Аэрофлот - цена]]-D146)/D146</f>
        <v>2.3761375126390233E-2</v>
      </c>
      <c r="K147" s="5">
        <f>LN(Таблица1[[#This Row],[БСП ао - объём]])</f>
        <v>12.109066027588023</v>
      </c>
      <c r="L147" s="5">
        <f>LN(Таблица1[[#This Row],[СевСт-ао - объём]])</f>
        <v>15.58976096765759</v>
      </c>
      <c r="M147" s="5">
        <f>LN(Таблица1[[#This Row],[Аэрофлот - объём]])</f>
        <v>15.571539217236531</v>
      </c>
      <c r="N147" s="6">
        <f>Таблица1[[#This Row],[БСП ао - цена]]*10</f>
        <v>568.5</v>
      </c>
      <c r="O147" s="6">
        <f>Таблица1[[#This Row],[Аэрофлот - цена]]*10</f>
        <v>405</v>
      </c>
      <c r="P147" s="5">
        <f>Таблица1[[#This Row],[БСП ао - объём]]*Таблица1[[#This Row],[БСП ао - цена]]</f>
        <v>10318843.5</v>
      </c>
      <c r="Q147" s="5">
        <f>Таблица1[[#This Row],[СевСт-ао - объём]]*Таблица1[[#This Row],[СевСт-ао цена]]</f>
        <v>2269906100</v>
      </c>
      <c r="R147" s="5">
        <f>Таблица1[[#This Row],[Аэрофлот - объём]]*Таблица1[[#This Row],[Аэрофлот - цена]]</f>
        <v>234470700</v>
      </c>
      <c r="S147" s="5">
        <f>(Таблица1[[#This Row],[БСП ао - цена]]-AVERAGE(Таблица1[БСП ао - цена]))/_xlfn.STDEV.S(Таблица1[БСП ао - цена])</f>
        <v>-0.19523331265998484</v>
      </c>
      <c r="T147" s="5">
        <f>(Таблица1[[#This Row],[БСП ао - цена]]-MIN(Таблица1[БСП ао - цена]))/(MAX(Таблица1[БСП ао - цена])-MIN(Таблица1[БСП ао - цена]))</f>
        <v>0.21305618707372523</v>
      </c>
      <c r="U147" s="5">
        <f>(Таблица1[[#This Row],[СевСт-ао цена]]-AVERAGE(Таблица1[СевСт-ао цена]))/_xlfn.STDEV.S(Таблица1[СевСт-ао цена])</f>
        <v>-0.92235300598910208</v>
      </c>
      <c r="V147" s="5">
        <f>(Таблица1[[#This Row],[СевСт-ао цена]]-MIN(Таблица1[СевСт-ао цена]))/(MAX(Таблица1[СевСт-ао цена])-MIN(Таблица1[СевСт-ао цена]))</f>
        <v>0.10482230465478042</v>
      </c>
      <c r="W147" s="5">
        <f>(Таблица1[[#This Row],[Аэрофлот - цена]]-AVERAGE(Таблица1[Аэрофлот - цена]))/_xlfn.STDEV.S(Таблица1[Аэрофлот - цена])</f>
        <v>-1.0001758304416417</v>
      </c>
      <c r="X147" s="5">
        <f>(Таблица1[[#This Row],[Аэрофлот - цена]]-MIN(Таблица1[Аэрофлот - цена]))/(MAX(Таблица1[Аэрофлот - цена])-MIN(Таблица1[Аэрофлот - цена]))</f>
        <v>8.1958488557743472E-2</v>
      </c>
    </row>
    <row r="148" spans="1:24" x14ac:dyDescent="0.25">
      <c r="A148" s="1">
        <v>41218</v>
      </c>
      <c r="B148" s="6">
        <v>55.35</v>
      </c>
      <c r="C148" s="6">
        <v>366.8</v>
      </c>
      <c r="D148" s="6">
        <v>40.700000000000003</v>
      </c>
      <c r="E148">
        <v>63870</v>
      </c>
      <c r="F148">
        <v>6302550</v>
      </c>
      <c r="G148">
        <v>13072500</v>
      </c>
      <c r="H148" s="5">
        <f>(Таблица1[[#This Row],[БСП ао - цена]]-B147)/B147</f>
        <v>-2.6385224274406333E-2</v>
      </c>
      <c r="I148" s="5">
        <f>(Таблица1[[#This Row],[СевСт-ао цена]]-C147)/C147</f>
        <v>-4.7272727272727244E-2</v>
      </c>
      <c r="J148" s="5">
        <f>(Таблица1[[#This Row],[Аэрофлот - цена]]-D147)/D147</f>
        <v>4.9382716049383418E-3</v>
      </c>
      <c r="K148" s="5">
        <f>LN(Таблица1[[#This Row],[БСП ао - объём]])</f>
        <v>11.064605046555634</v>
      </c>
      <c r="L148" s="5">
        <f>LN(Таблица1[[#This Row],[СевСт-ао - объём]])</f>
        <v>15.656464871372521</v>
      </c>
      <c r="M148" s="5">
        <f>LN(Таблица1[[#This Row],[Аэрофлот - объём]])</f>
        <v>16.386021345044423</v>
      </c>
      <c r="N148" s="6">
        <f>Таблица1[[#This Row],[БСП ао - цена]]*10</f>
        <v>553.5</v>
      </c>
      <c r="O148" s="6">
        <f>Таблица1[[#This Row],[Аэрофлот - цена]]*10</f>
        <v>407</v>
      </c>
      <c r="P148" s="5">
        <f>Таблица1[[#This Row],[БСП ао - объём]]*Таблица1[[#This Row],[БСП ао - цена]]</f>
        <v>3535204.5</v>
      </c>
      <c r="Q148" s="5">
        <f>Таблица1[[#This Row],[СевСт-ао - объём]]*Таблица1[[#This Row],[СевСт-ао цена]]</f>
        <v>2311775340</v>
      </c>
      <c r="R148" s="5">
        <f>Таблица1[[#This Row],[Аэрофлот - объём]]*Таблица1[[#This Row],[Аэрофлот - цена]]</f>
        <v>532050750.00000006</v>
      </c>
      <c r="S148" s="5">
        <f>(Таблица1[[#This Row],[БСП ао - цена]]-AVERAGE(Таблица1[БСП ао - цена]))/_xlfn.STDEV.S(Таблица1[БСП ао - цена])</f>
        <v>-0.24421549015426539</v>
      </c>
      <c r="T148" s="5">
        <f>(Таблица1[[#This Row],[БСП ао - цена]]-MIN(Таблица1[БСП ао - цена]))/(MAX(Таблица1[БСП ао - цена])-MIN(Таблица1[БСП ао - цена]))</f>
        <v>0.20331276388437808</v>
      </c>
      <c r="U148" s="5">
        <f>(Таблица1[[#This Row],[СевСт-ао цена]]-AVERAGE(Таблица1[СевСт-ао цена]))/_xlfn.STDEV.S(Таблица1[СевСт-ао цена])</f>
        <v>-0.97016583033191239</v>
      </c>
      <c r="V148" s="5">
        <f>(Таблица1[[#This Row],[СевСт-ао цена]]-MIN(Таблица1[СевСт-ао цена]))/(MAX(Таблица1[СевСт-ао цена])-MIN(Таблица1[СевСт-ао цена]))</f>
        <v>9.3933229627856885E-2</v>
      </c>
      <c r="W148" s="5">
        <f>(Таблица1[[#This Row],[Аэрофлот - цена]]-AVERAGE(Таблица1[Аэрофлот - цена]))/_xlfn.STDEV.S(Таблица1[Аэрофлот - цена])</f>
        <v>-0.99517180996427568</v>
      </c>
      <c r="X148" s="5">
        <f>(Таблица1[[#This Row],[Аэрофлот - цена]]-MIN(Таблица1[Аэрофлот - цена]))/(MAX(Таблица1[Аэрофлот - цена])-MIN(Таблица1[Аэрофлот - цена]))</f>
        <v>8.3022884513038853E-2</v>
      </c>
    </row>
    <row r="149" spans="1:24" x14ac:dyDescent="0.25">
      <c r="A149" s="1">
        <v>41225</v>
      </c>
      <c r="B149" s="6">
        <v>53.01</v>
      </c>
      <c r="C149" s="6">
        <v>352.2</v>
      </c>
      <c r="D149" s="6">
        <v>42.39</v>
      </c>
      <c r="E149">
        <v>177620</v>
      </c>
      <c r="F149">
        <v>7171890</v>
      </c>
      <c r="G149">
        <v>5657900</v>
      </c>
      <c r="H149" s="5">
        <f>(Таблица1[[#This Row],[БСП ао - цена]]-B148)/B148</f>
        <v>-4.2276422764227703E-2</v>
      </c>
      <c r="I149" s="5">
        <f>(Таблица1[[#This Row],[СевСт-ао цена]]-C148)/C148</f>
        <v>-3.9803707742639104E-2</v>
      </c>
      <c r="J149" s="5">
        <f>(Таблица1[[#This Row],[Аэрофлот - цена]]-D148)/D148</f>
        <v>4.1523341523341466E-2</v>
      </c>
      <c r="K149" s="5">
        <f>LN(Таблица1[[#This Row],[БСП ао - объём]])</f>
        <v>12.087401715812495</v>
      </c>
      <c r="L149" s="5">
        <f>LN(Таблица1[[#This Row],[СевСт-ао - объём]])</f>
        <v>15.785679776166228</v>
      </c>
      <c r="M149" s="5">
        <f>LN(Таблица1[[#This Row],[Аэрофлот - объём]])</f>
        <v>15.548563356597677</v>
      </c>
      <c r="N149" s="6">
        <f>Таблица1[[#This Row],[БСП ао - цена]]*10</f>
        <v>530.1</v>
      </c>
      <c r="O149" s="6">
        <f>Таблица1[[#This Row],[Аэрофлот - цена]]*10</f>
        <v>423.9</v>
      </c>
      <c r="P149" s="5">
        <f>Таблица1[[#This Row],[БСП ао - объём]]*Таблица1[[#This Row],[БСП ао - цена]]</f>
        <v>9415636.1999999993</v>
      </c>
      <c r="Q149" s="5">
        <f>Таблица1[[#This Row],[СевСт-ао - объём]]*Таблица1[[#This Row],[СевСт-ао цена]]</f>
        <v>2525939658</v>
      </c>
      <c r="R149" s="5">
        <f>Таблица1[[#This Row],[Аэрофлот - объём]]*Таблица1[[#This Row],[Аэрофлот - цена]]</f>
        <v>239838381</v>
      </c>
      <c r="S149" s="5">
        <f>(Таблица1[[#This Row],[БСП ао - цена]]-AVERAGE(Таблица1[БСП ао - цена]))/_xlfn.STDEV.S(Таблица1[БСП ао - цена])</f>
        <v>-0.32062768704534317</v>
      </c>
      <c r="T149" s="5">
        <f>(Таблица1[[#This Row],[БСП ао - цена]]-MIN(Таблица1[БСП ао - цена]))/(MAX(Таблица1[БСП ао - цена])-MIN(Таблица1[БСП ао - цена]))</f>
        <v>0.18811302370899644</v>
      </c>
      <c r="U149" s="5">
        <f>(Таблица1[[#This Row],[СевСт-ао цена]]-AVERAGE(Таблица1[СевСт-ао цена]))/_xlfn.STDEV.S(Таблица1[СевСт-ао цена])</f>
        <v>-1.0085211729365846</v>
      </c>
      <c r="V149" s="5">
        <f>(Таблица1[[#This Row],[СевСт-ао цена]]-MIN(Таблица1[СевСт-ао цена]))/(MAX(Таблица1[СевСт-ао цена])-MIN(Таблица1[СевСт-ао цена]))</f>
        <v>8.5198037573291835E-2</v>
      </c>
      <c r="W149" s="5">
        <f>(Таблица1[[#This Row],[Аэрофлот - цена]]-AVERAGE(Таблица1[Аэрофлот - цена]))/_xlfn.STDEV.S(Таблица1[Аэрофлот - цена])</f>
        <v>-0.9528878369305338</v>
      </c>
      <c r="X149" s="5">
        <f>(Таблица1[[#This Row],[Аэрофлот - цена]]-MIN(Таблица1[Аэрофлот - цена]))/(MAX(Таблица1[Аэрофлот - цена])-MIN(Таблица1[Аэрофлот - цена]))</f>
        <v>9.2017030335284716E-2</v>
      </c>
    </row>
    <row r="150" spans="1:24" x14ac:dyDescent="0.25">
      <c r="A150" s="1">
        <v>41232</v>
      </c>
      <c r="B150" s="6">
        <v>55.4</v>
      </c>
      <c r="C150" s="6">
        <v>364.8</v>
      </c>
      <c r="D150" s="6">
        <v>42.89</v>
      </c>
      <c r="E150">
        <v>96440</v>
      </c>
      <c r="F150">
        <v>4806990</v>
      </c>
      <c r="G150">
        <v>4927200</v>
      </c>
      <c r="H150" s="5">
        <f>(Таблица1[[#This Row],[БСП ао - цена]]-B149)/B149</f>
        <v>4.5085832861724212E-2</v>
      </c>
      <c r="I150" s="5">
        <f>(Таблица1[[#This Row],[СевСт-ао цена]]-C149)/C149</f>
        <v>3.5775127768313521E-2</v>
      </c>
      <c r="J150" s="5">
        <f>(Таблица1[[#This Row],[Аэрофлот - цена]]-D149)/D149</f>
        <v>1.1795234725171031E-2</v>
      </c>
      <c r="K150" s="5">
        <f>LN(Таблица1[[#This Row],[БСП ао - объём]])</f>
        <v>11.476676332295108</v>
      </c>
      <c r="L150" s="5">
        <f>LN(Таблица1[[#This Row],[СевСт-ао - объём]])</f>
        <v>15.385581666574371</v>
      </c>
      <c r="M150" s="5">
        <f>LN(Таблица1[[#This Row],[Аэрофлот - объём]])</f>
        <v>15.410281433354971</v>
      </c>
      <c r="N150" s="6">
        <f>Таблица1[[#This Row],[БСП ао - цена]]*10</f>
        <v>554</v>
      </c>
      <c r="O150" s="6">
        <f>Таблица1[[#This Row],[Аэрофлот - цена]]*10</f>
        <v>428.9</v>
      </c>
      <c r="P150" s="5">
        <f>Таблица1[[#This Row],[БСП ао - объём]]*Таблица1[[#This Row],[БСП ао - цена]]</f>
        <v>5342776</v>
      </c>
      <c r="Q150" s="5">
        <f>Таблица1[[#This Row],[СевСт-ао - объём]]*Таблица1[[#This Row],[СевСт-ао цена]]</f>
        <v>1753589952</v>
      </c>
      <c r="R150" s="5">
        <f>Таблица1[[#This Row],[Аэрофлот - объём]]*Таблица1[[#This Row],[Аэрофлот - цена]]</f>
        <v>211327608</v>
      </c>
      <c r="S150" s="5">
        <f>(Таблица1[[#This Row],[БСП ао - цена]]-AVERAGE(Таблица1[БСП ао - цена]))/_xlfn.STDEV.S(Таблица1[БСП ао - цена])</f>
        <v>-0.24258275090445613</v>
      </c>
      <c r="T150" s="5">
        <f>(Таблица1[[#This Row],[БСП ао - цена]]-MIN(Таблица1[БСП ао - цена]))/(MAX(Таблица1[БСП ао - цена])-MIN(Таблица1[БСП ао - цена]))</f>
        <v>0.20363754465735628</v>
      </c>
      <c r="U150" s="5">
        <f>(Таблица1[[#This Row],[СевСт-ао цена]]-AVERAGE(Таблица1[СевСт-ао цена]))/_xlfn.STDEV.S(Таблица1[СевСт-ао цена])</f>
        <v>-0.97541998685310038</v>
      </c>
      <c r="V150" s="5">
        <f>(Таблица1[[#This Row],[СевСт-ао цена]]-MIN(Таблица1[СевСт-ао цена]))/(MAX(Таблица1[СевСт-ао цена])-MIN(Таблица1[СевСт-ао цена]))</f>
        <v>9.2736627976546609E-2</v>
      </c>
      <c r="W150" s="5">
        <f>(Таблица1[[#This Row],[Аэрофлот - цена]]-AVERAGE(Таблица1[Аэрофлот - цена]))/_xlfn.STDEV.S(Таблица1[Аэрофлот - цена])</f>
        <v>-0.94037778573711905</v>
      </c>
      <c r="X150" s="5">
        <f>(Таблица1[[#This Row],[Аэрофлот - цена]]-MIN(Таблица1[Аэрофлот - цена]))/(MAX(Таблица1[Аэрофлот - цена])-MIN(Таблица1[Аэрофлот - цена]))</f>
        <v>9.4678020223523146E-2</v>
      </c>
    </row>
    <row r="151" spans="1:24" x14ac:dyDescent="0.25">
      <c r="A151" s="1">
        <v>41239</v>
      </c>
      <c r="B151" s="6">
        <v>52.88</v>
      </c>
      <c r="C151" s="6">
        <v>352</v>
      </c>
      <c r="D151" s="6">
        <v>42.86</v>
      </c>
      <c r="E151">
        <v>106040</v>
      </c>
      <c r="F151">
        <v>5589390</v>
      </c>
      <c r="G151">
        <v>4982500</v>
      </c>
      <c r="H151" s="5">
        <f>(Таблица1[[#This Row],[БСП ао - цена]]-B150)/B150</f>
        <v>-4.548736462093856E-2</v>
      </c>
      <c r="I151" s="5">
        <f>(Таблица1[[#This Row],[СевСт-ао цена]]-C150)/C150</f>
        <v>-3.5087719298245647E-2</v>
      </c>
      <c r="J151" s="5">
        <f>(Таблица1[[#This Row],[Аэрофлот - цена]]-D150)/D150</f>
        <v>-6.9946374446260516E-4</v>
      </c>
      <c r="K151" s="5">
        <f>LN(Таблица1[[#This Row],[БСП ао - объём]])</f>
        <v>11.571571660402961</v>
      </c>
      <c r="L151" s="5">
        <f>LN(Таблица1[[#This Row],[СевСт-ао - объём]])</f>
        <v>15.536380715742181</v>
      </c>
      <c r="M151" s="5">
        <f>LN(Таблица1[[#This Row],[Аэрофлот - объём]])</f>
        <v>15.421442331069088</v>
      </c>
      <c r="N151" s="6">
        <f>Таблица1[[#This Row],[БСП ао - цена]]*10</f>
        <v>528.80000000000007</v>
      </c>
      <c r="O151" s="6">
        <f>Таблица1[[#This Row],[Аэрофлот - цена]]*10</f>
        <v>428.6</v>
      </c>
      <c r="P151" s="5">
        <f>Таблица1[[#This Row],[БСП ао - объём]]*Таблица1[[#This Row],[БСП ао - цена]]</f>
        <v>5607395.2000000002</v>
      </c>
      <c r="Q151" s="5">
        <f>Таблица1[[#This Row],[СевСт-ао - объём]]*Таблица1[[#This Row],[СевСт-ао цена]]</f>
        <v>1967465280</v>
      </c>
      <c r="R151" s="5">
        <f>Таблица1[[#This Row],[Аэрофлот - объём]]*Таблица1[[#This Row],[Аэрофлот - цена]]</f>
        <v>213549950</v>
      </c>
      <c r="S151" s="5">
        <f>(Таблица1[[#This Row],[БСП ао - цена]]-AVERAGE(Таблица1[БСП ао - цена]))/_xlfn.STDEV.S(Таблица1[БСП ао - цена])</f>
        <v>-0.32487280909484734</v>
      </c>
      <c r="T151" s="5">
        <f>(Таблица1[[#This Row],[БСП ао - цена]]-MIN(Таблица1[БСП ао - цена]))/(MAX(Таблица1[БСП ао - цена])-MIN(Таблица1[БСП ао - цена]))</f>
        <v>0.18726859369925303</v>
      </c>
      <c r="U151" s="5">
        <f>(Таблица1[[#This Row],[СевСт-ао цена]]-AVERAGE(Таблица1[СевСт-ао цена]))/_xlfn.STDEV.S(Таблица1[СевСт-ао цена])</f>
        <v>-1.0090465885887034</v>
      </c>
      <c r="V151" s="5">
        <f>(Таблица1[[#This Row],[СевСт-ао цена]]-MIN(Таблица1[СевСт-ао цена]))/(MAX(Таблица1[СевСт-ао цена])-MIN(Таблица1[СевСт-ао цена]))</f>
        <v>8.5078377408160807E-2</v>
      </c>
      <c r="W151" s="5">
        <f>(Таблица1[[#This Row],[Аэрофлот - цена]]-AVERAGE(Таблица1[Аэрофлот - цена]))/_xlfn.STDEV.S(Таблица1[Аэрофлот - цена])</f>
        <v>-0.94112838880872396</v>
      </c>
      <c r="X151" s="5">
        <f>(Таблица1[[#This Row],[Аэрофлот - цена]]-MIN(Таблица1[Аэрофлот - цена]))/(MAX(Таблица1[Аэрофлот - цена])-MIN(Таблица1[Аэрофлот - цена]))</f>
        <v>9.4518360830228826E-2</v>
      </c>
    </row>
    <row r="152" spans="1:24" x14ac:dyDescent="0.25">
      <c r="A152" s="1">
        <v>41246</v>
      </c>
      <c r="B152" s="6">
        <v>51.5</v>
      </c>
      <c r="C152" s="6">
        <v>354.9</v>
      </c>
      <c r="D152" s="6">
        <v>42.9</v>
      </c>
      <c r="E152">
        <v>251330</v>
      </c>
      <c r="F152">
        <v>5367260</v>
      </c>
      <c r="G152">
        <v>7043400</v>
      </c>
      <c r="H152" s="5">
        <f>(Таблица1[[#This Row],[БСП ао - цена]]-B151)/B151</f>
        <v>-2.6096822995461469E-2</v>
      </c>
      <c r="I152" s="5">
        <f>(Таблица1[[#This Row],[СевСт-ао цена]]-C151)/C151</f>
        <v>8.2386363636362987E-3</v>
      </c>
      <c r="J152" s="5">
        <f>(Таблица1[[#This Row],[Аэрофлот - цена]]-D151)/D151</f>
        <v>9.332711152589628E-4</v>
      </c>
      <c r="K152" s="5">
        <f>LN(Таблица1[[#This Row],[БСП ао - объём]])</f>
        <v>12.434522095634565</v>
      </c>
      <c r="L152" s="5">
        <f>LN(Таблица1[[#This Row],[СевСт-ао - объём]])</f>
        <v>15.495828094181597</v>
      </c>
      <c r="M152" s="5">
        <f>LN(Таблица1[[#This Row],[Аэрофлот - объём]])</f>
        <v>15.767601566094669</v>
      </c>
      <c r="N152" s="6">
        <f>Таблица1[[#This Row],[БСП ао - цена]]*10</f>
        <v>515</v>
      </c>
      <c r="O152" s="6">
        <f>Таблица1[[#This Row],[Аэрофлот - цена]]*10</f>
        <v>429</v>
      </c>
      <c r="P152" s="5">
        <f>Таблица1[[#This Row],[БСП ао - объём]]*Таблица1[[#This Row],[БСП ао - цена]]</f>
        <v>12943495</v>
      </c>
      <c r="Q152" s="5">
        <f>Таблица1[[#This Row],[СевСт-ао - объём]]*Таблица1[[#This Row],[СевСт-ао цена]]</f>
        <v>1904840573.9999998</v>
      </c>
      <c r="R152" s="5">
        <f>Таблица1[[#This Row],[Аэрофлот - объём]]*Таблица1[[#This Row],[Аэрофлот - цена]]</f>
        <v>302161860</v>
      </c>
      <c r="S152" s="5">
        <f>(Таблица1[[#This Row],[БСП ао - цена]]-AVERAGE(Таблица1[БСП ао - цена]))/_xlfn.STDEV.S(Таблица1[БСП ао - цена])</f>
        <v>-0.36993641238958552</v>
      </c>
      <c r="T152" s="5">
        <f>(Таблица1[[#This Row],[БСП ао - цена]]-MIN(Таблица1[БСП ао - цена]))/(MAX(Таблица1[БСП ао - цена])-MIN(Таблица1[БСП ао - цена]))</f>
        <v>0.17830464436505361</v>
      </c>
      <c r="U152" s="5">
        <f>(Таблица1[[#This Row],[СевСт-ао цена]]-AVERAGE(Таблица1[СевСт-ао цена]))/_xlfn.STDEV.S(Таблица1[СевСт-ао цена])</f>
        <v>-1.0014280616329809</v>
      </c>
      <c r="V152" s="5">
        <f>(Таблица1[[#This Row],[СевСт-ао цена]]-MIN(Таблица1[СевСт-ао цена]))/(MAX(Таблица1[СевСт-ао цена])-MIN(Таблица1[СевСт-ао цена]))</f>
        <v>8.6813449802560699E-2</v>
      </c>
      <c r="W152" s="5">
        <f>(Таблица1[[#This Row],[Аэрофлот - цена]]-AVERAGE(Таблица1[Аэрофлот - цена]))/_xlfn.STDEV.S(Таблица1[Аэрофлот - цена])</f>
        <v>-0.94012758471325086</v>
      </c>
      <c r="X152" s="5">
        <f>(Таблица1[[#This Row],[Аэрофлот - цена]]-MIN(Таблица1[Аэрофлот - цена]))/(MAX(Таблица1[Аэрофлот - цена])-MIN(Таблица1[Аэрофлот - цена]))</f>
        <v>9.4731240021287896E-2</v>
      </c>
    </row>
    <row r="153" spans="1:24" x14ac:dyDescent="0.25">
      <c r="A153" s="1">
        <v>41253</v>
      </c>
      <c r="B153" s="6">
        <v>52.16</v>
      </c>
      <c r="C153" s="6">
        <v>353.6</v>
      </c>
      <c r="D153" s="6">
        <v>43.57</v>
      </c>
      <c r="E153">
        <v>239570</v>
      </c>
      <c r="F153">
        <v>7002420</v>
      </c>
      <c r="G153">
        <v>9128400</v>
      </c>
      <c r="H153" s="5">
        <f>(Таблица1[[#This Row],[БСП ао - цена]]-B152)/B152</f>
        <v>1.2815533980582458E-2</v>
      </c>
      <c r="I153" s="5">
        <f>(Таблица1[[#This Row],[СевСт-ао цена]]-C152)/C152</f>
        <v>-3.6630036630035351E-3</v>
      </c>
      <c r="J153" s="5">
        <f>(Таблица1[[#This Row],[Аэрофлот - цена]]-D152)/D152</f>
        <v>1.5617715617715657E-2</v>
      </c>
      <c r="K153" s="5">
        <f>LN(Таблица1[[#This Row],[БСП ао - объём]])</f>
        <v>12.386600928703034</v>
      </c>
      <c r="L153" s="5">
        <f>LN(Таблица1[[#This Row],[СевСт-ао - объём]])</f>
        <v>15.761766361559888</v>
      </c>
      <c r="M153" s="5">
        <f>LN(Таблица1[[#This Row],[Аэрофлот - объём]])</f>
        <v>16.026900990773392</v>
      </c>
      <c r="N153" s="6">
        <f>Таблица1[[#This Row],[БСП ао - цена]]*10</f>
        <v>521.59999999999991</v>
      </c>
      <c r="O153" s="6">
        <f>Таблица1[[#This Row],[Аэрофлот - цена]]*10</f>
        <v>435.7</v>
      </c>
      <c r="P153" s="5">
        <f>Таблица1[[#This Row],[БСП ао - объём]]*Таблица1[[#This Row],[БСП ао - цена]]</f>
        <v>12495971.199999999</v>
      </c>
      <c r="Q153" s="5">
        <f>Таблица1[[#This Row],[СевСт-ао - объём]]*Таблица1[[#This Row],[СевСт-ао цена]]</f>
        <v>2476055712</v>
      </c>
      <c r="R153" s="5">
        <f>Таблица1[[#This Row],[Аэрофлот - объём]]*Таблица1[[#This Row],[Аэрофлот - цена]]</f>
        <v>397724388</v>
      </c>
      <c r="S153" s="5">
        <f>(Таблица1[[#This Row],[БСП ао - цена]]-AVERAGE(Таблица1[БСП ао - цена]))/_xlfn.STDEV.S(Таблица1[БСП ао - цена])</f>
        <v>-0.34838425429210218</v>
      </c>
      <c r="T153" s="5">
        <f>(Таблица1[[#This Row],[БСП ао - цена]]-MIN(Таблица1[БСП ао - цена]))/(MAX(Таблица1[БСП ао - цена])-MIN(Таблица1[БСП ао - цена]))</f>
        <v>0.18259175056836635</v>
      </c>
      <c r="U153" s="5">
        <f>(Таблица1[[#This Row],[СевСт-ао цена]]-AVERAGE(Таблица1[СевСт-ао цена]))/_xlfn.STDEV.S(Таблица1[СевСт-ао цена])</f>
        <v>-1.004843263371753</v>
      </c>
      <c r="V153" s="5">
        <f>(Таблица1[[#This Row],[СевСт-ао цена]]-MIN(Таблица1[СевСт-ао цена]))/(MAX(Таблица1[СевСт-ао цена])-MIN(Таблица1[СевСт-ао цена]))</f>
        <v>8.6035658729209055E-2</v>
      </c>
      <c r="W153" s="5">
        <f>(Таблица1[[#This Row],[Аэрофлот - цена]]-AVERAGE(Таблица1[Аэрофлот - цена]))/_xlfn.STDEV.S(Таблица1[Аэрофлот - цена])</f>
        <v>-0.92336411611407498</v>
      </c>
      <c r="X153" s="5">
        <f>(Таблица1[[#This Row],[Аэрофлот - цена]]-MIN(Таблица1[Аэрофлот - цена]))/(MAX(Таблица1[Аэрофлот - цена])-MIN(Таблица1[Аэрофлот - цена]))</f>
        <v>9.82969664715274E-2</v>
      </c>
    </row>
    <row r="154" spans="1:24" x14ac:dyDescent="0.25">
      <c r="A154" s="1">
        <v>41260</v>
      </c>
      <c r="B154" s="6">
        <v>50.5</v>
      </c>
      <c r="C154" s="6">
        <v>384</v>
      </c>
      <c r="D154" s="6">
        <v>42.99</v>
      </c>
      <c r="E154">
        <v>112300</v>
      </c>
      <c r="F154">
        <v>11546040</v>
      </c>
      <c r="G154">
        <v>10070900</v>
      </c>
      <c r="H154" s="5">
        <f>(Таблица1[[#This Row],[БСП ао - цена]]-B153)/B153</f>
        <v>-3.1825153374233063E-2</v>
      </c>
      <c r="I154" s="5">
        <f>(Таблица1[[#This Row],[СевСт-ао цена]]-C153)/C153</f>
        <v>8.5972850678732962E-2</v>
      </c>
      <c r="J154" s="5">
        <f>(Таблица1[[#This Row],[Аэрофлот - цена]]-D153)/D153</f>
        <v>-1.331191186596278E-2</v>
      </c>
      <c r="K154" s="5">
        <f>LN(Таблица1[[#This Row],[БСП ао - объём]])</f>
        <v>11.628929140726534</v>
      </c>
      <c r="L154" s="5">
        <f>LN(Таблица1[[#This Row],[СевСт-ао - объём]])</f>
        <v>16.261853079000272</v>
      </c>
      <c r="M154" s="5">
        <f>LN(Таблица1[[#This Row],[Аэрофлот - объём]])</f>
        <v>16.125160635080437</v>
      </c>
      <c r="N154" s="6">
        <f>Таблица1[[#This Row],[БСП ао - цена]]*10</f>
        <v>505</v>
      </c>
      <c r="O154" s="6">
        <f>Таблица1[[#This Row],[Аэрофлот - цена]]*10</f>
        <v>429.90000000000003</v>
      </c>
      <c r="P154" s="5">
        <f>Таблица1[[#This Row],[БСП ао - объём]]*Таблица1[[#This Row],[БСП ао - цена]]</f>
        <v>5671150</v>
      </c>
      <c r="Q154" s="5">
        <f>Таблица1[[#This Row],[СевСт-ао - объём]]*Таблица1[[#This Row],[СевСт-ао цена]]</f>
        <v>4433679360</v>
      </c>
      <c r="R154" s="5">
        <f>Таблица1[[#This Row],[Аэрофлот - объём]]*Таблица1[[#This Row],[Аэрофлот - цена]]</f>
        <v>432947991</v>
      </c>
      <c r="S154" s="5">
        <f>(Таблица1[[#This Row],[БСП ао - цена]]-AVERAGE(Таблица1[БСП ао - цена]))/_xlfn.STDEV.S(Таблица1[БСП ао - цена])</f>
        <v>-0.40259119738577254</v>
      </c>
      <c r="T154" s="5">
        <f>(Таблица1[[#This Row],[БСП ао - цена]]-MIN(Таблица1[БСП ао - цена]))/(MAX(Таблица1[БСП ао - цена])-MIN(Таблица1[БСП ао - цена]))</f>
        <v>0.1718090289054888</v>
      </c>
      <c r="U154" s="5">
        <f>(Таблица1[[#This Row],[СевСт-ао цена]]-AVERAGE(Таблица1[СевСт-ао цена]))/_xlfn.STDEV.S(Таблица1[СевСт-ао цена])</f>
        <v>-0.92498008424969602</v>
      </c>
      <c r="V154" s="5">
        <f>(Таблица1[[#This Row],[СевСт-ао цена]]-MIN(Таблица1[СевСт-ао цена]))/(MAX(Таблица1[СевСт-ао цена])-MIN(Таблица1[СевСт-ао цена]))</f>
        <v>0.10422400382912528</v>
      </c>
      <c r="W154" s="5">
        <f>(Таблица1[[#This Row],[Аэрофлот - цена]]-AVERAGE(Таблица1[Аэрофлот - цена]))/_xlfn.STDEV.S(Таблица1[Аэрофлот - цена])</f>
        <v>-0.93787577549843604</v>
      </c>
      <c r="X154" s="5">
        <f>(Таблица1[[#This Row],[Аэрофлот - цена]]-MIN(Таблица1[Аэрофлот - цена]))/(MAX(Таблица1[Аэрофлот - цена])-MIN(Таблица1[Аэрофлот - цена]))</f>
        <v>9.5210218201170829E-2</v>
      </c>
    </row>
    <row r="155" spans="1:24" x14ac:dyDescent="0.25">
      <c r="A155" s="1">
        <v>41267</v>
      </c>
      <c r="B155" s="6">
        <v>49.81</v>
      </c>
      <c r="C155" s="6">
        <v>369.1</v>
      </c>
      <c r="D155" s="6">
        <v>44.99</v>
      </c>
      <c r="E155">
        <v>260990</v>
      </c>
      <c r="F155">
        <v>4048670</v>
      </c>
      <c r="G155">
        <v>18837700</v>
      </c>
      <c r="H155" s="5">
        <f>(Таблица1[[#This Row],[БСП ао - цена]]-B154)/B154</f>
        <v>-1.3663366336633618E-2</v>
      </c>
      <c r="I155" s="5">
        <f>(Таблица1[[#This Row],[СевСт-ао цена]]-C154)/C154</f>
        <v>-3.8802083333333272E-2</v>
      </c>
      <c r="J155" s="5">
        <f>(Таблица1[[#This Row],[Аэрофлот - цена]]-D154)/D154</f>
        <v>4.6522447080716442E-2</v>
      </c>
      <c r="K155" s="5">
        <f>LN(Таблица1[[#This Row],[БСП ао - объём]])</f>
        <v>12.472237371394579</v>
      </c>
      <c r="L155" s="5">
        <f>LN(Таблица1[[#This Row],[СевСт-ао - объём]])</f>
        <v>15.213898990087527</v>
      </c>
      <c r="M155" s="5">
        <f>LN(Таблица1[[#This Row],[Аэрофлот - объём]])</f>
        <v>16.751370738980633</v>
      </c>
      <c r="N155" s="6">
        <f>Таблица1[[#This Row],[БСП ао - цена]]*10</f>
        <v>498.1</v>
      </c>
      <c r="O155" s="6">
        <f>Таблица1[[#This Row],[Аэрофлот - цена]]*10</f>
        <v>449.90000000000003</v>
      </c>
      <c r="P155" s="5">
        <f>Таблица1[[#This Row],[БСП ао - объём]]*Таблица1[[#This Row],[БСП ао - цена]]</f>
        <v>12999911.9</v>
      </c>
      <c r="Q155" s="5">
        <f>Таблица1[[#This Row],[СевСт-ао - объём]]*Таблица1[[#This Row],[СевСт-ао цена]]</f>
        <v>1494364097</v>
      </c>
      <c r="R155" s="5">
        <f>Таблица1[[#This Row],[Аэрофлот - объём]]*Таблица1[[#This Row],[Аэрофлот - цена]]</f>
        <v>847508123</v>
      </c>
      <c r="S155" s="5">
        <f>(Таблица1[[#This Row],[БСП ао - цена]]-AVERAGE(Таблица1[БСП ао - цена]))/_xlfn.STDEV.S(Таблица1[БСП ао - цена])</f>
        <v>-0.42512299903314149</v>
      </c>
      <c r="T155" s="5">
        <f>(Таблица1[[#This Row],[БСП ао - цена]]-MIN(Таблица1[БСП ао - цена]))/(MAX(Таблица1[БСП ао - цена])-MIN(Таблица1[БСП ао - цена]))</f>
        <v>0.16732705423838912</v>
      </c>
      <c r="U155" s="5">
        <f>(Таблица1[[#This Row],[СевСт-ао цена]]-AVERAGE(Таблица1[СевСт-ао цена]))/_xlfn.STDEV.S(Таблица1[СевСт-ао цена])</f>
        <v>-0.96412355033254626</v>
      </c>
      <c r="V155" s="5">
        <f>(Таблица1[[#This Row],[СевСт-ао цена]]-MIN(Таблица1[СевСт-ао цена]))/(MAX(Таблица1[СевСт-ао цена])-MIN(Таблица1[СевСт-ао цена]))</f>
        <v>9.5309321526863708E-2</v>
      </c>
      <c r="W155" s="5">
        <f>(Таблица1[[#This Row],[Аэрофлот - цена]]-AVERAGE(Таблица1[Аэрофлот - цена]))/_xlfn.STDEV.S(Таблица1[Аэрофлот - цена])</f>
        <v>-0.88783557072477692</v>
      </c>
      <c r="X155" s="5">
        <f>(Таблица1[[#This Row],[Аэрофлот - цена]]-MIN(Таблица1[Аэрофлот - цена]))/(MAX(Таблица1[Аэрофлот - цена])-MIN(Таблица1[Аэрофлот - цена]))</f>
        <v>0.10585417775412453</v>
      </c>
    </row>
    <row r="156" spans="1:24" x14ac:dyDescent="0.25">
      <c r="A156" s="1">
        <v>41281</v>
      </c>
      <c r="B156" s="6">
        <v>50.25</v>
      </c>
      <c r="C156" s="6">
        <v>392</v>
      </c>
      <c r="D156" s="6">
        <v>48</v>
      </c>
      <c r="E156">
        <v>208700</v>
      </c>
      <c r="F156">
        <v>4880600</v>
      </c>
      <c r="G156">
        <v>14458000</v>
      </c>
      <c r="H156" s="5">
        <f>(Таблица1[[#This Row],[БСП ао - цена]]-B155)/B155</f>
        <v>8.8335675567154728E-3</v>
      </c>
      <c r="I156" s="5">
        <f>(Таблица1[[#This Row],[СевСт-ао цена]]-C155)/C155</f>
        <v>6.204280682741798E-2</v>
      </c>
      <c r="J156" s="5">
        <f>(Таблица1[[#This Row],[Аэрофлот - цена]]-D155)/D155</f>
        <v>6.6903756390308905E-2</v>
      </c>
      <c r="K156" s="5">
        <f>LN(Таблица1[[#This Row],[БСП ао - объём]])</f>
        <v>12.248653093065291</v>
      </c>
      <c r="L156" s="5">
        <f>LN(Таблица1[[#This Row],[СевСт-ао - объём]])</f>
        <v>15.40077872109117</v>
      </c>
      <c r="M156" s="5">
        <f>LN(Таблица1[[#This Row],[Аэрофлот - объём]])</f>
        <v>16.486758452542379</v>
      </c>
      <c r="N156" s="6">
        <f>Таблица1[[#This Row],[БСП ао - цена]]*10</f>
        <v>502.5</v>
      </c>
      <c r="O156" s="6">
        <f>Таблица1[[#This Row],[Аэрофлот - цена]]*10</f>
        <v>480</v>
      </c>
      <c r="P156" s="5">
        <f>Таблица1[[#This Row],[БСП ао - объём]]*Таблица1[[#This Row],[БСП ао - цена]]</f>
        <v>10487175</v>
      </c>
      <c r="Q156" s="5">
        <f>Таблица1[[#This Row],[СевСт-ао - объём]]*Таблица1[[#This Row],[СевСт-ао цена]]</f>
        <v>1913195200</v>
      </c>
      <c r="R156" s="5">
        <f>Таблица1[[#This Row],[Аэрофлот - объём]]*Таблица1[[#This Row],[Аэрофлот - цена]]</f>
        <v>693984000</v>
      </c>
      <c r="S156" s="5">
        <f>(Таблица1[[#This Row],[БСП ао - цена]]-AVERAGE(Таблица1[БСП ао - цена]))/_xlfn.STDEV.S(Таблица1[БСП ао - цена])</f>
        <v>-0.41075489363481926</v>
      </c>
      <c r="T156" s="5">
        <f>(Таблица1[[#This Row],[БСП ао - цена]]-MIN(Таблица1[БСП ао - цена]))/(MAX(Таблица1[БСП ао - цена])-MIN(Таблица1[БСП ао - цена]))</f>
        <v>0.1701851250405976</v>
      </c>
      <c r="U156" s="5">
        <f>(Таблица1[[#This Row],[СевСт-ао цена]]-AVERAGE(Таблица1[СевСт-ао цена]))/_xlfn.STDEV.S(Таблица1[СевСт-ао цена])</f>
        <v>-0.90396345816494417</v>
      </c>
      <c r="V156" s="5">
        <f>(Таблица1[[#This Row],[СевСт-ао цена]]-MIN(Таблица1[СевСт-ао цена]))/(MAX(Таблица1[СевСт-ао цена])-MIN(Таблица1[СевСт-ао цена]))</f>
        <v>0.10901041043436639</v>
      </c>
      <c r="W156" s="5">
        <f>(Таблица1[[#This Row],[Аэрофлот - цена]]-AVERAGE(Таблица1[Аэрофлот - цена]))/_xlfn.STDEV.S(Таблица1[Аэрофлот - цена])</f>
        <v>-0.81252506254042012</v>
      </c>
      <c r="X156" s="5">
        <f>(Таблица1[[#This Row],[Аэрофлот - цена]]-MIN(Таблица1[Аэрофлот - цена]))/(MAX(Таблица1[Аэрофлот - цена])-MIN(Таблица1[Аэрофлот - цена]))</f>
        <v>0.12187333688131984</v>
      </c>
    </row>
    <row r="157" spans="1:24" x14ac:dyDescent="0.25">
      <c r="A157" s="1">
        <v>41288</v>
      </c>
      <c r="B157" s="6">
        <v>49.79</v>
      </c>
      <c r="C157" s="6">
        <v>396.2</v>
      </c>
      <c r="D157" s="6">
        <v>49.88</v>
      </c>
      <c r="E157">
        <v>988330</v>
      </c>
      <c r="F157">
        <v>5546180</v>
      </c>
      <c r="G157">
        <v>23507000</v>
      </c>
      <c r="H157" s="5">
        <f>(Таблица1[[#This Row],[БСП ао - цена]]-B156)/B156</f>
        <v>-9.1542288557214108E-3</v>
      </c>
      <c r="I157" s="5">
        <f>(Таблица1[[#This Row],[СевСт-ао цена]]-C156)/C156</f>
        <v>1.0714285714285685E-2</v>
      </c>
      <c r="J157" s="5">
        <f>(Таблица1[[#This Row],[Аэрофлот - цена]]-D156)/D156</f>
        <v>3.9166666666666718E-2</v>
      </c>
      <c r="K157" s="5">
        <f>LN(Таблица1[[#This Row],[БСП ао - объём]])</f>
        <v>13.803771929058884</v>
      </c>
      <c r="L157" s="5">
        <f>LN(Таблица1[[#This Row],[СевСт-ао - объём]])</f>
        <v>15.528619960455199</v>
      </c>
      <c r="M157" s="5">
        <f>LN(Таблица1[[#This Row],[Аэрофлот - объём]])</f>
        <v>16.972808807099653</v>
      </c>
      <c r="N157" s="6">
        <f>Таблица1[[#This Row],[БСП ао - цена]]*10</f>
        <v>497.9</v>
      </c>
      <c r="O157" s="6">
        <f>Таблица1[[#This Row],[Аэрофлот - цена]]*10</f>
        <v>498.8</v>
      </c>
      <c r="P157" s="5">
        <f>Таблица1[[#This Row],[БСП ао - объём]]*Таблица1[[#This Row],[БСП ао - цена]]</f>
        <v>49208950.699999996</v>
      </c>
      <c r="Q157" s="5">
        <f>Таблица1[[#This Row],[СевСт-ао - объём]]*Таблица1[[#This Row],[СевСт-ао цена]]</f>
        <v>2197396516</v>
      </c>
      <c r="R157" s="5">
        <f>Таблица1[[#This Row],[Аэрофлот - объём]]*Таблица1[[#This Row],[Аэрофлот - цена]]</f>
        <v>1172529160</v>
      </c>
      <c r="S157" s="5">
        <f>(Таблица1[[#This Row],[БСП ао - цена]]-AVERAGE(Таблица1[БСП ао - цена]))/_xlfn.STDEV.S(Таблица1[БСП ао - цена])</f>
        <v>-0.42577609473306532</v>
      </c>
      <c r="T157" s="5">
        <f>(Таблица1[[#This Row],[БСП ао - цена]]-MIN(Таблица1[БСП ао - цена]))/(MAX(Таблица1[БСП ао - цена])-MIN(Таблица1[БСП ао - цена]))</f>
        <v>0.1671971419291978</v>
      </c>
      <c r="U157" s="5">
        <f>(Таблица1[[#This Row],[СевСт-ао цена]]-AVERAGE(Таблица1[СевСт-ао цена]))/_xlfn.STDEV.S(Таблица1[СевСт-ао цена])</f>
        <v>-0.89292972947044957</v>
      </c>
      <c r="V157" s="5">
        <f>(Таблица1[[#This Row],[СевСт-ао цена]]-MIN(Таблица1[СевСт-ао цена]))/(MAX(Таблица1[СевСт-ао цена])-MIN(Таблица1[СевСт-ао цена]))</f>
        <v>0.11152327390211797</v>
      </c>
      <c r="W157" s="5">
        <f>(Таблица1[[#This Row],[Аэрофлот - цена]]-AVERAGE(Таблица1[Аэрофлот - цена]))/_xlfn.STDEV.S(Таблица1[Аэрофлот - цена])</f>
        <v>-0.7654872700531804</v>
      </c>
      <c r="X157" s="5">
        <f>(Таблица1[[#This Row],[Аэрофлот - цена]]-MIN(Таблица1[Аэрофлот - цена]))/(MAX(Таблица1[Аэрофлот - цена])-MIN(Таблица1[Аэрофлот - цена]))</f>
        <v>0.13187865886109634</v>
      </c>
    </row>
    <row r="158" spans="1:24" x14ac:dyDescent="0.25">
      <c r="A158" s="1">
        <v>41295</v>
      </c>
      <c r="B158" s="6">
        <v>54.9</v>
      </c>
      <c r="C158" s="6">
        <v>387.9</v>
      </c>
      <c r="D158" s="6">
        <v>53.3</v>
      </c>
      <c r="E158">
        <v>1077460</v>
      </c>
      <c r="F158">
        <v>4225250</v>
      </c>
      <c r="G158">
        <v>14775300</v>
      </c>
      <c r="H158" s="5">
        <f>(Таблица1[[#This Row],[БСП ао - цена]]-B157)/B157</f>
        <v>0.10263105041172925</v>
      </c>
      <c r="I158" s="5">
        <f>(Таблица1[[#This Row],[СевСт-ао цена]]-C157)/C157</f>
        <v>-2.094901564866232E-2</v>
      </c>
      <c r="J158" s="5">
        <f>(Таблица1[[#This Row],[Аэрофлот - цена]]-D157)/D157</f>
        <v>6.8564554931836302E-2</v>
      </c>
      <c r="K158" s="5">
        <f>LN(Таблица1[[#This Row],[БСП ао - объём]])</f>
        <v>13.890116977301128</v>
      </c>
      <c r="L158" s="5">
        <f>LN(Таблица1[[#This Row],[СевСт-ао - объём]])</f>
        <v>15.256588988620475</v>
      </c>
      <c r="M158" s="5">
        <f>LN(Таблица1[[#This Row],[Аэрофлот - объём]])</f>
        <v>16.508467425618829</v>
      </c>
      <c r="N158" s="6">
        <f>Таблица1[[#This Row],[БСП ао - цена]]*10</f>
        <v>549</v>
      </c>
      <c r="O158" s="6">
        <f>Таблица1[[#This Row],[Аэрофлот - цена]]*10</f>
        <v>533</v>
      </c>
      <c r="P158" s="5">
        <f>Таблица1[[#This Row],[БСП ао - объём]]*Таблица1[[#This Row],[БСП ао - цена]]</f>
        <v>59152554</v>
      </c>
      <c r="Q158" s="5">
        <f>Таблица1[[#This Row],[СевСт-ао - объём]]*Таблица1[[#This Row],[СевСт-ао цена]]</f>
        <v>1638974475</v>
      </c>
      <c r="R158" s="5">
        <f>Таблица1[[#This Row],[Аэрофлот - объём]]*Таблица1[[#This Row],[Аэрофлот - цена]]</f>
        <v>787523490</v>
      </c>
      <c r="S158" s="5">
        <f>(Таблица1[[#This Row],[БСП ао - цена]]-AVERAGE(Таблица1[БСП ао - цена]))/_xlfn.STDEV.S(Таблица1[БСП ао - цена])</f>
        <v>-0.25891014340254964</v>
      </c>
      <c r="T158" s="5">
        <f>(Таблица1[[#This Row],[БСП ао - цена]]-MIN(Таблица1[БСП ао - цена]))/(MAX(Таблица1[БСП ао - цена])-MIN(Таблица1[БСП ао - цена]))</f>
        <v>0.20038973692757389</v>
      </c>
      <c r="U158" s="5">
        <f>(Таблица1[[#This Row],[СевСт-ао цена]]-AVERAGE(Таблица1[СевСт-ао цена]))/_xlfn.STDEV.S(Таблица1[СевСт-ао цена])</f>
        <v>-0.91473447903337957</v>
      </c>
      <c r="V158" s="5">
        <f>(Таблица1[[#This Row],[СевСт-ао цена]]-MIN(Таблица1[СевСт-ао цена]))/(MAX(Таблица1[СевСт-ао цена])-MIN(Таблица1[СевСт-ао цена]))</f>
        <v>0.10655737704918031</v>
      </c>
      <c r="W158" s="5">
        <f>(Таблица1[[#This Row],[Аэрофлот - цена]]-AVERAGE(Таблица1[Аэрофлот - цена]))/_xlfn.STDEV.S(Таблица1[Аэрофлот - цена])</f>
        <v>-0.67991851989022356</v>
      </c>
      <c r="X158" s="5">
        <f>(Таблица1[[#This Row],[Аэрофлот - цена]]-MIN(Таблица1[Аэрофлот - цена]))/(MAX(Таблица1[Аэрофлот - цена])-MIN(Таблица1[Аэрофлот - цена]))</f>
        <v>0.15007982969664713</v>
      </c>
    </row>
    <row r="159" spans="1:24" x14ac:dyDescent="0.25">
      <c r="A159" s="1">
        <v>41302</v>
      </c>
      <c r="B159" s="6">
        <v>51.89</v>
      </c>
      <c r="C159" s="6">
        <v>373.9</v>
      </c>
      <c r="D159" s="6">
        <v>53.8</v>
      </c>
      <c r="E159">
        <v>279240</v>
      </c>
      <c r="F159">
        <v>9476100</v>
      </c>
      <c r="G159">
        <v>17150000</v>
      </c>
      <c r="H159" s="5">
        <f>(Таблица1[[#This Row],[БСП ао - цена]]-B158)/B158</f>
        <v>-5.4826958105646598E-2</v>
      </c>
      <c r="I159" s="5">
        <f>(Таблица1[[#This Row],[СевСт-ао цена]]-C158)/C158</f>
        <v>-3.6091776230987367E-2</v>
      </c>
      <c r="J159" s="5">
        <f>(Таблица1[[#This Row],[Аэрофлот - цена]]-D158)/D158</f>
        <v>9.3808630393996256E-3</v>
      </c>
      <c r="K159" s="5">
        <f>LN(Таблица1[[#This Row],[БСП ао - объём]])</f>
        <v>12.539826906084338</v>
      </c>
      <c r="L159" s="5">
        <f>LN(Таблица1[[#This Row],[СевСт-ао - объём]])</f>
        <v>16.064283397181072</v>
      </c>
      <c r="M159" s="5">
        <f>LN(Таблица1[[#This Row],[Аэрофлот - объём]])</f>
        <v>16.657508731576222</v>
      </c>
      <c r="N159" s="6">
        <f>Таблица1[[#This Row],[БСП ао - цена]]*10</f>
        <v>518.9</v>
      </c>
      <c r="O159" s="6">
        <f>Таблица1[[#This Row],[Аэрофлот - цена]]*10</f>
        <v>538</v>
      </c>
      <c r="P159" s="5">
        <f>Таблица1[[#This Row],[БСП ао - объём]]*Таблица1[[#This Row],[БСП ао - цена]]</f>
        <v>14489763.6</v>
      </c>
      <c r="Q159" s="5">
        <f>Таблица1[[#This Row],[СевСт-ао - объём]]*Таблица1[[#This Row],[СевСт-ао цена]]</f>
        <v>3543113790</v>
      </c>
      <c r="R159" s="5">
        <f>Таблица1[[#This Row],[Аэрофлот - объём]]*Таблица1[[#This Row],[Аэрофлот - цена]]</f>
        <v>922670000</v>
      </c>
      <c r="S159" s="5">
        <f>(Таблица1[[#This Row],[БСП ао - цена]]-AVERAGE(Таблица1[БСП ао - цена]))/_xlfn.STDEV.S(Таблица1[БСП ао - цена])</f>
        <v>-0.35720104624107252</v>
      </c>
      <c r="T159" s="5">
        <f>(Таблица1[[#This Row],[БСП ао - цена]]-MIN(Таблица1[БСП ао - цена]))/(MAX(Таблица1[БСП ао - цена])-MIN(Таблица1[БСП ао - цена]))</f>
        <v>0.18083793439428386</v>
      </c>
      <c r="U159" s="5">
        <f>(Таблица1[[#This Row],[СевСт-ао цена]]-AVERAGE(Таблица1[СевСт-ао цена]))/_xlfn.STDEV.S(Таблица1[СевСт-ао цена])</f>
        <v>-0.95151357468169528</v>
      </c>
      <c r="V159" s="5">
        <f>(Таблица1[[#This Row],[СевСт-ао цена]]-MIN(Таблица1[СевСт-ао цена]))/(MAX(Таблица1[СевСт-ао цена])-MIN(Таблица1[СевСт-ао цена]))</f>
        <v>9.8181165490008354E-2</v>
      </c>
      <c r="W159" s="5">
        <f>(Таблица1[[#This Row],[Аэрофлот - цена]]-AVERAGE(Таблица1[Аэрофлот - цена]))/_xlfn.STDEV.S(Таблица1[Аэрофлот - цена])</f>
        <v>-0.6674084686968087</v>
      </c>
      <c r="X159" s="5">
        <f>(Таблица1[[#This Row],[Аэрофлот - цена]]-MIN(Таблица1[Аэрофлот - цена]))/(MAX(Таблица1[Аэрофлот - цена])-MIN(Таблица1[Аэрофлот - цена]))</f>
        <v>0.15274081958488556</v>
      </c>
    </row>
    <row r="160" spans="1:24" x14ac:dyDescent="0.25">
      <c r="A160" s="1">
        <v>41309</v>
      </c>
      <c r="B160" s="6">
        <v>49.9</v>
      </c>
      <c r="C160" s="6">
        <v>364.5</v>
      </c>
      <c r="D160" s="6">
        <v>55.9</v>
      </c>
      <c r="E160">
        <v>317620</v>
      </c>
      <c r="F160">
        <v>5489040</v>
      </c>
      <c r="G160">
        <v>18023900</v>
      </c>
      <c r="H160" s="5">
        <f>(Таблица1[[#This Row],[БСП ао - цена]]-B159)/B159</f>
        <v>-3.8350356523414952E-2</v>
      </c>
      <c r="I160" s="5">
        <f>(Таблица1[[#This Row],[СевСт-ао цена]]-C159)/C159</f>
        <v>-2.5140411874832784E-2</v>
      </c>
      <c r="J160" s="5">
        <f>(Таблица1[[#This Row],[Аэрофлот - цена]]-D159)/D159</f>
        <v>3.903345724907066E-2</v>
      </c>
      <c r="K160" s="5">
        <f>LN(Таблица1[[#This Row],[БСП ао - объём]])</f>
        <v>12.668610978664638</v>
      </c>
      <c r="L160" s="5">
        <f>LN(Таблица1[[#This Row],[СевСт-ао - объём]])</f>
        <v>15.518263934807351</v>
      </c>
      <c r="M160" s="5">
        <f>LN(Таблица1[[#This Row],[Аэрофлот - объём]])</f>
        <v>16.707209212920816</v>
      </c>
      <c r="N160" s="6">
        <f>Таблица1[[#This Row],[БСП ао - цена]]*10</f>
        <v>499</v>
      </c>
      <c r="O160" s="6">
        <f>Таблица1[[#This Row],[Аэрофлот - цена]]*10</f>
        <v>559</v>
      </c>
      <c r="P160" s="5">
        <f>Таблица1[[#This Row],[БСП ао - объём]]*Таблица1[[#This Row],[БСП ао - цена]]</f>
        <v>15849238</v>
      </c>
      <c r="Q160" s="5">
        <f>Таблица1[[#This Row],[СевСт-ао - объём]]*Таблица1[[#This Row],[СевСт-ао цена]]</f>
        <v>2000755080</v>
      </c>
      <c r="R160" s="5">
        <f>Таблица1[[#This Row],[Аэрофлот - объём]]*Таблица1[[#This Row],[Аэрофлот - цена]]</f>
        <v>1007536010</v>
      </c>
      <c r="S160" s="5">
        <f>(Таблица1[[#This Row],[БСП ао - цена]]-AVERAGE(Таблица1[БСП ао - цена]))/_xlfn.STDEV.S(Таблица1[БСП ао - цена])</f>
        <v>-0.42218406838348482</v>
      </c>
      <c r="T160" s="5">
        <f>(Таблица1[[#This Row],[БСП ао - цена]]-MIN(Таблица1[БСП ао - цена]))/(MAX(Таблица1[БСП ао - цена])-MIN(Таблица1[БСП ао - цена]))</f>
        <v>0.16791165962974991</v>
      </c>
      <c r="U160" s="5">
        <f>(Таблица1[[#This Row],[СевСт-ао цена]]-AVERAGE(Таблица1[СевСт-ао цена]))/_xlfn.STDEV.S(Таблица1[СевСт-ао цена])</f>
        <v>-0.97620811033127863</v>
      </c>
      <c r="V160" s="5">
        <f>(Таблица1[[#This Row],[СевСт-ао цена]]-MIN(Таблица1[СевСт-ао цена]))/(MAX(Таблица1[СевСт-ао цена])-MIN(Таблица1[СевСт-ао цена]))</f>
        <v>9.2557137728850047E-2</v>
      </c>
      <c r="W160" s="5">
        <f>(Таблица1[[#This Row],[Аэрофлот - цена]]-AVERAGE(Таблица1[Аэрофлот - цена]))/_xlfn.STDEV.S(Таблица1[Аэрофлот - цена])</f>
        <v>-0.61486625368446668</v>
      </c>
      <c r="X160" s="5">
        <f>(Таблица1[[#This Row],[Аэрофлот - цена]]-MIN(Таблица1[Аэрофлот - цена]))/(MAX(Таблица1[Аэрофлот - цена])-MIN(Таблица1[Аэрофлот - цена]))</f>
        <v>0.16391697711548694</v>
      </c>
    </row>
    <row r="161" spans="1:24" x14ac:dyDescent="0.25">
      <c r="A161" s="1">
        <v>41316</v>
      </c>
      <c r="B161" s="6">
        <v>49.84</v>
      </c>
      <c r="C161" s="6">
        <v>368.6</v>
      </c>
      <c r="D161" s="6">
        <v>58.7</v>
      </c>
      <c r="E161">
        <v>281750</v>
      </c>
      <c r="F161">
        <v>8806500</v>
      </c>
      <c r="G161">
        <v>15573700</v>
      </c>
      <c r="H161" s="5">
        <f>(Таблица1[[#This Row],[БСП ао - цена]]-B160)/B160</f>
        <v>-1.2024048096191417E-3</v>
      </c>
      <c r="I161" s="5">
        <f>(Таблица1[[#This Row],[СевСт-ао цена]]-C160)/C160</f>
        <v>1.1248285322359459E-2</v>
      </c>
      <c r="J161" s="5">
        <f>(Таблица1[[#This Row],[Аэрофлот - цена]]-D160)/D160</f>
        <v>5.0089445438282726E-2</v>
      </c>
      <c r="K161" s="5">
        <f>LN(Таблица1[[#This Row],[БСП ао - объём]])</f>
        <v>12.548775431902023</v>
      </c>
      <c r="L161" s="5">
        <f>LN(Таблица1[[#This Row],[СевСт-ао - объём]])</f>
        <v>15.991000643154488</v>
      </c>
      <c r="M161" s="5">
        <f>LN(Таблица1[[#This Row],[Аэрофлот - объём]])</f>
        <v>16.561094152059518</v>
      </c>
      <c r="N161" s="6">
        <f>Таблица1[[#This Row],[БСП ао - цена]]*10</f>
        <v>498.40000000000003</v>
      </c>
      <c r="O161" s="6">
        <f>Таблица1[[#This Row],[Аэрофлот - цена]]*10</f>
        <v>587</v>
      </c>
      <c r="P161" s="5">
        <f>Таблица1[[#This Row],[БСП ао - объём]]*Таблица1[[#This Row],[БСП ао - цена]]</f>
        <v>14042420.000000002</v>
      </c>
      <c r="Q161" s="5">
        <f>Таблица1[[#This Row],[СевСт-ао - объём]]*Таблица1[[#This Row],[СевСт-ао цена]]</f>
        <v>3246075900</v>
      </c>
      <c r="R161" s="5">
        <f>Таблица1[[#This Row],[Аэрофлот - объём]]*Таблица1[[#This Row],[Аэрофлот - цена]]</f>
        <v>914176190</v>
      </c>
      <c r="S161" s="5">
        <f>(Таблица1[[#This Row],[БСП ао - цена]]-AVERAGE(Таблица1[БСП ао - цена]))/_xlfn.STDEV.S(Таблица1[БСП ао - цена])</f>
        <v>-0.42414335548325588</v>
      </c>
      <c r="T161" s="5">
        <f>(Таблица1[[#This Row],[БСП ао - цена]]-MIN(Таблица1[БСП ао - цена]))/(MAX(Таблица1[БСП ао - цена])-MIN(Таблица1[БСП ао - цена]))</f>
        <v>0.16752192270217606</v>
      </c>
      <c r="U161" s="5">
        <f>(Таблица1[[#This Row],[СевСт-ао цена]]-AVERAGE(Таблица1[СевСт-ао цена]))/_xlfn.STDEV.S(Таблица1[СевСт-ао цена])</f>
        <v>-0.96543708946284323</v>
      </c>
      <c r="V161" s="5">
        <f>(Таблица1[[#This Row],[СевСт-ао цена]]-MIN(Таблица1[СевСт-ао цена]))/(MAX(Таблица1[СевСт-ао цена])-MIN(Таблица1[СевСт-ао цена]))</f>
        <v>9.5010171114036132E-2</v>
      </c>
      <c r="W161" s="5">
        <f>(Таблица1[[#This Row],[Аэрофлот - цена]]-AVERAGE(Таблица1[Аэрофлот - цена]))/_xlfn.STDEV.S(Таблица1[Аэрофлот - цена])</f>
        <v>-0.54480996700134376</v>
      </c>
      <c r="X161" s="5">
        <f>(Таблица1[[#This Row],[Аэрофлот - цена]]-MIN(Таблица1[Аэрофлот - цена]))/(MAX(Таблица1[Аэрофлот - цена])-MIN(Таблица1[Аэрофлот - цена]))</f>
        <v>0.17881852048962213</v>
      </c>
    </row>
    <row r="162" spans="1:24" x14ac:dyDescent="0.25">
      <c r="A162" s="1">
        <v>41323</v>
      </c>
      <c r="B162" s="6">
        <v>49.44</v>
      </c>
      <c r="C162" s="6">
        <v>352.4</v>
      </c>
      <c r="D162" s="6">
        <v>55.3</v>
      </c>
      <c r="E162">
        <v>108540</v>
      </c>
      <c r="F162">
        <v>4864150</v>
      </c>
      <c r="G162">
        <v>9598900</v>
      </c>
      <c r="H162" s="5">
        <f>(Таблица1[[#This Row],[БСП ао - цена]]-B161)/B161</f>
        <v>-8.0256821829856675E-3</v>
      </c>
      <c r="I162" s="5">
        <f>(Таблица1[[#This Row],[СевСт-ао цена]]-C161)/C161</f>
        <v>-4.3950081389039733E-2</v>
      </c>
      <c r="J162" s="5">
        <f>(Таблица1[[#This Row],[Аэрофлот - цена]]-D161)/D161</f>
        <v>-5.7921635434412359E-2</v>
      </c>
      <c r="K162" s="5">
        <f>LN(Таблица1[[#This Row],[БСП ао - объём]])</f>
        <v>11.594874047617395</v>
      </c>
      <c r="L162" s="5">
        <f>LN(Таблица1[[#This Row],[СевСт-ао - объём]])</f>
        <v>15.397402540968423</v>
      </c>
      <c r="M162" s="5">
        <f>LN(Таблица1[[#This Row],[Аэрофлот - объём]])</f>
        <v>16.077159066539561</v>
      </c>
      <c r="N162" s="6">
        <f>Таблица1[[#This Row],[БСП ао - цена]]*10</f>
        <v>494.4</v>
      </c>
      <c r="O162" s="6">
        <f>Таблица1[[#This Row],[Аэрофлот - цена]]*10</f>
        <v>553</v>
      </c>
      <c r="P162" s="5">
        <f>Таблица1[[#This Row],[БСП ао - объём]]*Таблица1[[#This Row],[БСП ао - цена]]</f>
        <v>5366217.5999999996</v>
      </c>
      <c r="Q162" s="5">
        <f>Таблица1[[#This Row],[СевСт-ао - объём]]*Таблица1[[#This Row],[СевСт-ао цена]]</f>
        <v>1714126460</v>
      </c>
      <c r="R162" s="5">
        <f>Таблица1[[#This Row],[Аэрофлот - объём]]*Таблица1[[#This Row],[Аэрофлот - цена]]</f>
        <v>530819170</v>
      </c>
      <c r="S162" s="5">
        <f>(Таблица1[[#This Row],[БСП ао - цена]]-AVERAGE(Таблица1[БСП ао - цена]))/_xlfn.STDEV.S(Таблица1[БСП ао - цена])</f>
        <v>-0.43720526948173088</v>
      </c>
      <c r="T162" s="5">
        <f>(Таблица1[[#This Row],[БСП ао - цена]]-MIN(Таблица1[БСП ао - цена]))/(MAX(Таблица1[БСП ао - цена])-MIN(Таблица1[БСП ао - цена]))</f>
        <v>0.1649236765183501</v>
      </c>
      <c r="U162" s="5">
        <f>(Таблица1[[#This Row],[СевСт-ао цена]]-AVERAGE(Таблица1[СевСт-ао цена]))/_xlfn.STDEV.S(Таблица1[СевСт-ао цена])</f>
        <v>-1.0079957572844658</v>
      </c>
      <c r="V162" s="5">
        <f>(Таблица1[[#This Row],[СевСт-ао цена]]-MIN(Таблица1[СевСт-ао цена]))/(MAX(Таблица1[СевСт-ао цена])-MIN(Таблица1[СевСт-ао цена]))</f>
        <v>8.5317697738422849E-2</v>
      </c>
      <c r="W162" s="5">
        <f>(Таблица1[[#This Row],[Аэрофлот - цена]]-AVERAGE(Таблица1[Аэрофлот - цена]))/_xlfn.STDEV.S(Таблица1[Аэрофлот - цена])</f>
        <v>-0.62987831511656445</v>
      </c>
      <c r="X162" s="5">
        <f>(Таблица1[[#This Row],[Аэрофлот - цена]]-MIN(Таблица1[Аэрофлот - цена]))/(MAX(Таблица1[Аэрофлот - цена])-MIN(Таблица1[Аэрофлот - цена]))</f>
        <v>0.16072378924960082</v>
      </c>
    </row>
    <row r="163" spans="1:24" x14ac:dyDescent="0.25">
      <c r="A163" s="1">
        <v>41330</v>
      </c>
      <c r="B163" s="6">
        <v>46.49</v>
      </c>
      <c r="C163" s="6">
        <v>337.4</v>
      </c>
      <c r="D163" s="6">
        <v>52.42</v>
      </c>
      <c r="E163">
        <v>134450</v>
      </c>
      <c r="F163">
        <v>5986910</v>
      </c>
      <c r="G163">
        <v>7092800</v>
      </c>
      <c r="H163" s="5">
        <f>(Таблица1[[#This Row],[БСП ао - цена]]-B162)/B162</f>
        <v>-5.9668284789643929E-2</v>
      </c>
      <c r="I163" s="5">
        <f>(Таблица1[[#This Row],[СевСт-ао цена]]-C162)/C162</f>
        <v>-4.2565266742338258E-2</v>
      </c>
      <c r="J163" s="5">
        <f>(Таблица1[[#This Row],[Аэрофлот - цена]]-D162)/D162</f>
        <v>-5.2079566003616559E-2</v>
      </c>
      <c r="K163" s="5">
        <f>LN(Таблица1[[#This Row],[БСП ао - объём]])</f>
        <v>11.80894766169701</v>
      </c>
      <c r="L163" s="5">
        <f>LN(Таблица1[[#This Row],[СевСт-ао - объём]])</f>
        <v>15.605085977223929</v>
      </c>
      <c r="M163" s="5">
        <f>LN(Таблица1[[#This Row],[Аэрофлот - объём]])</f>
        <v>15.774590742972926</v>
      </c>
      <c r="N163" s="6">
        <f>Таблица1[[#This Row],[БСП ао - цена]]*10</f>
        <v>464.90000000000003</v>
      </c>
      <c r="O163" s="6">
        <f>Таблица1[[#This Row],[Аэрофлот - цена]]*10</f>
        <v>524.20000000000005</v>
      </c>
      <c r="P163" s="5">
        <f>Таблица1[[#This Row],[БСП ао - объём]]*Таблица1[[#This Row],[БСП ао - цена]]</f>
        <v>6250580.5</v>
      </c>
      <c r="Q163" s="5">
        <f>Таблица1[[#This Row],[СевСт-ао - объём]]*Таблица1[[#This Row],[СевСт-ао цена]]</f>
        <v>2019983433.9999998</v>
      </c>
      <c r="R163" s="5">
        <f>Таблица1[[#This Row],[Аэрофлот - объём]]*Таблица1[[#This Row],[Аэрофлот - цена]]</f>
        <v>371804576</v>
      </c>
      <c r="S163" s="5">
        <f>(Таблица1[[#This Row],[БСП ао - цена]]-AVERAGE(Таблица1[БСП ао - цена]))/_xlfn.STDEV.S(Таблица1[БСП ао - цена])</f>
        <v>-0.53353688522048248</v>
      </c>
      <c r="T163" s="5">
        <f>(Таблица1[[#This Row],[БСП ао - цена]]-MIN(Таблица1[БСП ао - цена]))/(MAX(Таблица1[БСП ао - цена])-MIN(Таблица1[БСП ао - цена]))</f>
        <v>0.14576161091263398</v>
      </c>
      <c r="U163" s="5">
        <f>(Таблица1[[#This Row],[СевСт-ао цена]]-AVERAGE(Таблица1[СевСт-ао цена]))/_xlfn.STDEV.S(Таблица1[СевСт-ао цена])</f>
        <v>-1.0474019311933755</v>
      </c>
      <c r="V163" s="5">
        <f>(Таблица1[[#This Row],[СевСт-ао цена]]-MIN(Таблица1[СевСт-ао цена]))/(MAX(Таблица1[СевСт-ао цена])-MIN(Таблица1[СевСт-ао цена]))</f>
        <v>7.6343185353595758E-2</v>
      </c>
      <c r="W163" s="5">
        <f>(Таблица1[[#This Row],[Аэрофлот - цена]]-AVERAGE(Таблица1[Аэрофлот - цена]))/_xlfn.STDEV.S(Таблица1[Аэрофлот - цена])</f>
        <v>-0.70193620999063344</v>
      </c>
      <c r="X163" s="5">
        <f>(Таблица1[[#This Row],[Аэрофлот - цена]]-MIN(Таблица1[Аэрофлот - цена]))/(MAX(Таблица1[Аэрофлот - цена])-MIN(Таблица1[Аэрофлот - цена]))</f>
        <v>0.14539648749334752</v>
      </c>
    </row>
    <row r="164" spans="1:24" x14ac:dyDescent="0.25">
      <c r="A164" s="1">
        <v>41337</v>
      </c>
      <c r="B164" s="6">
        <v>45.35</v>
      </c>
      <c r="C164" s="6">
        <v>336.9</v>
      </c>
      <c r="D164" s="6">
        <v>56.1</v>
      </c>
      <c r="E164">
        <v>158630</v>
      </c>
      <c r="F164">
        <v>4479240</v>
      </c>
      <c r="G164">
        <v>9581000</v>
      </c>
      <c r="H164" s="5">
        <f>(Таблица1[[#This Row],[БСП ао - цена]]-B163)/B163</f>
        <v>-2.4521402452140257E-2</v>
      </c>
      <c r="I164" s="5">
        <f>(Таблица1[[#This Row],[СевСт-ао цена]]-C163)/C163</f>
        <v>-1.4819205690574987E-3</v>
      </c>
      <c r="J164" s="5">
        <f>(Таблица1[[#This Row],[Аэрофлот - цена]]-D163)/D163</f>
        <v>7.0202212895841276E-2</v>
      </c>
      <c r="K164" s="5">
        <f>LN(Таблица1[[#This Row],[БСП ао - объём]])</f>
        <v>11.974329725402502</v>
      </c>
      <c r="L164" s="5">
        <f>LN(Таблица1[[#This Row],[СевСт-ао - объём]])</f>
        <v>15.314963947143047</v>
      </c>
      <c r="M164" s="5">
        <f>LN(Таблица1[[#This Row],[Аэрофлот - объём]])</f>
        <v>16.07529252863301</v>
      </c>
      <c r="N164" s="6">
        <f>Таблица1[[#This Row],[БСП ао - цена]]*10</f>
        <v>453.5</v>
      </c>
      <c r="O164" s="6">
        <f>Таблица1[[#This Row],[Аэрофлот - цена]]*10</f>
        <v>561</v>
      </c>
      <c r="P164" s="5">
        <f>Таблица1[[#This Row],[БСП ао - объём]]*Таблица1[[#This Row],[БСП ао - цена]]</f>
        <v>7193870.5</v>
      </c>
      <c r="Q164" s="5">
        <f>Таблица1[[#This Row],[СевСт-ао - объём]]*Таблица1[[#This Row],[СевСт-ао цена]]</f>
        <v>1509055956</v>
      </c>
      <c r="R164" s="5">
        <f>Таблица1[[#This Row],[Аэрофлот - объём]]*Таблица1[[#This Row],[Аэрофлот - цена]]</f>
        <v>537494100</v>
      </c>
      <c r="S164" s="5">
        <f>(Таблица1[[#This Row],[БСП ао - цена]]-AVERAGE(Таблица1[БСП ао - цена]))/_xlfn.STDEV.S(Таблица1[БСП ао - цена])</f>
        <v>-0.57076334011613572</v>
      </c>
      <c r="T164" s="5">
        <f>(Таблица1[[#This Row],[БСП ао - цена]]-MIN(Таблица1[БСП ао - цена]))/(MAX(Таблица1[БСП ао - цена])-MIN(Таблица1[БСП ао - цена]))</f>
        <v>0.13835660928873011</v>
      </c>
      <c r="U164" s="5">
        <f>(Таблица1[[#This Row],[СевСт-ао цена]]-AVERAGE(Таблица1[СевСт-ао цена]))/_xlfn.STDEV.S(Таблица1[СевСт-ао цена])</f>
        <v>-1.0487154703236725</v>
      </c>
      <c r="V164" s="5">
        <f>(Таблица1[[#This Row],[СевСт-ао цена]]-MIN(Таблица1[СевСт-ао цена]))/(MAX(Таблица1[СевСт-ао цена])-MIN(Таблица1[СевСт-ао цена]))</f>
        <v>7.6044034940768196E-2</v>
      </c>
      <c r="W164" s="5">
        <f>(Таблица1[[#This Row],[Аэрофлот - цена]]-AVERAGE(Таблица1[Аэрофлот - цена]))/_xlfn.STDEV.S(Таблица1[Аэрофлот - цена])</f>
        <v>-0.60986223320710065</v>
      </c>
      <c r="X164" s="5">
        <f>(Таблица1[[#This Row],[Аэрофлот - цена]]-MIN(Таблица1[Аэрофлот - цена]))/(MAX(Таблица1[Аэрофлот - цена])-MIN(Таблица1[Аэрофлот - цена]))</f>
        <v>0.16498137307078234</v>
      </c>
    </row>
    <row r="165" spans="1:24" x14ac:dyDescent="0.25">
      <c r="A165" s="1">
        <v>41344</v>
      </c>
      <c r="B165" s="6">
        <v>42.58</v>
      </c>
      <c r="C165" s="6">
        <v>318.3</v>
      </c>
      <c r="D165" s="6">
        <v>54.39</v>
      </c>
      <c r="E165">
        <v>243580</v>
      </c>
      <c r="F165">
        <v>6752930</v>
      </c>
      <c r="G165">
        <v>13019300</v>
      </c>
      <c r="H165" s="5">
        <f>(Таблица1[[#This Row],[БСП ао - цена]]-B164)/B164</f>
        <v>-6.1080485115766331E-2</v>
      </c>
      <c r="I165" s="5">
        <f>(Таблица1[[#This Row],[СевСт-ао цена]]-C164)/C164</f>
        <v>-5.5209260908281294E-2</v>
      </c>
      <c r="J165" s="5">
        <f>(Таблица1[[#This Row],[Аэрофлот - цена]]-D164)/D164</f>
        <v>-3.0481283422459909E-2</v>
      </c>
      <c r="K165" s="5">
        <f>LN(Таблица1[[#This Row],[БСП ао - объём]])</f>
        <v>12.403200709641101</v>
      </c>
      <c r="L165" s="5">
        <f>LN(Таблица1[[#This Row],[СевСт-ао - объём]])</f>
        <v>15.725487042739889</v>
      </c>
      <c r="M165" s="5">
        <f>LN(Таблица1[[#This Row],[Аэрофлот - объём]])</f>
        <v>16.381943429858531</v>
      </c>
      <c r="N165" s="6">
        <f>Таблица1[[#This Row],[БСП ао - цена]]*10</f>
        <v>425.79999999999995</v>
      </c>
      <c r="O165" s="6">
        <f>Таблица1[[#This Row],[Аэрофлот - цена]]*10</f>
        <v>543.9</v>
      </c>
      <c r="P165" s="5">
        <f>Таблица1[[#This Row],[БСП ао - объём]]*Таблица1[[#This Row],[БСП ао - цена]]</f>
        <v>10371636.4</v>
      </c>
      <c r="Q165" s="5">
        <f>Таблица1[[#This Row],[СевСт-ао - объём]]*Таблица1[[#This Row],[СевСт-ао цена]]</f>
        <v>2149457619</v>
      </c>
      <c r="R165" s="5">
        <f>Таблица1[[#This Row],[Аэрофлот - объём]]*Таблица1[[#This Row],[Аэрофлот - цена]]</f>
        <v>708119727</v>
      </c>
      <c r="S165" s="5">
        <f>(Таблица1[[#This Row],[БСП ао - цена]]-AVERAGE(Таблица1[БСП ао - цена]))/_xlfn.STDEV.S(Таблица1[БСП ао - цена])</f>
        <v>-0.66121709455557387</v>
      </c>
      <c r="T165" s="5">
        <f>(Таблица1[[#This Row],[БСП ао - цена]]-MIN(Таблица1[БСП ао - цена]))/(MAX(Таблица1[БСП ао - цена])-MIN(Таблица1[БСП ао - цена]))</f>
        <v>0.12036375446573562</v>
      </c>
      <c r="U165" s="5">
        <f>(Таблица1[[#This Row],[СевСт-ао цена]]-AVERAGE(Таблица1[СевСт-ао цена]))/_xlfn.STDEV.S(Таблица1[СевСт-ао цена])</f>
        <v>-1.0975791259707204</v>
      </c>
      <c r="V165" s="5">
        <f>(Таблица1[[#This Row],[СевСт-ао цена]]-MIN(Таблица1[СевСт-ао цена]))/(MAX(Таблица1[СевСт-ао цена])-MIN(Таблица1[СевСт-ао цена]))</f>
        <v>6.4915639583582624E-2</v>
      </c>
      <c r="W165" s="5">
        <f>(Таблица1[[#This Row],[Аэрофлот - цена]]-AVERAGE(Таблица1[Аэрофлот - цена]))/_xlfn.STDEV.S(Таблица1[Аэрофлот - цена])</f>
        <v>-0.65264660828857923</v>
      </c>
      <c r="X165" s="5">
        <f>(Таблица1[[#This Row],[Аэрофлот - цена]]-MIN(Таблица1[Аэрофлот - цена]))/(MAX(Таблица1[Аэрофлот - цена])-MIN(Таблица1[Аэрофлот - цена]))</f>
        <v>0.15588078765300692</v>
      </c>
    </row>
    <row r="166" spans="1:24" x14ac:dyDescent="0.25">
      <c r="A166" s="1">
        <v>41351</v>
      </c>
      <c r="B166" s="6">
        <v>38.729999999999997</v>
      </c>
      <c r="C166" s="6">
        <v>302</v>
      </c>
      <c r="D166" s="6">
        <v>52.5</v>
      </c>
      <c r="E166">
        <v>317480</v>
      </c>
      <c r="F166">
        <v>9013890</v>
      </c>
      <c r="G166">
        <v>5359000</v>
      </c>
      <c r="H166" s="5">
        <f>(Таблица1[[#This Row],[БСП ао - цена]]-B165)/B165</f>
        <v>-9.0418036636918775E-2</v>
      </c>
      <c r="I166" s="5">
        <f>(Таблица1[[#This Row],[СевСт-ао цена]]-C165)/C165</f>
        <v>-5.1209550738297235E-2</v>
      </c>
      <c r="J166" s="5">
        <f>(Таблица1[[#This Row],[Аэрофлот - цена]]-D165)/D165</f>
        <v>-3.4749034749034756E-2</v>
      </c>
      <c r="K166" s="5">
        <f>LN(Таблица1[[#This Row],[БСП ао - объём]])</f>
        <v>12.668170103204812</v>
      </c>
      <c r="L166" s="5">
        <f>LN(Таблица1[[#This Row],[СевСт-ао - объём]])</f>
        <v>16.014277278918865</v>
      </c>
      <c r="M166" s="5">
        <f>LN(Таблица1[[#This Row],[Аэрофлот - объём]])</f>
        <v>15.494287948476988</v>
      </c>
      <c r="N166" s="6">
        <f>Таблица1[[#This Row],[БСП ао - цена]]*10</f>
        <v>387.29999999999995</v>
      </c>
      <c r="O166" s="6">
        <f>Таблица1[[#This Row],[Аэрофлот - цена]]*10</f>
        <v>525</v>
      </c>
      <c r="P166" s="5">
        <f>Таблица1[[#This Row],[БСП ао - объём]]*Таблица1[[#This Row],[БСП ао - цена]]</f>
        <v>12296000.399999999</v>
      </c>
      <c r="Q166" s="5">
        <f>Таблица1[[#This Row],[СевСт-ао - объём]]*Таблица1[[#This Row],[СевСт-ао цена]]</f>
        <v>2722194780</v>
      </c>
      <c r="R166" s="5">
        <f>Таблица1[[#This Row],[Аэрофлот - объём]]*Таблица1[[#This Row],[Аэрофлот - цена]]</f>
        <v>281347500</v>
      </c>
      <c r="S166" s="5">
        <f>(Таблица1[[#This Row],[БСП ао - цена]]-AVERAGE(Таблица1[БСП ао - цена]))/_xlfn.STDEV.S(Таблица1[БСП ао - цена])</f>
        <v>-0.78693801679089403</v>
      </c>
      <c r="T166" s="5">
        <f>(Таблица1[[#This Row],[БСП ао - цена]]-MIN(Таблица1[БСП ао - цена]))/(MAX(Таблица1[БСП ао - цена])-MIN(Таблица1[БСП ао - цена]))</f>
        <v>9.5355634946411152E-2</v>
      </c>
      <c r="U166" s="5">
        <f>(Таблица1[[#This Row],[СевСт-ао цена]]-AVERAGE(Таблица1[СевСт-ао цена]))/_xlfn.STDEV.S(Таблица1[СевСт-ао цена])</f>
        <v>-1.1404005016184022</v>
      </c>
      <c r="V166" s="5">
        <f>(Таблица1[[#This Row],[СевСт-ао цена]]-MIN(Таблица1[СевСт-ао цена]))/(MAX(Таблица1[СевСт-ао цена])-MIN(Таблица1[СевСт-ао цена]))</f>
        <v>5.516333612540384E-2</v>
      </c>
      <c r="W166" s="5">
        <f>(Таблица1[[#This Row],[Аэрофлот - цена]]-AVERAGE(Таблица1[Аэрофлот - цена]))/_xlfn.STDEV.S(Таблица1[Аэрофлот - цена])</f>
        <v>-0.69993460179968714</v>
      </c>
      <c r="X166" s="5">
        <f>(Таблица1[[#This Row],[Аэрофлот - цена]]-MIN(Таблица1[Аэрофлот - цена]))/(MAX(Таблица1[Аэрофлот - цена])-MIN(Таблица1[Аэрофлот - цена]))</f>
        <v>0.14582224587546566</v>
      </c>
    </row>
    <row r="167" spans="1:24" x14ac:dyDescent="0.25">
      <c r="A167" s="1">
        <v>41358</v>
      </c>
      <c r="B167" s="6">
        <v>36.549999999999997</v>
      </c>
      <c r="C167" s="6">
        <v>279.7</v>
      </c>
      <c r="D167" s="6">
        <v>52.99</v>
      </c>
      <c r="E167">
        <v>301050</v>
      </c>
      <c r="F167">
        <v>10142690</v>
      </c>
      <c r="G167">
        <v>10227400</v>
      </c>
      <c r="H167" s="5">
        <f>(Таблица1[[#This Row],[БСП ао - цена]]-B166)/B166</f>
        <v>-5.6287115930802989E-2</v>
      </c>
      <c r="I167" s="5">
        <f>(Таблица1[[#This Row],[СевСт-ао цена]]-C166)/C166</f>
        <v>-7.3841059602649042E-2</v>
      </c>
      <c r="J167" s="5">
        <f>(Таблица1[[#This Row],[Аэрофлот - цена]]-D166)/D166</f>
        <v>9.3333333333333705E-3</v>
      </c>
      <c r="K167" s="5">
        <f>LN(Таблица1[[#This Row],[БСП ао - объём]])</f>
        <v>12.615031642892594</v>
      </c>
      <c r="L167" s="5">
        <f>LN(Таблица1[[#This Row],[СевСт-ао - объём]])</f>
        <v>16.132263806941257</v>
      </c>
      <c r="M167" s="5">
        <f>LN(Таблица1[[#This Row],[Аэрофлот - объём]])</f>
        <v>16.140580951177391</v>
      </c>
      <c r="N167" s="6">
        <f>Таблица1[[#This Row],[БСП ао - цена]]*10</f>
        <v>365.5</v>
      </c>
      <c r="O167" s="6">
        <f>Таблица1[[#This Row],[Аэрофлот - цена]]*10</f>
        <v>529.9</v>
      </c>
      <c r="P167" s="5">
        <f>Таблица1[[#This Row],[БСП ао - объём]]*Таблица1[[#This Row],[БСП ао - цена]]</f>
        <v>11003377.5</v>
      </c>
      <c r="Q167" s="5">
        <f>Таблица1[[#This Row],[СевСт-ао - объём]]*Таблица1[[#This Row],[СевСт-ао цена]]</f>
        <v>2836910393</v>
      </c>
      <c r="R167" s="5">
        <f>Таблица1[[#This Row],[Аэрофлот - объём]]*Таблица1[[#This Row],[Аэрофлот - цена]]</f>
        <v>541949926</v>
      </c>
      <c r="S167" s="5">
        <f>(Таблица1[[#This Row],[БСП ао - цена]]-AVERAGE(Таблица1[БСП ао - цена]))/_xlfn.STDEV.S(Таблица1[БСП ао - цена])</f>
        <v>-0.85812544808258173</v>
      </c>
      <c r="T167" s="5">
        <f>(Таблица1[[#This Row],[БСП ао - цена]]-MIN(Таблица1[БСП ао - цена]))/(MAX(Таблица1[БСП ао - цена])-MIN(Таблица1[БСП ао - цена]))</f>
        <v>8.1195193244559899E-2</v>
      </c>
      <c r="U167" s="5">
        <f>(Таблица1[[#This Row],[СевСт-ао цена]]-AVERAGE(Таблица1[СевСт-ао цена]))/_xlfn.STDEV.S(Таблица1[СевСт-ао цена])</f>
        <v>-1.1989843468296479</v>
      </c>
      <c r="V167" s="5">
        <f>(Таблица1[[#This Row],[СевСт-ао цена]]-MIN(Таблица1[СевСт-ао цена]))/(MAX(Таблица1[СевСт-ао цена])-MIN(Таблица1[СевСт-ао цена]))</f>
        <v>4.1821227713294232E-2</v>
      </c>
      <c r="W167" s="5">
        <f>(Таблица1[[#This Row],[Аэрофлот - цена]]-AVERAGE(Таблица1[Аэрофлот - цена]))/_xlfn.STDEV.S(Таблица1[Аэрофлот - цена])</f>
        <v>-0.68767475163014058</v>
      </c>
      <c r="X167" s="5">
        <f>(Таблица1[[#This Row],[Аэрофлот - цена]]-MIN(Таблица1[Аэрофлот - цена]))/(MAX(Таблица1[Аэрофлот - цена])-MIN(Таблица1[Аэрофлот - цена]))</f>
        <v>0.14843001596593933</v>
      </c>
    </row>
    <row r="168" spans="1:24" x14ac:dyDescent="0.25">
      <c r="A168" s="1">
        <v>41365</v>
      </c>
      <c r="B168" s="6">
        <v>35.85</v>
      </c>
      <c r="C168" s="6">
        <v>262.39999999999998</v>
      </c>
      <c r="D168" s="6">
        <v>54.8</v>
      </c>
      <c r="E168">
        <v>156860</v>
      </c>
      <c r="F168">
        <v>13343010</v>
      </c>
      <c r="G168">
        <v>10555600</v>
      </c>
      <c r="H168" s="5">
        <f>(Таблица1[[#This Row],[БСП ао - цена]]-B167)/B167</f>
        <v>-1.9151846785225603E-2</v>
      </c>
      <c r="I168" s="5">
        <f>(Таблица1[[#This Row],[СевСт-ао цена]]-C167)/C167</f>
        <v>-6.1851984268859538E-2</v>
      </c>
      <c r="J168" s="5">
        <f>(Таблица1[[#This Row],[Аэрофлот - цена]]-D167)/D167</f>
        <v>3.4157388186450179E-2</v>
      </c>
      <c r="K168" s="5">
        <f>LN(Таблица1[[#This Row],[БСП ао - объём]])</f>
        <v>11.963108966766658</v>
      </c>
      <c r="L168" s="5">
        <f>LN(Таблица1[[#This Row],[СевСт-ао - объём]])</f>
        <v>16.406503210180922</v>
      </c>
      <c r="M168" s="5">
        <f>LN(Таблица1[[#This Row],[Аэрофлот - объём]])</f>
        <v>16.172167082746046</v>
      </c>
      <c r="N168" s="6">
        <f>Таблица1[[#This Row],[БСП ао - цена]]*10</f>
        <v>358.5</v>
      </c>
      <c r="O168" s="6">
        <f>Таблица1[[#This Row],[Аэрофлот - цена]]*10</f>
        <v>548</v>
      </c>
      <c r="P168" s="5">
        <f>Таблица1[[#This Row],[БСП ао - объём]]*Таблица1[[#This Row],[БСП ао - цена]]</f>
        <v>5623431</v>
      </c>
      <c r="Q168" s="5">
        <f>Таблица1[[#This Row],[СевСт-ао - объём]]*Таблица1[[#This Row],[СевСт-ао цена]]</f>
        <v>3501205823.9999995</v>
      </c>
      <c r="R168" s="5">
        <f>Таблица1[[#This Row],[Аэрофлот - объём]]*Таблица1[[#This Row],[Аэрофлот - цена]]</f>
        <v>578446880</v>
      </c>
      <c r="S168" s="5">
        <f>(Таблица1[[#This Row],[БСП ао - цена]]-AVERAGE(Таблица1[БСП ао - цена]))/_xlfn.STDEV.S(Таблица1[БСП ао - цена])</f>
        <v>-0.88098379757991252</v>
      </c>
      <c r="T168" s="5">
        <f>(Таблица1[[#This Row],[БСП ао - цена]]-MIN(Таблица1[БСП ао - цена]))/(MAX(Таблица1[БСП ао - цена])-MIN(Таблица1[БСП ао - цена]))</f>
        <v>7.6648262422864571E-2</v>
      </c>
      <c r="U168" s="5">
        <f>(Таблица1[[#This Row],[СевСт-ао цена]]-AVERAGE(Таблица1[СевСт-ао цена]))/_xlfn.STDEV.S(Таблица1[СевСт-ао цена])</f>
        <v>-1.2444328007379239</v>
      </c>
      <c r="V168" s="5">
        <f>(Таблица1[[#This Row],[СевСт-ао цена]]-MIN(Таблица1[СевСт-ао цена]))/(MAX(Таблица1[СевСт-ао цена])-MIN(Таблица1[СевСт-ао цена]))</f>
        <v>3.1470623429460311E-2</v>
      </c>
      <c r="W168" s="5">
        <f>(Таблица1[[#This Row],[Аэрофлот - цена]]-AVERAGE(Таблица1[Аэрофлот - цена]))/_xlfn.STDEV.S(Таблица1[Аэрофлот - цена])</f>
        <v>-0.6423883663099792</v>
      </c>
      <c r="X168" s="5">
        <f>(Таблица1[[#This Row],[Аэрофлот - цена]]-MIN(Таблица1[Аэрофлот - цена]))/(MAX(Таблица1[Аэрофлот - цена])-MIN(Таблица1[Аэрофлот - цена]))</f>
        <v>0.15806279936136239</v>
      </c>
    </row>
    <row r="169" spans="1:24" x14ac:dyDescent="0.25">
      <c r="A169" s="1">
        <v>41372</v>
      </c>
      <c r="B169" s="6">
        <v>30.28</v>
      </c>
      <c r="C169" s="6">
        <v>257.39999999999998</v>
      </c>
      <c r="D169" s="6">
        <v>52.3</v>
      </c>
      <c r="E169">
        <v>411350</v>
      </c>
      <c r="F169">
        <v>13961230</v>
      </c>
      <c r="G169">
        <v>7755500</v>
      </c>
      <c r="H169" s="5">
        <f>(Таблица1[[#This Row],[БСП ао - цена]]-B168)/B168</f>
        <v>-0.15536959553695956</v>
      </c>
      <c r="I169" s="5">
        <f>(Таблица1[[#This Row],[СевСт-ао цена]]-C168)/C168</f>
        <v>-1.9054878048780491E-2</v>
      </c>
      <c r="J169" s="5">
        <f>(Таблица1[[#This Row],[Аэрофлот - цена]]-D168)/D168</f>
        <v>-4.5620437956204379E-2</v>
      </c>
      <c r="K169" s="5">
        <f>LN(Таблица1[[#This Row],[БСП ао - объём]])</f>
        <v>12.927199712597076</v>
      </c>
      <c r="L169" s="5">
        <f>LN(Таблица1[[#This Row],[СевСт-ао - объём]])</f>
        <v>16.451794760299663</v>
      </c>
      <c r="M169" s="5">
        <f>LN(Таблица1[[#This Row],[Аэрофлот - объём]])</f>
        <v>15.863912827046942</v>
      </c>
      <c r="N169" s="6">
        <f>Таблица1[[#This Row],[БСП ао - цена]]*10</f>
        <v>302.8</v>
      </c>
      <c r="O169" s="6">
        <f>Таблица1[[#This Row],[Аэрофлот - цена]]*10</f>
        <v>523</v>
      </c>
      <c r="P169" s="5">
        <f>Таблица1[[#This Row],[БСП ао - объём]]*Таблица1[[#This Row],[БСП ао - цена]]</f>
        <v>12455678</v>
      </c>
      <c r="Q169" s="5">
        <f>Таблица1[[#This Row],[СевСт-ао - объём]]*Таблица1[[#This Row],[СевСт-ао цена]]</f>
        <v>3593620601.9999995</v>
      </c>
      <c r="R169" s="5">
        <f>Таблица1[[#This Row],[Аэрофлот - объём]]*Таблица1[[#This Row],[Аэрофлот - цена]]</f>
        <v>405612650</v>
      </c>
      <c r="S169" s="5">
        <f>(Таблица1[[#This Row],[БСП ао - цена]]-AVERAGE(Таблица1[БСП ао - цена]))/_xlfn.STDEV.S(Таблица1[БСП ао - цена])</f>
        <v>-1.0628709500086742</v>
      </c>
      <c r="T169" s="5">
        <f>(Таблица1[[#This Row],[БСП ао - цена]]-MIN(Таблица1[БСП ао - цена]))/(MAX(Таблица1[БСП ао - цена])-MIN(Таблица1[БСП ао - цена]))</f>
        <v>4.046768431308867E-2</v>
      </c>
      <c r="U169" s="5">
        <f>(Таблица1[[#This Row],[СевСт-ао цена]]-AVERAGE(Таблица1[СевСт-ао цена]))/_xlfn.STDEV.S(Таблица1[СевСт-ао цена])</f>
        <v>-1.2575681920408937</v>
      </c>
      <c r="V169" s="5">
        <f>(Таблица1[[#This Row],[СевСт-ао цена]]-MIN(Таблица1[СевСт-ао цена]))/(MAX(Таблица1[СевСт-ао цена])-MIN(Таблица1[СевСт-ао цена]))</f>
        <v>2.8479119301184613E-2</v>
      </c>
      <c r="W169" s="5">
        <f>(Таблица1[[#This Row],[Аэрофлот - цена]]-AVERAGE(Таблица1[Аэрофлот - цена]))/_xlfn.STDEV.S(Таблица1[Аэрофлот - цена])</f>
        <v>-0.70493862227705306</v>
      </c>
      <c r="X169" s="5">
        <f>(Таблица1[[#This Row],[Аэрофлот - цена]]-MIN(Таблица1[Аэрофлот - цена]))/(MAX(Таблица1[Аэрофлот - цена])-MIN(Таблица1[Аэрофлот - цена]))</f>
        <v>0.14475784992017027</v>
      </c>
    </row>
    <row r="170" spans="1:24" x14ac:dyDescent="0.25">
      <c r="A170" s="1">
        <v>41379</v>
      </c>
      <c r="B170" s="6">
        <v>34.159999999999997</v>
      </c>
      <c r="C170" s="6">
        <v>243.6</v>
      </c>
      <c r="D170" s="6">
        <v>52.51</v>
      </c>
      <c r="E170">
        <v>311610</v>
      </c>
      <c r="F170">
        <v>13253110</v>
      </c>
      <c r="G170">
        <v>7650900</v>
      </c>
      <c r="H170" s="5">
        <f>(Таблица1[[#This Row],[БСП ао - цена]]-B169)/B169</f>
        <v>0.12813738441215308</v>
      </c>
      <c r="I170" s="5">
        <f>(Таблица1[[#This Row],[СевСт-ао цена]]-C169)/C169</f>
        <v>-5.3613053613053553E-2</v>
      </c>
      <c r="J170" s="5">
        <f>(Таблица1[[#This Row],[Аэрофлот - цена]]-D169)/D169</f>
        <v>4.0152963671128269E-3</v>
      </c>
      <c r="K170" s="5">
        <f>LN(Таблица1[[#This Row],[БСП ао - объём]])</f>
        <v>12.649507684889967</v>
      </c>
      <c r="L170" s="5">
        <f>LN(Таблица1[[#This Row],[СевСт-ао - объём]])</f>
        <v>16.399742799835916</v>
      </c>
      <c r="M170" s="5">
        <f>LN(Таблица1[[#This Row],[Аэрофлот - объём]])</f>
        <v>15.85033384594167</v>
      </c>
      <c r="N170" s="6">
        <f>Таблица1[[#This Row],[БСП ао - цена]]*10</f>
        <v>341.59999999999997</v>
      </c>
      <c r="O170" s="6">
        <f>Таблица1[[#This Row],[Аэрофлот - цена]]*10</f>
        <v>525.1</v>
      </c>
      <c r="P170" s="5">
        <f>Таблица1[[#This Row],[БСП ао - объём]]*Таблица1[[#This Row],[БСП ао - цена]]</f>
        <v>10644597.6</v>
      </c>
      <c r="Q170" s="5">
        <f>Таблица1[[#This Row],[СевСт-ао - объём]]*Таблица1[[#This Row],[СевСт-ао цена]]</f>
        <v>3228457596</v>
      </c>
      <c r="R170" s="5">
        <f>Таблица1[[#This Row],[Аэрофлот - объём]]*Таблица1[[#This Row],[Аэрофлот - цена]]</f>
        <v>401748759</v>
      </c>
      <c r="S170" s="5">
        <f>(Таблица1[[#This Row],[БСП ао - цена]]-AVERAGE(Таблица1[БСП ао - цена]))/_xlfn.STDEV.S(Таблица1[БСП ао - цена])</f>
        <v>-0.93617038422346877</v>
      </c>
      <c r="T170" s="5">
        <f>(Таблица1[[#This Row],[БСП ао - цена]]-MIN(Таблица1[БСП ао - цена]))/(MAX(Таблица1[БСП ао - цена])-MIN(Таблица1[БСП ао - цена]))</f>
        <v>6.567067229620005E-2</v>
      </c>
      <c r="U170" s="5">
        <f>(Таблица1[[#This Row],[СевСт-ао цена]]-AVERAGE(Таблица1[СевСт-ао цена]))/_xlfn.STDEV.S(Таблица1[СевСт-ао цена])</f>
        <v>-1.2938218720370904</v>
      </c>
      <c r="V170" s="5">
        <f>(Таблица1[[#This Row],[СевСт-ао цена]]-MIN(Таблица1[СевСт-ао цена]))/(MAX(Таблица1[СевСт-ао цена])-MIN(Таблица1[СевСт-ао цена]))</f>
        <v>2.0222567907143701E-2</v>
      </c>
      <c r="W170" s="5">
        <f>(Таблица1[[#This Row],[Аэрофлот - цена]]-AVERAGE(Таблица1[Аэрофлот - цена]))/_xlfn.STDEV.S(Таблица1[Аэрофлот - цена])</f>
        <v>-0.69968440077581884</v>
      </c>
      <c r="X170" s="5">
        <f>(Таблица1[[#This Row],[Аэрофлот - цена]]-MIN(Таблица1[Аэрофлот - цена]))/(MAX(Таблица1[Аэрофлот - цена])-MIN(Таблица1[Аэрофлот - цена]))</f>
        <v>0.14587546567323043</v>
      </c>
    </row>
    <row r="171" spans="1:24" x14ac:dyDescent="0.25">
      <c r="A171" s="1">
        <v>41386</v>
      </c>
      <c r="B171" s="6">
        <v>37.31</v>
      </c>
      <c r="C171" s="6">
        <v>259</v>
      </c>
      <c r="D171" s="6">
        <v>52.7</v>
      </c>
      <c r="E171">
        <v>357520</v>
      </c>
      <c r="F171">
        <v>10247710</v>
      </c>
      <c r="G171">
        <v>6713400</v>
      </c>
      <c r="H171" s="5">
        <f>(Таблица1[[#This Row],[БСП ао - цена]]-B170)/B170</f>
        <v>9.2213114754098532E-2</v>
      </c>
      <c r="I171" s="5">
        <f>(Таблица1[[#This Row],[СевСт-ао цена]]-C170)/C170</f>
        <v>6.3218390804597721E-2</v>
      </c>
      <c r="J171" s="5">
        <f>(Таблица1[[#This Row],[Аэрофлот - цена]]-D170)/D170</f>
        <v>3.6183584079223928E-3</v>
      </c>
      <c r="K171" s="5">
        <f>LN(Таблица1[[#This Row],[БСП ао - объём]])</f>
        <v>12.786946583607333</v>
      </c>
      <c r="L171" s="5">
        <f>LN(Таблица1[[#This Row],[СевСт-ао - объём]])</f>
        <v>16.142564823953776</v>
      </c>
      <c r="M171" s="5">
        <f>LN(Таблица1[[#This Row],[Аэрофлот - объём]])</f>
        <v>15.719616087023867</v>
      </c>
      <c r="N171" s="6">
        <f>Таблица1[[#This Row],[БСП ао - цена]]*10</f>
        <v>373.1</v>
      </c>
      <c r="O171" s="6">
        <f>Таблица1[[#This Row],[Аэрофлот - цена]]*10</f>
        <v>527</v>
      </c>
      <c r="P171" s="5">
        <f>Таблица1[[#This Row],[БСП ао - объём]]*Таблица1[[#This Row],[БСП ао - цена]]</f>
        <v>13339071.200000001</v>
      </c>
      <c r="Q171" s="5">
        <f>Таблица1[[#This Row],[СевСт-ао - объём]]*Таблица1[[#This Row],[СевСт-ао цена]]</f>
        <v>2654156890</v>
      </c>
      <c r="R171" s="5">
        <f>Таблица1[[#This Row],[Аэрофлот - объём]]*Таблица1[[#This Row],[Аэрофлот - цена]]</f>
        <v>353796180</v>
      </c>
      <c r="S171" s="5">
        <f>(Таблица1[[#This Row],[БСП ао - цена]]-AVERAGE(Таблица1[БСП ао - цена]))/_xlfn.STDEV.S(Таблица1[БСП ао - цена])</f>
        <v>-0.83330781148547939</v>
      </c>
      <c r="T171" s="5">
        <f>(Таблица1[[#This Row],[БСП ао - цена]]-MIN(Таблица1[БСП ао - цена]))/(MAX(Таблица1[БСП ао - цена])-MIN(Таблица1[БСП ао - цена]))</f>
        <v>8.6131860993829176E-2</v>
      </c>
      <c r="U171" s="5">
        <f>(Таблица1[[#This Row],[СевСт-ао цена]]-AVERAGE(Таблица1[СевСт-ао цена]))/_xlfn.STDEV.S(Таблица1[СевСт-ао цена])</f>
        <v>-1.2533648668239432</v>
      </c>
      <c r="V171" s="5">
        <f>(Таблица1[[#This Row],[СевСт-ао цена]]-MIN(Таблица1[СевСт-ао цена]))/(MAX(Таблица1[СевСт-ао цена])-MIN(Таблица1[СевСт-ао цена]))</f>
        <v>2.943640062223285E-2</v>
      </c>
      <c r="W171" s="5">
        <f>(Таблица1[[#This Row],[Аэрофлот - цена]]-AVERAGE(Таблица1[Аэрофлот - цена]))/_xlfn.STDEV.S(Таблица1[Аэрофлот - цена])</f>
        <v>-0.69493058132232111</v>
      </c>
      <c r="X171" s="5">
        <f>(Таблица1[[#This Row],[Аэрофлот - цена]]-MIN(Таблица1[Аэрофлот - цена]))/(MAX(Таблица1[Аэрофлот - цена])-MIN(Таблица1[Аэрофлот - цена]))</f>
        <v>0.14688664183076106</v>
      </c>
    </row>
    <row r="172" spans="1:24" x14ac:dyDescent="0.25">
      <c r="A172" s="1">
        <v>41393</v>
      </c>
      <c r="B172" s="6">
        <v>39.22</v>
      </c>
      <c r="C172" s="6">
        <v>277.5</v>
      </c>
      <c r="D172" s="6">
        <v>53</v>
      </c>
      <c r="E172">
        <v>119190</v>
      </c>
      <c r="F172">
        <v>5338100</v>
      </c>
      <c r="G172">
        <v>3468900</v>
      </c>
      <c r="H172" s="5">
        <f>(Таблица1[[#This Row],[БСП ао - цена]]-B171)/B171</f>
        <v>5.1192709729295002E-2</v>
      </c>
      <c r="I172" s="5">
        <f>(Таблица1[[#This Row],[СевСт-ао цена]]-C171)/C171</f>
        <v>7.1428571428571425E-2</v>
      </c>
      <c r="J172" s="5">
        <f>(Таблица1[[#This Row],[Аэрофлот - цена]]-D171)/D171</f>
        <v>5.6925996204933048E-3</v>
      </c>
      <c r="K172" s="5">
        <f>LN(Таблица1[[#This Row],[БСП ао - объём]])</f>
        <v>11.688474137476755</v>
      </c>
      <c r="L172" s="5">
        <f>LN(Таблица1[[#This Row],[СевСт-ао - объём]])</f>
        <v>15.490380342379227</v>
      </c>
      <c r="M172" s="5">
        <f>LN(Таблица1[[#This Row],[Аэрофлот - объём]])</f>
        <v>15.059348098785163</v>
      </c>
      <c r="N172" s="6">
        <f>Таблица1[[#This Row],[БСП ао - цена]]*10</f>
        <v>392.2</v>
      </c>
      <c r="O172" s="6">
        <f>Таблица1[[#This Row],[Аэрофлот - цена]]*10</f>
        <v>530</v>
      </c>
      <c r="P172" s="5">
        <f>Таблица1[[#This Row],[БСП ао - объём]]*Таблица1[[#This Row],[БСП ао - цена]]</f>
        <v>4674631.8</v>
      </c>
      <c r="Q172" s="5">
        <f>Таблица1[[#This Row],[СевСт-ао - объём]]*Таблица1[[#This Row],[СевСт-ао цена]]</f>
        <v>1481322750</v>
      </c>
      <c r="R172" s="5">
        <f>Таблица1[[#This Row],[Аэрофлот - объём]]*Таблица1[[#This Row],[Аэрофлот - цена]]</f>
        <v>183851700</v>
      </c>
      <c r="S172" s="5">
        <f>(Таблица1[[#This Row],[БСП ао - цена]]-AVERAGE(Таблица1[БСП ао - цена]))/_xlfn.STDEV.S(Таблица1[БСП ао - цена])</f>
        <v>-0.77093717214276225</v>
      </c>
      <c r="T172" s="5">
        <f>(Таблица1[[#This Row],[БСП ао - цена]]-MIN(Таблица1[БСП ао - цена]))/(MAX(Таблица1[БСП ао - цена])-MIN(Таблица1[БСП ао - цена]))</f>
        <v>9.8538486521597912E-2</v>
      </c>
      <c r="U172" s="5">
        <f>(Таблица1[[#This Row],[СевСт-ао цена]]-AVERAGE(Таблица1[СевСт-ао цена]))/_xlfn.STDEV.S(Таблица1[СевСт-ао цена])</f>
        <v>-1.2047639190029547</v>
      </c>
      <c r="V172" s="5">
        <f>(Таблица1[[#This Row],[СевСт-ао цена]]-MIN(Таблица1[СевСт-ао цена]))/(MAX(Таблица1[СевСт-ао цена])-MIN(Таблица1[СевСт-ао цена]))</f>
        <v>4.0504965896852929E-2</v>
      </c>
      <c r="W172" s="5">
        <f>(Таблица1[[#This Row],[Аэрофлот - цена]]-AVERAGE(Таблица1[Аэрофлот - цена]))/_xlfn.STDEV.S(Таблица1[Аэрофлот - цена])</f>
        <v>-0.68742455060627228</v>
      </c>
      <c r="X172" s="5">
        <f>(Таблица1[[#This Row],[Аэрофлот - цена]]-MIN(Таблица1[Аэрофлот - цена]))/(MAX(Таблица1[Аэрофлот - цена])-MIN(Таблица1[Аэрофлот - цена]))</f>
        <v>0.14848323576370409</v>
      </c>
    </row>
    <row r="173" spans="1:24" x14ac:dyDescent="0.25">
      <c r="A173" s="1">
        <v>41400</v>
      </c>
      <c r="B173" s="6">
        <v>40.85</v>
      </c>
      <c r="C173" s="6">
        <v>282.8</v>
      </c>
      <c r="D173" s="6">
        <v>51.7</v>
      </c>
      <c r="E173">
        <v>233910</v>
      </c>
      <c r="F173">
        <v>5524150</v>
      </c>
      <c r="G173">
        <v>3788400</v>
      </c>
      <c r="H173" s="5">
        <f>(Таблица1[[#This Row],[БСП ао - цена]]-B172)/B172</f>
        <v>4.1560428352881248E-2</v>
      </c>
      <c r="I173" s="5">
        <f>(Таблица1[[#This Row],[СевСт-ао цена]]-C172)/C172</f>
        <v>1.909909909909914E-2</v>
      </c>
      <c r="J173" s="5">
        <f>(Таблица1[[#This Row],[Аэрофлот - цена]]-D172)/D172</f>
        <v>-2.4528301886792399E-2</v>
      </c>
      <c r="K173" s="5">
        <f>LN(Таблица1[[#This Row],[БСП ао - объём]])</f>
        <v>12.362691704971756</v>
      </c>
      <c r="L173" s="5">
        <f>LN(Таблица1[[#This Row],[СевСт-ао - объём]])</f>
        <v>15.524639947378711</v>
      </c>
      <c r="M173" s="5">
        <f>LN(Таблица1[[#This Row],[Аэрофлот - объём]])</f>
        <v>15.147454324334083</v>
      </c>
      <c r="N173" s="6">
        <f>Таблица1[[#This Row],[БСП ао - цена]]*10</f>
        <v>408.5</v>
      </c>
      <c r="O173" s="6">
        <f>Таблица1[[#This Row],[Аэрофлот - цена]]*10</f>
        <v>517</v>
      </c>
      <c r="P173" s="5">
        <f>Таблица1[[#This Row],[БСП ао - объём]]*Таблица1[[#This Row],[БСП ао - цена]]</f>
        <v>9555223.5</v>
      </c>
      <c r="Q173" s="5">
        <f>Таблица1[[#This Row],[СевСт-ао - объём]]*Таблица1[[#This Row],[СевСт-ао цена]]</f>
        <v>1562229620</v>
      </c>
      <c r="R173" s="5">
        <f>Таблица1[[#This Row],[Аэрофлот - объём]]*Таблица1[[#This Row],[Аэрофлот - цена]]</f>
        <v>195860280</v>
      </c>
      <c r="S173" s="5">
        <f>(Таблица1[[#This Row],[БСП ао - цена]]-AVERAGE(Таблица1[БСП ао - цена]))/_xlfn.STDEV.S(Таблица1[БСП ао - цена])</f>
        <v>-0.71770987259897734</v>
      </c>
      <c r="T173" s="5">
        <f>(Таблица1[[#This Row],[БСП ао - цена]]-MIN(Таблица1[БСП ао - цена]))/(MAX(Таблица1[БСП ао - цена])-MIN(Таблица1[БСП ао - цена]))</f>
        <v>0.10912633972068855</v>
      </c>
      <c r="U173" s="5">
        <f>(Таблица1[[#This Row],[СевСт-ао цена]]-AVERAGE(Таблица1[СевСт-ао цена]))/_xlfn.STDEV.S(Таблица1[СевСт-ао цена])</f>
        <v>-1.1908404042218066</v>
      </c>
      <c r="V173" s="5">
        <f>(Таблица1[[#This Row],[СевСт-ао цена]]-MIN(Таблица1[СевСт-ао цена]))/(MAX(Таблица1[СевСт-ао цена])-MIN(Таблица1[СевСт-ао цена]))</f>
        <v>4.3675960272825172E-2</v>
      </c>
      <c r="W173" s="5">
        <f>(Таблица1[[#This Row],[Аэрофлот - цена]]-AVERAGE(Таблица1[Аэрофлот - цена]))/_xlfn.STDEV.S(Таблица1[Аэрофлот - цена])</f>
        <v>-0.71995068370915061</v>
      </c>
      <c r="X173" s="5">
        <f>(Таблица1[[#This Row],[Аэрофлот - цена]]-MIN(Таблица1[Аэрофлот - цена]))/(MAX(Таблица1[Аэрофлот - цена])-MIN(Таблица1[Аэрофлот - цена]))</f>
        <v>0.1415646620542842</v>
      </c>
    </row>
    <row r="174" spans="1:24" x14ac:dyDescent="0.25">
      <c r="A174" s="1">
        <v>41407</v>
      </c>
      <c r="B174" s="6">
        <v>39.07</v>
      </c>
      <c r="C174" s="6">
        <v>268.7</v>
      </c>
      <c r="D174" s="6">
        <v>50.22</v>
      </c>
      <c r="E174">
        <v>166500</v>
      </c>
      <c r="F174">
        <v>9362650</v>
      </c>
      <c r="G174">
        <v>6199700</v>
      </c>
      <c r="H174" s="5">
        <f>(Таблица1[[#This Row],[БСП ао - цена]]-B173)/B173</f>
        <v>-4.3574051407588764E-2</v>
      </c>
      <c r="I174" s="5">
        <f>(Таблица1[[#This Row],[СевСт-ао цена]]-C173)/C173</f>
        <v>-4.9858557284299936E-2</v>
      </c>
      <c r="J174" s="5">
        <f>(Таблица1[[#This Row],[Аэрофлот - цена]]-D173)/D173</f>
        <v>-2.8626692456479766E-2</v>
      </c>
      <c r="K174" s="5">
        <f>LN(Таблица1[[#This Row],[БСП ао - объём]])</f>
        <v>12.022750588402635</v>
      </c>
      <c r="L174" s="5">
        <f>LN(Таблица1[[#This Row],[СевСт-ао - объём]])</f>
        <v>16.052238928041088</v>
      </c>
      <c r="M174" s="5">
        <f>LN(Таблица1[[#This Row],[Аэрофлот - объём]])</f>
        <v>15.640011461747852</v>
      </c>
      <c r="N174" s="6">
        <f>Таблица1[[#This Row],[БСП ао - цена]]*10</f>
        <v>390.7</v>
      </c>
      <c r="O174" s="6">
        <f>Таблица1[[#This Row],[Аэрофлот - цена]]*10</f>
        <v>502.2</v>
      </c>
      <c r="P174" s="5">
        <f>Таблица1[[#This Row],[БСП ао - объём]]*Таблица1[[#This Row],[БСП ао - цена]]</f>
        <v>6505155</v>
      </c>
      <c r="Q174" s="5">
        <f>Таблица1[[#This Row],[СевСт-ао - объём]]*Таблица1[[#This Row],[СевСт-ао цена]]</f>
        <v>2515744055</v>
      </c>
      <c r="R174" s="5">
        <f>Таблица1[[#This Row],[Аэрофлот - объём]]*Таблица1[[#This Row],[Аэрофлот - цена]]</f>
        <v>311348934</v>
      </c>
      <c r="S174" s="5">
        <f>(Таблица1[[#This Row],[БСП ао - цена]]-AVERAGE(Таблица1[БСП ао - цена]))/_xlfn.STDEV.S(Таблица1[БСП ао - цена])</f>
        <v>-0.77583538989219025</v>
      </c>
      <c r="T174" s="5">
        <f>(Таблица1[[#This Row],[БСП ао - цена]]-MIN(Таблица1[БСП ао - цена]))/(MAX(Таблица1[БСП ао - цена])-MIN(Таблица1[БСП ао - цена]))</f>
        <v>9.7564144202663211E-2</v>
      </c>
      <c r="U174" s="5">
        <f>(Таблица1[[#This Row],[СевСт-ао цена]]-AVERAGE(Таблица1[СевСт-ао цена]))/_xlfn.STDEV.S(Таблица1[СевСт-ао цена])</f>
        <v>-1.2278822076961817</v>
      </c>
      <c r="V174" s="5">
        <f>(Таблица1[[#This Row],[СевСт-ао цена]]-MIN(Таблица1[СевСт-ао цена]))/(MAX(Таблица1[СевСт-ао цена])-MIN(Таблица1[СевСт-ао цена]))</f>
        <v>3.5239918631087698E-2</v>
      </c>
      <c r="W174" s="5">
        <f>(Таблица1[[#This Row],[Аэрофлот - цена]]-AVERAGE(Таблица1[Аэрофлот - цена]))/_xlfn.STDEV.S(Таблица1[Аэрофлот - цена])</f>
        <v>-0.75698043524165848</v>
      </c>
      <c r="X174" s="5">
        <f>(Таблица1[[#This Row],[Аэрофлот - цена]]-MIN(Таблица1[Аэрофлот - цена]))/(MAX(Таблица1[Аэрофлот - цена])-MIN(Таблица1[Аэрофлот - цена]))</f>
        <v>0.13368813198509844</v>
      </c>
    </row>
    <row r="175" spans="1:24" x14ac:dyDescent="0.25">
      <c r="A175" s="1">
        <v>41414</v>
      </c>
      <c r="B175" s="6">
        <v>37.29</v>
      </c>
      <c r="C175" s="6">
        <v>260</v>
      </c>
      <c r="D175" s="6">
        <v>50.1</v>
      </c>
      <c r="E175">
        <v>142960</v>
      </c>
      <c r="F175">
        <v>7927890</v>
      </c>
      <c r="G175">
        <v>9055900</v>
      </c>
      <c r="H175" s="5">
        <f>(Таблица1[[#This Row],[БСП ао - цена]]-B174)/B174</f>
        <v>-4.5559252623496319E-2</v>
      </c>
      <c r="I175" s="5">
        <f>(Таблица1[[#This Row],[СевСт-ао цена]]-C174)/C174</f>
        <v>-3.2378116858950465E-2</v>
      </c>
      <c r="J175" s="5">
        <f>(Таблица1[[#This Row],[Аэрофлот - цена]]-D174)/D174</f>
        <v>-2.3894862604539515E-3</v>
      </c>
      <c r="K175" s="5">
        <f>LN(Таблица1[[#This Row],[БСП ао - объём]])</f>
        <v>11.87032014983331</v>
      </c>
      <c r="L175" s="5">
        <f>LN(Таблица1[[#This Row],[СевСт-ао - объём]])</f>
        <v>15.885897480021839</v>
      </c>
      <c r="M175" s="5">
        <f>LN(Таблица1[[#This Row],[Аэрофлот - объём]])</f>
        <v>16.018927036961305</v>
      </c>
      <c r="N175" s="6">
        <f>Таблица1[[#This Row],[БСП ао - цена]]*10</f>
        <v>372.9</v>
      </c>
      <c r="O175" s="6">
        <f>Таблица1[[#This Row],[Аэрофлот - цена]]*10</f>
        <v>501</v>
      </c>
      <c r="P175" s="5">
        <f>Таблица1[[#This Row],[БСП ао - объём]]*Таблица1[[#This Row],[БСП ао - цена]]</f>
        <v>5330978.3999999994</v>
      </c>
      <c r="Q175" s="5">
        <f>Таблица1[[#This Row],[СевСт-ао - объём]]*Таблица1[[#This Row],[СевСт-ао цена]]</f>
        <v>2061251400</v>
      </c>
      <c r="R175" s="5">
        <f>Таблица1[[#This Row],[Аэрофлот - объём]]*Таблица1[[#This Row],[Аэрофлот - цена]]</f>
        <v>453700590</v>
      </c>
      <c r="S175" s="5">
        <f>(Таблица1[[#This Row],[БСП ао - цена]]-AVERAGE(Таблица1[БСП ао - цена]))/_xlfn.STDEV.S(Таблица1[БСП ао - цена])</f>
        <v>-0.83396090718540328</v>
      </c>
      <c r="T175" s="5">
        <f>(Таблица1[[#This Row],[БСП ао - цена]]-MIN(Таблица1[БСП ао - цена]))/(MAX(Таблица1[БСП ао - цена])-MIN(Таблица1[БСП ао - цена]))</f>
        <v>8.6001948684637869E-2</v>
      </c>
      <c r="U175" s="5">
        <f>(Таблица1[[#This Row],[СевСт-ао цена]]-AVERAGE(Таблица1[СевСт-ао цена]))/_xlfn.STDEV.S(Таблица1[СевСт-ао цена])</f>
        <v>-1.2507377885633493</v>
      </c>
      <c r="V175" s="5">
        <f>(Таблица1[[#This Row],[СевСт-ао цена]]-MIN(Таблица1[СевСт-ао цена]))/(MAX(Таблица1[СевСт-ао цена])-MIN(Таблица1[СевСт-ао цена]))</f>
        <v>3.0034701447887991E-2</v>
      </c>
      <c r="W175" s="5">
        <f>(Таблица1[[#This Row],[Аэрофлот - цена]]-AVERAGE(Таблица1[Аэрофлот - цена]))/_xlfn.STDEV.S(Таблица1[Аэрофлот - цена])</f>
        <v>-0.75998284752807799</v>
      </c>
      <c r="X175" s="5">
        <f>(Таблица1[[#This Row],[Аэрофлот - цена]]-MIN(Таблица1[Аэрофлот - цена]))/(MAX(Таблица1[Аэрофлот - цена])-MIN(Таблица1[Аэрофлот - цена]))</f>
        <v>0.13304949441192124</v>
      </c>
    </row>
    <row r="176" spans="1:24" x14ac:dyDescent="0.25">
      <c r="A176" s="1">
        <v>41421</v>
      </c>
      <c r="B176" s="6">
        <v>39.4</v>
      </c>
      <c r="C176" s="6">
        <v>263.7</v>
      </c>
      <c r="D176" s="6">
        <v>52.3</v>
      </c>
      <c r="E176">
        <v>87190</v>
      </c>
      <c r="F176">
        <v>9782270</v>
      </c>
      <c r="G176">
        <v>8192400</v>
      </c>
      <c r="H176" s="5">
        <f>(Таблица1[[#This Row],[БСП ао - цена]]-B175)/B175</f>
        <v>5.6583534459640643E-2</v>
      </c>
      <c r="I176" s="5">
        <f>(Таблица1[[#This Row],[СевСт-ао цена]]-C175)/C175</f>
        <v>1.4230769230769187E-2</v>
      </c>
      <c r="J176" s="5">
        <f>(Таблица1[[#This Row],[Аэрофлот - цена]]-D175)/D175</f>
        <v>4.3912175648702506E-2</v>
      </c>
      <c r="K176" s="5">
        <f>LN(Таблица1[[#This Row],[БСП ао - объём]])</f>
        <v>11.375844924421861</v>
      </c>
      <c r="L176" s="5">
        <f>LN(Таблица1[[#This Row],[СевСт-ао - объём]])</f>
        <v>16.096082121417961</v>
      </c>
      <c r="M176" s="5">
        <f>LN(Таблица1[[#This Row],[Аэрофлот - объём]])</f>
        <v>15.918717453194372</v>
      </c>
      <c r="N176" s="6">
        <f>Таблица1[[#This Row],[БСП ао - цена]]*10</f>
        <v>394</v>
      </c>
      <c r="O176" s="6">
        <f>Таблица1[[#This Row],[Аэрофлот - цена]]*10</f>
        <v>523</v>
      </c>
      <c r="P176" s="5">
        <f>Таблица1[[#This Row],[БСП ао - объём]]*Таблица1[[#This Row],[БСП ао - цена]]</f>
        <v>3435286</v>
      </c>
      <c r="Q176" s="5">
        <f>Таблица1[[#This Row],[СевСт-ао - объём]]*Таблица1[[#This Row],[СевСт-ао цена]]</f>
        <v>2579584599</v>
      </c>
      <c r="R176" s="5">
        <f>Таблица1[[#This Row],[Аэрофлот - объём]]*Таблица1[[#This Row],[Аэрофлот - цена]]</f>
        <v>428462520</v>
      </c>
      <c r="S176" s="5">
        <f>(Таблица1[[#This Row],[БСП ао - цена]]-AVERAGE(Таблица1[БСП ао - цена]))/_xlfn.STDEV.S(Таблица1[БСП ао - цена])</f>
        <v>-0.76505931084344858</v>
      </c>
      <c r="T176" s="5">
        <f>(Таблица1[[#This Row],[БСП ао - цена]]-MIN(Таблица1[БСП ао - цена]))/(MAX(Таблица1[БСП ао - цена])-MIN(Таблица1[БСП ао - цена]))</f>
        <v>9.9707697304319581E-2</v>
      </c>
      <c r="U176" s="5">
        <f>(Таблица1[[#This Row],[СевСт-ао цена]]-AVERAGE(Таблица1[СевСт-ао цена]))/_xlfn.STDEV.S(Таблица1[СевСт-ао цена])</f>
        <v>-1.2410175989991516</v>
      </c>
      <c r="V176" s="5">
        <f>(Таблица1[[#This Row],[СевСт-ао цена]]-MIN(Таблица1[СевСт-ао цена]))/(MAX(Таблица1[СевСт-ао цена])-MIN(Таблица1[СевСт-ао цена]))</f>
        <v>3.2248414502811996E-2</v>
      </c>
      <c r="W176" s="5">
        <f>(Таблица1[[#This Row],[Аэрофлот - цена]]-AVERAGE(Таблица1[Аэрофлот - цена]))/_xlfn.STDEV.S(Таблица1[Аэрофлот - цена])</f>
        <v>-0.70493862227705306</v>
      </c>
      <c r="X176" s="5">
        <f>(Таблица1[[#This Row],[Аэрофлот - цена]]-MIN(Таблица1[Аэрофлот - цена]))/(MAX(Таблица1[Аэрофлот - цена])-MIN(Таблица1[Аэрофлот - цена]))</f>
        <v>0.14475784992017027</v>
      </c>
    </row>
    <row r="177" spans="1:24" x14ac:dyDescent="0.25">
      <c r="A177" s="1">
        <v>41428</v>
      </c>
      <c r="B177" s="6">
        <v>42.9</v>
      </c>
      <c r="C177" s="6">
        <v>237.3</v>
      </c>
      <c r="D177" s="6">
        <v>53.47</v>
      </c>
      <c r="E177">
        <v>268150</v>
      </c>
      <c r="F177">
        <v>11600280</v>
      </c>
      <c r="G177">
        <v>7355000</v>
      </c>
      <c r="H177" s="5">
        <f>(Таблица1[[#This Row],[БСП ао - цена]]-B176)/B176</f>
        <v>8.8832487309644673E-2</v>
      </c>
      <c r="I177" s="5">
        <f>(Таблица1[[#This Row],[СевСт-ао цена]]-C176)/C176</f>
        <v>-0.1001137656427758</v>
      </c>
      <c r="J177" s="5">
        <f>(Таблица1[[#This Row],[Аэрофлот - цена]]-D176)/D176</f>
        <v>2.2370936902485695E-2</v>
      </c>
      <c r="K177" s="5">
        <f>LN(Таблица1[[#This Row],[БСП ао - объём]])</f>
        <v>12.499301804411072</v>
      </c>
      <c r="L177" s="5">
        <f>LN(Таблица1[[#This Row],[СевСт-ао - объём]])</f>
        <v>16.266539793716312</v>
      </c>
      <c r="M177" s="5">
        <f>LN(Таблица1[[#This Row],[Аэрофлот - объём]])</f>
        <v>15.810890912017674</v>
      </c>
      <c r="N177" s="6">
        <f>Таблица1[[#This Row],[БСП ао - цена]]*10</f>
        <v>429</v>
      </c>
      <c r="O177" s="6">
        <f>Таблица1[[#This Row],[Аэрофлот - цена]]*10</f>
        <v>534.70000000000005</v>
      </c>
      <c r="P177" s="5">
        <f>Таблица1[[#This Row],[БСП ао - объём]]*Таблица1[[#This Row],[БСП ао - цена]]</f>
        <v>11503635</v>
      </c>
      <c r="Q177" s="5">
        <f>Таблица1[[#This Row],[СевСт-ао - объём]]*Таблица1[[#This Row],[СевСт-ао цена]]</f>
        <v>2752746444</v>
      </c>
      <c r="R177" s="5">
        <f>Таблица1[[#This Row],[Аэрофлот - объём]]*Таблица1[[#This Row],[Аэрофлот - цена]]</f>
        <v>393271850</v>
      </c>
      <c r="S177" s="5">
        <f>(Таблица1[[#This Row],[БСП ао - цена]]-AVERAGE(Таблица1[БСП ао - цена]))/_xlfn.STDEV.S(Таблица1[БСП ао - цена])</f>
        <v>-0.65076756335679398</v>
      </c>
      <c r="T177" s="5">
        <f>(Таблица1[[#This Row],[БСП ао - цена]]-MIN(Таблица1[БСП ао - цена]))/(MAX(Таблица1[БСП ао - цена])-MIN(Таблица1[БСП ао - цена]))</f>
        <v>0.12244235141279636</v>
      </c>
      <c r="U177" s="5">
        <f>(Таблица1[[#This Row],[СевСт-ао цена]]-AVERAGE(Таблица1[СевСт-ао цена]))/_xlfn.STDEV.S(Таблица1[СевСт-ао цена])</f>
        <v>-1.3103724650788326</v>
      </c>
      <c r="V177" s="5">
        <f>(Таблица1[[#This Row],[СевСт-ао цена]]-MIN(Таблица1[СевСт-ао цена]))/(MAX(Таблица1[СевСт-ао цена])-MIN(Таблица1[СевСт-ао цена]))</f>
        <v>1.6453272705516334E-2</v>
      </c>
      <c r="W177" s="5">
        <f>(Таблица1[[#This Row],[Аэрофлот - цена]]-AVERAGE(Таблица1[Аэрофлот - цена]))/_xlfn.STDEV.S(Таблица1[Аэрофлот - цена])</f>
        <v>-0.67566510248446243</v>
      </c>
      <c r="X177" s="5">
        <f>(Таблица1[[#This Row],[Аэрофлот - цена]]-MIN(Таблица1[Аэрофлот - цена]))/(MAX(Таблица1[Аэрофлот - цена])-MIN(Таблица1[Аэрофлот - цена]))</f>
        <v>0.1509845662586482</v>
      </c>
    </row>
    <row r="178" spans="1:24" x14ac:dyDescent="0.25">
      <c r="A178" s="1">
        <v>41435</v>
      </c>
      <c r="B178" s="6">
        <v>39.75</v>
      </c>
      <c r="C178" s="6">
        <v>220.6</v>
      </c>
      <c r="D178" s="6">
        <v>53.46</v>
      </c>
      <c r="E178">
        <v>305510</v>
      </c>
      <c r="F178">
        <v>9820270</v>
      </c>
      <c r="G178">
        <v>6863600</v>
      </c>
      <c r="H178" s="5">
        <f>(Таблица1[[#This Row],[БСП ао - цена]]-B177)/B177</f>
        <v>-7.3426573426573397E-2</v>
      </c>
      <c r="I178" s="5">
        <f>(Таблица1[[#This Row],[СевСт-ао цена]]-C177)/C177</f>
        <v>-7.0375052675937702E-2</v>
      </c>
      <c r="J178" s="5">
        <f>(Таблица1[[#This Row],[Аэрофлот - цена]]-D177)/D177</f>
        <v>-1.8702075930424557E-4</v>
      </c>
      <c r="K178" s="5">
        <f>LN(Таблица1[[#This Row],[БСП ао - объём]])</f>
        <v>12.62973779028229</v>
      </c>
      <c r="L178" s="5">
        <f>LN(Таблица1[[#This Row],[СевСт-ао - объём]])</f>
        <v>16.09995917486102</v>
      </c>
      <c r="M178" s="5">
        <f>LN(Таблица1[[#This Row],[Аэрофлот - объём]])</f>
        <v>15.741742643393604</v>
      </c>
      <c r="N178" s="6">
        <f>Таблица1[[#This Row],[БСП ао - цена]]*10</f>
        <v>397.5</v>
      </c>
      <c r="O178" s="6">
        <f>Таблица1[[#This Row],[Аэрофлот - цена]]*10</f>
        <v>534.6</v>
      </c>
      <c r="P178" s="5">
        <f>Таблица1[[#This Row],[БСП ао - объём]]*Таблица1[[#This Row],[БСП ао - цена]]</f>
        <v>12144022.5</v>
      </c>
      <c r="Q178" s="5">
        <f>Таблица1[[#This Row],[СевСт-ао - объём]]*Таблица1[[#This Row],[СевСт-ао цена]]</f>
        <v>2166351562</v>
      </c>
      <c r="R178" s="5">
        <f>Таблица1[[#This Row],[Аэрофлот - объём]]*Таблица1[[#This Row],[Аэрофлот - цена]]</f>
        <v>366928056</v>
      </c>
      <c r="S178" s="5">
        <f>(Таблица1[[#This Row],[БСП ао - цена]]-AVERAGE(Таблица1[БСП ао - цена]))/_xlfn.STDEV.S(Таблица1[БСП ао - цена])</f>
        <v>-0.75363013609478313</v>
      </c>
      <c r="T178" s="5">
        <f>(Таблица1[[#This Row],[БСП ао - цена]]-MIN(Таблица1[БСП ао - цена]))/(MAX(Таблица1[БСП ао - цена])-MIN(Таблица1[БСП ао - цена]))</f>
        <v>0.10198116271516726</v>
      </c>
      <c r="U178" s="5">
        <f>(Таблица1[[#This Row],[СевСт-ао цена]]-AVERAGE(Таблица1[СевСт-ао цена]))/_xlfn.STDEV.S(Таблица1[СевСт-ао цена])</f>
        <v>-1.3542446720307519</v>
      </c>
      <c r="V178" s="5">
        <f>(Таблица1[[#This Row],[СевСт-ао цена]]-MIN(Таблица1[СевСт-ао цена]))/(MAX(Таблица1[СевСт-ао цена])-MIN(Таблица1[СевСт-ао цена]))</f>
        <v>6.4616489170754949E-3</v>
      </c>
      <c r="W178" s="5">
        <f>(Таблица1[[#This Row],[Аэрофлот - цена]]-AVERAGE(Таблица1[Аэрофлот - цена]))/_xlfn.STDEV.S(Таблица1[Аэрофлот - цена])</f>
        <v>-0.67591530350833073</v>
      </c>
      <c r="X178" s="5">
        <f>(Таблица1[[#This Row],[Аэрофлот - цена]]-MIN(Таблица1[Аэрофлот - цена]))/(MAX(Таблица1[Аэрофлот - цена])-MIN(Таблица1[Аэрофлот - цена]))</f>
        <v>0.15093134646088344</v>
      </c>
    </row>
    <row r="179" spans="1:24" x14ac:dyDescent="0.25">
      <c r="A179" s="1">
        <v>41442</v>
      </c>
      <c r="B179" s="6">
        <v>41.65</v>
      </c>
      <c r="C179" s="6">
        <v>214.5</v>
      </c>
      <c r="D179" s="6">
        <v>54.35</v>
      </c>
      <c r="E179">
        <v>356120</v>
      </c>
      <c r="F179">
        <v>7923560</v>
      </c>
      <c r="G179">
        <v>5773700</v>
      </c>
      <c r="H179" s="5">
        <f>(Таблица1[[#This Row],[БСП ао - цена]]-B178)/B178</f>
        <v>4.7798742138364742E-2</v>
      </c>
      <c r="I179" s="5">
        <f>(Таблица1[[#This Row],[СевСт-ао цена]]-C178)/C178</f>
        <v>-2.7651858567543038E-2</v>
      </c>
      <c r="J179" s="5">
        <f>(Таблица1[[#This Row],[Аэрофлот - цена]]-D178)/D178</f>
        <v>1.6647961092405548E-2</v>
      </c>
      <c r="K179" s="5">
        <f>LN(Таблица1[[#This Row],[БСП ао - объём]])</f>
        <v>12.783023031687607</v>
      </c>
      <c r="L179" s="5">
        <f>LN(Таблица1[[#This Row],[СевСт-ао - объём]])</f>
        <v>15.885351157747511</v>
      </c>
      <c r="M179" s="5">
        <f>LN(Таблица1[[#This Row],[Аэрофлот - объём]])</f>
        <v>15.568823680806364</v>
      </c>
      <c r="N179" s="6">
        <f>Таблица1[[#This Row],[БСП ао - цена]]*10</f>
        <v>416.5</v>
      </c>
      <c r="O179" s="6">
        <f>Таблица1[[#This Row],[Аэрофлот - цена]]*10</f>
        <v>543.5</v>
      </c>
      <c r="P179" s="5">
        <f>Таблица1[[#This Row],[БСП ао - объём]]*Таблица1[[#This Row],[БСП ао - цена]]</f>
        <v>14832398</v>
      </c>
      <c r="Q179" s="5">
        <f>Таблица1[[#This Row],[СевСт-ао - объём]]*Таблица1[[#This Row],[СевСт-ао цена]]</f>
        <v>1699603620</v>
      </c>
      <c r="R179" s="5">
        <f>Таблица1[[#This Row],[Аэрофлот - объём]]*Таблица1[[#This Row],[Аэрофлот - цена]]</f>
        <v>313800595</v>
      </c>
      <c r="S179" s="5">
        <f>(Таблица1[[#This Row],[БСП ао - цена]]-AVERAGE(Таблица1[БСП ао - цена]))/_xlfn.STDEV.S(Таблица1[БСП ао - цена])</f>
        <v>-0.69158604460202777</v>
      </c>
      <c r="T179" s="5">
        <f>(Таблица1[[#This Row],[БСП ао - цена]]-MIN(Таблица1[БСП ао - цена]))/(MAX(Таблица1[БСП ао - цена])-MIN(Таблица1[БСП ао - цена]))</f>
        <v>0.11432283208834036</v>
      </c>
      <c r="U179" s="5">
        <f>(Таблица1[[#This Row],[СевСт-ао цена]]-AVERAGE(Таблица1[СевСт-ао цена]))/_xlfn.STDEV.S(Таблица1[СевСт-ао цена])</f>
        <v>-1.3702698494203753</v>
      </c>
      <c r="V179" s="5">
        <f>(Таблица1[[#This Row],[СевСт-ао цена]]-MIN(Таблица1[СевСт-ао цена]))/(MAX(Таблица1[СевСт-ао цена])-MIN(Таблица1[СевСт-ао цена]))</f>
        <v>2.8120138805791482E-3</v>
      </c>
      <c r="W179" s="5">
        <f>(Таблица1[[#This Row],[Аэрофлот - цена]]-AVERAGE(Таблица1[Аэрофлот - цена]))/_xlfn.STDEV.S(Таблица1[Аэрофлот - цена])</f>
        <v>-0.65364741238405233</v>
      </c>
      <c r="X179" s="5">
        <f>(Таблица1[[#This Row],[Аэрофлот - цена]]-MIN(Таблица1[Аэрофлот - цена]))/(MAX(Таблица1[Аэрофлот - цена])-MIN(Таблица1[Аэрофлот - цена]))</f>
        <v>0.15566790846194783</v>
      </c>
    </row>
    <row r="180" spans="1:24" x14ac:dyDescent="0.25">
      <c r="A180" s="1">
        <v>41449</v>
      </c>
      <c r="B180" s="6">
        <v>40</v>
      </c>
      <c r="C180" s="6">
        <v>209.8</v>
      </c>
      <c r="D180" s="6">
        <v>56.7</v>
      </c>
      <c r="E180">
        <v>102300</v>
      </c>
      <c r="F180">
        <v>9966600</v>
      </c>
      <c r="G180">
        <v>7802100</v>
      </c>
      <c r="H180" s="5">
        <f>(Таблица1[[#This Row],[БСП ао - цена]]-B179)/B179</f>
        <v>-3.9615846338535383E-2</v>
      </c>
      <c r="I180" s="5">
        <f>(Таблица1[[#This Row],[СевСт-ао цена]]-C179)/C179</f>
        <v>-2.1911421911421858E-2</v>
      </c>
      <c r="J180" s="5">
        <f>(Таблица1[[#This Row],[Аэрофлот - цена]]-D179)/D179</f>
        <v>4.3238270469181259E-2</v>
      </c>
      <c r="K180" s="5">
        <f>LN(Таблица1[[#This Row],[БСП ао - объём]])</f>
        <v>11.535664951939717</v>
      </c>
      <c r="L180" s="5">
        <f>LN(Таблица1[[#This Row],[СевСт-ао - объём]])</f>
        <v>16.114750060707223</v>
      </c>
      <c r="M180" s="5">
        <f>LN(Таблица1[[#This Row],[Аэрофлот - объём]])</f>
        <v>15.869903486192952</v>
      </c>
      <c r="N180" s="6">
        <f>Таблица1[[#This Row],[БСП ао - цена]]*10</f>
        <v>400</v>
      </c>
      <c r="O180" s="6">
        <f>Таблица1[[#This Row],[Аэрофлот - цена]]*10</f>
        <v>567</v>
      </c>
      <c r="P180" s="5">
        <f>Таблица1[[#This Row],[БСП ао - объём]]*Таблица1[[#This Row],[БСП ао - цена]]</f>
        <v>4092000</v>
      </c>
      <c r="Q180" s="5">
        <f>Таблица1[[#This Row],[СевСт-ао - объём]]*Таблица1[[#This Row],[СевСт-ао цена]]</f>
        <v>2090992680</v>
      </c>
      <c r="R180" s="5">
        <f>Таблица1[[#This Row],[Аэрофлот - объём]]*Таблица1[[#This Row],[Аэрофлот - цена]]</f>
        <v>442379070</v>
      </c>
      <c r="S180" s="5">
        <f>(Таблица1[[#This Row],[БСП ао - цена]]-AVERAGE(Таблица1[БСП ао - цена]))/_xlfn.STDEV.S(Таблица1[БСП ао - цена])</f>
        <v>-0.74546643984573635</v>
      </c>
      <c r="T180" s="5">
        <f>(Таблица1[[#This Row],[БСП ао - цена]]-MIN(Таблица1[БСП ао - цена]))/(MAX(Таблица1[БСП ао - цена])-MIN(Таблица1[БСП ао - цена]))</f>
        <v>0.10360506658005847</v>
      </c>
      <c r="U180" s="5">
        <f>(Таблица1[[#This Row],[СевСт-ао цена]]-AVERAGE(Таблица1[СевСт-ао цена]))/_xlfn.STDEV.S(Таблица1[СевСт-ао цена])</f>
        <v>-1.3826171172451671</v>
      </c>
      <c r="V180" s="5">
        <f>(Таблица1[[#This Row],[СевСт-ао цена]]-MIN(Таблица1[СевСт-ао цена]))/(MAX(Таблица1[СевСт-ао цена])-MIN(Таблица1[СевСт-ао цена]))</f>
        <v>0</v>
      </c>
      <c r="W180" s="5">
        <f>(Таблица1[[#This Row],[Аэрофлот - цена]]-AVERAGE(Таблица1[Аэрофлот - цена]))/_xlfn.STDEV.S(Таблица1[Аэрофлот - цена])</f>
        <v>-0.59485017177500288</v>
      </c>
      <c r="X180" s="5">
        <f>(Таблица1[[#This Row],[Аэрофлот - цена]]-MIN(Таблица1[Аэрофлот - цена]))/(MAX(Таблица1[Аэрофлот - цена])-MIN(Таблица1[Аэрофлот - цена]))</f>
        <v>0.16817456093666844</v>
      </c>
    </row>
    <row r="181" spans="1:24" x14ac:dyDescent="0.25">
      <c r="A181" s="1">
        <v>41456</v>
      </c>
      <c r="B181" s="6">
        <v>43.04</v>
      </c>
      <c r="C181" s="6">
        <v>225.9</v>
      </c>
      <c r="D181" s="6">
        <v>58.05</v>
      </c>
      <c r="E181">
        <v>271230</v>
      </c>
      <c r="F181">
        <v>9825620</v>
      </c>
      <c r="G181">
        <v>10991300</v>
      </c>
      <c r="H181" s="5">
        <f>(Таблица1[[#This Row],[БСП ао - цена]]-B180)/B180</f>
        <v>7.5999999999999984E-2</v>
      </c>
      <c r="I181" s="5">
        <f>(Таблица1[[#This Row],[СевСт-ао цена]]-C180)/C180</f>
        <v>7.6739752144899878E-2</v>
      </c>
      <c r="J181" s="5">
        <f>(Таблица1[[#This Row],[Аэрофлот - цена]]-D180)/D180</f>
        <v>2.3809523809523708E-2</v>
      </c>
      <c r="K181" s="5">
        <f>LN(Таблица1[[#This Row],[БСП ао - объём]])</f>
        <v>12.510722448399521</v>
      </c>
      <c r="L181" s="5">
        <f>LN(Таблица1[[#This Row],[СевСт-ао - объём]])</f>
        <v>16.100503818054303</v>
      </c>
      <c r="M181" s="5">
        <f>LN(Таблица1[[#This Row],[Аэрофлот - объём]])</f>
        <v>16.212614608738129</v>
      </c>
      <c r="N181" s="6">
        <f>Таблица1[[#This Row],[БСП ао - цена]]*10</f>
        <v>430.4</v>
      </c>
      <c r="O181" s="6">
        <f>Таблица1[[#This Row],[Аэрофлот - цена]]*10</f>
        <v>580.5</v>
      </c>
      <c r="P181" s="5">
        <f>Таблица1[[#This Row],[БСП ао - объём]]*Таблица1[[#This Row],[БСП ао - цена]]</f>
        <v>11673739.199999999</v>
      </c>
      <c r="Q181" s="5">
        <f>Таблица1[[#This Row],[СевСт-ао - объём]]*Таблица1[[#This Row],[СевСт-ао цена]]</f>
        <v>2219607558</v>
      </c>
      <c r="R181" s="5">
        <f>Таблица1[[#This Row],[Аэрофлот - объём]]*Таблица1[[#This Row],[Аэрофлот - цена]]</f>
        <v>638044965</v>
      </c>
      <c r="S181" s="5">
        <f>(Таблица1[[#This Row],[БСП ао - цена]]-AVERAGE(Таблица1[БСП ао - цена]))/_xlfn.STDEV.S(Таблица1[БСП ао - цена])</f>
        <v>-0.64619589345732786</v>
      </c>
      <c r="T181" s="5">
        <f>(Таблица1[[#This Row],[БСП ао - цена]]-MIN(Таблица1[БСП ао - цена]))/(MAX(Таблица1[БСП ао - цена])-MIN(Таблица1[БСП ао - цена]))</f>
        <v>0.12335173757713543</v>
      </c>
      <c r="U181" s="5">
        <f>(Таблица1[[#This Row],[СевСт-ао цена]]-AVERAGE(Таблица1[СевСт-ао цена]))/_xlfn.STDEV.S(Таблица1[СевСт-ао цена])</f>
        <v>-1.3403211572496041</v>
      </c>
      <c r="V181" s="5">
        <f>(Таблица1[[#This Row],[СевСт-ао цена]]-MIN(Таблица1[СевСт-ао цена]))/(MAX(Таблица1[СевСт-ао цена])-MIN(Таблица1[СевСт-ао цена]))</f>
        <v>9.6326432930477403E-3</v>
      </c>
      <c r="W181" s="5">
        <f>(Таблица1[[#This Row],[Аэрофлот - цена]]-AVERAGE(Таблица1[Аэрофлот - цена]))/_xlfn.STDEV.S(Таблица1[Аэрофлот - цена])</f>
        <v>-0.56107303355278315</v>
      </c>
      <c r="X181" s="5">
        <f>(Таблица1[[#This Row],[Аэрофлот - цена]]-MIN(Таблица1[Аэрофлот - цена]))/(MAX(Таблица1[Аэрофлот - цена])-MIN(Таблица1[Аэрофлот - цена]))</f>
        <v>0.17535923363491215</v>
      </c>
    </row>
    <row r="182" spans="1:24" x14ac:dyDescent="0.25">
      <c r="A182" s="1">
        <v>41463</v>
      </c>
      <c r="B182" s="6">
        <v>44.63</v>
      </c>
      <c r="C182" s="6">
        <v>235.1</v>
      </c>
      <c r="D182" s="6">
        <v>57.9</v>
      </c>
      <c r="E182">
        <v>117990</v>
      </c>
      <c r="F182">
        <v>6795300</v>
      </c>
      <c r="G182">
        <v>6071000</v>
      </c>
      <c r="H182" s="5">
        <f>(Таблица1[[#This Row],[БСП ао - цена]]-B181)/B181</f>
        <v>3.6942379182156211E-2</v>
      </c>
      <c r="I182" s="5">
        <f>(Таблица1[[#This Row],[СевСт-ао цена]]-C181)/C181</f>
        <v>4.0725984949092464E-2</v>
      </c>
      <c r="J182" s="5">
        <f>(Таблица1[[#This Row],[Аэрофлот - цена]]-D181)/D181</f>
        <v>-2.5839793281653505E-3</v>
      </c>
      <c r="K182" s="5">
        <f>LN(Таблица1[[#This Row],[БСП ао - объём]])</f>
        <v>11.678355154093964</v>
      </c>
      <c r="L182" s="5">
        <f>LN(Таблица1[[#This Row],[СевСт-ао - объём]])</f>
        <v>15.731741754703169</v>
      </c>
      <c r="M182" s="5">
        <f>LN(Таблица1[[#This Row],[Аэрофлот - объём]])</f>
        <v>15.619033894112571</v>
      </c>
      <c r="N182" s="6">
        <f>Таблица1[[#This Row],[БСП ао - цена]]*10</f>
        <v>446.3</v>
      </c>
      <c r="O182" s="6">
        <f>Таблица1[[#This Row],[Аэрофлот - цена]]*10</f>
        <v>579</v>
      </c>
      <c r="P182" s="5">
        <f>Таблица1[[#This Row],[БСП ао - объём]]*Таблица1[[#This Row],[БСП ао - цена]]</f>
        <v>5265893.7</v>
      </c>
      <c r="Q182" s="5">
        <f>Таблица1[[#This Row],[СевСт-ао - объём]]*Таблица1[[#This Row],[СевСт-ао цена]]</f>
        <v>1597575030</v>
      </c>
      <c r="R182" s="5">
        <f>Таблица1[[#This Row],[Аэрофлот - объём]]*Таблица1[[#This Row],[Аэрофлот - цена]]</f>
        <v>351510900</v>
      </c>
      <c r="S182" s="5">
        <f>(Таблица1[[#This Row],[БСП ао - цена]]-AVERAGE(Таблица1[БСП ао - цена]))/_xlfn.STDEV.S(Таблица1[БСП ао - цена])</f>
        <v>-0.59427478531339029</v>
      </c>
      <c r="T182" s="5">
        <f>(Таблица1[[#This Row],[БСП ао - цена]]-MIN(Таблица1[БСП ао - цена]))/(MAX(Таблица1[БСП ао - цена])-MIN(Таблица1[БСП ао - цена]))</f>
        <v>0.13367976615784347</v>
      </c>
      <c r="U182" s="5">
        <f>(Таблица1[[#This Row],[СевСт-ао цена]]-AVERAGE(Таблица1[СевСт-ао цена]))/_xlfn.STDEV.S(Таблица1[СевСт-ао цена])</f>
        <v>-1.3161520372521394</v>
      </c>
      <c r="V182" s="5">
        <f>(Таблица1[[#This Row],[СевСт-ао цена]]-MIN(Таблица1[СевСт-ао цена]))/(MAX(Таблица1[СевСт-ао цена])-MIN(Таблица1[СевСт-ао цена]))</f>
        <v>1.5137010889075016E-2</v>
      </c>
      <c r="W182" s="5">
        <f>(Таблица1[[#This Row],[Аэрофлот - цена]]-AVERAGE(Таблица1[Аэрофлот - цена]))/_xlfn.STDEV.S(Таблица1[Аэрофлот - цена])</f>
        <v>-0.56482604891080757</v>
      </c>
      <c r="X182" s="5">
        <f>(Таблица1[[#This Row],[Аэрофлот - цена]]-MIN(Таблица1[Аэрофлот - цена]))/(MAX(Таблица1[Аэрофлот - цена])-MIN(Таблица1[Аэрофлот - цена]))</f>
        <v>0.17456093666844064</v>
      </c>
    </row>
    <row r="183" spans="1:24" x14ac:dyDescent="0.25">
      <c r="A183" s="1">
        <v>41470</v>
      </c>
      <c r="B183" s="6">
        <v>46.29</v>
      </c>
      <c r="C183" s="6">
        <v>247.9</v>
      </c>
      <c r="D183" s="6">
        <v>57.03</v>
      </c>
      <c r="E183">
        <v>146680</v>
      </c>
      <c r="F183">
        <v>7581380</v>
      </c>
      <c r="G183">
        <v>5795500</v>
      </c>
      <c r="H183" s="5">
        <f>(Таблица1[[#This Row],[БСП ао - цена]]-B182)/B182</f>
        <v>3.7194712077078119E-2</v>
      </c>
      <c r="I183" s="5">
        <f>(Таблица1[[#This Row],[СевСт-ао цена]]-C182)/C182</f>
        <v>5.4444917056571722E-2</v>
      </c>
      <c r="J183" s="5">
        <f>(Таблица1[[#This Row],[Аэрофлот - цена]]-D182)/D182</f>
        <v>-1.5025906735751252E-2</v>
      </c>
      <c r="K183" s="5">
        <f>LN(Таблица1[[#This Row],[БСП ао - объём]])</f>
        <v>11.896008622185262</v>
      </c>
      <c r="L183" s="5">
        <f>LN(Таблица1[[#This Row],[СевСт-ао - объём]])</f>
        <v>15.841205799095492</v>
      </c>
      <c r="M183" s="5">
        <f>LN(Таблица1[[#This Row],[Аэрофлот - объём]])</f>
        <v>15.572592312310936</v>
      </c>
      <c r="N183" s="6">
        <f>Таблица1[[#This Row],[БСП ао - цена]]*10</f>
        <v>462.9</v>
      </c>
      <c r="O183" s="6">
        <f>Таблица1[[#This Row],[Аэрофлот - цена]]*10</f>
        <v>570.29999999999995</v>
      </c>
      <c r="P183" s="5">
        <f>Таблица1[[#This Row],[БСП ао - объём]]*Таблица1[[#This Row],[БСП ао - цена]]</f>
        <v>6789817.2000000002</v>
      </c>
      <c r="Q183" s="5">
        <f>Таблица1[[#This Row],[СевСт-ао - объём]]*Таблица1[[#This Row],[СевСт-ао цена]]</f>
        <v>1879424102</v>
      </c>
      <c r="R183" s="5">
        <f>Таблица1[[#This Row],[Аэрофлот - объём]]*Таблица1[[#This Row],[Аэрофлот - цена]]</f>
        <v>330517365</v>
      </c>
      <c r="S183" s="5">
        <f>(Таблица1[[#This Row],[БСП ао - цена]]-AVERAGE(Таблица1[БСП ао - цена]))/_xlfn.STDEV.S(Таблица1[БСП ао - цена])</f>
        <v>-0.54006784221971993</v>
      </c>
      <c r="T183" s="5">
        <f>(Таблица1[[#This Row],[БСП ао - цена]]-MIN(Таблица1[БСП ао - цена]))/(MAX(Таблица1[БСП ао - цена])-MIN(Таблица1[БСП ао - цена]))</f>
        <v>0.14446248782072102</v>
      </c>
      <c r="U183" s="5">
        <f>(Таблица1[[#This Row],[СевСт-ао цена]]-AVERAGE(Таблица1[СевСт-ао цена]))/_xlfn.STDEV.S(Таблица1[СевСт-ао цена])</f>
        <v>-1.2825254355165365</v>
      </c>
      <c r="V183" s="5">
        <f>(Таблица1[[#This Row],[СевСт-ао цена]]-MIN(Таблица1[СевСт-ао цена]))/(MAX(Таблица1[СевСт-ао цена])-MIN(Таблица1[СевСт-ао цена]))</f>
        <v>2.2795261457460806E-2</v>
      </c>
      <c r="W183" s="5">
        <f>(Таблица1[[#This Row],[Аэрофлот - цена]]-AVERAGE(Таблица1[Аэрофлот - цена]))/_xlfn.STDEV.S(Таблица1[Аэрофлот - цена])</f>
        <v>-0.58659353798734915</v>
      </c>
      <c r="X183" s="5">
        <f>(Таблица1[[#This Row],[Аэрофлот - цена]]-MIN(Таблица1[Аэрофлот - цена]))/(MAX(Таблица1[Аэрофлот - цена])-MIN(Таблица1[Аэрофлот - цена]))</f>
        <v>0.16993081426290579</v>
      </c>
    </row>
    <row r="184" spans="1:24" x14ac:dyDescent="0.25">
      <c r="A184" s="1">
        <v>41477</v>
      </c>
      <c r="B184" s="6">
        <v>46.5</v>
      </c>
      <c r="C184" s="6">
        <v>249.3</v>
      </c>
      <c r="D184" s="6">
        <v>55.11</v>
      </c>
      <c r="E184">
        <v>580360</v>
      </c>
      <c r="F184">
        <v>9227010</v>
      </c>
      <c r="G184">
        <v>5074800</v>
      </c>
      <c r="H184" s="5">
        <f>(Таблица1[[#This Row],[БСП ао - цена]]-B183)/B183</f>
        <v>4.5366169799092859E-3</v>
      </c>
      <c r="I184" s="5">
        <f>(Таблица1[[#This Row],[СевСт-ао цена]]-C183)/C183</f>
        <v>5.6474384832594015E-3</v>
      </c>
      <c r="J184" s="5">
        <f>(Таблица1[[#This Row],[Аэрофлот - цена]]-D183)/D183</f>
        <v>-3.3666491320357733E-2</v>
      </c>
      <c r="K184" s="5">
        <f>LN(Таблица1[[#This Row],[БСП ао - объём]])</f>
        <v>13.271403879629622</v>
      </c>
      <c r="L184" s="5">
        <f>LN(Таблица1[[#This Row],[СевСт-ао - объём]])</f>
        <v>16.037645610335982</v>
      </c>
      <c r="M184" s="5">
        <f>LN(Таблица1[[#This Row],[Аэрофлот - объём]])</f>
        <v>15.439797673248581</v>
      </c>
      <c r="N184" s="6">
        <f>Таблица1[[#This Row],[БСП ао - цена]]*10</f>
        <v>465</v>
      </c>
      <c r="O184" s="6">
        <f>Таблица1[[#This Row],[Аэрофлот - цена]]*10</f>
        <v>551.1</v>
      </c>
      <c r="P184" s="5">
        <f>Таблица1[[#This Row],[БСП ао - объём]]*Таблица1[[#This Row],[БСП ао - цена]]</f>
        <v>26986740</v>
      </c>
      <c r="Q184" s="5">
        <f>Таблица1[[#This Row],[СевСт-ао - объём]]*Таблица1[[#This Row],[СевСт-ао цена]]</f>
        <v>2300293593</v>
      </c>
      <c r="R184" s="5">
        <f>Таблица1[[#This Row],[Аэрофлот - объём]]*Таблица1[[#This Row],[Аэрофлот - цена]]</f>
        <v>279672228</v>
      </c>
      <c r="S184" s="5">
        <f>(Таблица1[[#This Row],[БСП ао - цена]]-AVERAGE(Таблица1[БСП ао - цена]))/_xlfn.STDEV.S(Таблица1[БСП ао - цена])</f>
        <v>-0.5332103373705207</v>
      </c>
      <c r="T184" s="5">
        <f>(Таблица1[[#This Row],[БСП ао - цена]]-MIN(Таблица1[БСП ао - цена]))/(MAX(Таблица1[БСП ао - цена])-MIN(Таблица1[БСП ао - цена]))</f>
        <v>0.14582656706722963</v>
      </c>
      <c r="U184" s="5">
        <f>(Таблица1[[#This Row],[СевСт-ао цена]]-AVERAGE(Таблица1[СевСт-ао цена]))/_xlfn.STDEV.S(Таблица1[СевСт-ао цена])</f>
        <v>-1.2788475259517049</v>
      </c>
      <c r="V184" s="5">
        <f>(Таблица1[[#This Row],[СевСт-ао цена]]-MIN(Таблица1[СевСт-ао цена]))/(MAX(Таблица1[СевСт-ао цена])-MIN(Таблица1[СевСт-ао цена]))</f>
        <v>2.3632882613378006E-2</v>
      </c>
      <c r="W184" s="5">
        <f>(Таблица1[[#This Row],[Аэрофлот - цена]]-AVERAGE(Таблица1[Аэрофлот - цена]))/_xlfn.STDEV.S(Таблица1[Аэрофлот - цена])</f>
        <v>-0.63463213457006196</v>
      </c>
      <c r="X184" s="5">
        <f>(Таблица1[[#This Row],[Аэрофлот - цена]]-MIN(Таблица1[Аэрофлот - цена]))/(MAX(Таблица1[Аэрофлот - цена])-MIN(Таблица1[Аэрофлот - цена]))</f>
        <v>0.15971261309207024</v>
      </c>
    </row>
    <row r="185" spans="1:24" x14ac:dyDescent="0.25">
      <c r="A185" s="1">
        <v>41484</v>
      </c>
      <c r="B185" s="6">
        <v>45</v>
      </c>
      <c r="C185" s="6">
        <v>261</v>
      </c>
      <c r="D185" s="6">
        <v>57.01</v>
      </c>
      <c r="E185">
        <v>79750</v>
      </c>
      <c r="F185">
        <v>7547210</v>
      </c>
      <c r="G185">
        <v>6183900</v>
      </c>
      <c r="H185" s="5">
        <f>(Таблица1[[#This Row],[БСП ао - цена]]-B184)/B184</f>
        <v>-3.2258064516129031E-2</v>
      </c>
      <c r="I185" s="5">
        <f>(Таблица1[[#This Row],[СевСт-ао цена]]-C184)/C184</f>
        <v>4.6931407942238219E-2</v>
      </c>
      <c r="J185" s="5">
        <f>(Таблица1[[#This Row],[Аэрофлот - цена]]-D184)/D184</f>
        <v>3.4476501542369781E-2</v>
      </c>
      <c r="K185" s="5">
        <f>LN(Таблица1[[#This Row],[БСП ао - объём]])</f>
        <v>11.286652020647091</v>
      </c>
      <c r="L185" s="5">
        <f>LN(Таблица1[[#This Row],[СевСт-ао - объём]])</f>
        <v>15.836688516505957</v>
      </c>
      <c r="M185" s="5">
        <f>LN(Таблица1[[#This Row],[Аэрофлот - объём]])</f>
        <v>15.637459698355388</v>
      </c>
      <c r="N185" s="6">
        <f>Таблица1[[#This Row],[БСП ао - цена]]*10</f>
        <v>450</v>
      </c>
      <c r="O185" s="6">
        <f>Таблица1[[#This Row],[Аэрофлот - цена]]*10</f>
        <v>570.1</v>
      </c>
      <c r="P185" s="5">
        <f>Таблица1[[#This Row],[БСП ао - объём]]*Таблица1[[#This Row],[БСП ао - цена]]</f>
        <v>3588750</v>
      </c>
      <c r="Q185" s="5">
        <f>Таблица1[[#This Row],[СевСт-ао - объём]]*Таблица1[[#This Row],[СевСт-ао цена]]</f>
        <v>1969821810</v>
      </c>
      <c r="R185" s="5">
        <f>Таблица1[[#This Row],[Аэрофлот - объём]]*Таблица1[[#This Row],[Аэрофлот - цена]]</f>
        <v>352544139</v>
      </c>
      <c r="S185" s="5">
        <f>(Таблица1[[#This Row],[БСП ао - цена]]-AVERAGE(Таблица1[БСП ао - цена]))/_xlfn.STDEV.S(Таблица1[БСП ао - цена])</f>
        <v>-0.58219251486480117</v>
      </c>
      <c r="T185" s="5">
        <f>(Таблица1[[#This Row],[БСП ао - цена]]-MIN(Таблица1[БСП ао - цена]))/(MAX(Таблица1[БСП ао - цена])-MIN(Таблица1[БСП ао - цена]))</f>
        <v>0.13608314387788242</v>
      </c>
      <c r="U185" s="5">
        <f>(Таблица1[[#This Row],[СевСт-ао цена]]-AVERAGE(Таблица1[СевСт-ао цена]))/_xlfn.STDEV.S(Таблица1[СевСт-ао цена])</f>
        <v>-1.2481107103027553</v>
      </c>
      <c r="V185" s="5">
        <f>(Таблица1[[#This Row],[СевСт-ао цена]]-MIN(Таблица1[СевСт-ао цена]))/(MAX(Таблица1[СевСт-ао цена])-MIN(Таблица1[СевСт-ао цена]))</f>
        <v>3.0633002273543129E-2</v>
      </c>
      <c r="W185" s="5">
        <f>(Таблица1[[#This Row],[Аэрофлот - цена]]-AVERAGE(Таблица1[Аэрофлот - цена]))/_xlfn.STDEV.S(Таблица1[Аэрофлот - цена])</f>
        <v>-0.58709394003508586</v>
      </c>
      <c r="X185" s="5">
        <f>(Таблица1[[#This Row],[Аэрофлот - цена]]-MIN(Таблица1[Аэрофлот - цена]))/(MAX(Таблица1[Аэрофлот - цена])-MIN(Таблица1[Аэрофлот - цена]))</f>
        <v>0.16982437466737624</v>
      </c>
    </row>
    <row r="186" spans="1:24" x14ac:dyDescent="0.25">
      <c r="A186" s="1">
        <v>41491</v>
      </c>
      <c r="B186" s="6">
        <v>43.12</v>
      </c>
      <c r="C186" s="6">
        <v>272.5</v>
      </c>
      <c r="D186" s="6">
        <v>55.96</v>
      </c>
      <c r="E186">
        <v>67630</v>
      </c>
      <c r="F186">
        <v>11284820</v>
      </c>
      <c r="G186">
        <v>4031500</v>
      </c>
      <c r="H186" s="5">
        <f>(Таблица1[[#This Row],[БСП ао - цена]]-B185)/B185</f>
        <v>-4.1777777777777837E-2</v>
      </c>
      <c r="I186" s="5">
        <f>(Таблица1[[#This Row],[СевСт-ао цена]]-C185)/C185</f>
        <v>4.4061302681992334E-2</v>
      </c>
      <c r="J186" s="5">
        <f>(Таблица1[[#This Row],[Аэрофлот - цена]]-D185)/D185</f>
        <v>-1.8417821434835946E-2</v>
      </c>
      <c r="K186" s="5">
        <f>LN(Таблица1[[#This Row],[БСП ао - объём]])</f>
        <v>11.121806950568986</v>
      </c>
      <c r="L186" s="5">
        <f>LN(Таблица1[[#This Row],[СевСт-ао - объём]])</f>
        <v>16.238969017729957</v>
      </c>
      <c r="M186" s="5">
        <f>LN(Таблица1[[#This Row],[Аэрофлот - объём]])</f>
        <v>15.209649073107213</v>
      </c>
      <c r="N186" s="6">
        <f>Таблица1[[#This Row],[БСП ао - цена]]*10</f>
        <v>431.2</v>
      </c>
      <c r="O186" s="6">
        <f>Таблица1[[#This Row],[Аэрофлот - цена]]*10</f>
        <v>559.6</v>
      </c>
      <c r="P186" s="5">
        <f>Таблица1[[#This Row],[БСП ао - объём]]*Таблица1[[#This Row],[БСП ао - цена]]</f>
        <v>2916205.5999999996</v>
      </c>
      <c r="Q186" s="5">
        <f>Таблица1[[#This Row],[СевСт-ао - объём]]*Таблица1[[#This Row],[СевСт-ао цена]]</f>
        <v>3075113450</v>
      </c>
      <c r="R186" s="5">
        <f>Таблица1[[#This Row],[Аэрофлот - объём]]*Таблица1[[#This Row],[Аэрофлот - цена]]</f>
        <v>225602740</v>
      </c>
      <c r="S186" s="5">
        <f>(Таблица1[[#This Row],[БСП ао - цена]]-AVERAGE(Таблица1[БСП ао - цена]))/_xlfn.STDEV.S(Таблица1[БСП ао - цена])</f>
        <v>-0.64358351065763286</v>
      </c>
      <c r="T186" s="5">
        <f>(Таблица1[[#This Row],[БСП ао - цена]]-MIN(Таблица1[БСП ао - цена]))/(MAX(Таблица1[БСП ао - цена])-MIN(Таблица1[БСП ао - цена]))</f>
        <v>0.1238713868139006</v>
      </c>
      <c r="U186" s="5">
        <f>(Таблица1[[#This Row],[СевСт-ао цена]]-AVERAGE(Таблица1[СевСт-ао цена]))/_xlfn.STDEV.S(Таблица1[СевСт-ао цена])</f>
        <v>-1.2178993103059246</v>
      </c>
      <c r="V186" s="5">
        <f>(Таблица1[[#This Row],[СевСт-ао цена]]-MIN(Таблица1[СевСт-ао цена]))/(MAX(Таблица1[СевСт-ао цена])-MIN(Таблица1[СевСт-ао цена]))</f>
        <v>3.7513461768577235E-2</v>
      </c>
      <c r="W186" s="5">
        <f>(Таблица1[[#This Row],[Аэрофлот - цена]]-AVERAGE(Таблица1[Аэрофлот - цена]))/_xlfn.STDEV.S(Таблица1[Аэрофлот - цена])</f>
        <v>-0.61336504754125687</v>
      </c>
      <c r="X186" s="5">
        <f>(Таблица1[[#This Row],[Аэрофлот - цена]]-MIN(Таблица1[Аэрофлот - цена]))/(MAX(Таблица1[Аэрофлот - цена])-MIN(Таблица1[Аэрофлот - цена]))</f>
        <v>0.16423629590207556</v>
      </c>
    </row>
    <row r="187" spans="1:24" x14ac:dyDescent="0.25">
      <c r="A187" s="1">
        <v>41498</v>
      </c>
      <c r="B187" s="6">
        <v>42.71</v>
      </c>
      <c r="C187" s="6">
        <v>273.10000000000002</v>
      </c>
      <c r="D187" s="6">
        <v>53.91</v>
      </c>
      <c r="E187">
        <v>158590</v>
      </c>
      <c r="F187">
        <v>9597400</v>
      </c>
      <c r="G187">
        <v>3137400</v>
      </c>
      <c r="H187" s="5">
        <f>(Таблица1[[#This Row],[БСП ао - цена]]-B186)/B186</f>
        <v>-9.5083487940630009E-3</v>
      </c>
      <c r="I187" s="5">
        <f>(Таблица1[[#This Row],[СевСт-ао цена]]-C186)/C186</f>
        <v>2.2018348623854046E-3</v>
      </c>
      <c r="J187" s="5">
        <f>(Таблица1[[#This Row],[Аэрофлот - цена]]-D186)/D186</f>
        <v>-3.663330950679064E-2</v>
      </c>
      <c r="K187" s="5">
        <f>LN(Таблица1[[#This Row],[БСП ао - объём]])</f>
        <v>11.974077534492647</v>
      </c>
      <c r="L187" s="5">
        <f>LN(Таблица1[[#This Row],[СевСт-ао - объём]])</f>
        <v>16.07700278642276</v>
      </c>
      <c r="M187" s="5">
        <f>LN(Таблица1[[#This Row],[Аэрофлот - объём]])</f>
        <v>14.958904989404276</v>
      </c>
      <c r="N187" s="6">
        <f>Таблица1[[#This Row],[БСП ао - цена]]*10</f>
        <v>427.1</v>
      </c>
      <c r="O187" s="6">
        <f>Таблица1[[#This Row],[Аэрофлот - цена]]*10</f>
        <v>539.09999999999991</v>
      </c>
      <c r="P187" s="5">
        <f>Таблица1[[#This Row],[БСП ао - объём]]*Таблица1[[#This Row],[БСП ао - цена]]</f>
        <v>6773378.9000000004</v>
      </c>
      <c r="Q187" s="5">
        <f>Таблица1[[#This Row],[СевСт-ао - объём]]*Таблица1[[#This Row],[СевСт-ао цена]]</f>
        <v>2621049940</v>
      </c>
      <c r="R187" s="5">
        <f>Таблица1[[#This Row],[Аэрофлот - объём]]*Таблица1[[#This Row],[Аэрофлот - цена]]</f>
        <v>169137234</v>
      </c>
      <c r="S187" s="5">
        <f>(Таблица1[[#This Row],[БСП ао - цена]]-AVERAGE(Таблица1[БСП ао - цена]))/_xlfn.STDEV.S(Таблица1[БСП ао - цена])</f>
        <v>-0.65697197250606942</v>
      </c>
      <c r="T187" s="5">
        <f>(Таблица1[[#This Row],[БСП ао - цена]]-MIN(Таблица1[БСП ао - цена]))/(MAX(Таблица1[БСП ао - цена])-MIN(Таблица1[БСП ао - цена]))</f>
        <v>0.12120818447547906</v>
      </c>
      <c r="U187" s="5">
        <f>(Таблица1[[#This Row],[СевСт-ао цена]]-AVERAGE(Таблица1[СевСт-ао цена]))/_xlfn.STDEV.S(Таблица1[СевСт-ао цена])</f>
        <v>-1.2163230633495681</v>
      </c>
      <c r="V187" s="5">
        <f>(Таблица1[[#This Row],[СевСт-ао цена]]-MIN(Таблица1[СевСт-ао цена]))/(MAX(Таблица1[СевСт-ао цена])-MIN(Таблица1[СевСт-ао цена]))</f>
        <v>3.7872442263970331E-2</v>
      </c>
      <c r="W187" s="5">
        <f>(Таблица1[[#This Row],[Аэрофлот - цена]]-AVERAGE(Таблица1[Аэрофлот - цена]))/_xlfn.STDEV.S(Таблица1[Аэрофлот - цена])</f>
        <v>-0.66465625743425749</v>
      </c>
      <c r="X187" s="5">
        <f>(Таблица1[[#This Row],[Аэрофлот - цена]]-MIN(Таблица1[Аэрофлот - цена]))/(MAX(Таблица1[Аэрофлот - цена])-MIN(Таблица1[Аэрофлот - цена]))</f>
        <v>0.15332623736029799</v>
      </c>
    </row>
    <row r="188" spans="1:24" x14ac:dyDescent="0.25">
      <c r="A188" s="1">
        <v>41505</v>
      </c>
      <c r="B188" s="6">
        <v>41.87</v>
      </c>
      <c r="C188" s="6">
        <v>280.60000000000002</v>
      </c>
      <c r="D188" s="6">
        <v>54</v>
      </c>
      <c r="E188">
        <v>161350</v>
      </c>
      <c r="F188">
        <v>7823310</v>
      </c>
      <c r="G188">
        <v>6382100</v>
      </c>
      <c r="H188" s="5">
        <f>(Таблица1[[#This Row],[БСП ао - цена]]-B187)/B187</f>
        <v>-1.9667525169749553E-2</v>
      </c>
      <c r="I188" s="5">
        <f>(Таблица1[[#This Row],[СевСт-ао цена]]-C187)/C187</f>
        <v>2.7462467960454044E-2</v>
      </c>
      <c r="J188" s="5">
        <f>(Таблица1[[#This Row],[Аэрофлот - цена]]-D187)/D187</f>
        <v>1.6694490818030684E-3</v>
      </c>
      <c r="K188" s="5">
        <f>LN(Таблица1[[#This Row],[БСП ао - объём]])</f>
        <v>11.991331197480108</v>
      </c>
      <c r="L188" s="5">
        <f>LN(Таблица1[[#This Row],[СевСт-ао - объём]])</f>
        <v>15.872618296623758</v>
      </c>
      <c r="M188" s="5">
        <f>LN(Таблица1[[#This Row],[Аэрофлот - объём]])</f>
        <v>15.669007754766824</v>
      </c>
      <c r="N188" s="6">
        <f>Таблица1[[#This Row],[БСП ао - цена]]*10</f>
        <v>418.7</v>
      </c>
      <c r="O188" s="6">
        <f>Таблица1[[#This Row],[Аэрофлот - цена]]*10</f>
        <v>540</v>
      </c>
      <c r="P188" s="5">
        <f>Таблица1[[#This Row],[БСП ао - объём]]*Таблица1[[#This Row],[БСП ао - цена]]</f>
        <v>6755724.5</v>
      </c>
      <c r="Q188" s="5">
        <f>Таблица1[[#This Row],[СевСт-ао - объём]]*Таблица1[[#This Row],[СевСт-ао цена]]</f>
        <v>2195220786</v>
      </c>
      <c r="R188" s="5">
        <f>Таблица1[[#This Row],[Аэрофлот - объём]]*Таблица1[[#This Row],[Аэрофлот - цена]]</f>
        <v>344633400</v>
      </c>
      <c r="S188" s="5">
        <f>(Таблица1[[#This Row],[БСП ао - цена]]-AVERAGE(Таблица1[БСП ао - цена]))/_xlfn.STDEV.S(Таблица1[БСП ао - цена])</f>
        <v>-0.68440199190286666</v>
      </c>
      <c r="T188" s="5">
        <f>(Таблица1[[#This Row],[БСП ао - цена]]-MIN(Таблица1[БСП ао - цена]))/(MAX(Таблица1[БСП ао - цена])-MIN(Таблица1[БСП ао - цена]))</f>
        <v>0.11575186748944462</v>
      </c>
      <c r="U188" s="5">
        <f>(Таблица1[[#This Row],[СевСт-ао цена]]-AVERAGE(Таблица1[СевСт-ао цена]))/_xlfn.STDEV.S(Таблица1[СевСт-ао цена])</f>
        <v>-1.1966199763951133</v>
      </c>
      <c r="V188" s="5">
        <f>(Таблица1[[#This Row],[СевСт-ао цена]]-MIN(Таблица1[СевСт-ао цена]))/(MAX(Таблица1[СевСт-ао цена])-MIN(Таблица1[СевСт-ао цена]))</f>
        <v>4.2359698456383876E-2</v>
      </c>
      <c r="W188" s="5">
        <f>(Таблица1[[#This Row],[Аэрофлот - цена]]-AVERAGE(Таблица1[Аэрофлот - цена]))/_xlfn.STDEV.S(Таблица1[Аэрофлот - цена])</f>
        <v>-0.66240444821944278</v>
      </c>
      <c r="X188" s="5">
        <f>(Таблица1[[#This Row],[Аэрофлот - цена]]-MIN(Таблица1[Аэрофлот - цена]))/(MAX(Таблица1[Аэрофлот - цена])-MIN(Таблица1[Аэрофлот - цена]))</f>
        <v>0.15380521554018092</v>
      </c>
    </row>
    <row r="189" spans="1:24" x14ac:dyDescent="0.25">
      <c r="A189" s="1">
        <v>41512</v>
      </c>
      <c r="B189" s="6">
        <v>40.58</v>
      </c>
      <c r="C189" s="6">
        <v>275.89999999999998</v>
      </c>
      <c r="D189" s="6">
        <v>48.82</v>
      </c>
      <c r="E189">
        <v>143930</v>
      </c>
      <c r="F189">
        <v>5592510</v>
      </c>
      <c r="G189">
        <v>11622900</v>
      </c>
      <c r="H189" s="5">
        <f>(Таблица1[[#This Row],[БСП ао - цена]]-B188)/B188</f>
        <v>-3.0809648913303064E-2</v>
      </c>
      <c r="I189" s="5">
        <f>(Таблица1[[#This Row],[СевСт-ао цена]]-C188)/C188</f>
        <v>-1.6749821810406434E-2</v>
      </c>
      <c r="J189" s="5">
        <f>(Таблица1[[#This Row],[Аэрофлот - цена]]-D188)/D188</f>
        <v>-9.5925925925925914E-2</v>
      </c>
      <c r="K189" s="5">
        <f>LN(Таблица1[[#This Row],[БСП ао - объём]])</f>
        <v>11.877082349256716</v>
      </c>
      <c r="L189" s="5">
        <f>LN(Таблица1[[#This Row],[СевСт-ао - объём]])</f>
        <v>15.536938760453898</v>
      </c>
      <c r="M189" s="5">
        <f>LN(Таблица1[[#This Row],[Аэрофлот - объём]])</f>
        <v>16.268487847958102</v>
      </c>
      <c r="N189" s="6">
        <f>Таблица1[[#This Row],[БСП ао - цена]]*10</f>
        <v>405.79999999999995</v>
      </c>
      <c r="O189" s="6">
        <f>Таблица1[[#This Row],[Аэрофлот - цена]]*10</f>
        <v>488.2</v>
      </c>
      <c r="P189" s="5">
        <f>Таблица1[[#This Row],[БСП ао - объём]]*Таблица1[[#This Row],[БСП ао - цена]]</f>
        <v>5840679.3999999994</v>
      </c>
      <c r="Q189" s="5">
        <f>Таблица1[[#This Row],[СевСт-ао - объём]]*Таблица1[[#This Row],[СевСт-ао цена]]</f>
        <v>1542973508.9999998</v>
      </c>
      <c r="R189" s="5">
        <f>Таблица1[[#This Row],[Аэрофлот - объём]]*Таблица1[[#This Row],[Аэрофлот - цена]]</f>
        <v>567429978</v>
      </c>
      <c r="S189" s="5">
        <f>(Таблица1[[#This Row],[БСП ао - цена]]-AVERAGE(Таблица1[БСП ао - цена]))/_xlfn.STDEV.S(Таблица1[БСП ао - цена])</f>
        <v>-0.7265266645479479</v>
      </c>
      <c r="T189" s="5">
        <f>(Таблица1[[#This Row],[БСП ао - цена]]-MIN(Таблица1[БСП ао - цена]))/(MAX(Таблица1[БСП ао - цена])-MIN(Таблица1[БСП ао - цена]))</f>
        <v>0.10737252354660604</v>
      </c>
      <c r="U189" s="5">
        <f>(Таблица1[[#This Row],[СевСт-ао цена]]-AVERAGE(Таблица1[СевСт-ао цена]))/_xlfn.STDEV.S(Таблица1[СевСт-ао цена])</f>
        <v>-1.2089672442199051</v>
      </c>
      <c r="V189" s="5">
        <f>(Таблица1[[#This Row],[СевСт-ао цена]]-MIN(Таблица1[СевСт-ао цена]))/(MAX(Таблица1[СевСт-ао цена])-MIN(Таблица1[СевСт-ао цена]))</f>
        <v>3.9547684575804695E-2</v>
      </c>
      <c r="W189" s="5">
        <f>(Таблица1[[#This Row],[Аэрофлот - цена]]-AVERAGE(Таблица1[Аэрофлот - цена]))/_xlfn.STDEV.S(Таблица1[Аэрофлот - цена])</f>
        <v>-0.79200857858321982</v>
      </c>
      <c r="X189" s="5">
        <f>(Таблица1[[#This Row],[Аэрофлот - цена]]-MIN(Таблица1[Аэрофлот - цена]))/(MAX(Таблица1[Аэрофлот - цена])-MIN(Таблица1[Аэрофлот - цена]))</f>
        <v>0.12623736029803087</v>
      </c>
    </row>
    <row r="190" spans="1:24" x14ac:dyDescent="0.25">
      <c r="A190" s="1">
        <v>41519</v>
      </c>
      <c r="B190" s="6">
        <v>39.99</v>
      </c>
      <c r="C190" s="6">
        <v>288.8</v>
      </c>
      <c r="D190" s="6">
        <v>49.47</v>
      </c>
      <c r="E190">
        <v>313760</v>
      </c>
      <c r="F190">
        <v>6221720</v>
      </c>
      <c r="G190">
        <v>13149300</v>
      </c>
      <c r="H190" s="5">
        <f>(Таблица1[[#This Row],[БСП ао - цена]]-B189)/B189</f>
        <v>-1.4539181862986602E-2</v>
      </c>
      <c r="I190" s="5">
        <f>(Таблица1[[#This Row],[СевСт-ао цена]]-C189)/C189</f>
        <v>4.6756071040232099E-2</v>
      </c>
      <c r="J190" s="5">
        <f>(Таблица1[[#This Row],[Аэрофлот - цена]]-D189)/D189</f>
        <v>1.331421548545675E-2</v>
      </c>
      <c r="K190" s="5">
        <f>LN(Таблица1[[#This Row],[БСП ао - объём]])</f>
        <v>12.656383641430173</v>
      </c>
      <c r="L190" s="5">
        <f>LN(Таблица1[[#This Row],[СевСт-ао - объём]])</f>
        <v>15.643556953819916</v>
      </c>
      <c r="M190" s="5">
        <f>LN(Таблица1[[#This Row],[Аэрофлот - объём]])</f>
        <v>16.391879083232013</v>
      </c>
      <c r="N190" s="6">
        <f>Таблица1[[#This Row],[БСП ао - цена]]*10</f>
        <v>399.90000000000003</v>
      </c>
      <c r="O190" s="6">
        <f>Таблица1[[#This Row],[Аэрофлот - цена]]*10</f>
        <v>494.7</v>
      </c>
      <c r="P190" s="5">
        <f>Таблица1[[#This Row],[БСП ао - объём]]*Таблица1[[#This Row],[БСП ао - цена]]</f>
        <v>12547262.4</v>
      </c>
      <c r="Q190" s="5">
        <f>Таблица1[[#This Row],[СевСт-ао - объём]]*Таблица1[[#This Row],[СевСт-ао цена]]</f>
        <v>1796832736</v>
      </c>
      <c r="R190" s="5">
        <f>Таблица1[[#This Row],[Аэрофлот - объём]]*Таблица1[[#This Row],[Аэрофлот - цена]]</f>
        <v>650495871</v>
      </c>
      <c r="S190" s="5">
        <f>(Таблица1[[#This Row],[БСП ао - цена]]-AVERAGE(Таблица1[БСП ао - цена]))/_xlfn.STDEV.S(Таблица1[БСП ао - цена])</f>
        <v>-0.74579298769569813</v>
      </c>
      <c r="T190" s="5">
        <f>(Таблица1[[#This Row],[БСП ао - цена]]-MIN(Таблица1[БСП ао - цена]))/(MAX(Таблица1[БСП ао - цена])-MIN(Таблица1[БСП ао - цена]))</f>
        <v>0.10354011042546282</v>
      </c>
      <c r="U190" s="5">
        <f>(Таблица1[[#This Row],[СевСт-ао цена]]-AVERAGE(Таблица1[СевСт-ао цена]))/_xlfn.STDEV.S(Таблица1[СевСт-ао цена])</f>
        <v>-1.1750779346582427</v>
      </c>
      <c r="V190" s="5">
        <f>(Таблица1[[#This Row],[СевСт-ао цена]]-MIN(Таблица1[СевСт-ао цена]))/(MAX(Таблица1[СевСт-ао цена])-MIN(Таблица1[СевСт-ао цена]))</f>
        <v>4.7265765226756011E-2</v>
      </c>
      <c r="W190" s="5">
        <f>(Таблица1[[#This Row],[Аэрофлот - цена]]-AVERAGE(Таблица1[Аэрофлот - цена]))/_xlfn.STDEV.S(Таблица1[Аэрофлот - цена])</f>
        <v>-0.77574551203178066</v>
      </c>
      <c r="X190" s="5">
        <f>(Таблица1[[#This Row],[Аэрофлот - цена]]-MIN(Таблица1[Аэрофлот - цена]))/(MAX(Таблица1[Аэрофлот - цена])-MIN(Таблица1[Аэрофлот - цена]))</f>
        <v>0.12969664715274079</v>
      </c>
    </row>
    <row r="191" spans="1:24" x14ac:dyDescent="0.25">
      <c r="A191" s="1">
        <v>41526</v>
      </c>
      <c r="B191" s="6">
        <v>39.869999999999997</v>
      </c>
      <c r="C191" s="6">
        <v>291.8</v>
      </c>
      <c r="D191" s="6">
        <v>51.24</v>
      </c>
      <c r="E191">
        <v>216780</v>
      </c>
      <c r="F191">
        <v>6599210</v>
      </c>
      <c r="G191">
        <v>7767700</v>
      </c>
      <c r="H191" s="5">
        <f>(Таблица1[[#This Row],[БСП ао - цена]]-B190)/B190</f>
        <v>-3.0007501875470004E-3</v>
      </c>
      <c r="I191" s="5">
        <f>(Таблица1[[#This Row],[СевСт-ао цена]]-C190)/C190</f>
        <v>1.038781163434903E-2</v>
      </c>
      <c r="J191" s="5">
        <f>(Таблица1[[#This Row],[Аэрофлот - цена]]-D190)/D190</f>
        <v>3.5779260157671383E-2</v>
      </c>
      <c r="K191" s="5">
        <f>LN(Таблица1[[#This Row],[БСП ао - объём]])</f>
        <v>12.286638293369741</v>
      </c>
      <c r="L191" s="5">
        <f>LN(Таблица1[[#This Row],[СевСт-ао - объём]])</f>
        <v>15.702460502862703</v>
      </c>
      <c r="M191" s="5">
        <f>LN(Таблица1[[#This Row],[Аэрофлот - объём]])</f>
        <v>15.865484668228124</v>
      </c>
      <c r="N191" s="6">
        <f>Таблица1[[#This Row],[БСП ао - цена]]*10</f>
        <v>398.7</v>
      </c>
      <c r="O191" s="6">
        <f>Таблица1[[#This Row],[Аэрофлот - цена]]*10</f>
        <v>512.4</v>
      </c>
      <c r="P191" s="5">
        <f>Таблица1[[#This Row],[БСП ао - объём]]*Таблица1[[#This Row],[БСП ао - цена]]</f>
        <v>8643018.5999999996</v>
      </c>
      <c r="Q191" s="5">
        <f>Таблица1[[#This Row],[СевСт-ао - объём]]*Таблица1[[#This Row],[СевСт-ао цена]]</f>
        <v>1925649478</v>
      </c>
      <c r="R191" s="5">
        <f>Таблица1[[#This Row],[Аэрофлот - объём]]*Таблица1[[#This Row],[Аэрофлот - цена]]</f>
        <v>398016948</v>
      </c>
      <c r="S191" s="5">
        <f>(Таблица1[[#This Row],[БСП ао - цена]]-AVERAGE(Таблица1[БСП ао - цена]))/_xlfn.STDEV.S(Таблица1[БСП ао - цена])</f>
        <v>-0.7497115618952408</v>
      </c>
      <c r="T191" s="5">
        <f>(Таблица1[[#This Row],[БСП ао - цена]]-MIN(Таблица1[БСП ао - цена]))/(MAX(Таблица1[БСП ао - цена])-MIN(Таблица1[БСП ао - цена]))</f>
        <v>0.10276063657031502</v>
      </c>
      <c r="U191" s="5">
        <f>(Таблица1[[#This Row],[СевСт-ао цена]]-AVERAGE(Таблица1[СевСт-ао цена]))/_xlfn.STDEV.S(Таблица1[СевСт-ао цена])</f>
        <v>-1.1671966998764609</v>
      </c>
      <c r="V191" s="5">
        <f>(Таблица1[[#This Row],[СевСт-ао цена]]-MIN(Таблица1[СевСт-ао цена]))/(MAX(Таблица1[СевСт-ао цена])-MIN(Таблица1[СевСт-ао цена]))</f>
        <v>4.9060667703721431E-2</v>
      </c>
      <c r="W191" s="5">
        <f>(Таблица1[[#This Row],[Аэрофлот - цена]]-AVERAGE(Таблица1[Аэрофлот - цена]))/_xlfn.STDEV.S(Таблица1[Аэрофлот - цена])</f>
        <v>-0.73145993080709226</v>
      </c>
      <c r="X191" s="5">
        <f>(Таблица1[[#This Row],[Аэрофлот - цена]]-MIN(Таблица1[Аэрофлот - цена]))/(MAX(Таблица1[Аэрофлот - цена])-MIN(Таблица1[Аэрофлот - цена]))</f>
        <v>0.13911655135710485</v>
      </c>
    </row>
    <row r="192" spans="1:24" x14ac:dyDescent="0.25">
      <c r="A192" s="1">
        <v>41533</v>
      </c>
      <c r="B192" s="6">
        <v>43.5</v>
      </c>
      <c r="C192" s="6">
        <v>299.60000000000002</v>
      </c>
      <c r="D192" s="6">
        <v>54.97</v>
      </c>
      <c r="E192">
        <v>428540</v>
      </c>
      <c r="F192">
        <v>6660900</v>
      </c>
      <c r="G192">
        <v>12724200</v>
      </c>
      <c r="H192" s="5">
        <f>(Таблица1[[#This Row],[БСП ао - цена]]-B191)/B191</f>
        <v>9.1045899172310082E-2</v>
      </c>
      <c r="I192" s="5">
        <f>(Таблица1[[#This Row],[СевСт-ао цена]]-C191)/C191</f>
        <v>2.6730637422892431E-2</v>
      </c>
      <c r="J192" s="5">
        <f>(Таблица1[[#This Row],[Аэрофлот - цена]]-D191)/D191</f>
        <v>7.2794691647150606E-2</v>
      </c>
      <c r="K192" s="5">
        <f>LN(Таблица1[[#This Row],[БСП ао - объём]])</f>
        <v>12.968139361554718</v>
      </c>
      <c r="L192" s="5">
        <f>LN(Таблица1[[#This Row],[СевСт-ао - объём]])</f>
        <v>15.711765168521778</v>
      </c>
      <c r="M192" s="5">
        <f>LN(Таблица1[[#This Row],[Аэрофлот - объём]])</f>
        <v>16.359016250055209</v>
      </c>
      <c r="N192" s="6">
        <f>Таблица1[[#This Row],[БСП ао - цена]]*10</f>
        <v>435</v>
      </c>
      <c r="O192" s="6">
        <f>Таблица1[[#This Row],[Аэрофлот - цена]]*10</f>
        <v>549.70000000000005</v>
      </c>
      <c r="P192" s="5">
        <f>Таблица1[[#This Row],[БСП ао - объём]]*Таблица1[[#This Row],[БСП ао - цена]]</f>
        <v>18641490</v>
      </c>
      <c r="Q192" s="5">
        <f>Таблица1[[#This Row],[СевСт-ао - объём]]*Таблица1[[#This Row],[СевСт-ао цена]]</f>
        <v>1995605640.0000002</v>
      </c>
      <c r="R192" s="5">
        <f>Таблица1[[#This Row],[Аэрофлот - объём]]*Таблица1[[#This Row],[Аэрофлот - цена]]</f>
        <v>699449274</v>
      </c>
      <c r="S192" s="5">
        <f>(Таблица1[[#This Row],[БСП ао - цена]]-AVERAGE(Таблица1[БСП ао - цена]))/_xlfn.STDEV.S(Таблица1[БСП ао - цена])</f>
        <v>-0.63117469235908175</v>
      </c>
      <c r="T192" s="5">
        <f>(Таблица1[[#This Row],[БСП ао - цена]]-MIN(Таблица1[БСП ао - цена]))/(MAX(Таблица1[БСП ао - цена])-MIN(Таблица1[БСП ао - цена]))</f>
        <v>0.12633972068853525</v>
      </c>
      <c r="U192" s="5">
        <f>(Таблица1[[#This Row],[СевСт-ао цена]]-AVERAGE(Таблица1[СевСт-ао цена]))/_xlfn.STDEV.S(Таблица1[СевСт-ао цена])</f>
        <v>-1.1467054894438278</v>
      </c>
      <c r="V192" s="5">
        <f>(Таблица1[[#This Row],[СевСт-ао цена]]-MIN(Таблица1[СевСт-ао цена]))/(MAX(Таблица1[СевСт-ао цена])-MIN(Таблица1[СевСт-ао цена]))</f>
        <v>5.3727414143831524E-2</v>
      </c>
      <c r="W192" s="5">
        <f>(Таблица1[[#This Row],[Аэрофлот - цена]]-AVERAGE(Таблица1[Аэрофлот - цена]))/_xlfn.STDEV.S(Таблица1[Аэрофлот - цена])</f>
        <v>-0.63813494890421818</v>
      </c>
      <c r="X192" s="5">
        <f>(Таблица1[[#This Row],[Аэрофлот - цена]]-MIN(Таблица1[Аэрофлот - цена]))/(MAX(Таблица1[Аэрофлот - цена])-MIN(Таблица1[Аэрофлот - цена]))</f>
        <v>0.15896753592336346</v>
      </c>
    </row>
    <row r="193" spans="1:24" x14ac:dyDescent="0.25">
      <c r="A193" s="1">
        <v>41540</v>
      </c>
      <c r="B193" s="6">
        <v>44</v>
      </c>
      <c r="C193" s="6">
        <v>286.2</v>
      </c>
      <c r="D193" s="6">
        <v>54.64</v>
      </c>
      <c r="E193">
        <v>394420</v>
      </c>
      <c r="F193">
        <v>7853170</v>
      </c>
      <c r="G193">
        <v>7582900</v>
      </c>
      <c r="H193" s="5">
        <f>(Таблица1[[#This Row],[БСП ао - цена]]-B192)/B192</f>
        <v>1.1494252873563218E-2</v>
      </c>
      <c r="I193" s="5">
        <f>(Таблица1[[#This Row],[СевСт-ао цена]]-C192)/C192</f>
        <v>-4.4726301735647643E-2</v>
      </c>
      <c r="J193" s="5">
        <f>(Таблица1[[#This Row],[Аэрофлот - цена]]-D192)/D192</f>
        <v>-6.003274513370899E-3</v>
      </c>
      <c r="K193" s="5">
        <f>LN(Таблица1[[#This Row],[БСП ао - объём]])</f>
        <v>12.885171610364059</v>
      </c>
      <c r="L193" s="5">
        <f>LN(Таблица1[[#This Row],[СевСт-ао - объём]])</f>
        <v>15.876427829900621</v>
      </c>
      <c r="M193" s="5">
        <f>LN(Таблица1[[#This Row],[Аэрофлот - объём]])</f>
        <v>15.841406270203265</v>
      </c>
      <c r="N193" s="6">
        <f>Таблица1[[#This Row],[БСП ао - цена]]*10</f>
        <v>440</v>
      </c>
      <c r="O193" s="6">
        <f>Таблица1[[#This Row],[Аэрофлот - цена]]*10</f>
        <v>546.4</v>
      </c>
      <c r="P193" s="5">
        <f>Таблица1[[#This Row],[БСП ао - объём]]*Таблица1[[#This Row],[БСП ао - цена]]</f>
        <v>17354480</v>
      </c>
      <c r="Q193" s="5">
        <f>Таблица1[[#This Row],[СевСт-ао - объём]]*Таблица1[[#This Row],[СевСт-ао цена]]</f>
        <v>2247577254</v>
      </c>
      <c r="R193" s="5">
        <f>Таблица1[[#This Row],[Аэрофлот - объём]]*Таблица1[[#This Row],[Аэрофлот - цена]]</f>
        <v>414329656</v>
      </c>
      <c r="S193" s="5">
        <f>(Таблица1[[#This Row],[БСП ао - цена]]-AVERAGE(Таблица1[БСП ао - цена]))/_xlfn.STDEV.S(Таблица1[БСП ао - цена])</f>
        <v>-0.61484729986098818</v>
      </c>
      <c r="T193" s="5">
        <f>(Таблица1[[#This Row],[БСП ао - цена]]-MIN(Таблица1[БСП ао - цена]))/(MAX(Таблица1[БСП ао - цена])-MIN(Таблица1[БСП ао - цена]))</f>
        <v>0.12958752841831764</v>
      </c>
      <c r="U193" s="5">
        <f>(Таблица1[[#This Row],[СевСт-ао цена]]-AVERAGE(Таблица1[СевСт-ао цена]))/_xlfn.STDEV.S(Таблица1[СевСт-ао цена])</f>
        <v>-1.1819083381357871</v>
      </c>
      <c r="V193" s="5">
        <f>(Таблица1[[#This Row],[СевСт-ао цена]]-MIN(Таблица1[СевСт-ао цена]))/(MAX(Таблица1[СевСт-ао цена])-MIN(Таблица1[СевСт-ао цена]))</f>
        <v>4.5710183080052633E-2</v>
      </c>
      <c r="W193" s="5">
        <f>(Таблица1[[#This Row],[Аэрофлот - цена]]-AVERAGE(Таблица1[Аэрофлот - цена]))/_xlfn.STDEV.S(Таблица1[Аэрофлот - цена])</f>
        <v>-0.6463915826918718</v>
      </c>
      <c r="X193" s="5">
        <f>(Таблица1[[#This Row],[Аэрофлот - цена]]-MIN(Таблица1[Аэрофлот - цена]))/(MAX(Таблица1[Аэрофлот - цена])-MIN(Таблица1[Аэрофлот - цена]))</f>
        <v>0.15721128259712613</v>
      </c>
    </row>
    <row r="194" spans="1:24" x14ac:dyDescent="0.25">
      <c r="A194" s="1">
        <v>41547</v>
      </c>
      <c r="B194" s="6">
        <v>44.2</v>
      </c>
      <c r="C194" s="6">
        <v>281.10000000000002</v>
      </c>
      <c r="D194" s="6">
        <v>55.2</v>
      </c>
      <c r="E194">
        <v>367330</v>
      </c>
      <c r="F194">
        <v>6652850</v>
      </c>
      <c r="G194">
        <v>5004000</v>
      </c>
      <c r="H194" s="5">
        <f>(Таблица1[[#This Row],[БСП ао - цена]]-B193)/B193</f>
        <v>4.5454545454546103E-3</v>
      </c>
      <c r="I194" s="5">
        <f>(Таблица1[[#This Row],[СевСт-ао цена]]-C193)/C193</f>
        <v>-1.7819706498951662E-2</v>
      </c>
      <c r="J194" s="5">
        <f>(Таблица1[[#This Row],[Аэрофлот - цена]]-D193)/D193</f>
        <v>1.0248901903367538E-2</v>
      </c>
      <c r="K194" s="5">
        <f>LN(Таблица1[[#This Row],[БСП ао - объём]])</f>
        <v>12.814015905575552</v>
      </c>
      <c r="L194" s="5">
        <f>LN(Таблица1[[#This Row],[СевСт-ао - объём]])</f>
        <v>15.710555892250104</v>
      </c>
      <c r="M194" s="5">
        <f>LN(Таблица1[[#This Row],[Аэрофлот - объём]])</f>
        <v>15.425748150568939</v>
      </c>
      <c r="N194" s="6">
        <f>Таблица1[[#This Row],[БСП ао - цена]]*10</f>
        <v>442</v>
      </c>
      <c r="O194" s="6">
        <f>Таблица1[[#This Row],[Аэрофлот - цена]]*10</f>
        <v>552</v>
      </c>
      <c r="P194" s="5">
        <f>Таблица1[[#This Row],[БСП ао - объём]]*Таблица1[[#This Row],[БСП ао - цена]]</f>
        <v>16235986.000000002</v>
      </c>
      <c r="Q194" s="5">
        <f>Таблица1[[#This Row],[СевСт-ао - объём]]*Таблица1[[#This Row],[СевСт-ао цена]]</f>
        <v>1870116135.0000002</v>
      </c>
      <c r="R194" s="5">
        <f>Таблица1[[#This Row],[Аэрофлот - объём]]*Таблица1[[#This Row],[Аэрофлот - цена]]</f>
        <v>276220800</v>
      </c>
      <c r="S194" s="5">
        <f>(Таблица1[[#This Row],[БСП ао - цена]]-AVERAGE(Таблица1[БСП ао - цена]))/_xlfn.STDEV.S(Таблица1[БСП ао - цена])</f>
        <v>-0.60831634286175074</v>
      </c>
      <c r="T194" s="5">
        <f>(Таблица1[[#This Row],[БСП ао - цена]]-MIN(Таблица1[БСП ао - цена]))/(MAX(Таблица1[БСП ао - цена])-MIN(Таблица1[БСП ао - цена]))</f>
        <v>0.13088665151023063</v>
      </c>
      <c r="U194" s="5">
        <f>(Таблица1[[#This Row],[СевСт-ао цена]]-AVERAGE(Таблица1[СевСт-ао цена]))/_xlfn.STDEV.S(Таблица1[СевСт-ао цена])</f>
        <v>-1.1953064372648163</v>
      </c>
      <c r="V194" s="5">
        <f>(Таблица1[[#This Row],[СевСт-ао цена]]-MIN(Таблица1[СевСт-ао цена]))/(MAX(Таблица1[СевСт-ао цена])-MIN(Таблица1[СевСт-ао цена]))</f>
        <v>4.2658848869211445E-2</v>
      </c>
      <c r="W194" s="5">
        <f>(Таблица1[[#This Row],[Аэрофлот - цена]]-AVERAGE(Таблица1[Аэрофлот - цена]))/_xlfn.STDEV.S(Таблица1[Аэрофлот - цена])</f>
        <v>-0.63238032535524724</v>
      </c>
      <c r="X194" s="5">
        <f>(Таблица1[[#This Row],[Аэрофлот - цена]]-MIN(Таблица1[Аэрофлот - цена]))/(MAX(Таблица1[Аэрофлот - цена])-MIN(Таблица1[Аэрофлот - цена]))</f>
        <v>0.16019159127195318</v>
      </c>
    </row>
    <row r="195" spans="1:24" x14ac:dyDescent="0.25">
      <c r="A195" s="1">
        <v>41554</v>
      </c>
      <c r="B195" s="6">
        <v>46.24</v>
      </c>
      <c r="C195" s="6">
        <v>286.5</v>
      </c>
      <c r="D195" s="6">
        <v>55.05</v>
      </c>
      <c r="E195">
        <v>332870</v>
      </c>
      <c r="F195">
        <v>5612080</v>
      </c>
      <c r="G195">
        <v>11331300</v>
      </c>
      <c r="H195" s="5">
        <f>(Таблица1[[#This Row],[БСП ао - цена]]-B194)/B194</f>
        <v>4.6153846153846129E-2</v>
      </c>
      <c r="I195" s="5">
        <f>(Таблица1[[#This Row],[СевСт-ао цена]]-C194)/C194</f>
        <v>1.9210245464247516E-2</v>
      </c>
      <c r="J195" s="5">
        <f>(Таблица1[[#This Row],[Аэрофлот - цена]]-D194)/D194</f>
        <v>-2.7173913043479288E-3</v>
      </c>
      <c r="K195" s="5">
        <f>LN(Таблица1[[#This Row],[БСП ао - объём]])</f>
        <v>12.715507302350023</v>
      </c>
      <c r="L195" s="5">
        <f>LN(Таблица1[[#This Row],[СевСт-ао - объём]])</f>
        <v>15.540431975270383</v>
      </c>
      <c r="M195" s="5">
        <f>LN(Таблица1[[#This Row],[Аэрофлот - объём]])</f>
        <v>16.243079366051404</v>
      </c>
      <c r="N195" s="6">
        <f>Таблица1[[#This Row],[БСП ао - цена]]*10</f>
        <v>462.40000000000003</v>
      </c>
      <c r="O195" s="6">
        <f>Таблица1[[#This Row],[Аэрофлот - цена]]*10</f>
        <v>550.5</v>
      </c>
      <c r="P195" s="5">
        <f>Таблица1[[#This Row],[БСП ао - объём]]*Таблица1[[#This Row],[БСП ао - цена]]</f>
        <v>15391908.800000001</v>
      </c>
      <c r="Q195" s="5">
        <f>Таблица1[[#This Row],[СевСт-ао - объём]]*Таблица1[[#This Row],[СевСт-ао цена]]</f>
        <v>1607860920</v>
      </c>
      <c r="R195" s="5">
        <f>Таблица1[[#This Row],[Аэрофлот - объём]]*Таблица1[[#This Row],[Аэрофлот - цена]]</f>
        <v>623788065</v>
      </c>
      <c r="S195" s="5">
        <f>(Таблица1[[#This Row],[БСП ао - цена]]-AVERAGE(Таблица1[БСП ао - цена]))/_xlfn.STDEV.S(Таблица1[БСП ао - цена])</f>
        <v>-0.54170058146952926</v>
      </c>
      <c r="T195" s="5">
        <f>(Таблица1[[#This Row],[БСП ао - цена]]-MIN(Таблица1[БСП ао - цена]))/(MAX(Таблица1[БСП ао - цена])-MIN(Таблица1[БСП ао - цена]))</f>
        <v>0.14413770704774279</v>
      </c>
      <c r="U195" s="5">
        <f>(Таблица1[[#This Row],[СевСт-ао цена]]-AVERAGE(Таблица1[СевСт-ао цена]))/_xlfn.STDEV.S(Таблица1[СевСт-ао цена])</f>
        <v>-1.181120214657609</v>
      </c>
      <c r="V195" s="5">
        <f>(Таблица1[[#This Row],[СевСт-ао цена]]-MIN(Таблица1[СевСт-ао цена]))/(MAX(Таблица1[СевСт-ао цена])-MIN(Таблица1[СевСт-ао цена]))</f>
        <v>4.5889673327749181E-2</v>
      </c>
      <c r="W195" s="5">
        <f>(Таблица1[[#This Row],[Аэрофлот - цена]]-AVERAGE(Таблица1[Аэрофлот - цена]))/_xlfn.STDEV.S(Таблица1[Аэрофлот - цена])</f>
        <v>-0.63613334071327177</v>
      </c>
      <c r="X195" s="5">
        <f>(Таблица1[[#This Row],[Аэрофлот - цена]]-MIN(Таблица1[Аэрофлот - цена]))/(MAX(Таблица1[Аэрофлот - цена])-MIN(Таблица1[Аэрофлот - цена]))</f>
        <v>0.1593932943054816</v>
      </c>
    </row>
    <row r="196" spans="1:24" x14ac:dyDescent="0.25">
      <c r="A196" s="1">
        <v>41561</v>
      </c>
      <c r="B196" s="6">
        <v>45.91</v>
      </c>
      <c r="C196" s="6">
        <v>293.5</v>
      </c>
      <c r="D196" s="6">
        <v>55.41</v>
      </c>
      <c r="E196">
        <v>377000</v>
      </c>
      <c r="F196">
        <v>7496040</v>
      </c>
      <c r="G196">
        <v>13704600</v>
      </c>
      <c r="H196" s="5">
        <f>(Таблица1[[#This Row],[БСП ао - цена]]-B195)/B195</f>
        <v>-7.1366782006921578E-3</v>
      </c>
      <c r="I196" s="5">
        <f>(Таблица1[[#This Row],[СевСт-ао цена]]-C195)/C195</f>
        <v>2.4432809773123908E-2</v>
      </c>
      <c r="J196" s="5">
        <f>(Таблица1[[#This Row],[Аэрофлот - цена]]-D195)/D195</f>
        <v>6.539509536784731E-3</v>
      </c>
      <c r="K196" s="5">
        <f>LN(Таблица1[[#This Row],[БСП ао - объём]])</f>
        <v>12.840000466430148</v>
      </c>
      <c r="L196" s="5">
        <f>LN(Таблица1[[#This Row],[СевСт-ао - объём]])</f>
        <v>15.829885439065453</v>
      </c>
      <c r="M196" s="5">
        <f>LN(Таблица1[[#This Row],[Аэрофлот - объём]])</f>
        <v>16.433242100864781</v>
      </c>
      <c r="N196" s="6">
        <f>Таблица1[[#This Row],[БСП ао - цена]]*10</f>
        <v>459.09999999999997</v>
      </c>
      <c r="O196" s="6">
        <f>Таблица1[[#This Row],[Аэрофлот - цена]]*10</f>
        <v>554.09999999999991</v>
      </c>
      <c r="P196" s="5">
        <f>Таблица1[[#This Row],[БСП ао - объём]]*Таблица1[[#This Row],[БСП ао - цена]]</f>
        <v>17308070</v>
      </c>
      <c r="Q196" s="5">
        <f>Таблица1[[#This Row],[СевСт-ао - объём]]*Таблица1[[#This Row],[СевСт-ао цена]]</f>
        <v>2200087740</v>
      </c>
      <c r="R196" s="5">
        <f>Таблица1[[#This Row],[Аэрофлот - объём]]*Таблица1[[#This Row],[Аэрофлот - цена]]</f>
        <v>759371886</v>
      </c>
      <c r="S196" s="5">
        <f>(Таблица1[[#This Row],[БСП ао - цена]]-AVERAGE(Таблица1[БСП ао - цена]))/_xlfn.STDEV.S(Таблица1[БСП ао - цена])</f>
        <v>-0.55247666051827116</v>
      </c>
      <c r="T196" s="5">
        <f>(Таблица1[[#This Row],[БСП ао - цена]]-MIN(Таблица1[БСП ао - цена]))/(MAX(Таблица1[БСП ао - цена])-MIN(Таблица1[БСП ао - цена]))</f>
        <v>0.14199415394608639</v>
      </c>
      <c r="U196" s="5">
        <f>(Таблица1[[#This Row],[СевСт-ао цена]]-AVERAGE(Таблица1[СевСт-ао цена]))/_xlfn.STDEV.S(Таблица1[СевСт-ао цена])</f>
        <v>-1.1627306668334512</v>
      </c>
      <c r="V196" s="5">
        <f>(Таблица1[[#This Row],[СевСт-ао цена]]-MIN(Таблица1[СевСт-ао цена]))/(MAX(Таблица1[СевСт-ао цена])-MIN(Таблица1[СевСт-ао цена]))</f>
        <v>5.0077779107335157E-2</v>
      </c>
      <c r="W196" s="5">
        <f>(Таблица1[[#This Row],[Аэрофлот - цена]]-AVERAGE(Таблица1[Аэрофлот - цена]))/_xlfn.STDEV.S(Таблица1[Аэрофлот - цена])</f>
        <v>-0.62712610385401313</v>
      </c>
      <c r="X196" s="5">
        <f>(Таблица1[[#This Row],[Аэрофлот - цена]]-MIN(Таблица1[Аэрофлот - цена]))/(MAX(Таблица1[Аэрофлот - цена])-MIN(Таблица1[Аэрофлот - цена]))</f>
        <v>0.16130920702501328</v>
      </c>
    </row>
    <row r="197" spans="1:24" x14ac:dyDescent="0.25">
      <c r="A197" s="1">
        <v>41568</v>
      </c>
      <c r="B197" s="6">
        <v>48.1</v>
      </c>
      <c r="C197" s="6">
        <v>281.89999999999998</v>
      </c>
      <c r="D197" s="6">
        <v>57.02</v>
      </c>
      <c r="E197">
        <v>353880</v>
      </c>
      <c r="F197">
        <v>5895700</v>
      </c>
      <c r="G197">
        <v>15522500</v>
      </c>
      <c r="H197" s="5">
        <f>(Таблица1[[#This Row],[БСП ао - цена]]-B196)/B196</f>
        <v>4.7702025702461445E-2</v>
      </c>
      <c r="I197" s="5">
        <f>(Таблица1[[#This Row],[СевСт-ао цена]]-C196)/C196</f>
        <v>-3.9522998296422564E-2</v>
      </c>
      <c r="J197" s="5">
        <f>(Таблица1[[#This Row],[Аэрофлот - цена]]-D196)/D196</f>
        <v>2.9056127052878661E-2</v>
      </c>
      <c r="K197" s="5">
        <f>LN(Таблица1[[#This Row],[БСП ао - объём]])</f>
        <v>12.776713151597322</v>
      </c>
      <c r="L197" s="5">
        <f>LN(Таблица1[[#This Row],[СевСт-ао - объём]])</f>
        <v>15.589733829602912</v>
      </c>
      <c r="M197" s="5">
        <f>LN(Таблица1[[#This Row],[Аэрофлот - объём]])</f>
        <v>16.557801142221184</v>
      </c>
      <c r="N197" s="6">
        <f>Таблица1[[#This Row],[БСП ао - цена]]*10</f>
        <v>481</v>
      </c>
      <c r="O197" s="6">
        <f>Таблица1[[#This Row],[Аэрофлот - цена]]*10</f>
        <v>570.20000000000005</v>
      </c>
      <c r="P197" s="5">
        <f>Таблица1[[#This Row],[БСП ао - объём]]*Таблица1[[#This Row],[БСП ао - цена]]</f>
        <v>17021628</v>
      </c>
      <c r="Q197" s="5">
        <f>Таблица1[[#This Row],[СевСт-ао - объём]]*Таблица1[[#This Row],[СевСт-ао цена]]</f>
        <v>1661997829.9999998</v>
      </c>
      <c r="R197" s="5">
        <f>Таблица1[[#This Row],[Аэрофлот - объём]]*Таблица1[[#This Row],[Аэрофлот - цена]]</f>
        <v>885092950</v>
      </c>
      <c r="S197" s="5">
        <f>(Таблица1[[#This Row],[БСП ао - цена]]-AVERAGE(Таблица1[БСП ао - цена]))/_xlfn.STDEV.S(Таблица1[БСП ао - цена])</f>
        <v>-0.48096268137662135</v>
      </c>
      <c r="T197" s="5">
        <f>(Таблица1[[#This Row],[БСП ао - цена]]-MIN(Таблица1[БСП ао - цена]))/(MAX(Таблица1[БСП ао - цена])-MIN(Таблица1[БСП ао - цена]))</f>
        <v>0.1562195518025333</v>
      </c>
      <c r="U197" s="5">
        <f>(Таблица1[[#This Row],[СевСт-ао цена]]-AVERAGE(Таблица1[СевСт-ао цена]))/_xlfn.STDEV.S(Таблица1[СевСт-ао цена])</f>
        <v>-1.1932047746563412</v>
      </c>
      <c r="V197" s="5">
        <f>(Таблица1[[#This Row],[СевСт-ао цена]]-MIN(Таблица1[СевСт-ао цена]))/(MAX(Таблица1[СевСт-ао цена])-MIN(Таблица1[СевСт-ао цена]))</f>
        <v>4.3137489529735527E-2</v>
      </c>
      <c r="W197" s="5">
        <f>(Таблица1[[#This Row],[Аэрофлот - цена]]-AVERAGE(Таблица1[Аэрофлот - цена]))/_xlfn.STDEV.S(Таблица1[Аэрофлот - цена])</f>
        <v>-0.58684373901121745</v>
      </c>
      <c r="X197" s="5">
        <f>(Таблица1[[#This Row],[Аэрофлот - цена]]-MIN(Таблица1[Аэрофлот - цена]))/(MAX(Таблица1[Аэрофлот - цена])-MIN(Таблица1[Аэрофлот - цена]))</f>
        <v>0.16987759446514103</v>
      </c>
    </row>
    <row r="198" spans="1:24" x14ac:dyDescent="0.25">
      <c r="A198" s="1">
        <v>41575</v>
      </c>
      <c r="B198" s="6">
        <v>47.35</v>
      </c>
      <c r="C198" s="6">
        <v>281.5</v>
      </c>
      <c r="D198" s="6">
        <v>57.38</v>
      </c>
      <c r="E198">
        <v>231030</v>
      </c>
      <c r="F198">
        <v>4516610</v>
      </c>
      <c r="G198">
        <v>14693900</v>
      </c>
      <c r="H198" s="5">
        <f>(Таблица1[[#This Row],[БСП ао - цена]]-B197)/B197</f>
        <v>-1.5592515592515592E-2</v>
      </c>
      <c r="I198" s="5">
        <f>(Таблица1[[#This Row],[СевСт-ао цена]]-C197)/C197</f>
        <v>-1.4189428875486956E-3</v>
      </c>
      <c r="J198" s="5">
        <f>(Таблица1[[#This Row],[Аэрофлот - цена]]-D197)/D197</f>
        <v>6.3135741844966573E-3</v>
      </c>
      <c r="K198" s="5">
        <f>LN(Таблица1[[#This Row],[БСП ао - объём]])</f>
        <v>12.350302851201405</v>
      </c>
      <c r="L198" s="5">
        <f>LN(Таблица1[[#This Row],[СевСт-ао - объём]])</f>
        <v>15.323272270417709</v>
      </c>
      <c r="M198" s="5">
        <f>LN(Таблица1[[#This Row],[Аэрофлот - объём]])</f>
        <v>16.502942999640361</v>
      </c>
      <c r="N198" s="6">
        <f>Таблица1[[#This Row],[БСП ао - цена]]*10</f>
        <v>473.5</v>
      </c>
      <c r="O198" s="6">
        <f>Таблица1[[#This Row],[Аэрофлот - цена]]*10</f>
        <v>573.80000000000007</v>
      </c>
      <c r="P198" s="5">
        <f>Таблица1[[#This Row],[БСП ао - объём]]*Таблица1[[#This Row],[БСП ао - цена]]</f>
        <v>10939270.5</v>
      </c>
      <c r="Q198" s="5">
        <f>Таблица1[[#This Row],[СевСт-ао - объём]]*Таблица1[[#This Row],[СевСт-ао цена]]</f>
        <v>1271425715</v>
      </c>
      <c r="R198" s="5">
        <f>Таблица1[[#This Row],[Аэрофлот - объём]]*Таблица1[[#This Row],[Аэрофлот - цена]]</f>
        <v>843135982</v>
      </c>
      <c r="S198" s="5">
        <f>(Таблица1[[#This Row],[БСП ао - цена]]-AVERAGE(Таблица1[БСП ао - цена]))/_xlfn.STDEV.S(Таблица1[БСП ао - цена])</f>
        <v>-0.50545377012376158</v>
      </c>
      <c r="T198" s="5">
        <f>(Таблица1[[#This Row],[БСП ао - цена]]-MIN(Таблица1[БСП ао - цена]))/(MAX(Таблица1[БСП ао - цена])-MIN(Таблица1[БСП ао - цена]))</f>
        <v>0.15134784020785971</v>
      </c>
      <c r="U198" s="5">
        <f>(Таблица1[[#This Row],[СевСт-ао цена]]-AVERAGE(Таблица1[СевСт-ао цена]))/_xlfn.STDEV.S(Таблица1[СевСт-ао цена])</f>
        <v>-1.1942556059605789</v>
      </c>
      <c r="V198" s="5">
        <f>(Таблица1[[#This Row],[СевСт-ао цена]]-MIN(Таблица1[СевСт-ао цена]))/(MAX(Таблица1[СевСт-ао цена])-MIN(Таблица1[СевСт-ао цена]))</f>
        <v>4.2898169199473486E-2</v>
      </c>
      <c r="W198" s="5">
        <f>(Таблица1[[#This Row],[Аэрофлот - цена]]-AVERAGE(Таблица1[Аэрофлот - цена]))/_xlfn.STDEV.S(Таблица1[Аэрофлот - цена])</f>
        <v>-0.57783650215195881</v>
      </c>
      <c r="X198" s="5">
        <f>(Таблица1[[#This Row],[Аэрофлот - цена]]-MIN(Таблица1[Аэрофлот - цена]))/(MAX(Таблица1[Аэрофлот - цена])-MIN(Таблица1[Аэрофлот - цена]))</f>
        <v>0.17179350718467271</v>
      </c>
    </row>
    <row r="199" spans="1:24" x14ac:dyDescent="0.25">
      <c r="A199" s="1">
        <v>41582</v>
      </c>
      <c r="B199" s="6">
        <v>46.14</v>
      </c>
      <c r="C199" s="6">
        <v>286.10000000000002</v>
      </c>
      <c r="D199" s="6">
        <v>57.1</v>
      </c>
      <c r="E199">
        <v>158510</v>
      </c>
      <c r="F199">
        <v>6219480</v>
      </c>
      <c r="G199">
        <v>5523400</v>
      </c>
      <c r="H199" s="5">
        <f>(Таблица1[[#This Row],[БСП ао - цена]]-B198)/B198</f>
        <v>-2.5554382259767704E-2</v>
      </c>
      <c r="I199" s="5">
        <f>(Таблица1[[#This Row],[СевСт-ао цена]]-C198)/C198</f>
        <v>1.6341030195381964E-2</v>
      </c>
      <c r="J199" s="5">
        <f>(Таблица1[[#This Row],[Аэрофлот - цена]]-D198)/D198</f>
        <v>-4.8797490414778863E-3</v>
      </c>
      <c r="K199" s="5">
        <f>LN(Таблица1[[#This Row],[БСП ао - объём]])</f>
        <v>11.973572961791938</v>
      </c>
      <c r="L199" s="5">
        <f>LN(Таблица1[[#This Row],[СевСт-ао - объём]])</f>
        <v>15.643196859934406</v>
      </c>
      <c r="M199" s="5">
        <f>LN(Таблица1[[#This Row],[Аэрофлот - объём]])</f>
        <v>15.524504170667829</v>
      </c>
      <c r="N199" s="6">
        <f>Таблица1[[#This Row],[БСП ао - цена]]*10</f>
        <v>461.4</v>
      </c>
      <c r="O199" s="6">
        <f>Таблица1[[#This Row],[Аэрофлот - цена]]*10</f>
        <v>571</v>
      </c>
      <c r="P199" s="5">
        <f>Таблица1[[#This Row],[БСП ао - объём]]*Таблица1[[#This Row],[БСП ао - цена]]</f>
        <v>7313651.4000000004</v>
      </c>
      <c r="Q199" s="5">
        <f>Таблица1[[#This Row],[СевСт-ао - объём]]*Таблица1[[#This Row],[СевСт-ао цена]]</f>
        <v>1779393228.0000002</v>
      </c>
      <c r="R199" s="5">
        <f>Таблица1[[#This Row],[Аэрофлот - объём]]*Таблица1[[#This Row],[Аэрофлот - цена]]</f>
        <v>315386140</v>
      </c>
      <c r="S199" s="5">
        <f>(Таблица1[[#This Row],[БСП ао - цена]]-AVERAGE(Таблица1[БСП ао - цена]))/_xlfn.STDEV.S(Таблица1[БСП ао - цена])</f>
        <v>-0.54496605996914793</v>
      </c>
      <c r="T199" s="5">
        <f>(Таблица1[[#This Row],[БСП ао - цена]]-MIN(Таблица1[БСП ао - цена]))/(MAX(Таблица1[БСП ао - цена])-MIN(Таблица1[БСП ао - цена]))</f>
        <v>0.14348814550178629</v>
      </c>
      <c r="U199" s="5">
        <f>(Таблица1[[#This Row],[СевСт-ао цена]]-AVERAGE(Таблица1[СевСт-ао цена]))/_xlfn.STDEV.S(Таблица1[СевСт-ао цена])</f>
        <v>-1.1821710459618464</v>
      </c>
      <c r="V199" s="5">
        <f>(Таблица1[[#This Row],[СевСт-ао цена]]-MIN(Таблица1[СевСт-ао цена]))/(MAX(Таблица1[СевСт-ао цена])-MIN(Таблица1[СевСт-ао цена]))</f>
        <v>4.565035299748714E-2</v>
      </c>
      <c r="W199" s="5">
        <f>(Таблица1[[#This Row],[Аэрофлот - цена]]-AVERAGE(Таблица1[Аэрофлот - цена]))/_xlfn.STDEV.S(Таблица1[Аэрофлот - цена])</f>
        <v>-0.58484213082027114</v>
      </c>
      <c r="X199" s="5">
        <f>(Таблица1[[#This Row],[Аэрофлот - цена]]-MIN(Таблица1[Аэрофлот - цена]))/(MAX(Таблица1[Аэрофлот - цена])-MIN(Таблица1[Аэрофлот - цена]))</f>
        <v>0.17030335284725917</v>
      </c>
    </row>
    <row r="200" spans="1:24" x14ac:dyDescent="0.25">
      <c r="A200" s="1">
        <v>41589</v>
      </c>
      <c r="B200" s="6">
        <v>45.68</v>
      </c>
      <c r="C200" s="6">
        <v>280.39999999999998</v>
      </c>
      <c r="D200" s="6">
        <v>59.88</v>
      </c>
      <c r="E200">
        <v>161810</v>
      </c>
      <c r="F200">
        <v>7689150</v>
      </c>
      <c r="G200">
        <v>8112200</v>
      </c>
      <c r="H200" s="5">
        <f>(Таблица1[[#This Row],[БСП ао - цена]]-B199)/B199</f>
        <v>-9.9696575639358666E-3</v>
      </c>
      <c r="I200" s="5">
        <f>(Таблица1[[#This Row],[СевСт-ао цена]]-C199)/C199</f>
        <v>-1.9923103809856849E-2</v>
      </c>
      <c r="J200" s="5">
        <f>(Таблица1[[#This Row],[Аэрофлот - цена]]-D199)/D199</f>
        <v>4.8686514886164642E-2</v>
      </c>
      <c r="K200" s="5">
        <f>LN(Таблица1[[#This Row],[БСП ао - объём]])</f>
        <v>11.994178086393854</v>
      </c>
      <c r="L200" s="5">
        <f>LN(Таблица1[[#This Row],[СевСт-ао - объём]])</f>
        <v>15.855320802212638</v>
      </c>
      <c r="M200" s="5">
        <f>LN(Таблица1[[#This Row],[Аэрофлот - объём]])</f>
        <v>15.908879659341522</v>
      </c>
      <c r="N200" s="6">
        <f>Таблица1[[#This Row],[БСП ао - цена]]*10</f>
        <v>456.8</v>
      </c>
      <c r="O200" s="6">
        <f>Таблица1[[#This Row],[Аэрофлот - цена]]*10</f>
        <v>598.80000000000007</v>
      </c>
      <c r="P200" s="5">
        <f>Таблица1[[#This Row],[БСП ао - объём]]*Таблица1[[#This Row],[БСП ао - цена]]</f>
        <v>7391480.7999999998</v>
      </c>
      <c r="Q200" s="5">
        <f>Таблица1[[#This Row],[СевСт-ао - объём]]*Таблица1[[#This Row],[СевСт-ао цена]]</f>
        <v>2156037660</v>
      </c>
      <c r="R200" s="5">
        <f>Таблица1[[#This Row],[Аэрофлот - объём]]*Таблица1[[#This Row],[Аэрофлот - цена]]</f>
        <v>485758536</v>
      </c>
      <c r="S200" s="5">
        <f>(Таблица1[[#This Row],[БСП ао - цена]]-AVERAGE(Таблица1[БСП ао - цена]))/_xlfn.STDEV.S(Таблица1[БСП ао - цена])</f>
        <v>-0.55998726106739405</v>
      </c>
      <c r="T200" s="5">
        <f>(Таблица1[[#This Row],[БСП ао - цена]]-MIN(Таблица1[БСП ао - цена]))/(MAX(Таблица1[БСП ао - цена])-MIN(Таблица1[БСП ао - цена]))</f>
        <v>0.14050016239038648</v>
      </c>
      <c r="U200" s="5">
        <f>(Таблица1[[#This Row],[СевСт-ао цена]]-AVERAGE(Таблица1[СевСт-ао цена]))/_xlfn.STDEV.S(Таблица1[СевСт-ао цена])</f>
        <v>-1.1971453920472321</v>
      </c>
      <c r="V200" s="5">
        <f>(Таблица1[[#This Row],[СевСт-ао цена]]-MIN(Таблица1[СевСт-ао цена]))/(MAX(Таблица1[СевСт-ао цена])-MIN(Таблица1[СевСт-ао цена]))</f>
        <v>4.2240038291252821E-2</v>
      </c>
      <c r="W200" s="5">
        <f>(Таблица1[[#This Row],[Аэрофлот - цена]]-AVERAGE(Таблица1[Аэрофлот - цена]))/_xlfn.STDEV.S(Таблица1[Аэрофлот - цена])</f>
        <v>-0.51528624618488494</v>
      </c>
      <c r="X200" s="5">
        <f>(Таблица1[[#This Row],[Аэрофлот - цена]]-MIN(Таблица1[Аэрофлот - цена]))/(MAX(Таблица1[Аэрофлот - цена])-MIN(Таблица1[Аэрофлот - цена]))</f>
        <v>0.18509845662586483</v>
      </c>
    </row>
    <row r="201" spans="1:24" x14ac:dyDescent="0.25">
      <c r="A201" s="1">
        <v>41596</v>
      </c>
      <c r="B201" s="6">
        <v>45.34</v>
      </c>
      <c r="C201" s="6">
        <v>304</v>
      </c>
      <c r="D201" s="6">
        <v>58.29</v>
      </c>
      <c r="E201">
        <v>346550</v>
      </c>
      <c r="F201">
        <v>13264420</v>
      </c>
      <c r="G201">
        <v>6052600</v>
      </c>
      <c r="H201" s="5">
        <f>(Таблица1[[#This Row],[БСП ао - цена]]-B200)/B200</f>
        <v>-7.4430823117337197E-3</v>
      </c>
      <c r="I201" s="5">
        <f>(Таблица1[[#This Row],[СевСт-ао цена]]-C200)/C200</f>
        <v>8.4165477888730467E-2</v>
      </c>
      <c r="J201" s="5">
        <f>(Таблица1[[#This Row],[Аэрофлот - цена]]-D200)/D200</f>
        <v>-2.6553106212424904E-2</v>
      </c>
      <c r="K201" s="5">
        <f>LN(Таблица1[[#This Row],[БСП ао - объём]])</f>
        <v>12.75578238734613</v>
      </c>
      <c r="L201" s="5">
        <f>LN(Таблица1[[#This Row],[СевСт-ао - объём]])</f>
        <v>16.400595820512113</v>
      </c>
      <c r="M201" s="5">
        <f>LN(Таблица1[[#This Row],[Аэрофлот - объём]])</f>
        <v>15.615998489756169</v>
      </c>
      <c r="N201" s="6">
        <f>Таблица1[[#This Row],[БСП ао - цена]]*10</f>
        <v>453.40000000000003</v>
      </c>
      <c r="O201" s="6">
        <f>Таблица1[[#This Row],[Аэрофлот - цена]]*10</f>
        <v>582.9</v>
      </c>
      <c r="P201" s="5">
        <f>Таблица1[[#This Row],[БСП ао - объём]]*Таблица1[[#This Row],[БСП ао - цена]]</f>
        <v>15712577.000000002</v>
      </c>
      <c r="Q201" s="5">
        <f>Таблица1[[#This Row],[СевСт-ао - объём]]*Таблица1[[#This Row],[СевСт-ао цена]]</f>
        <v>4032383680</v>
      </c>
      <c r="R201" s="5">
        <f>Таблица1[[#This Row],[Аэрофлот - объём]]*Таблица1[[#This Row],[Аэрофлот - цена]]</f>
        <v>352806054</v>
      </c>
      <c r="S201" s="5">
        <f>(Таблица1[[#This Row],[БСП ао - цена]]-AVERAGE(Таблица1[БСП ао - цена]))/_xlfn.STDEV.S(Таблица1[БСП ао - цена])</f>
        <v>-0.5710898879660975</v>
      </c>
      <c r="T201" s="5">
        <f>(Таблица1[[#This Row],[БСП ао - цена]]-MIN(Таблица1[БСП ао - цена]))/(MAX(Таблица1[БСП ао - цена])-MIN(Таблица1[БСП ао - цена]))</f>
        <v>0.1382916531341345</v>
      </c>
      <c r="U201" s="5">
        <f>(Таблица1[[#This Row],[СевСт-ао цена]]-AVERAGE(Таблица1[СевСт-ао цена]))/_xlfn.STDEV.S(Таблица1[СевСт-ао цена])</f>
        <v>-1.1351463450972143</v>
      </c>
      <c r="V201" s="5">
        <f>(Таблица1[[#This Row],[СевСт-ао цена]]-MIN(Таблица1[СевСт-ао цена]))/(MAX(Таблица1[СевСт-ао цена])-MIN(Таблица1[СевСт-ао цена]))</f>
        <v>5.6359937776714122E-2</v>
      </c>
      <c r="W201" s="5">
        <f>(Таблица1[[#This Row],[Аэрофлот - цена]]-AVERAGE(Таблица1[Аэрофлот - цена]))/_xlfn.STDEV.S(Таблица1[Аэрофлот - цена])</f>
        <v>-0.55506820897994402</v>
      </c>
      <c r="X201" s="5">
        <f>(Таблица1[[#This Row],[Аэрофлот - цена]]-MIN(Таблица1[Аэрофлот - цена]))/(MAX(Таблица1[Аэрофлот - цена])-MIN(Таблица1[Аэрофлот - цена]))</f>
        <v>0.1766365087812666</v>
      </c>
    </row>
    <row r="202" spans="1:24" x14ac:dyDescent="0.25">
      <c r="A202" s="1">
        <v>41603</v>
      </c>
      <c r="B202" s="6">
        <v>45.45</v>
      </c>
      <c r="C202" s="6">
        <v>301.89999999999998</v>
      </c>
      <c r="D202" s="6">
        <v>60.42</v>
      </c>
      <c r="E202">
        <v>544570</v>
      </c>
      <c r="F202">
        <v>7561830</v>
      </c>
      <c r="G202">
        <v>8885600</v>
      </c>
      <c r="H202" s="5">
        <f>(Таблица1[[#This Row],[БСП ао - цена]]-B201)/B201</f>
        <v>2.426113806793106E-3</v>
      </c>
      <c r="I202" s="5">
        <f>(Таблица1[[#This Row],[СевСт-ао цена]]-C201)/C201</f>
        <v>-6.9078947368421796E-3</v>
      </c>
      <c r="J202" s="5">
        <f>(Таблица1[[#This Row],[Аэрофлот - цена]]-D201)/D201</f>
        <v>3.6541430777148783E-2</v>
      </c>
      <c r="K202" s="5">
        <f>LN(Таблица1[[#This Row],[БСП ао - объём]])</f>
        <v>13.207751771402616</v>
      </c>
      <c r="L202" s="5">
        <f>LN(Таблица1[[#This Row],[СевСт-ао - объём]])</f>
        <v>15.838623782355139</v>
      </c>
      <c r="M202" s="5">
        <f>LN(Таблица1[[#This Row],[Аэрофлот - объём]])</f>
        <v>15.999942546835047</v>
      </c>
      <c r="N202" s="6">
        <f>Таблица1[[#This Row],[БСП ао - цена]]*10</f>
        <v>454.5</v>
      </c>
      <c r="O202" s="6">
        <f>Таблица1[[#This Row],[Аэрофлот - цена]]*10</f>
        <v>604.20000000000005</v>
      </c>
      <c r="P202" s="5">
        <f>Таблица1[[#This Row],[БСП ао - объём]]*Таблица1[[#This Row],[БСП ао - цена]]</f>
        <v>24750706.5</v>
      </c>
      <c r="Q202" s="5">
        <f>Таблица1[[#This Row],[СевСт-ао - объём]]*Таблица1[[#This Row],[СевСт-ао цена]]</f>
        <v>2282916477</v>
      </c>
      <c r="R202" s="5">
        <f>Таблица1[[#This Row],[Аэрофлот - объём]]*Таблица1[[#This Row],[Аэрофлот - цена]]</f>
        <v>536867952</v>
      </c>
      <c r="S202" s="5">
        <f>(Таблица1[[#This Row],[БСП ао - цена]]-AVERAGE(Таблица1[БСП ао - цена]))/_xlfn.STDEV.S(Таблица1[БСП ао - цена])</f>
        <v>-0.56749786161651694</v>
      </c>
      <c r="T202" s="5">
        <f>(Таблица1[[#This Row],[БСП ао - цена]]-MIN(Таблица1[БСП ао - цена]))/(MAX(Таблица1[БСП ао - цена])-MIN(Таблица1[БСП ао - цена]))</f>
        <v>0.13900617083468661</v>
      </c>
      <c r="U202" s="5">
        <f>(Таблица1[[#This Row],[СевСт-ао цена]]-AVERAGE(Таблица1[СевСт-ао цена]))/_xlfn.STDEV.S(Таблица1[СевСт-ао цена])</f>
        <v>-1.1406632094444618</v>
      </c>
      <c r="V202" s="5">
        <f>(Таблица1[[#This Row],[СевСт-ао цена]]-MIN(Таблица1[СевСт-ао цена]))/(MAX(Таблица1[СевСт-ао цена])-MIN(Таблица1[СевСт-ао цена]))</f>
        <v>5.5103506042838313E-2</v>
      </c>
      <c r="W202" s="5">
        <f>(Таблица1[[#This Row],[Аэрофлот - цена]]-AVERAGE(Таблица1[Аэрофлот - цена]))/_xlfn.STDEV.S(Таблица1[Аэрофлот - цена])</f>
        <v>-0.50177539089599699</v>
      </c>
      <c r="X202" s="5">
        <f>(Таблица1[[#This Row],[Аэрофлот - цена]]-MIN(Таблица1[Аэрофлот - цена]))/(MAX(Таблица1[Аэрофлот - цена])-MIN(Таблица1[Аэрофлот - цена]))</f>
        <v>0.18797232570516231</v>
      </c>
    </row>
    <row r="203" spans="1:24" x14ac:dyDescent="0.25">
      <c r="A203" s="1">
        <v>41610</v>
      </c>
      <c r="B203" s="6">
        <v>41.3</v>
      </c>
      <c r="C203" s="6">
        <v>301.7</v>
      </c>
      <c r="D203" s="6">
        <v>68.8</v>
      </c>
      <c r="E203">
        <v>201930</v>
      </c>
      <c r="F203">
        <v>7443900</v>
      </c>
      <c r="G203">
        <v>28938500</v>
      </c>
      <c r="H203" s="5">
        <f>(Таблица1[[#This Row],[БСП ао - цена]]-B202)/B202</f>
        <v>-9.1309130913091424E-2</v>
      </c>
      <c r="I203" s="5">
        <f>(Таблица1[[#This Row],[СевСт-ао цена]]-C202)/C202</f>
        <v>-6.6247101689297333E-4</v>
      </c>
      <c r="J203" s="5">
        <f>(Таблица1[[#This Row],[Аэрофлот - цена]]-D202)/D202</f>
        <v>0.13869579609400853</v>
      </c>
      <c r="K203" s="5">
        <f>LN(Таблица1[[#This Row],[БСП ао - объём]])</f>
        <v>12.215676381672868</v>
      </c>
      <c r="L203" s="5">
        <f>LN(Таблица1[[#This Row],[СевСт-ао - объём]])</f>
        <v>15.822905463016218</v>
      </c>
      <c r="M203" s="5">
        <f>LN(Таблица1[[#This Row],[Аэрофлот - объём]])</f>
        <v>17.180683446449059</v>
      </c>
      <c r="N203" s="6">
        <f>Таблица1[[#This Row],[БСП ао - цена]]*10</f>
        <v>413</v>
      </c>
      <c r="O203" s="6">
        <f>Таблица1[[#This Row],[Аэрофлот - цена]]*10</f>
        <v>688</v>
      </c>
      <c r="P203" s="5">
        <f>Таблица1[[#This Row],[БСП ао - объём]]*Таблица1[[#This Row],[БСП ао - цена]]</f>
        <v>8339708.9999999991</v>
      </c>
      <c r="Q203" s="5">
        <f>Таблица1[[#This Row],[СевСт-ао - объём]]*Таблица1[[#This Row],[СевСт-ао цена]]</f>
        <v>2245824630</v>
      </c>
      <c r="R203" s="5">
        <f>Таблица1[[#This Row],[Аэрофлот - объём]]*Таблица1[[#This Row],[Аэрофлот - цена]]</f>
        <v>1990968800</v>
      </c>
      <c r="S203" s="5">
        <f>(Таблица1[[#This Row],[БСП ао - цена]]-AVERAGE(Таблица1[БСП ао - цена]))/_xlfn.STDEV.S(Таблица1[БСП ао - цена])</f>
        <v>-0.70301521935069333</v>
      </c>
      <c r="T203" s="5">
        <f>(Таблица1[[#This Row],[БСП ао - цена]]-MIN(Таблица1[БСП ао - цена]))/(MAX(Таблица1[БСП ао - цена])-MIN(Таблица1[БСП ао - цена]))</f>
        <v>0.11204936667749268</v>
      </c>
      <c r="U203" s="5">
        <f>(Таблица1[[#This Row],[СевСт-ао цена]]-AVERAGE(Таблица1[СевСт-ао цена]))/_xlfn.STDEV.S(Таблица1[СевСт-ао цена])</f>
        <v>-1.1411886250965804</v>
      </c>
      <c r="V203" s="5">
        <f>(Таблица1[[#This Row],[СевСт-ао цена]]-MIN(Таблица1[СевСт-ао цена]))/(MAX(Таблица1[СевСт-ао цена])-MIN(Таблица1[СевСт-ао цена]))</f>
        <v>5.4983845877707292E-2</v>
      </c>
      <c r="W203" s="5">
        <f>(Таблица1[[#This Row],[Аэрофлот - цена]]-AVERAGE(Таблица1[Аэрофлот - цена]))/_xlfn.STDEV.S(Таблица1[Аэрофлот - цена])</f>
        <v>-0.29210693289436546</v>
      </c>
      <c r="X203" s="5">
        <f>(Таблица1[[#This Row],[Аэрофлот - цена]]-MIN(Таблица1[Аэрофлот - цена]))/(MAX(Таблица1[Аэрофлот - цена])-MIN(Таблица1[Аэрофлот - цена]))</f>
        <v>0.23257051623203828</v>
      </c>
    </row>
    <row r="204" spans="1:24" x14ac:dyDescent="0.25">
      <c r="A204" s="1">
        <v>41617</v>
      </c>
      <c r="B204" s="6">
        <v>42.24</v>
      </c>
      <c r="C204" s="6">
        <v>297</v>
      </c>
      <c r="D204" s="6">
        <v>76.75</v>
      </c>
      <c r="E204">
        <v>181130</v>
      </c>
      <c r="F204">
        <v>4733150</v>
      </c>
      <c r="G204">
        <v>25559700</v>
      </c>
      <c r="H204" s="5">
        <f>(Таблица1[[#This Row],[БСП ао - цена]]-B203)/B203</f>
        <v>2.2760290556900844E-2</v>
      </c>
      <c r="I204" s="5">
        <f>(Таблица1[[#This Row],[СевСт-ао цена]]-C203)/C203</f>
        <v>-1.5578389128273081E-2</v>
      </c>
      <c r="J204" s="5">
        <f>(Таблица1[[#This Row],[Аэрофлот - цена]]-D203)/D203</f>
        <v>0.1155523255813954</v>
      </c>
      <c r="K204" s="5">
        <f>LN(Таблица1[[#This Row],[БСП ао - объём]])</f>
        <v>12.106970284486962</v>
      </c>
      <c r="L204" s="5">
        <f>LN(Таблица1[[#This Row],[СевСт-ао - объём]])</f>
        <v>15.370101500758894</v>
      </c>
      <c r="M204" s="5">
        <f>LN(Таблица1[[#This Row],[Аэрофлот - объём]])</f>
        <v>17.056527450315524</v>
      </c>
      <c r="N204" s="6">
        <f>Таблица1[[#This Row],[БСП ао - цена]]*10</f>
        <v>422.40000000000003</v>
      </c>
      <c r="O204" s="6">
        <f>Таблица1[[#This Row],[Аэрофлот - цена]]*10</f>
        <v>767.5</v>
      </c>
      <c r="P204" s="5">
        <f>Таблица1[[#This Row],[БСП ао - объём]]*Таблица1[[#This Row],[БСП ао - цена]]</f>
        <v>7650931.2000000002</v>
      </c>
      <c r="Q204" s="5">
        <f>Таблица1[[#This Row],[СевСт-ао - объём]]*Таблица1[[#This Row],[СевСт-ао цена]]</f>
        <v>1405745550</v>
      </c>
      <c r="R204" s="5">
        <f>Таблица1[[#This Row],[Аэрофлот - объём]]*Таблица1[[#This Row],[Аэрофлот - цена]]</f>
        <v>1961706975</v>
      </c>
      <c r="S204" s="5">
        <f>(Таблица1[[#This Row],[БСП ао - цена]]-AVERAGE(Таблица1[БСП ао - цена]))/_xlfn.STDEV.S(Таблица1[БСП ао - цена])</f>
        <v>-0.67231972145427732</v>
      </c>
      <c r="T204" s="5">
        <f>(Таблица1[[#This Row],[БСП ао - цена]]-MIN(Таблица1[БСП ао - цена]))/(MAX(Таблица1[БСП ао - цена])-MIN(Таблица1[БСП ао - цена]))</f>
        <v>0.11815524520948362</v>
      </c>
      <c r="U204" s="5">
        <f>(Таблица1[[#This Row],[СевСт-ао цена]]-AVERAGE(Таблица1[СевСт-ао цена]))/_xlfn.STDEV.S(Таблица1[СевСт-ао цена])</f>
        <v>-1.1535358929213722</v>
      </c>
      <c r="V204" s="5">
        <f>(Таблица1[[#This Row],[СевСт-ао цена]]-MIN(Таблица1[СевСт-ао цена]))/(MAX(Таблица1[СевСт-ао цена])-MIN(Таблица1[СевСт-ао цена]))</f>
        <v>5.2171831997128146E-2</v>
      </c>
      <c r="W204" s="5">
        <f>(Таблица1[[#This Row],[Аэрофлот - цена]]-AVERAGE(Таблица1[Аэрофлот - цена]))/_xlfn.STDEV.S(Таблица1[Аэрофлот - цена])</f>
        <v>-9.3197118919070468E-2</v>
      </c>
      <c r="X204" s="5">
        <f>(Таблица1[[#This Row],[Аэрофлот - цена]]-MIN(Таблица1[Аэрофлот - цена]))/(MAX(Таблица1[Аэрофлот - цена])-MIN(Таблица1[Аэрофлот - цена]))</f>
        <v>0.27488025545502925</v>
      </c>
    </row>
    <row r="205" spans="1:24" x14ac:dyDescent="0.25">
      <c r="A205" s="1">
        <v>41624</v>
      </c>
      <c r="B205" s="6">
        <v>41.72</v>
      </c>
      <c r="C205" s="6">
        <v>315</v>
      </c>
      <c r="D205" s="6">
        <v>79.23</v>
      </c>
      <c r="E205">
        <v>515000</v>
      </c>
      <c r="F205">
        <v>7992850</v>
      </c>
      <c r="G205">
        <v>28382200</v>
      </c>
      <c r="H205" s="5">
        <f>(Таблица1[[#This Row],[БСП ао - цена]]-B204)/B204</f>
        <v>-1.2310606060606135E-2</v>
      </c>
      <c r="I205" s="5">
        <f>(Таблица1[[#This Row],[СевСт-ао цена]]-C204)/C204</f>
        <v>6.0606060606060608E-2</v>
      </c>
      <c r="J205" s="5">
        <f>(Таблица1[[#This Row],[Аэрофлот - цена]]-D204)/D204</f>
        <v>3.2312703583061944E-2</v>
      </c>
      <c r="K205" s="5">
        <f>LN(Таблица1[[#This Row],[БСП ао - объём]])</f>
        <v>13.151922179645874</v>
      </c>
      <c r="L205" s="5">
        <f>LN(Таблица1[[#This Row],[СевСт-ао - объём]])</f>
        <v>15.894057950011447</v>
      </c>
      <c r="M205" s="5">
        <f>LN(Таблица1[[#This Row],[Аэрофлот - объём]])</f>
        <v>17.161272746071543</v>
      </c>
      <c r="N205" s="6">
        <f>Таблица1[[#This Row],[БСП ао - цена]]*10</f>
        <v>417.2</v>
      </c>
      <c r="O205" s="6">
        <f>Таблица1[[#This Row],[Аэрофлот - цена]]*10</f>
        <v>792.30000000000007</v>
      </c>
      <c r="P205" s="5">
        <f>Таблица1[[#This Row],[БСП ао - объём]]*Таблица1[[#This Row],[БСП ао - цена]]</f>
        <v>21485800</v>
      </c>
      <c r="Q205" s="5">
        <f>Таблица1[[#This Row],[СевСт-ао - объём]]*Таблица1[[#This Row],[СевСт-ао цена]]</f>
        <v>2517747750</v>
      </c>
      <c r="R205" s="5">
        <f>Таблица1[[#This Row],[Аэрофлот - объём]]*Таблица1[[#This Row],[Аэрофлот - цена]]</f>
        <v>2248721706</v>
      </c>
      <c r="S205" s="5">
        <f>(Таблица1[[#This Row],[БСП ао - цена]]-AVERAGE(Таблица1[БСП ао - цена]))/_xlfn.STDEV.S(Таблица1[БСП ао - цена])</f>
        <v>-0.68930020965229466</v>
      </c>
      <c r="T205" s="5">
        <f>(Таблица1[[#This Row],[БСП ао - цена]]-MIN(Таблица1[БСП ао - цена]))/(MAX(Таблица1[БСП ао - цена])-MIN(Таблица1[БСП ао - цена]))</f>
        <v>0.1147775251705099</v>
      </c>
      <c r="U205" s="5">
        <f>(Таблица1[[#This Row],[СевСт-ао цена]]-AVERAGE(Таблица1[СевСт-ао цена]))/_xlfn.STDEV.S(Таблица1[СевСт-ао цена])</f>
        <v>-1.1062484842306806</v>
      </c>
      <c r="V205" s="5">
        <f>(Таблица1[[#This Row],[СевСт-ао цена]]-MIN(Таблица1[СевСт-ао цена]))/(MAX(Таблица1[СевСт-ао цена])-MIN(Таблица1[СевСт-ао цена]))</f>
        <v>6.2941246858920649E-2</v>
      </c>
      <c r="W205" s="5">
        <f>(Таблица1[[#This Row],[Аэрофлот - цена]]-AVERAGE(Таблица1[Аэрофлот - цена]))/_xlfn.STDEV.S(Таблица1[Аэрофлот - цена])</f>
        <v>-3.1147264999733089E-2</v>
      </c>
      <c r="X205" s="5">
        <f>(Таблица1[[#This Row],[Аэрофлот - цена]]-MIN(Таблица1[Аэрофлот - цена]))/(MAX(Таблица1[Аэрофлот - цена])-MIN(Таблица1[Аэрофлот - цена]))</f>
        <v>0.28807876530069187</v>
      </c>
    </row>
    <row r="206" spans="1:24" x14ac:dyDescent="0.25">
      <c r="A206" s="1">
        <v>41631</v>
      </c>
      <c r="B206" s="6">
        <v>41.6</v>
      </c>
      <c r="C206" s="6">
        <v>315</v>
      </c>
      <c r="D206" s="6">
        <v>82.5</v>
      </c>
      <c r="E206">
        <v>157940</v>
      </c>
      <c r="F206">
        <v>3002930</v>
      </c>
      <c r="G206">
        <v>25682300</v>
      </c>
      <c r="H206" s="5">
        <f>(Таблица1[[#This Row],[БСП ао - цена]]-B205)/B205</f>
        <v>-2.8763183125598622E-3</v>
      </c>
      <c r="I206" s="5">
        <f>(Таблица1[[#This Row],[СевСт-ао цена]]-C205)/C205</f>
        <v>0</v>
      </c>
      <c r="J206" s="5">
        <f>(Таблица1[[#This Row],[Аэрофлот - цена]]-D205)/D205</f>
        <v>4.1272245361605397E-2</v>
      </c>
      <c r="K206" s="5">
        <f>LN(Таблица1[[#This Row],[БСП ао - объём]])</f>
        <v>11.969970493051571</v>
      </c>
      <c r="L206" s="5">
        <f>LN(Таблица1[[#This Row],[СевСт-ао - объём]])</f>
        <v>14.915099036670474</v>
      </c>
      <c r="M206" s="5">
        <f>LN(Таблица1[[#This Row],[Аэрофлот - объём]])</f>
        <v>17.061312596638359</v>
      </c>
      <c r="N206" s="6">
        <f>Таблица1[[#This Row],[БСП ао - цена]]*10</f>
        <v>416</v>
      </c>
      <c r="O206" s="6">
        <f>Таблица1[[#This Row],[Аэрофлот - цена]]*10</f>
        <v>825</v>
      </c>
      <c r="P206" s="5">
        <f>Таблица1[[#This Row],[БСП ао - объём]]*Таблица1[[#This Row],[БСП ао - цена]]</f>
        <v>6570304</v>
      </c>
      <c r="Q206" s="5">
        <f>Таблица1[[#This Row],[СевСт-ао - объём]]*Таблица1[[#This Row],[СевСт-ао цена]]</f>
        <v>945922950</v>
      </c>
      <c r="R206" s="5">
        <f>Таблица1[[#This Row],[Аэрофлот - объём]]*Таблица1[[#This Row],[Аэрофлот - цена]]</f>
        <v>2118789750</v>
      </c>
      <c r="S206" s="5">
        <f>(Таблица1[[#This Row],[БСП ао - цена]]-AVERAGE(Таблица1[БСП ао - цена]))/_xlfn.STDEV.S(Таблица1[БСП ао - цена])</f>
        <v>-0.69321878385183711</v>
      </c>
      <c r="T206" s="5">
        <f>(Таблица1[[#This Row],[БСП ао - цена]]-MIN(Таблица1[БСП ао - цена]))/(MAX(Таблица1[БСП ао - цена])-MIN(Таблица1[БСП ао - цена]))</f>
        <v>0.11399805131536214</v>
      </c>
      <c r="U206" s="5">
        <f>(Таблица1[[#This Row],[СевСт-ао цена]]-AVERAGE(Таблица1[СевСт-ао цена]))/_xlfn.STDEV.S(Таблица1[СевСт-ао цена])</f>
        <v>-1.1062484842306806</v>
      </c>
      <c r="V206" s="5">
        <f>(Таблица1[[#This Row],[СевСт-ао цена]]-MIN(Таблица1[СевСт-ао цена]))/(MAX(Таблица1[СевСт-ао цена])-MIN(Таблица1[СевСт-ао цена]))</f>
        <v>6.2941246858920649E-2</v>
      </c>
      <c r="W206" s="5">
        <f>(Таблица1[[#This Row],[Аэрофлот - цена]]-AVERAGE(Таблица1[Аэрофлот - цена]))/_xlfn.STDEV.S(Таблица1[Аэрофлот - цена])</f>
        <v>5.0668469805199443E-2</v>
      </c>
      <c r="X206" s="5">
        <f>(Таблица1[[#This Row],[Аэрофлот - цена]]-MIN(Таблица1[Аэрофлот - цена]))/(MAX(Таблица1[Аэрофлот - цена])-MIN(Таблица1[Аэрофлот - цена]))</f>
        <v>0.30548163916977111</v>
      </c>
    </row>
    <row r="207" spans="1:24" x14ac:dyDescent="0.25">
      <c r="A207" s="1">
        <v>41638</v>
      </c>
      <c r="B207" s="6">
        <v>42</v>
      </c>
      <c r="C207" s="6">
        <v>319.5</v>
      </c>
      <c r="D207" s="6">
        <v>83.7</v>
      </c>
      <c r="E207">
        <v>11530</v>
      </c>
      <c r="F207">
        <v>883330</v>
      </c>
      <c r="G207">
        <v>5262600</v>
      </c>
      <c r="H207" s="5">
        <f>(Таблица1[[#This Row],[БСП ао - цена]]-B206)/B206</f>
        <v>9.6153846153845812E-3</v>
      </c>
      <c r="I207" s="5">
        <f>(Таблица1[[#This Row],[СевСт-ао цена]]-C206)/C206</f>
        <v>1.4285714285714285E-2</v>
      </c>
      <c r="J207" s="5">
        <f>(Таблица1[[#This Row],[Аэрофлот - цена]]-D206)/D206</f>
        <v>1.454545454545458E-2</v>
      </c>
      <c r="K207" s="5">
        <f>LN(Таблица1[[#This Row],[БСП ао - объём]])</f>
        <v>9.3527076132631048</v>
      </c>
      <c r="L207" s="5">
        <f>LN(Таблица1[[#This Row],[СевСт-ао - объём]])</f>
        <v>13.691454135702269</v>
      </c>
      <c r="M207" s="5">
        <f>LN(Таблица1[[#This Row],[Аэрофлот - объём]])</f>
        <v>15.476135759167528</v>
      </c>
      <c r="N207" s="6">
        <f>Таблица1[[#This Row],[БСП ао - цена]]*10</f>
        <v>420</v>
      </c>
      <c r="O207" s="6">
        <f>Таблица1[[#This Row],[Аэрофлот - цена]]*10</f>
        <v>837</v>
      </c>
      <c r="P207" s="5">
        <f>Таблица1[[#This Row],[БСП ао - объём]]*Таблица1[[#This Row],[БСП ао - цена]]</f>
        <v>484260</v>
      </c>
      <c r="Q207" s="5">
        <f>Таблица1[[#This Row],[СевСт-ао - объём]]*Таблица1[[#This Row],[СевСт-ао цена]]</f>
        <v>282223935</v>
      </c>
      <c r="R207" s="5">
        <f>Таблица1[[#This Row],[Аэрофлот - объём]]*Таблица1[[#This Row],[Аэрофлот - цена]]</f>
        <v>440479620</v>
      </c>
      <c r="S207" s="5">
        <f>(Таблица1[[#This Row],[БСП ао - цена]]-AVERAGE(Таблица1[БСП ао - цена]))/_xlfn.STDEV.S(Таблица1[БСП ао - цена])</f>
        <v>-0.68015686985336232</v>
      </c>
      <c r="T207" s="5">
        <f>(Таблица1[[#This Row],[БСП ао - цена]]-MIN(Таблица1[БСП ао - цена]))/(MAX(Таблица1[БСП ао - цена])-MIN(Таблица1[БСП ао - цена]))</f>
        <v>0.11659629749918805</v>
      </c>
      <c r="U207" s="5">
        <f>(Таблица1[[#This Row],[СевСт-ао цена]]-AVERAGE(Таблица1[СевСт-ао цена]))/_xlfn.STDEV.S(Таблица1[СевСт-ао цена])</f>
        <v>-1.0944266320580076</v>
      </c>
      <c r="V207" s="5">
        <f>(Таблица1[[#This Row],[СевСт-ао цена]]-MIN(Таблица1[СевСт-ао цена]))/(MAX(Таблица1[СевСт-ао цена])-MIN(Таблица1[СевСт-ао цена]))</f>
        <v>6.5633600574368789E-2</v>
      </c>
      <c r="W207" s="5">
        <f>(Таблица1[[#This Row],[Аэрофлот - цена]]-AVERAGE(Таблица1[Аэрофлот - цена]))/_xlfn.STDEV.S(Таблица1[Аэрофлот - цена])</f>
        <v>8.0692592669394977E-2</v>
      </c>
      <c r="X207" s="5">
        <f>(Таблица1[[#This Row],[Аэрофлот - цена]]-MIN(Таблица1[Аэрофлот - цена]))/(MAX(Таблица1[Аэрофлот - цена])-MIN(Таблица1[Аэрофлот - цена]))</f>
        <v>0.31186801490154337</v>
      </c>
    </row>
    <row r="208" spans="1:24" x14ac:dyDescent="0.25">
      <c r="A208" s="1">
        <v>41645</v>
      </c>
      <c r="B208" s="6">
        <v>41.19</v>
      </c>
      <c r="C208" s="6">
        <v>305.89999999999998</v>
      </c>
      <c r="D208" s="6">
        <v>82.83</v>
      </c>
      <c r="E208">
        <v>237240</v>
      </c>
      <c r="F208">
        <v>4466290</v>
      </c>
      <c r="G208">
        <v>11435600</v>
      </c>
      <c r="H208" s="5">
        <f>(Таблица1[[#This Row],[БСП ао - цена]]-B207)/B207</f>
        <v>-1.928571428571434E-2</v>
      </c>
      <c r="I208" s="5">
        <f>(Таблица1[[#This Row],[СевСт-ао цена]]-C207)/C207</f>
        <v>-4.2566510172144044E-2</v>
      </c>
      <c r="J208" s="5">
        <f>(Таблица1[[#This Row],[Аэрофлот - цена]]-D207)/D207</f>
        <v>-1.0394265232974964E-2</v>
      </c>
      <c r="K208" s="5">
        <f>LN(Таблица1[[#This Row],[БСП ао - объём]])</f>
        <v>12.376827565952663</v>
      </c>
      <c r="L208" s="5">
        <f>LN(Таблица1[[#This Row],[СевСт-ао - объём]])</f>
        <v>15.312068644338986</v>
      </c>
      <c r="M208" s="5">
        <f>LN(Таблица1[[#This Row],[Аэрофлот - объём]])</f>
        <v>16.252241854547844</v>
      </c>
      <c r="N208" s="6">
        <f>Таблица1[[#This Row],[БСП ао - цена]]*10</f>
        <v>411.9</v>
      </c>
      <c r="O208" s="6">
        <f>Таблица1[[#This Row],[Аэрофлот - цена]]*10</f>
        <v>828.3</v>
      </c>
      <c r="P208" s="5">
        <f>Таблица1[[#This Row],[БСП ао - объём]]*Таблица1[[#This Row],[БСП ао - цена]]</f>
        <v>9771915.5999999996</v>
      </c>
      <c r="Q208" s="5">
        <f>Таблица1[[#This Row],[СевСт-ао - объём]]*Таблица1[[#This Row],[СевСт-ао цена]]</f>
        <v>1366238111</v>
      </c>
      <c r="R208" s="5">
        <f>Таблица1[[#This Row],[Аэрофлот - объём]]*Таблица1[[#This Row],[Аэрофлот - цена]]</f>
        <v>947210748</v>
      </c>
      <c r="S208" s="5">
        <f>(Таблица1[[#This Row],[БСП ао - цена]]-AVERAGE(Таблица1[БСП ао - цена]))/_xlfn.STDEV.S(Таблица1[БСП ао - цена])</f>
        <v>-0.70660724570027389</v>
      </c>
      <c r="T208" s="5">
        <f>(Таблица1[[#This Row],[БСП ао - цена]]-MIN(Таблица1[БСП ао - цена]))/(MAX(Таблица1[БСП ао - цена])-MIN(Таблица1[БСП ао - цена]))</f>
        <v>0.11133484897694056</v>
      </c>
      <c r="U208" s="5">
        <f>(Таблица1[[#This Row],[СевСт-ао цена]]-AVERAGE(Таблица1[СевСт-ао цена]))/_xlfn.STDEV.S(Таблица1[СевСт-ао цена])</f>
        <v>-1.1301548964020858</v>
      </c>
      <c r="V208" s="5">
        <f>(Таблица1[[#This Row],[СевСт-ао цена]]-MIN(Таблица1[СевСт-ао цена]))/(MAX(Таблица1[СевСт-ао цена])-MIN(Таблица1[СевСт-ао цена]))</f>
        <v>5.749670934545887E-2</v>
      </c>
      <c r="W208" s="5">
        <f>(Таблица1[[#This Row],[Аэрофлот - цена]]-AVERAGE(Таблица1[Аэрофлот - цена]))/_xlfn.STDEV.S(Таблица1[Аэрофлот - цена])</f>
        <v>5.8925103592853155E-2</v>
      </c>
      <c r="X208" s="5">
        <f>(Таблица1[[#This Row],[Аэрофлот - цена]]-MIN(Таблица1[Аэрофлот - цена]))/(MAX(Таблица1[Аэрофлот - цена])-MIN(Таблица1[Аэрофлот - цена]))</f>
        <v>0.30723789249600847</v>
      </c>
    </row>
    <row r="209" spans="1:24" x14ac:dyDescent="0.25">
      <c r="A209" s="1">
        <v>41652</v>
      </c>
      <c r="B209" s="6">
        <v>43</v>
      </c>
      <c r="C209" s="6">
        <v>306.10000000000002</v>
      </c>
      <c r="D209" s="6">
        <v>84.25</v>
      </c>
      <c r="E209">
        <v>305020</v>
      </c>
      <c r="F209">
        <v>5864170</v>
      </c>
      <c r="G209">
        <v>28450600</v>
      </c>
      <c r="H209" s="5">
        <f>(Таблица1[[#This Row],[БСП ао - цена]]-B208)/B208</f>
        <v>4.3942704539936935E-2</v>
      </c>
      <c r="I209" s="5">
        <f>(Таблица1[[#This Row],[СевСт-ао цена]]-C208)/C208</f>
        <v>6.5380843412894902E-4</v>
      </c>
      <c r="J209" s="5">
        <f>(Таблица1[[#This Row],[Аэрофлот - цена]]-D208)/D208</f>
        <v>1.7143547024025131E-2</v>
      </c>
      <c r="K209" s="5">
        <f>LN(Таблица1[[#This Row],[БСП ао - объём]])</f>
        <v>12.628132627210174</v>
      </c>
      <c r="L209" s="5">
        <f>LN(Таблица1[[#This Row],[СевСт-ао - объём]])</f>
        <v>15.584371512578613</v>
      </c>
      <c r="M209" s="5">
        <f>LN(Таблица1[[#This Row],[Аэрофлот - объём]])</f>
        <v>17.163679807945162</v>
      </c>
      <c r="N209" s="6">
        <f>Таблица1[[#This Row],[БСП ао - цена]]*10</f>
        <v>430</v>
      </c>
      <c r="O209" s="6">
        <f>Таблица1[[#This Row],[Аэрофлот - цена]]*10</f>
        <v>842.5</v>
      </c>
      <c r="P209" s="5">
        <f>Таблица1[[#This Row],[БСП ао - объём]]*Таблица1[[#This Row],[БСП ао - цена]]</f>
        <v>13115860</v>
      </c>
      <c r="Q209" s="5">
        <f>Таблица1[[#This Row],[СевСт-ао - объём]]*Таблица1[[#This Row],[СевСт-ао цена]]</f>
        <v>1795022437.0000002</v>
      </c>
      <c r="R209" s="5">
        <f>Таблица1[[#This Row],[Аэрофлот - объём]]*Таблица1[[#This Row],[Аэрофлот - цена]]</f>
        <v>2396963050</v>
      </c>
      <c r="S209" s="5">
        <f>(Таблица1[[#This Row],[БСП ао - цена]]-AVERAGE(Таблица1[БСП ао - цена]))/_xlfn.STDEV.S(Таблица1[БСП ао - цена])</f>
        <v>-0.64750208485717531</v>
      </c>
      <c r="T209" s="5">
        <f>(Таблица1[[#This Row],[БСП ао - цена]]-MIN(Таблица1[БСП ао - цена]))/(MAX(Таблица1[БСП ао - цена])-MIN(Таблица1[БСП ао - цена]))</f>
        <v>0.12309191295875285</v>
      </c>
      <c r="U209" s="5">
        <f>(Таблица1[[#This Row],[СевСт-ао цена]]-AVERAGE(Таблица1[СевСт-ао цена]))/_xlfn.STDEV.S(Таблица1[СевСт-ао цена])</f>
        <v>-1.1296294807499669</v>
      </c>
      <c r="V209" s="5">
        <f>(Таблица1[[#This Row],[СевСт-ао цена]]-MIN(Таблица1[СевСт-ао цена]))/(MAX(Таблица1[СевСт-ао цена])-MIN(Таблица1[СевСт-ао цена]))</f>
        <v>5.7616369510589925E-2</v>
      </c>
      <c r="W209" s="5">
        <f>(Таблица1[[#This Row],[Аэрофлот - цена]]-AVERAGE(Таблица1[Аэрофлот - цена]))/_xlfn.STDEV.S(Таблица1[Аэрофлот - цена])</f>
        <v>9.4453648982151153E-2</v>
      </c>
      <c r="X209" s="5">
        <f>(Таблица1[[#This Row],[Аэрофлот - цена]]-MIN(Таблица1[Аэрофлот - цена]))/(MAX(Таблица1[Аэрофлот - цена])-MIN(Таблица1[Аэрофлот - цена]))</f>
        <v>0.31479510377860564</v>
      </c>
    </row>
    <row r="210" spans="1:24" x14ac:dyDescent="0.25">
      <c r="A210" s="1">
        <v>41659</v>
      </c>
      <c r="B210" s="6">
        <v>40.68</v>
      </c>
      <c r="C210" s="6">
        <v>302.8</v>
      </c>
      <c r="D210" s="6">
        <v>78.7</v>
      </c>
      <c r="E210">
        <v>187010</v>
      </c>
      <c r="F210">
        <v>5863750</v>
      </c>
      <c r="G210">
        <v>30584500</v>
      </c>
      <c r="H210" s="5">
        <f>(Таблица1[[#This Row],[БСП ао - цена]]-B209)/B209</f>
        <v>-5.3953488372093031E-2</v>
      </c>
      <c r="I210" s="5">
        <f>(Таблица1[[#This Row],[СевСт-ао цена]]-C209)/C209</f>
        <v>-1.0780790591310065E-2</v>
      </c>
      <c r="J210" s="5">
        <f>(Таблица1[[#This Row],[Аэрофлот - цена]]-D209)/D209</f>
        <v>-6.5875370919881271E-2</v>
      </c>
      <c r="K210" s="5">
        <f>LN(Таблица1[[#This Row],[БСП ао - объём]])</f>
        <v>12.138917370342766</v>
      </c>
      <c r="L210" s="5">
        <f>LN(Таблица1[[#This Row],[СевСт-ао - объём]])</f>
        <v>15.584299888624805</v>
      </c>
      <c r="M210" s="5">
        <f>LN(Таблица1[[#This Row],[Аэрофлот - объём]])</f>
        <v>17.236003902642224</v>
      </c>
      <c r="N210" s="6">
        <f>Таблица1[[#This Row],[БСП ао - цена]]*10</f>
        <v>406.8</v>
      </c>
      <c r="O210" s="6">
        <f>Таблица1[[#This Row],[Аэрофлот - цена]]*10</f>
        <v>787</v>
      </c>
      <c r="P210" s="5">
        <f>Таблица1[[#This Row],[БСП ао - объём]]*Таблица1[[#This Row],[БСП ао - цена]]</f>
        <v>7607566.7999999998</v>
      </c>
      <c r="Q210" s="5">
        <f>Таблица1[[#This Row],[СевСт-ао - объём]]*Таблица1[[#This Row],[СевСт-ао цена]]</f>
        <v>1775543500</v>
      </c>
      <c r="R210" s="5">
        <f>Таблица1[[#This Row],[Аэрофлот - объём]]*Таблица1[[#This Row],[Аэрофлот - цена]]</f>
        <v>2407000150</v>
      </c>
      <c r="S210" s="5">
        <f>(Таблица1[[#This Row],[БСП ао - цена]]-AVERAGE(Таблица1[БСП ао - цена]))/_xlfn.STDEV.S(Таблица1[БСП ао - цена])</f>
        <v>-0.72326118604832923</v>
      </c>
      <c r="T210" s="5">
        <f>(Таблица1[[#This Row],[БСП ао - цена]]-MIN(Таблица1[БСП ао - цена]))/(MAX(Таблица1[БСП ао - цена])-MIN(Таблица1[БСП ао - цена]))</f>
        <v>0.10802208509256252</v>
      </c>
      <c r="U210" s="5">
        <f>(Таблица1[[#This Row],[СевСт-ао цена]]-AVERAGE(Таблица1[СевСт-ао цена]))/_xlfn.STDEV.S(Таблица1[СевСт-ао цена])</f>
        <v>-1.1382988390099271</v>
      </c>
      <c r="V210" s="5">
        <f>(Таблица1[[#This Row],[СевСт-ао цена]]-MIN(Таблица1[СевСт-ао цена]))/(MAX(Таблица1[СевСт-ао цена])-MIN(Таблица1[СевСт-ао цена]))</f>
        <v>5.5641976785927964E-2</v>
      </c>
      <c r="W210" s="5">
        <f>(Таблица1[[#This Row],[Аэрофлот - цена]]-AVERAGE(Таблица1[Аэрофлот - цена]))/_xlfn.STDEV.S(Таблица1[Аэрофлот - цена])</f>
        <v>-4.4407919264752779E-2</v>
      </c>
      <c r="X210" s="5">
        <f>(Таблица1[[#This Row],[Аэрофлот - цена]]-MIN(Таблица1[Аэрофлот - цена]))/(MAX(Таблица1[Аэрофлот - цена])-MIN(Таблица1[Аэрофлот - цена]))</f>
        <v>0.28525811601915912</v>
      </c>
    </row>
    <row r="211" spans="1:24" x14ac:dyDescent="0.25">
      <c r="A211" s="1">
        <v>41666</v>
      </c>
      <c r="B211" s="6">
        <v>39.270000000000003</v>
      </c>
      <c r="C211" s="6">
        <v>283.5</v>
      </c>
      <c r="D211" s="6">
        <v>83</v>
      </c>
      <c r="E211">
        <v>351970</v>
      </c>
      <c r="F211">
        <v>11237540</v>
      </c>
      <c r="G211">
        <v>17641800</v>
      </c>
      <c r="H211" s="5">
        <f>(Таблица1[[#This Row],[БСП ао - цена]]-B210)/B210</f>
        <v>-3.4660766961651837E-2</v>
      </c>
      <c r="I211" s="5">
        <f>(Таблица1[[#This Row],[СевСт-ао цена]]-C210)/C210</f>
        <v>-6.3738441215323682E-2</v>
      </c>
      <c r="J211" s="5">
        <f>(Таблица1[[#This Row],[Аэрофлот - цена]]-D210)/D210</f>
        <v>5.463786531130873E-2</v>
      </c>
      <c r="K211" s="5">
        <f>LN(Таблица1[[#This Row],[БСП ао - объём]])</f>
        <v>12.771301223675456</v>
      </c>
      <c r="L211" s="5">
        <f>LN(Таблица1[[#This Row],[СевСт-ао - объём]])</f>
        <v>16.234770517266245</v>
      </c>
      <c r="M211" s="5">
        <f>LN(Таблица1[[#This Row],[Аэрофлот - объём]])</f>
        <v>16.685781644153437</v>
      </c>
      <c r="N211" s="6">
        <f>Таблица1[[#This Row],[БСП ао - цена]]*10</f>
        <v>392.70000000000005</v>
      </c>
      <c r="O211" s="6">
        <f>Таблица1[[#This Row],[Аэрофлот - цена]]*10</f>
        <v>830</v>
      </c>
      <c r="P211" s="5">
        <f>Таблица1[[#This Row],[БСП ао - объём]]*Таблица1[[#This Row],[БСП ао - цена]]</f>
        <v>13821861.9</v>
      </c>
      <c r="Q211" s="5">
        <f>Таблица1[[#This Row],[СевСт-ао - объём]]*Таблица1[[#This Row],[СевСт-ао цена]]</f>
        <v>3185842590</v>
      </c>
      <c r="R211" s="5">
        <f>Таблица1[[#This Row],[Аэрофлот - объём]]*Таблица1[[#This Row],[Аэрофлот - цена]]</f>
        <v>1464269400</v>
      </c>
      <c r="S211" s="5">
        <f>(Таблица1[[#This Row],[БСП ао - цена]]-AVERAGE(Таблица1[БСП ао - цена]))/_xlfn.STDEV.S(Таблица1[БСП ао - цена])</f>
        <v>-0.76930443289295281</v>
      </c>
      <c r="T211" s="5">
        <f>(Таблица1[[#This Row],[БСП ао - цена]]-MIN(Таблица1[БСП ао - цена]))/(MAX(Таблица1[БСП ао - цена])-MIN(Таблица1[БСП ао - цена]))</f>
        <v>9.8863267294576188E-2</v>
      </c>
      <c r="U211" s="5">
        <f>(Таблица1[[#This Row],[СевСт-ао цена]]-AVERAGE(Таблица1[СевСт-ао цена]))/_xlfn.STDEV.S(Таблица1[СевСт-ао цена])</f>
        <v>-1.1890014494393908</v>
      </c>
      <c r="V211" s="5">
        <f>(Таблица1[[#This Row],[СевСт-ао цена]]-MIN(Таблица1[СевСт-ао цена]))/(MAX(Таблица1[СевСт-ао цена])-MIN(Таблица1[СевСт-ао цена]))</f>
        <v>4.4094770850783768E-2</v>
      </c>
      <c r="W211" s="5">
        <f>(Таблица1[[#This Row],[Аэрофлот - цена]]-AVERAGE(Таблица1[Аэрофлот - цена]))/_xlfn.STDEV.S(Таблица1[Аэрофлот - цена])</f>
        <v>6.3178520998614221E-2</v>
      </c>
      <c r="X211" s="5">
        <f>(Таблица1[[#This Row],[Аэрофлот - цена]]-MIN(Таблица1[Аэрофлот - цена]))/(MAX(Таблица1[Аэрофлот - цена])-MIN(Таблица1[Аэрофлот - цена]))</f>
        <v>0.30814262905800954</v>
      </c>
    </row>
    <row r="212" spans="1:24" x14ac:dyDescent="0.25">
      <c r="A212" s="1">
        <v>41673</v>
      </c>
      <c r="B212" s="6">
        <v>38.65</v>
      </c>
      <c r="C212" s="6">
        <v>295.7</v>
      </c>
      <c r="D212" s="6">
        <v>79.5</v>
      </c>
      <c r="E212">
        <v>234320</v>
      </c>
      <c r="F212">
        <v>10879770</v>
      </c>
      <c r="G212">
        <v>26959300</v>
      </c>
      <c r="H212" s="5">
        <f>(Таблица1[[#This Row],[БСП ао - цена]]-B211)/B211</f>
        <v>-1.5788133435192375E-2</v>
      </c>
      <c r="I212" s="5">
        <f>(Таблица1[[#This Row],[СевСт-ао цена]]-C211)/C211</f>
        <v>4.3033509700176324E-2</v>
      </c>
      <c r="J212" s="5">
        <f>(Таблица1[[#This Row],[Аэрофлот - цена]]-D211)/D211</f>
        <v>-4.2168674698795178E-2</v>
      </c>
      <c r="K212" s="5">
        <f>LN(Таблица1[[#This Row],[БСП ао - объём]])</f>
        <v>12.364442981501615</v>
      </c>
      <c r="L212" s="5">
        <f>LN(Таблица1[[#This Row],[СевСт-ао - объём]])</f>
        <v>16.202415659462741</v>
      </c>
      <c r="M212" s="5">
        <f>LN(Таблица1[[#This Row],[Аэрофлот - объём]])</f>
        <v>17.109838879279607</v>
      </c>
      <c r="N212" s="6">
        <f>Таблица1[[#This Row],[БСП ао - цена]]*10</f>
        <v>386.5</v>
      </c>
      <c r="O212" s="6">
        <f>Таблица1[[#This Row],[Аэрофлот - цена]]*10</f>
        <v>795</v>
      </c>
      <c r="P212" s="5">
        <f>Таблица1[[#This Row],[БСП ао - объём]]*Таблица1[[#This Row],[БСП ао - цена]]</f>
        <v>9056468</v>
      </c>
      <c r="Q212" s="5">
        <f>Таблица1[[#This Row],[СевСт-ао - объём]]*Таблица1[[#This Row],[СевСт-ао цена]]</f>
        <v>3217147989</v>
      </c>
      <c r="R212" s="5">
        <f>Таблица1[[#This Row],[Аэрофлот - объём]]*Таблица1[[#This Row],[Аэрофлот - цена]]</f>
        <v>2143264350</v>
      </c>
      <c r="S212" s="5">
        <f>(Таблица1[[#This Row],[БСП ао - цена]]-AVERAGE(Таблица1[БСП ао - цена]))/_xlfn.STDEV.S(Таблица1[БСП ао - цена])</f>
        <v>-0.78955039959058892</v>
      </c>
      <c r="T212" s="5">
        <f>(Таблица1[[#This Row],[БСП ао - цена]]-MIN(Таблица1[БСП ао - цена]))/(MAX(Таблица1[БСП ао - цена])-MIN(Таблица1[БСП ао - цена]))</f>
        <v>9.4835985709645979E-2</v>
      </c>
      <c r="U212" s="5">
        <f>(Таблица1[[#This Row],[СевСт-ао цена]]-AVERAGE(Таблица1[СевСт-ао цена]))/_xlfn.STDEV.S(Таблица1[СевСт-ао цена])</f>
        <v>-1.1569510946601445</v>
      </c>
      <c r="V212" s="5">
        <f>(Таблица1[[#This Row],[СевСт-ао цена]]-MIN(Таблица1[СевСт-ао цена]))/(MAX(Таблица1[СевСт-ао цена])-MIN(Таблица1[СевСт-ао цена]))</f>
        <v>5.139404092377646E-2</v>
      </c>
      <c r="W212" s="5">
        <f>(Таблица1[[#This Row],[Аэрофлот - цена]]-AVERAGE(Таблица1[Аэрофлот - цена]))/_xlfn.STDEV.S(Таблица1[Аэрофлот - цена])</f>
        <v>-2.4391837355289207E-2</v>
      </c>
      <c r="X212" s="5">
        <f>(Таблица1[[#This Row],[Аэрофлот - цена]]-MIN(Таблица1[Аэрофлот - цена]))/(MAX(Таблица1[Аэрофлот - цена])-MIN(Таблица1[Аэрофлот - цена]))</f>
        <v>0.28951569984034059</v>
      </c>
    </row>
    <row r="213" spans="1:24" x14ac:dyDescent="0.25">
      <c r="A213" s="1">
        <v>41680</v>
      </c>
      <c r="B213" s="6">
        <v>38.590000000000003</v>
      </c>
      <c r="C213" s="6">
        <v>296.8</v>
      </c>
      <c r="D213" s="6">
        <v>80.28</v>
      </c>
      <c r="E213">
        <v>195060</v>
      </c>
      <c r="F213">
        <v>5731650</v>
      </c>
      <c r="G213">
        <v>16558600</v>
      </c>
      <c r="H213" s="5">
        <f>(Таблица1[[#This Row],[БСП ао - цена]]-B212)/B212</f>
        <v>-1.5523932729623589E-3</v>
      </c>
      <c r="I213" s="5">
        <f>(Таблица1[[#This Row],[СевСт-ао цена]]-C212)/C212</f>
        <v>3.7199864727765395E-3</v>
      </c>
      <c r="J213" s="5">
        <f>(Таблица1[[#This Row],[Аэрофлот - цена]]-D212)/D212</f>
        <v>9.8113207547169956E-3</v>
      </c>
      <c r="K213" s="5">
        <f>LN(Таблица1[[#This Row],[БСП ао - объём]])</f>
        <v>12.181062482526006</v>
      </c>
      <c r="L213" s="5">
        <f>LN(Таблица1[[#This Row],[СевСт-ао - объём]])</f>
        <v>15.561514005354125</v>
      </c>
      <c r="M213" s="5">
        <f>LN(Таблица1[[#This Row],[Аэрофлот - объём]])</f>
        <v>16.622416162284789</v>
      </c>
      <c r="N213" s="6">
        <f>Таблица1[[#This Row],[БСП ао - цена]]*10</f>
        <v>385.90000000000003</v>
      </c>
      <c r="O213" s="6">
        <f>Таблица1[[#This Row],[Аэрофлот - цена]]*10</f>
        <v>802.8</v>
      </c>
      <c r="P213" s="5">
        <f>Таблица1[[#This Row],[БСП ао - объём]]*Таблица1[[#This Row],[БСП ао - цена]]</f>
        <v>7527365.4000000004</v>
      </c>
      <c r="Q213" s="5">
        <f>Таблица1[[#This Row],[СевСт-ао - объём]]*Таблица1[[#This Row],[СевСт-ао цена]]</f>
        <v>1701153720</v>
      </c>
      <c r="R213" s="5">
        <f>Таблица1[[#This Row],[Аэрофлот - объём]]*Таблица1[[#This Row],[Аэрофлот - цена]]</f>
        <v>1329324408</v>
      </c>
      <c r="S213" s="5">
        <f>(Таблица1[[#This Row],[БСП ао - цена]]-AVERAGE(Таблица1[БСП ао - цена]))/_xlfn.STDEV.S(Таблица1[БСП ао - цена])</f>
        <v>-0.79150968669035993</v>
      </c>
      <c r="T213" s="5">
        <f>(Таблица1[[#This Row],[БСП ао - цена]]-MIN(Таблица1[БСП ао - цена]))/(MAX(Таблица1[БСП ао - цена])-MIN(Таблица1[БСП ао - цена]))</f>
        <v>9.4446248782072126E-2</v>
      </c>
      <c r="U213" s="5">
        <f>(Таблица1[[#This Row],[СевСт-ао цена]]-AVERAGE(Таблица1[СевСт-ао цена]))/_xlfn.STDEV.S(Таблица1[СевСт-ао цена])</f>
        <v>-1.154061308573491</v>
      </c>
      <c r="V213" s="5">
        <f>(Таблица1[[#This Row],[СевСт-ао цена]]-MIN(Таблица1[СевСт-ао цена]))/(MAX(Таблица1[СевСт-ао цена])-MIN(Таблица1[СевСт-ао цена]))</f>
        <v>5.2052171831997125E-2</v>
      </c>
      <c r="W213" s="5">
        <f>(Таблица1[[#This Row],[Аэрофлот - цена]]-AVERAGE(Таблица1[Аэрофлот - цена]))/_xlfn.STDEV.S(Таблица1[Аэрофлот - цена])</f>
        <v>-4.8761574935621294E-3</v>
      </c>
      <c r="X213" s="5">
        <f>(Таблица1[[#This Row],[Аэрофлот - цена]]-MIN(Таблица1[Аэрофлот - цена]))/(MAX(Таблица1[Аэрофлот - цена])-MIN(Таблица1[Аэрофлот - цена]))</f>
        <v>0.29366684406599253</v>
      </c>
    </row>
    <row r="214" spans="1:24" x14ac:dyDescent="0.25">
      <c r="A214" s="1">
        <v>41687</v>
      </c>
      <c r="B214" s="6">
        <v>37.97</v>
      </c>
      <c r="C214" s="6">
        <v>294.89999999999998</v>
      </c>
      <c r="D214" s="6">
        <v>77.88</v>
      </c>
      <c r="E214">
        <v>714420</v>
      </c>
      <c r="F214">
        <v>6419360</v>
      </c>
      <c r="G214">
        <v>9122500</v>
      </c>
      <c r="H214" s="5">
        <f>(Таблица1[[#This Row],[БСП ао - цена]]-B213)/B213</f>
        <v>-1.6066338429645104E-2</v>
      </c>
      <c r="I214" s="5">
        <f>(Таблица1[[#This Row],[СевСт-ао цена]]-C213)/C213</f>
        <v>-6.4016172506739695E-3</v>
      </c>
      <c r="J214" s="5">
        <f>(Таблица1[[#This Row],[Аэрофлот - цена]]-D213)/D213</f>
        <v>-2.9895366218236245E-2</v>
      </c>
      <c r="K214" s="5">
        <f>LN(Таблица1[[#This Row],[БСП ао - объём]])</f>
        <v>13.479226303673276</v>
      </c>
      <c r="L214" s="5">
        <f>LN(Таблица1[[#This Row],[СевСт-ао - объём]])</f>
        <v>15.674828982223397</v>
      </c>
      <c r="M214" s="5">
        <f>LN(Таблица1[[#This Row],[Аэрофлот - объём]])</f>
        <v>16.02625444729274</v>
      </c>
      <c r="N214" s="6">
        <f>Таблица1[[#This Row],[БСП ао - цена]]*10</f>
        <v>379.7</v>
      </c>
      <c r="O214" s="6">
        <f>Таблица1[[#This Row],[Аэрофлот - цена]]*10</f>
        <v>778.8</v>
      </c>
      <c r="P214" s="5">
        <f>Таблица1[[#This Row],[БСП ао - объём]]*Таблица1[[#This Row],[БСП ао - цена]]</f>
        <v>27126527.399999999</v>
      </c>
      <c r="Q214" s="5">
        <f>Таблица1[[#This Row],[СевСт-ао - объём]]*Таблица1[[#This Row],[СевСт-ао цена]]</f>
        <v>1893069263.9999998</v>
      </c>
      <c r="R214" s="5">
        <f>Таблица1[[#This Row],[Аэрофлот - объём]]*Таблица1[[#This Row],[Аэрофлот - цена]]</f>
        <v>710460300</v>
      </c>
      <c r="S214" s="5">
        <f>(Таблица1[[#This Row],[БСП ао - цена]]-AVERAGE(Таблица1[БСП ао - цена]))/_xlfn.STDEV.S(Таблица1[БСП ао - цена])</f>
        <v>-0.81175565338799605</v>
      </c>
      <c r="T214" s="5">
        <f>(Таблица1[[#This Row],[БСП ао - цена]]-MIN(Таблица1[БСП ао - цена]))/(MAX(Таблица1[БСП ао - цена])-MIN(Таблица1[БСП ао - цена]))</f>
        <v>9.0418967197141931E-2</v>
      </c>
      <c r="U214" s="5">
        <f>(Таблица1[[#This Row],[СевСт-ао цена]]-AVERAGE(Таблица1[СевСт-ао цена]))/_xlfn.STDEV.S(Таблица1[СевСт-ао цена])</f>
        <v>-1.1590527572686196</v>
      </c>
      <c r="V214" s="5">
        <f>(Таблица1[[#This Row],[СевСт-ао цена]]-MIN(Таблица1[СевСт-ао цена]))/(MAX(Таблица1[СевСт-ао цена])-MIN(Таблица1[СевСт-ао цена]))</f>
        <v>5.0915400263252343E-2</v>
      </c>
      <c r="W214" s="5">
        <f>(Таблица1[[#This Row],[Аэрофлот - цена]]-AVERAGE(Таблица1[Аэрофлот - цена]))/_xlfn.STDEV.S(Таблица1[Аэрофлот - цена])</f>
        <v>-6.4924403221953197E-2</v>
      </c>
      <c r="X214" s="5">
        <f>(Таблица1[[#This Row],[Аэрофлот - цена]]-MIN(Таблица1[Аэрофлот - цена]))/(MAX(Таблица1[Аэрофлот - цена])-MIN(Таблица1[Аэрофлот - цена]))</f>
        <v>0.28089409260244808</v>
      </c>
    </row>
    <row r="215" spans="1:24" x14ac:dyDescent="0.25">
      <c r="A215" s="1">
        <v>41694</v>
      </c>
      <c r="B215" s="6">
        <v>35.81</v>
      </c>
      <c r="C215" s="6">
        <v>297.7</v>
      </c>
      <c r="D215" s="6">
        <v>70.61</v>
      </c>
      <c r="E215">
        <v>461630</v>
      </c>
      <c r="F215">
        <v>7821570</v>
      </c>
      <c r="G215">
        <v>16612000</v>
      </c>
      <c r="H215" s="5">
        <f>(Таблица1[[#This Row],[БСП ао - цена]]-B214)/B214</f>
        <v>-5.6887016065314634E-2</v>
      </c>
      <c r="I215" s="5">
        <f>(Таблица1[[#This Row],[СевСт-ао цена]]-C214)/C214</f>
        <v>9.4947439810105505E-3</v>
      </c>
      <c r="J215" s="5">
        <f>(Таблица1[[#This Row],[Аэрофлот - цена]]-D214)/D214</f>
        <v>-9.3348741653826353E-2</v>
      </c>
      <c r="K215" s="5">
        <f>LN(Таблица1[[#This Row],[БСП ао - объём]])</f>
        <v>13.04251898339867</v>
      </c>
      <c r="L215" s="5">
        <f>LN(Таблица1[[#This Row],[СевСт-ао - объём]])</f>
        <v>15.872395859633871</v>
      </c>
      <c r="M215" s="5">
        <f>LN(Таблица1[[#This Row],[Аэрофлот - объём]])</f>
        <v>16.62563588373278</v>
      </c>
      <c r="N215" s="6">
        <f>Таблица1[[#This Row],[БСП ао - цена]]*10</f>
        <v>358.1</v>
      </c>
      <c r="O215" s="6">
        <f>Таблица1[[#This Row],[Аэрофлот - цена]]*10</f>
        <v>706.1</v>
      </c>
      <c r="P215" s="5">
        <f>Таблица1[[#This Row],[БСП ао - объём]]*Таблица1[[#This Row],[БСП ао - цена]]</f>
        <v>16530970.300000001</v>
      </c>
      <c r="Q215" s="5">
        <f>Таблица1[[#This Row],[СевСт-ао - объём]]*Таблица1[[#This Row],[СевСт-ао цена]]</f>
        <v>2328481389</v>
      </c>
      <c r="R215" s="5">
        <f>Таблица1[[#This Row],[Аэрофлот - объём]]*Таблица1[[#This Row],[Аэрофлот - цена]]</f>
        <v>1172973320</v>
      </c>
      <c r="S215" s="5">
        <f>(Таблица1[[#This Row],[БСП ао - цена]]-AVERAGE(Таблица1[БСП ао - цена]))/_xlfn.STDEV.S(Таблица1[БСП ао - цена])</f>
        <v>-0.88228998897975996</v>
      </c>
      <c r="T215" s="5">
        <f>(Таблица1[[#This Row],[БСП ао - цена]]-MIN(Таблица1[БСП ао - цена]))/(MAX(Таблица1[БСП ао - цена])-MIN(Таблица1[БСП ао - цена]))</f>
        <v>7.6388437804481985E-2</v>
      </c>
      <c r="U215" s="5">
        <f>(Таблица1[[#This Row],[СевСт-ао цена]]-AVERAGE(Таблица1[СевСт-ао цена]))/_xlfn.STDEV.S(Таблица1[СевСт-ао цена])</f>
        <v>-1.1516969381389563</v>
      </c>
      <c r="V215" s="5">
        <f>(Таблица1[[#This Row],[СевСт-ао цена]]-MIN(Таблица1[СевСт-ао цена]))/(MAX(Таблица1[СевСт-ао цена])-MIN(Таблица1[СевСт-ао цена]))</f>
        <v>5.2590642575086735E-2</v>
      </c>
      <c r="W215" s="5">
        <f>(Таблица1[[#This Row],[Аэрофлот - цена]]-AVERAGE(Таблица1[Аэрофлот - цена]))/_xlfn.STDEV.S(Таблица1[Аэрофлот - цена])</f>
        <v>-0.24682054757420394</v>
      </c>
      <c r="X215" s="5">
        <f>(Таблица1[[#This Row],[Аэрофлот - цена]]-MIN(Таблица1[Аэрофлот - цена]))/(MAX(Таблица1[Аэрофлот - цена])-MIN(Таблица1[Аэрофлот - цена]))</f>
        <v>0.2422032996274614</v>
      </c>
    </row>
    <row r="216" spans="1:24" x14ac:dyDescent="0.25">
      <c r="A216" s="1">
        <v>41701</v>
      </c>
      <c r="B216" s="6">
        <v>30.79</v>
      </c>
      <c r="C216" s="6">
        <v>280.60000000000002</v>
      </c>
      <c r="D216" s="6">
        <v>61.08</v>
      </c>
      <c r="E216">
        <v>1735180</v>
      </c>
      <c r="F216">
        <v>11563800</v>
      </c>
      <c r="G216">
        <v>41816500</v>
      </c>
      <c r="H216" s="5">
        <f>(Таблица1[[#This Row],[БСП ао - цена]]-B215)/B215</f>
        <v>-0.14018430605975993</v>
      </c>
      <c r="I216" s="5">
        <f>(Таблица1[[#This Row],[СевСт-ао цена]]-C215)/C215</f>
        <v>-5.7440376217668683E-2</v>
      </c>
      <c r="J216" s="5">
        <f>(Таблица1[[#This Row],[Аэрофлот - цена]]-D215)/D215</f>
        <v>-0.13496671859509987</v>
      </c>
      <c r="K216" s="5">
        <f>LN(Таблица1[[#This Row],[БСП ао - объём]])</f>
        <v>14.366621712379505</v>
      </c>
      <c r="L216" s="5">
        <f>LN(Таблица1[[#This Row],[СевСт-ао - объём]])</f>
        <v>16.263390086915198</v>
      </c>
      <c r="M216" s="5">
        <f>LN(Таблица1[[#This Row],[Аэрофлот - объём]])</f>
        <v>17.548801556449</v>
      </c>
      <c r="N216" s="6">
        <f>Таблица1[[#This Row],[БСП ао - цена]]*10</f>
        <v>307.89999999999998</v>
      </c>
      <c r="O216" s="6">
        <f>Таблица1[[#This Row],[Аэрофлот - цена]]*10</f>
        <v>610.79999999999995</v>
      </c>
      <c r="P216" s="5">
        <f>Таблица1[[#This Row],[БСП ао - объём]]*Таблица1[[#This Row],[БСП ао - цена]]</f>
        <v>53426192.199999996</v>
      </c>
      <c r="Q216" s="5">
        <f>Таблица1[[#This Row],[СевСт-ао - объём]]*Таблица1[[#This Row],[СевСт-ао цена]]</f>
        <v>3244802280.0000005</v>
      </c>
      <c r="R216" s="5">
        <f>Таблица1[[#This Row],[Аэрофлот - объём]]*Таблица1[[#This Row],[Аэрофлот - цена]]</f>
        <v>2554151820</v>
      </c>
      <c r="S216" s="5">
        <f>(Таблица1[[#This Row],[БСП ао - цена]]-AVERAGE(Таблица1[БСП ао - цена]))/_xlfn.STDEV.S(Таблица1[БСП ао - цена])</f>
        <v>-1.0462170096606189</v>
      </c>
      <c r="T216" s="5">
        <f>(Таблица1[[#This Row],[БСП ао - цена]]-MIN(Таблица1[БСП ао - цена]))/(MAX(Таблица1[БСП ао - цена])-MIN(Таблица1[БСП ао - цена]))</f>
        <v>4.3780448197466702E-2</v>
      </c>
      <c r="U216" s="5">
        <f>(Таблица1[[#This Row],[СевСт-ао цена]]-AVERAGE(Таблица1[СевСт-ао цена]))/_xlfn.STDEV.S(Таблица1[СевСт-ао цена])</f>
        <v>-1.1966199763951133</v>
      </c>
      <c r="V216" s="5">
        <f>(Таблица1[[#This Row],[СевСт-ао цена]]-MIN(Таблица1[СевСт-ао цена]))/(MAX(Таблица1[СевСт-ао цена])-MIN(Таблица1[СевСт-ао цена]))</f>
        <v>4.2359698456383876E-2</v>
      </c>
      <c r="W216" s="5">
        <f>(Таблица1[[#This Row],[Аэрофлот - цена]]-AVERAGE(Таблица1[Аэрофлот - цена]))/_xlfn.STDEV.S(Таблица1[Аэрофлот - цена])</f>
        <v>-0.48526212332068958</v>
      </c>
      <c r="X216" s="5">
        <f>(Таблица1[[#This Row],[Аэрофлот - цена]]-MIN(Таблица1[Аэрофлот - цена]))/(MAX(Таблица1[Аэрофлот - цена])-MIN(Таблица1[Аэрофлот - цена]))</f>
        <v>0.19148483235763702</v>
      </c>
    </row>
    <row r="217" spans="1:24" x14ac:dyDescent="0.25">
      <c r="A217" s="1">
        <v>41708</v>
      </c>
      <c r="B217" s="6">
        <v>27.78</v>
      </c>
      <c r="C217" s="6">
        <v>228.2</v>
      </c>
      <c r="D217" s="6">
        <v>47.29</v>
      </c>
      <c r="E217">
        <v>295420</v>
      </c>
      <c r="F217">
        <v>10561830</v>
      </c>
      <c r="G217">
        <v>44714500</v>
      </c>
      <c r="H217" s="5">
        <f>(Таблица1[[#This Row],[БСП ао - цена]]-B216)/B216</f>
        <v>-9.7759012666450082E-2</v>
      </c>
      <c r="I217" s="5">
        <f>(Таблица1[[#This Row],[СевСт-ао цена]]-C216)/C216</f>
        <v>-0.18674269422665726</v>
      </c>
      <c r="J217" s="5">
        <f>(Таблица1[[#This Row],[Аэрофлот - цена]]-D216)/D216</f>
        <v>-0.22576948264571053</v>
      </c>
      <c r="K217" s="5">
        <f>LN(Таблица1[[#This Row],[БСП ао - объём]])</f>
        <v>12.596153351594591</v>
      </c>
      <c r="L217" s="5">
        <f>LN(Таблица1[[#This Row],[СевСт-ао - объём]])</f>
        <v>16.172757116683012</v>
      </c>
      <c r="M217" s="5">
        <f>LN(Таблица1[[#This Row],[Аэрофлот - объём]])</f>
        <v>17.6158083917699</v>
      </c>
      <c r="N217" s="6">
        <f>Таблица1[[#This Row],[БСП ао - цена]]*10</f>
        <v>277.8</v>
      </c>
      <c r="O217" s="6">
        <f>Таблица1[[#This Row],[Аэрофлот - цена]]*10</f>
        <v>472.9</v>
      </c>
      <c r="P217" s="5">
        <f>Таблица1[[#This Row],[БСП ао - объём]]*Таблица1[[#This Row],[БСП ао - цена]]</f>
        <v>8206767.6000000006</v>
      </c>
      <c r="Q217" s="5">
        <f>Таблица1[[#This Row],[СевСт-ао - объём]]*Таблица1[[#This Row],[СевСт-ао цена]]</f>
        <v>2410209606</v>
      </c>
      <c r="R217" s="5">
        <f>Таблица1[[#This Row],[Аэрофлот - объём]]*Таблица1[[#This Row],[Аэрофлот - цена]]</f>
        <v>2114548705</v>
      </c>
      <c r="S217" s="5">
        <f>(Таблица1[[#This Row],[БСП ао - цена]]-AVERAGE(Таблица1[БСП ао - цена]))/_xlfn.STDEV.S(Таблица1[БСП ао - цена])</f>
        <v>-1.1445079124991417</v>
      </c>
      <c r="T217" s="5">
        <f>(Таблица1[[#This Row],[БСП ао - цена]]-MIN(Таблица1[БСП ао - цена]))/(MAX(Таблица1[БСП ао - цена])-MIN(Таблица1[БСП ао - цена]))</f>
        <v>2.4228645664176686E-2</v>
      </c>
      <c r="U217" s="5">
        <f>(Таблица1[[#This Row],[СевСт-ао цена]]-AVERAGE(Таблица1[СевСт-ао цена]))/_xlfn.STDEV.S(Таблица1[СевСт-ао цена])</f>
        <v>-1.3342788772502379</v>
      </c>
      <c r="V217" s="5">
        <f>(Таблица1[[#This Row],[СевСт-ао цена]]-MIN(Таблица1[СевСт-ао цена]))/(MAX(Таблица1[СевСт-ао цена])-MIN(Таблица1[СевСт-ао цена]))</f>
        <v>1.1008735192054551E-2</v>
      </c>
      <c r="W217" s="5">
        <f>(Таблица1[[#This Row],[Аэрофлот - цена]]-AVERAGE(Таблица1[Аэрофлот - цена]))/_xlfn.STDEV.S(Таблица1[Аэрофлот - цена])</f>
        <v>-0.83028933523506909</v>
      </c>
      <c r="X217" s="5">
        <f>(Таблица1[[#This Row],[Аэрофлот - цена]]-MIN(Таблица1[Аэрофлот - цена]))/(MAX(Таблица1[Аэрофлот - цена])-MIN(Таблица1[Аэрофлот - цена]))</f>
        <v>0.11809473124002128</v>
      </c>
    </row>
    <row r="218" spans="1:24" x14ac:dyDescent="0.25">
      <c r="A218" s="1">
        <v>41715</v>
      </c>
      <c r="B218" s="6">
        <v>29.73</v>
      </c>
      <c r="C218" s="6">
        <v>251.4</v>
      </c>
      <c r="D218" s="6">
        <v>55.15</v>
      </c>
      <c r="E218">
        <v>284730</v>
      </c>
      <c r="F218">
        <v>13679830</v>
      </c>
      <c r="G218">
        <v>131267800</v>
      </c>
      <c r="H218" s="5">
        <f>(Таблица1[[#This Row],[БСП ао - цена]]-B217)/B217</f>
        <v>7.0194384449244029E-2</v>
      </c>
      <c r="I218" s="5">
        <f>(Таблица1[[#This Row],[СевСт-ао цена]]-C217)/C217</f>
        <v>0.10166520595968456</v>
      </c>
      <c r="J218" s="5">
        <f>(Таблица1[[#This Row],[Аэрофлот - цена]]-D217)/D217</f>
        <v>0.16620850074011417</v>
      </c>
      <c r="K218" s="5">
        <f>LN(Таблица1[[#This Row],[БСП ао - объём]])</f>
        <v>12.559296641792647</v>
      </c>
      <c r="L218" s="5">
        <f>LN(Таблица1[[#This Row],[СевСт-ао - объём]])</f>
        <v>16.431433043180878</v>
      </c>
      <c r="M218" s="5">
        <f>LN(Таблица1[[#This Row],[Аэрофлот - объём]])</f>
        <v>18.692750069288195</v>
      </c>
      <c r="N218" s="6">
        <f>Таблица1[[#This Row],[БСП ао - цена]]*10</f>
        <v>297.3</v>
      </c>
      <c r="O218" s="6">
        <f>Таблица1[[#This Row],[Аэрофлот - цена]]*10</f>
        <v>551.5</v>
      </c>
      <c r="P218" s="5">
        <f>Таблица1[[#This Row],[БСП ао - объём]]*Таблица1[[#This Row],[БСП ао - цена]]</f>
        <v>8465022.9000000004</v>
      </c>
      <c r="Q218" s="5">
        <f>Таблица1[[#This Row],[СевСт-ао - объём]]*Таблица1[[#This Row],[СевСт-ао цена]]</f>
        <v>3439109262</v>
      </c>
      <c r="R218" s="5">
        <f>Таблица1[[#This Row],[Аэрофлот - объём]]*Таблица1[[#This Row],[Аэрофлот - цена]]</f>
        <v>7239419170</v>
      </c>
      <c r="S218" s="5">
        <f>(Таблица1[[#This Row],[БСП ао - цена]]-AVERAGE(Таблица1[БСП ао - цена]))/_xlfn.STDEV.S(Таблица1[БСП ао - цена])</f>
        <v>-1.0808310817565772</v>
      </c>
      <c r="T218" s="5">
        <f>(Таблица1[[#This Row],[БСП ао - цена]]-MIN(Таблица1[БСП ао - цена]))/(MAX(Таблица1[БСП ао - цена])-MIN(Таблица1[БСП ао - цена]))</f>
        <v>3.689509581032803E-2</v>
      </c>
      <c r="U218" s="5">
        <f>(Таблица1[[#This Row],[СевСт-ао цена]]-AVERAGE(Таблица1[СевСт-ао цена]))/_xlfn.STDEV.S(Таблица1[СевСт-ао цена])</f>
        <v>-1.2733306616044575</v>
      </c>
      <c r="V218" s="5">
        <f>(Таблица1[[#This Row],[СевСт-ао цена]]-MIN(Таблица1[СевСт-ао цена]))/(MAX(Таблица1[СевСт-ао цена])-MIN(Таблица1[СевСт-ао цена]))</f>
        <v>2.4889314347253794E-2</v>
      </c>
      <c r="W218" s="5">
        <f>(Таблица1[[#This Row],[Аэрофлот - цена]]-AVERAGE(Таблица1[Аэрофлот - цена]))/_xlfn.STDEV.S(Таблица1[Аэрофлот - цена])</f>
        <v>-0.63363133047458886</v>
      </c>
      <c r="X218" s="5">
        <f>(Таблица1[[#This Row],[Аэрофлот - цена]]-MIN(Таблица1[Аэрофлот - цена]))/(MAX(Таблица1[Аэрофлот - цена])-MIN(Таблица1[Аэрофлот - цена]))</f>
        <v>0.1599254922831293</v>
      </c>
    </row>
    <row r="219" spans="1:24" x14ac:dyDescent="0.25">
      <c r="A219" s="1">
        <v>41722</v>
      </c>
      <c r="B219" s="6">
        <v>33.67</v>
      </c>
      <c r="C219" s="6">
        <v>261.8</v>
      </c>
      <c r="D219" s="6">
        <v>53.85</v>
      </c>
      <c r="E219">
        <v>819260</v>
      </c>
      <c r="F219">
        <v>11100090</v>
      </c>
      <c r="G219">
        <v>46973300</v>
      </c>
      <c r="H219" s="5">
        <f>(Таблица1[[#This Row],[БСП ао - цена]]-B218)/B218</f>
        <v>0.1325260679448369</v>
      </c>
      <c r="I219" s="5">
        <f>(Таблица1[[#This Row],[СевСт-ао цена]]-C218)/C218</f>
        <v>4.1368337311058094E-2</v>
      </c>
      <c r="J219" s="5">
        <f>(Таблица1[[#This Row],[Аэрофлот - цена]]-D218)/D218</f>
        <v>-2.3572076155938298E-2</v>
      </c>
      <c r="K219" s="5">
        <f>LN(Таблица1[[#This Row],[БСП ао - объём]])</f>
        <v>13.616156772772802</v>
      </c>
      <c r="L219" s="5">
        <f>LN(Таблица1[[#This Row],[СевСт-ао - объём]])</f>
        <v>16.222463774357799</v>
      </c>
      <c r="M219" s="5">
        <f>LN(Таблица1[[#This Row],[Аэрофлот - объём]])</f>
        <v>17.665089913146467</v>
      </c>
      <c r="N219" s="6">
        <f>Таблица1[[#This Row],[БСП ао - цена]]*10</f>
        <v>336.70000000000005</v>
      </c>
      <c r="O219" s="6">
        <f>Таблица1[[#This Row],[Аэрофлот - цена]]*10</f>
        <v>538.5</v>
      </c>
      <c r="P219" s="5">
        <f>Таблица1[[#This Row],[БСП ао - объём]]*Таблица1[[#This Row],[БСП ао - цена]]</f>
        <v>27584484.200000003</v>
      </c>
      <c r="Q219" s="5">
        <f>Таблица1[[#This Row],[СевСт-ао - объём]]*Таблица1[[#This Row],[СевСт-ао цена]]</f>
        <v>2906003562</v>
      </c>
      <c r="R219" s="5">
        <f>Таблица1[[#This Row],[Аэрофлот - объём]]*Таблица1[[#This Row],[Аэрофлот - цена]]</f>
        <v>2529512205</v>
      </c>
      <c r="S219" s="5">
        <f>(Таблица1[[#This Row],[БСП ао - цена]]-AVERAGE(Таблица1[БСП ао - цена]))/_xlfn.STDEV.S(Таблица1[БСП ао - цена])</f>
        <v>-0.95217122887160022</v>
      </c>
      <c r="T219" s="5">
        <f>(Таблица1[[#This Row],[БСП ао - цена]]-MIN(Таблица1[БСП ао - цена]))/(MAX(Таблица1[БСП ао - цена])-MIN(Таблица1[БСП ао - цена]))</f>
        <v>6.2487820721013325E-2</v>
      </c>
      <c r="U219" s="5">
        <f>(Таблица1[[#This Row],[СевСт-ао цена]]-AVERAGE(Таблица1[СевСт-ао цена]))/_xlfn.STDEV.S(Таблица1[СевСт-ао цена])</f>
        <v>-1.2460090476942802</v>
      </c>
      <c r="V219" s="5">
        <f>(Таблица1[[#This Row],[СевСт-ао цена]]-MIN(Таблица1[СевСт-ао цена]))/(MAX(Таблица1[СевСт-ао цена])-MIN(Таблица1[СевСт-ао цена]))</f>
        <v>3.1111642934067249E-2</v>
      </c>
      <c r="W219" s="5">
        <f>(Таблица1[[#This Row],[Аэрофлот - цена]]-AVERAGE(Таблица1[Аэрофлот - цена]))/_xlfn.STDEV.S(Таблица1[Аэрофлот - цена])</f>
        <v>-0.66615746357746719</v>
      </c>
      <c r="X219" s="5">
        <f>(Таблица1[[#This Row],[Аэрофлот - цена]]-MIN(Таблица1[Аэрофлот - цена]))/(MAX(Таблица1[Аэрофлот - цена])-MIN(Таблица1[Аэрофлот - цена]))</f>
        <v>0.15300691857370941</v>
      </c>
    </row>
    <row r="220" spans="1:24" x14ac:dyDescent="0.25">
      <c r="A220" s="1">
        <v>41729</v>
      </c>
      <c r="B220" s="6">
        <v>35.200000000000003</v>
      </c>
      <c r="C220" s="6">
        <v>266.3</v>
      </c>
      <c r="D220" s="6">
        <v>56.02</v>
      </c>
      <c r="E220">
        <v>286020</v>
      </c>
      <c r="F220">
        <v>8945000</v>
      </c>
      <c r="G220">
        <v>21791200</v>
      </c>
      <c r="H220" s="5">
        <f>(Таблица1[[#This Row],[БСП ао - цена]]-B219)/B219</f>
        <v>4.544104544104547E-2</v>
      </c>
      <c r="I220" s="5">
        <f>(Таблица1[[#This Row],[СевСт-ао цена]]-C219)/C219</f>
        <v>1.7188693659281894E-2</v>
      </c>
      <c r="J220" s="5">
        <f>(Таблица1[[#This Row],[Аэрофлот - цена]]-D219)/D219</f>
        <v>4.0297121634169021E-2</v>
      </c>
      <c r="K220" s="5">
        <f>LN(Таблица1[[#This Row],[БСП ао - объём]])</f>
        <v>12.563817017426926</v>
      </c>
      <c r="L220" s="5">
        <f>LN(Таблица1[[#This Row],[СевСт-ао - объём]])</f>
        <v>16.006605274924958</v>
      </c>
      <c r="M220" s="5">
        <f>LN(Таблица1[[#This Row],[Аэрофлот - объём]])</f>
        <v>16.897016776537992</v>
      </c>
      <c r="N220" s="6">
        <f>Таблица1[[#This Row],[БСП ао - цена]]*10</f>
        <v>352</v>
      </c>
      <c r="O220" s="6">
        <f>Таблица1[[#This Row],[Аэрофлот - цена]]*10</f>
        <v>560.20000000000005</v>
      </c>
      <c r="P220" s="5">
        <f>Таблица1[[#This Row],[БСП ао - объём]]*Таблица1[[#This Row],[БСП ао - цена]]</f>
        <v>10067904</v>
      </c>
      <c r="Q220" s="5">
        <f>Таблица1[[#This Row],[СевСт-ао - объём]]*Таблица1[[#This Row],[СевСт-ао цена]]</f>
        <v>2382053500</v>
      </c>
      <c r="R220" s="5">
        <f>Таблица1[[#This Row],[Аэрофлот - объём]]*Таблица1[[#This Row],[Аэрофлот - цена]]</f>
        <v>1220743024</v>
      </c>
      <c r="S220" s="5">
        <f>(Таблица1[[#This Row],[БСП ао - цена]]-AVERAGE(Таблица1[БСП ао - цена]))/_xlfn.STDEV.S(Таблица1[БСП ао - цена])</f>
        <v>-0.90220940782743397</v>
      </c>
      <c r="T220" s="5">
        <f>(Таблица1[[#This Row],[БСП ао - цена]]-MIN(Таблица1[БСП ао - цена]))/(MAX(Таблица1[БСП ао - цена])-MIN(Таблица1[БСП ао - цена]))</f>
        <v>7.2426112374147464E-2</v>
      </c>
      <c r="U220" s="5">
        <f>(Таблица1[[#This Row],[СевСт-ао цена]]-AVERAGE(Таблица1[СевСт-ао цена]))/_xlfn.STDEV.S(Таблица1[СевСт-ао цена])</f>
        <v>-1.2341871955216073</v>
      </c>
      <c r="V220" s="5">
        <f>(Таблица1[[#This Row],[СевСт-ао цена]]-MIN(Таблица1[СевСт-ао цена]))/(MAX(Таблица1[СевСт-ао цена])-MIN(Таблица1[СевСт-ао цена]))</f>
        <v>3.3803996649515375E-2</v>
      </c>
      <c r="W220" s="5">
        <f>(Таблица1[[#This Row],[Аэрофлот - цена]]-AVERAGE(Таблица1[Аэрофлот - цена]))/_xlfn.STDEV.S(Таблица1[Аэрофлот - цена])</f>
        <v>-0.61186384139804695</v>
      </c>
      <c r="X220" s="5">
        <f>(Таблица1[[#This Row],[Аэрофлот - цена]]-MIN(Таблица1[Аэрофлот - цена]))/(MAX(Таблица1[Аэрофлот - цена])-MIN(Таблица1[Аэрофлот - цена]))</f>
        <v>0.1645556146886642</v>
      </c>
    </row>
    <row r="221" spans="1:24" x14ac:dyDescent="0.25">
      <c r="A221" s="1">
        <v>41736</v>
      </c>
      <c r="B221" s="6">
        <v>33.46</v>
      </c>
      <c r="C221" s="6">
        <v>280.2</v>
      </c>
      <c r="D221" s="6">
        <v>53.4</v>
      </c>
      <c r="E221">
        <v>169410</v>
      </c>
      <c r="F221">
        <v>9503530</v>
      </c>
      <c r="G221">
        <v>23079900</v>
      </c>
      <c r="H221" s="5">
        <f>(Таблица1[[#This Row],[БСП ао - цена]]-B220)/B220</f>
        <v>-4.9431818181818236E-2</v>
      </c>
      <c r="I221" s="5">
        <f>(Таблица1[[#This Row],[СевСт-ао цена]]-C220)/C220</f>
        <v>5.2196770559519254E-2</v>
      </c>
      <c r="J221" s="5">
        <f>(Таблица1[[#This Row],[Аэрофлот - цена]]-D220)/D220</f>
        <v>-4.6769011067475982E-2</v>
      </c>
      <c r="K221" s="5">
        <f>LN(Таблица1[[#This Row],[БСП ао - объём]])</f>
        <v>12.040077091334991</v>
      </c>
      <c r="L221" s="5">
        <f>LN(Таблица1[[#This Row],[СевСт-ао - объём]])</f>
        <v>16.067173866499779</v>
      </c>
      <c r="M221" s="5">
        <f>LN(Таблица1[[#This Row],[Аэрофлот - объём]])</f>
        <v>16.954472666839155</v>
      </c>
      <c r="N221" s="6">
        <f>Таблица1[[#This Row],[БСП ао - цена]]*10</f>
        <v>334.6</v>
      </c>
      <c r="O221" s="6">
        <f>Таблица1[[#This Row],[Аэрофлот - цена]]*10</f>
        <v>534</v>
      </c>
      <c r="P221" s="5">
        <f>Таблица1[[#This Row],[БСП ао - объём]]*Таблица1[[#This Row],[БСП ао - цена]]</f>
        <v>5668458.6000000006</v>
      </c>
      <c r="Q221" s="5">
        <f>Таблица1[[#This Row],[СевСт-ао - объём]]*Таблица1[[#This Row],[СевСт-ао цена]]</f>
        <v>2662889106</v>
      </c>
      <c r="R221" s="5">
        <f>Таблица1[[#This Row],[Аэрофлот - объём]]*Таблица1[[#This Row],[Аэрофлот - цена]]</f>
        <v>1232466660</v>
      </c>
      <c r="S221" s="5">
        <f>(Таблица1[[#This Row],[БСП ао - цена]]-AVERAGE(Таблица1[БСП ао - цена]))/_xlfn.STDEV.S(Таблица1[БСП ао - цена])</f>
        <v>-0.95902873372079955</v>
      </c>
      <c r="T221" s="5">
        <f>(Таблица1[[#This Row],[БСП ао - цена]]-MIN(Таблица1[БСП ао - цена]))/(MAX(Таблица1[БСП ао - цена])-MIN(Таблица1[БСП ао - цена]))</f>
        <v>6.1123741474504716E-2</v>
      </c>
      <c r="U221" s="5">
        <f>(Таблица1[[#This Row],[СевСт-ао цена]]-AVERAGE(Таблица1[СевСт-ао цена]))/_xlfn.STDEV.S(Таблица1[СевСт-ао цена])</f>
        <v>-1.197670807699351</v>
      </c>
      <c r="V221" s="5">
        <f>(Таблица1[[#This Row],[СевСт-ао цена]]-MIN(Таблица1[СевСт-ао цена]))/(MAX(Таблица1[СевСт-ао цена])-MIN(Таблица1[СевСт-ао цена]))</f>
        <v>4.21203781261218E-2</v>
      </c>
      <c r="W221" s="5">
        <f>(Таблица1[[#This Row],[Аэрофлот - цена]]-AVERAGE(Таблица1[Аэрофлот - цена]))/_xlfn.STDEV.S(Таблица1[Аэрофлот - цена])</f>
        <v>-0.67741650965154054</v>
      </c>
      <c r="X221" s="5">
        <f>(Таблица1[[#This Row],[Аэрофлот - цена]]-MIN(Таблица1[Аэрофлот - цена]))/(MAX(Таблица1[Аэрофлот - цена])-MIN(Таблица1[Аэрофлот - цена]))</f>
        <v>0.15061202767429482</v>
      </c>
    </row>
    <row r="222" spans="1:24" x14ac:dyDescent="0.25">
      <c r="A222" s="1">
        <v>41743</v>
      </c>
      <c r="B222" s="6">
        <v>32.44</v>
      </c>
      <c r="C222" s="6">
        <v>267</v>
      </c>
      <c r="D222" s="6">
        <v>53.75</v>
      </c>
      <c r="E222">
        <v>239030</v>
      </c>
      <c r="F222">
        <v>9714770</v>
      </c>
      <c r="G222">
        <v>21453300</v>
      </c>
      <c r="H222" s="5">
        <f>(Таблица1[[#This Row],[БСП ао - цена]]-B221)/B221</f>
        <v>-3.0484160191273254E-2</v>
      </c>
      <c r="I222" s="5">
        <f>(Таблица1[[#This Row],[СевСт-ао цена]]-C221)/C221</f>
        <v>-4.7109207708779403E-2</v>
      </c>
      <c r="J222" s="5">
        <f>(Таблица1[[#This Row],[Аэрофлот - цена]]-D221)/D221</f>
        <v>6.5543071161048953E-3</v>
      </c>
      <c r="K222" s="5">
        <f>LN(Таблица1[[#This Row],[БСП ао - объём]])</f>
        <v>12.384344346048845</v>
      </c>
      <c r="L222" s="5">
        <f>LN(Таблица1[[#This Row],[СевСт-ао - объём]])</f>
        <v>16.089157965783627</v>
      </c>
      <c r="M222" s="5">
        <f>LN(Таблица1[[#This Row],[Аэрофлот - объём]])</f>
        <v>16.881389037659041</v>
      </c>
      <c r="N222" s="6">
        <f>Таблица1[[#This Row],[БСП ао - цена]]*10</f>
        <v>324.39999999999998</v>
      </c>
      <c r="O222" s="6">
        <f>Таблица1[[#This Row],[Аэрофлот - цена]]*10</f>
        <v>537.5</v>
      </c>
      <c r="P222" s="5">
        <f>Таблица1[[#This Row],[БСП ао - объём]]*Таблица1[[#This Row],[БСП ао - цена]]</f>
        <v>7754133.1999999993</v>
      </c>
      <c r="Q222" s="5">
        <f>Таблица1[[#This Row],[СевСт-ао - объём]]*Таблица1[[#This Row],[СевСт-ао цена]]</f>
        <v>2593843590</v>
      </c>
      <c r="R222" s="5">
        <f>Таблица1[[#This Row],[Аэрофлот - объём]]*Таблица1[[#This Row],[Аэрофлот - цена]]</f>
        <v>1153114875</v>
      </c>
      <c r="S222" s="5">
        <f>(Таблица1[[#This Row],[БСП ао - цена]]-AVERAGE(Таблица1[БСП ао - цена]))/_xlfn.STDEV.S(Таблица1[БСП ао - цена])</f>
        <v>-0.99233661441691035</v>
      </c>
      <c r="T222" s="5">
        <f>(Таблица1[[#This Row],[БСП ао - цена]]-MIN(Таблица1[БСП ао - цена]))/(MAX(Таблица1[БСП ао - цена])-MIN(Таблица1[БСП ао - цена]))</f>
        <v>5.4498213705748602E-2</v>
      </c>
      <c r="U222" s="5">
        <f>(Таблица1[[#This Row],[СевСт-ао цена]]-AVERAGE(Таблица1[СевСт-ао цена]))/_xlfn.STDEV.S(Таблица1[СевСт-ао цена])</f>
        <v>-1.2323482407391915</v>
      </c>
      <c r="V222" s="5">
        <f>(Таблица1[[#This Row],[СевСт-ао цена]]-MIN(Таблица1[СевСт-ао цена]))/(MAX(Таблица1[СевСт-ао цена])-MIN(Таблица1[СевСт-ао цена]))</f>
        <v>3.4222807227473964E-2</v>
      </c>
      <c r="W222" s="5">
        <f>(Таблица1[[#This Row],[Аэрофлот - цена]]-AVERAGE(Таблица1[Аэрофлот - цена]))/_xlfn.STDEV.S(Таблица1[Аэрофлот - цена])</f>
        <v>-0.6686594738161501</v>
      </c>
      <c r="X222" s="5">
        <f>(Таблица1[[#This Row],[Аэрофлот - цена]]-MIN(Таблица1[Аэрофлот - цена]))/(MAX(Таблица1[Аэрофлот - цена])-MIN(Таблица1[Аэрофлот - цена]))</f>
        <v>0.15247472059606174</v>
      </c>
    </row>
    <row r="223" spans="1:24" x14ac:dyDescent="0.25">
      <c r="A223" s="1">
        <v>41750</v>
      </c>
      <c r="B223" s="6">
        <v>30</v>
      </c>
      <c r="C223" s="6">
        <v>245.6</v>
      </c>
      <c r="D223" s="6">
        <v>49.25</v>
      </c>
      <c r="E223">
        <v>131280</v>
      </c>
      <c r="F223">
        <v>6706190</v>
      </c>
      <c r="G223">
        <v>15642300</v>
      </c>
      <c r="H223" s="5">
        <f>(Таблица1[[#This Row],[БСП ао - цена]]-B222)/B222</f>
        <v>-7.5215782983970345E-2</v>
      </c>
      <c r="I223" s="5">
        <f>(Таблица1[[#This Row],[СевСт-ао цена]]-C222)/C222</f>
        <v>-8.0149812734082421E-2</v>
      </c>
      <c r="J223" s="5">
        <f>(Таблица1[[#This Row],[Аэрофлот - цена]]-D222)/D222</f>
        <v>-8.3720930232558138E-2</v>
      </c>
      <c r="K223" s="5">
        <f>LN(Таблица1[[#This Row],[БСП ао - объём]])</f>
        <v>11.785087725763972</v>
      </c>
      <c r="L223" s="5">
        <f>LN(Таблица1[[#This Row],[СевСт-ао - объём]])</f>
        <v>15.71854153844321</v>
      </c>
      <c r="M223" s="5">
        <f>LN(Таблица1[[#This Row],[Аэрофлот - объём]])</f>
        <v>16.565489341092881</v>
      </c>
      <c r="N223" s="6">
        <f>Таблица1[[#This Row],[БСП ао - цена]]*10</f>
        <v>300</v>
      </c>
      <c r="O223" s="6">
        <f>Таблица1[[#This Row],[Аэрофлот - цена]]*10</f>
        <v>492.5</v>
      </c>
      <c r="P223" s="5">
        <f>Таблица1[[#This Row],[БСП ао - объём]]*Таблица1[[#This Row],[БСП ао - цена]]</f>
        <v>3938400</v>
      </c>
      <c r="Q223" s="5">
        <f>Таблица1[[#This Row],[СевСт-ао - объём]]*Таблица1[[#This Row],[СевСт-ао цена]]</f>
        <v>1647040264</v>
      </c>
      <c r="R223" s="5">
        <f>Таблица1[[#This Row],[Аэрофлот - объём]]*Таблица1[[#This Row],[Аэрофлот - цена]]</f>
        <v>770383275</v>
      </c>
      <c r="S223" s="5">
        <f>(Таблица1[[#This Row],[БСП ао - цена]]-AVERAGE(Таблица1[БСП ао - цена]))/_xlfn.STDEV.S(Таблица1[БСП ао - цена])</f>
        <v>-1.0720142898076066</v>
      </c>
      <c r="T223" s="5">
        <f>(Таблица1[[#This Row],[БСП ао - цена]]-MIN(Таблица1[БСП ао - цена]))/(MAX(Таблица1[БСП ао - цена])-MIN(Таблица1[БСП ао - цена]))</f>
        <v>3.8648911984410519E-2</v>
      </c>
      <c r="U223" s="5">
        <f>(Таблица1[[#This Row],[СевСт-ао цена]]-AVERAGE(Таблица1[СевСт-ао цена]))/_xlfn.STDEV.S(Таблица1[СевСт-ао цена])</f>
        <v>-1.2885677155159025</v>
      </c>
      <c r="V223" s="5">
        <f>(Таблица1[[#This Row],[СевСт-ао цена]]-MIN(Таблица1[СевСт-ао цена]))/(MAX(Таблица1[СевСт-ао цена])-MIN(Таблица1[СевСт-ао цена]))</f>
        <v>2.1419169558453979E-2</v>
      </c>
      <c r="W223" s="5">
        <f>(Таблица1[[#This Row],[Аэрофлот - цена]]-AVERAGE(Таблица1[Аэрофлот - цена]))/_xlfn.STDEV.S(Таблица1[Аэрофлот - цена])</f>
        <v>-0.78124993455688319</v>
      </c>
      <c r="X223" s="5">
        <f>(Таблица1[[#This Row],[Аэрофлот - цена]]-MIN(Таблица1[Аэрофлот - цена]))/(MAX(Таблица1[Аэрофлот - цена])-MIN(Таблица1[Аэрофлот - цена]))</f>
        <v>0.1285258116019159</v>
      </c>
    </row>
    <row r="224" spans="1:24" x14ac:dyDescent="0.25">
      <c r="A224" s="1">
        <v>41757</v>
      </c>
      <c r="B224" s="6">
        <v>31.2</v>
      </c>
      <c r="C224" s="6">
        <v>246.2</v>
      </c>
      <c r="D224" s="6">
        <v>50.35</v>
      </c>
      <c r="E224">
        <v>216220</v>
      </c>
      <c r="F224">
        <v>6760420</v>
      </c>
      <c r="G224">
        <v>15128000</v>
      </c>
      <c r="H224" s="5">
        <f>(Таблица1[[#This Row],[БСП ао - цена]]-B223)/B223</f>
        <v>3.9999999999999973E-2</v>
      </c>
      <c r="I224" s="5">
        <f>(Таблица1[[#This Row],[СевСт-ао цена]]-C223)/C223</f>
        <v>2.4429967426709866E-3</v>
      </c>
      <c r="J224" s="5">
        <f>(Таблица1[[#This Row],[Аэрофлот - цена]]-D223)/D223</f>
        <v>2.233502538071069E-2</v>
      </c>
      <c r="K224" s="5">
        <f>LN(Таблица1[[#This Row],[БСП ао - объём]])</f>
        <v>12.284051686846762</v>
      </c>
      <c r="L224" s="5">
        <f>LN(Таблица1[[#This Row],[СевСт-ао - объём]])</f>
        <v>15.726595576266662</v>
      </c>
      <c r="M224" s="5">
        <f>LN(Таблица1[[#This Row],[Аэрофлот - объём]])</f>
        <v>16.532057889320431</v>
      </c>
      <c r="N224" s="6">
        <f>Таблица1[[#This Row],[БСП ао - цена]]*10</f>
        <v>312</v>
      </c>
      <c r="O224" s="6">
        <f>Таблица1[[#This Row],[Аэрофлот - цена]]*10</f>
        <v>503.5</v>
      </c>
      <c r="P224" s="5">
        <f>Таблица1[[#This Row],[БСП ао - объём]]*Таблица1[[#This Row],[БСП ао - цена]]</f>
        <v>6746064</v>
      </c>
      <c r="Q224" s="5">
        <f>Таблица1[[#This Row],[СевСт-ао - объём]]*Таблица1[[#This Row],[СевСт-ао цена]]</f>
        <v>1664415404</v>
      </c>
      <c r="R224" s="5">
        <f>Таблица1[[#This Row],[Аэрофлот - объём]]*Таблица1[[#This Row],[Аэрофлот - цена]]</f>
        <v>761694800</v>
      </c>
      <c r="S224" s="5">
        <f>(Таблица1[[#This Row],[БСП ао - цена]]-AVERAGE(Таблица1[БСП ао - цена]))/_xlfn.STDEV.S(Таблица1[БСП ао - цена])</f>
        <v>-1.0328285478121824</v>
      </c>
      <c r="T224" s="5">
        <f>(Таблица1[[#This Row],[БСП ао - цена]]-MIN(Таблица1[БСП ао - цена]))/(MAX(Таблица1[БСП ао - цена])-MIN(Таблица1[БСП ао - цена]))</f>
        <v>4.6443650535888267E-2</v>
      </c>
      <c r="U224" s="5">
        <f>(Таблица1[[#This Row],[СевСт-ао цена]]-AVERAGE(Таблица1[СевСт-ао цена]))/_xlfn.STDEV.S(Таблица1[СевСт-ао цена])</f>
        <v>-1.2869914685595463</v>
      </c>
      <c r="V224" s="5">
        <f>(Таблица1[[#This Row],[СевСт-ао цена]]-MIN(Таблица1[СевСт-ао цена]))/(MAX(Таблица1[СевСт-ао цена])-MIN(Таблица1[СевСт-ао цена]))</f>
        <v>2.1778150053847058E-2</v>
      </c>
      <c r="W224" s="5">
        <f>(Таблица1[[#This Row],[Аэрофлот - цена]]-AVERAGE(Таблица1[Аэрофлот - цена]))/_xlfn.STDEV.S(Таблица1[Аэрофлот - цена])</f>
        <v>-0.75372782193137056</v>
      </c>
      <c r="X224" s="5">
        <f>(Таблица1[[#This Row],[Аэрофлот - цена]]-MIN(Таблица1[Аэрофлот - цена]))/(MAX(Таблица1[Аэрофлот - цена])-MIN(Таблица1[Аэрофлот - цена]))</f>
        <v>0.13437998935604045</v>
      </c>
    </row>
    <row r="225" spans="1:24" x14ac:dyDescent="0.25">
      <c r="A225" s="1">
        <v>41764</v>
      </c>
      <c r="B225" s="6">
        <v>31.2</v>
      </c>
      <c r="C225" s="6">
        <v>279</v>
      </c>
      <c r="D225" s="6">
        <v>51.49</v>
      </c>
      <c r="E225">
        <v>136310</v>
      </c>
      <c r="F225">
        <v>6930360</v>
      </c>
      <c r="G225">
        <v>20333100</v>
      </c>
      <c r="H225" s="5">
        <f>(Таблица1[[#This Row],[БСП ао - цена]]-B224)/B224</f>
        <v>0</v>
      </c>
      <c r="I225" s="5">
        <f>(Таблица1[[#This Row],[СевСт-ао цена]]-C224)/C224</f>
        <v>0.13322502030869218</v>
      </c>
      <c r="J225" s="5">
        <f>(Таблица1[[#This Row],[Аэрофлот - цена]]-D224)/D224</f>
        <v>2.2641509433962276E-2</v>
      </c>
      <c r="K225" s="5">
        <f>LN(Таблица1[[#This Row],[БСП ао - объём]])</f>
        <v>11.822686982564889</v>
      </c>
      <c r="L225" s="5">
        <f>LN(Таблица1[[#This Row],[СевСт-ао - объём]])</f>
        <v>15.75142231786878</v>
      </c>
      <c r="M225" s="5">
        <f>LN(Таблица1[[#This Row],[Аэрофлот - объём]])</f>
        <v>16.827760657993796</v>
      </c>
      <c r="N225" s="6">
        <f>Таблица1[[#This Row],[БСП ао - цена]]*10</f>
        <v>312</v>
      </c>
      <c r="O225" s="6">
        <f>Таблица1[[#This Row],[Аэрофлот - цена]]*10</f>
        <v>514.9</v>
      </c>
      <c r="P225" s="5">
        <f>Таблица1[[#This Row],[БСП ао - объём]]*Таблица1[[#This Row],[БСП ао - цена]]</f>
        <v>4252872</v>
      </c>
      <c r="Q225" s="5">
        <f>Таблица1[[#This Row],[СевСт-ао - объём]]*Таблица1[[#This Row],[СевСт-ао цена]]</f>
        <v>1933570440</v>
      </c>
      <c r="R225" s="5">
        <f>Таблица1[[#This Row],[Аэрофлот - объём]]*Таблица1[[#This Row],[Аэрофлот - цена]]</f>
        <v>1046951319</v>
      </c>
      <c r="S225" s="5">
        <f>(Таблица1[[#This Row],[БСП ао - цена]]-AVERAGE(Таблица1[БСП ао - цена]))/_xlfn.STDEV.S(Таблица1[БСП ао - цена])</f>
        <v>-1.0328285478121824</v>
      </c>
      <c r="T225" s="5">
        <f>(Таблица1[[#This Row],[БСП ао - цена]]-MIN(Таблица1[БСП ао - цена]))/(MAX(Таблица1[БСП ао - цена])-MIN(Таблица1[БСП ао - цена]))</f>
        <v>4.6443650535888267E-2</v>
      </c>
      <c r="U225" s="5">
        <f>(Таблица1[[#This Row],[СевСт-ао цена]]-AVERAGE(Таблица1[СевСт-ао цена]))/_xlfn.STDEV.S(Таблица1[СевСт-ао цена])</f>
        <v>-1.2008233016120637</v>
      </c>
      <c r="V225" s="5">
        <f>(Таблица1[[#This Row],[СевСт-ао цена]]-MIN(Таблица1[СевСт-ао цена]))/(MAX(Таблица1[СевСт-ао цена])-MIN(Таблица1[СевСт-ао цена]))</f>
        <v>4.1402417135335635E-2</v>
      </c>
      <c r="W225" s="5">
        <f>(Таблица1[[#This Row],[Аэрофлот - цена]]-AVERAGE(Таблица1[Аэрофлот - цена]))/_xlfn.STDEV.S(Таблица1[Аэрофлот - цена])</f>
        <v>-0.72520490521038483</v>
      </c>
      <c r="X225" s="5">
        <f>(Таблица1[[#This Row],[Аэрофлот - цена]]-MIN(Таблица1[Аэрофлот - цена]))/(MAX(Таблица1[Аэрофлот - цена])-MIN(Таблица1[Аэрофлот - цена]))</f>
        <v>0.14044704630122407</v>
      </c>
    </row>
    <row r="226" spans="1:24" x14ac:dyDescent="0.25">
      <c r="A226" s="1">
        <v>41771</v>
      </c>
      <c r="B226" s="6">
        <v>32.1</v>
      </c>
      <c r="C226" s="6">
        <v>306.39999999999998</v>
      </c>
      <c r="D226" s="6">
        <v>52.65</v>
      </c>
      <c r="E226">
        <v>176960</v>
      </c>
      <c r="F226">
        <v>13162750</v>
      </c>
      <c r="G226">
        <v>19276400</v>
      </c>
      <c r="H226" s="5">
        <f>(Таблица1[[#This Row],[БСП ао - цена]]-B225)/B225</f>
        <v>2.8846153846153914E-2</v>
      </c>
      <c r="I226" s="5">
        <f>(Таблица1[[#This Row],[СевСт-ао цена]]-C225)/C225</f>
        <v>9.8207885304659417E-2</v>
      </c>
      <c r="J226" s="5">
        <f>(Таблица1[[#This Row],[Аэрофлот - цена]]-D225)/D225</f>
        <v>2.2528646339094904E-2</v>
      </c>
      <c r="K226" s="5">
        <f>LN(Таблица1[[#This Row],[БСП ао - объём]])</f>
        <v>12.083678997316108</v>
      </c>
      <c r="L226" s="5">
        <f>LN(Таблица1[[#This Row],[СевСт-ао - объём]])</f>
        <v>16.392901428596325</v>
      </c>
      <c r="M226" s="5">
        <f>LN(Таблица1[[#This Row],[Аэрофлот - объём]])</f>
        <v>16.774392107720249</v>
      </c>
      <c r="N226" s="6">
        <f>Таблица1[[#This Row],[БСП ао - цена]]*10</f>
        <v>321</v>
      </c>
      <c r="O226" s="6">
        <f>Таблица1[[#This Row],[Аэрофлот - цена]]*10</f>
        <v>526.5</v>
      </c>
      <c r="P226" s="5">
        <f>Таблица1[[#This Row],[БСП ао - объём]]*Таблица1[[#This Row],[БСП ао - цена]]</f>
        <v>5680416</v>
      </c>
      <c r="Q226" s="5">
        <f>Таблица1[[#This Row],[СевСт-ао - объём]]*Таблица1[[#This Row],[СевСт-ао цена]]</f>
        <v>4033066599.9999995</v>
      </c>
      <c r="R226" s="5">
        <f>Таблица1[[#This Row],[Аэрофлот - объём]]*Таблица1[[#This Row],[Аэрофлот - цена]]</f>
        <v>1014902460</v>
      </c>
      <c r="S226" s="5">
        <f>(Таблица1[[#This Row],[БСП ао - цена]]-AVERAGE(Таблица1[БСП ао - цена]))/_xlfn.STDEV.S(Таблица1[БСП ао - цена])</f>
        <v>-1.0034392413156139</v>
      </c>
      <c r="T226" s="5">
        <f>(Таблица1[[#This Row],[БСП ао - цена]]-MIN(Таблица1[БСП ао - цена]))/(MAX(Таблица1[БСП ао - цена])-MIN(Таблица1[БСП ао - цена]))</f>
        <v>5.2289704449496599E-2</v>
      </c>
      <c r="U226" s="5">
        <f>(Таблица1[[#This Row],[СевСт-ао цена]]-AVERAGE(Таблица1[СевСт-ао цена]))/_xlfn.STDEV.S(Таблица1[СевСт-ао цена])</f>
        <v>-1.1288413572717888</v>
      </c>
      <c r="V226" s="5">
        <f>(Таблица1[[#This Row],[СевСт-ао цена]]-MIN(Таблица1[СевСт-ао цена]))/(MAX(Таблица1[СевСт-ао цена])-MIN(Таблица1[СевСт-ао цена]))</f>
        <v>5.7795859758286446E-2</v>
      </c>
      <c r="W226" s="5">
        <f>(Таблица1[[#This Row],[Аэрофлот - цена]]-AVERAGE(Таблица1[Аэрофлот - цена]))/_xlfn.STDEV.S(Таблица1[Аэрофлот - цена])</f>
        <v>-0.69618158644166273</v>
      </c>
      <c r="X226" s="5">
        <f>(Таблица1[[#This Row],[Аэрофлот - цена]]-MIN(Таблица1[Аэрофлот - цена]))/(MAX(Таблица1[Аэрофлот - цена])-MIN(Таблица1[Аэрофлот - цена]))</f>
        <v>0.14662054284193718</v>
      </c>
    </row>
    <row r="227" spans="1:24" x14ac:dyDescent="0.25">
      <c r="A227" s="1">
        <v>41778</v>
      </c>
      <c r="B227" s="6">
        <v>35.1</v>
      </c>
      <c r="C227" s="6">
        <v>310.5</v>
      </c>
      <c r="D227" s="6">
        <v>53.89</v>
      </c>
      <c r="E227">
        <v>714980</v>
      </c>
      <c r="F227">
        <v>11290320</v>
      </c>
      <c r="G227">
        <v>18691500</v>
      </c>
      <c r="H227" s="5">
        <f>(Таблица1[[#This Row],[БСП ао - цена]]-B226)/B226</f>
        <v>9.3457943925233641E-2</v>
      </c>
      <c r="I227" s="5">
        <f>(Таблица1[[#This Row],[СевСт-ао цена]]-C226)/C226</f>
        <v>1.3381201044386499E-2</v>
      </c>
      <c r="J227" s="5">
        <f>(Таблица1[[#This Row],[Аэрофлот - цена]]-D226)/D226</f>
        <v>2.3551756885090258E-2</v>
      </c>
      <c r="K227" s="5">
        <f>LN(Таблица1[[#This Row],[БСП ао - объём]])</f>
        <v>13.480009849256948</v>
      </c>
      <c r="L227" s="5">
        <f>LN(Таблица1[[#This Row],[СевСт-ао - объём]])</f>
        <v>16.239456279391131</v>
      </c>
      <c r="M227" s="5">
        <f>LN(Таблица1[[#This Row],[Аэрофлот - объём]])</f>
        <v>16.743579433033169</v>
      </c>
      <c r="N227" s="6">
        <f>Таблица1[[#This Row],[БСП ао - цена]]*10</f>
        <v>351</v>
      </c>
      <c r="O227" s="6">
        <f>Таблица1[[#This Row],[Аэрофлот - цена]]*10</f>
        <v>538.9</v>
      </c>
      <c r="P227" s="5">
        <f>Таблица1[[#This Row],[БСП ао - объём]]*Таблица1[[#This Row],[БСП ао - цена]]</f>
        <v>25095798</v>
      </c>
      <c r="Q227" s="5">
        <f>Таблица1[[#This Row],[СевСт-ао - объём]]*Таблица1[[#This Row],[СевСт-ао цена]]</f>
        <v>3505644360</v>
      </c>
      <c r="R227" s="5">
        <f>Таблица1[[#This Row],[Аэрофлот - объём]]*Таблица1[[#This Row],[Аэрофлот - цена]]</f>
        <v>1007284935</v>
      </c>
      <c r="S227" s="5">
        <f>(Таблица1[[#This Row],[БСП ао - цена]]-AVERAGE(Таблица1[БСП ао - цена]))/_xlfn.STDEV.S(Таблица1[БСП ао - цена])</f>
        <v>-0.90547488632705275</v>
      </c>
      <c r="T227" s="5">
        <f>(Таблица1[[#This Row],[БСП ао - цена]]-MIN(Таблица1[БСП ао - цена]))/(MAX(Таблица1[БСП ао - цена])-MIN(Таблица1[БСП ао - цена]))</f>
        <v>7.1776550828190983E-2</v>
      </c>
      <c r="U227" s="5">
        <f>(Таблица1[[#This Row],[СевСт-ао цена]]-AVERAGE(Таблица1[СевСт-ао цена]))/_xlfn.STDEV.S(Таблица1[СевСт-ао цена])</f>
        <v>-1.1180703364033535</v>
      </c>
      <c r="V227" s="5">
        <f>(Таблица1[[#This Row],[СевСт-ао цена]]-MIN(Таблица1[СевСт-ао цена]))/(MAX(Таблица1[СевСт-ао цена])-MIN(Таблица1[СевСт-ао цена]))</f>
        <v>6.024889314347253E-2</v>
      </c>
      <c r="W227" s="5">
        <f>(Таблица1[[#This Row],[Аэрофлот - цена]]-AVERAGE(Таблица1[Аэрофлот - цена]))/_xlfn.STDEV.S(Таблица1[Аэрофлот - цена])</f>
        <v>-0.66515665948199398</v>
      </c>
      <c r="X227" s="5">
        <f>(Таблица1[[#This Row],[Аэрофлот - цена]]-MIN(Таблица1[Аэрофлот - цена]))/(MAX(Таблица1[Аэрофлот - цена])-MIN(Таблица1[Аэрофлот - цена]))</f>
        <v>0.15321979776476849</v>
      </c>
    </row>
    <row r="228" spans="1:24" x14ac:dyDescent="0.25">
      <c r="A228" s="1">
        <v>41785</v>
      </c>
      <c r="B228" s="6">
        <v>34.49</v>
      </c>
      <c r="C228" s="6">
        <v>294.5</v>
      </c>
      <c r="D228" s="6">
        <v>55.15</v>
      </c>
      <c r="E228">
        <v>290310</v>
      </c>
      <c r="F228">
        <v>7217630</v>
      </c>
      <c r="G228">
        <v>20004600</v>
      </c>
      <c r="H228" s="5">
        <f>(Таблица1[[#This Row],[БСП ао - цена]]-B227)/B227</f>
        <v>-1.7378917378917363E-2</v>
      </c>
      <c r="I228" s="5">
        <f>(Таблица1[[#This Row],[СевСт-ао цена]]-C227)/C227</f>
        <v>-5.1529790660225443E-2</v>
      </c>
      <c r="J228" s="5">
        <f>(Таблица1[[#This Row],[Аэрофлот - цена]]-D227)/D227</f>
        <v>2.3380961217294452E-2</v>
      </c>
      <c r="K228" s="5">
        <f>LN(Таблица1[[#This Row],[БСП ао - объём]])</f>
        <v>12.578704596543098</v>
      </c>
      <c r="L228" s="5">
        <f>LN(Таблица1[[#This Row],[СевСт-ао - объём]])</f>
        <v>15.792037202133947</v>
      </c>
      <c r="M228" s="5">
        <f>LN(Таблица1[[#This Row],[Аэрофлот - объём]])</f>
        <v>16.81147280507232</v>
      </c>
      <c r="N228" s="6">
        <f>Таблица1[[#This Row],[БСП ао - цена]]*10</f>
        <v>344.90000000000003</v>
      </c>
      <c r="O228" s="6">
        <f>Таблица1[[#This Row],[Аэрофлот - цена]]*10</f>
        <v>551.5</v>
      </c>
      <c r="P228" s="5">
        <f>Таблица1[[#This Row],[БСП ао - объём]]*Таблица1[[#This Row],[БСП ао - цена]]</f>
        <v>10012791.9</v>
      </c>
      <c r="Q228" s="5">
        <f>Таблица1[[#This Row],[СевСт-ао - объём]]*Таблица1[[#This Row],[СевСт-ао цена]]</f>
        <v>2125592035</v>
      </c>
      <c r="R228" s="5">
        <f>Таблица1[[#This Row],[Аэрофлот - объём]]*Таблица1[[#This Row],[Аэрофлот - цена]]</f>
        <v>1103253690</v>
      </c>
      <c r="S228" s="5">
        <f>(Таблица1[[#This Row],[БСП ао - цена]]-AVERAGE(Таблица1[БСП ао - цена]))/_xlfn.STDEV.S(Таблица1[БСП ао - цена])</f>
        <v>-0.92539430517472687</v>
      </c>
      <c r="T228" s="5">
        <f>(Таблица1[[#This Row],[БСП ао - цена]]-MIN(Таблица1[БСП ао - цена]))/(MAX(Таблица1[БСП ао - цена])-MIN(Таблица1[БСП ао - цена]))</f>
        <v>6.7814225397856462E-2</v>
      </c>
      <c r="U228" s="5">
        <f>(Таблица1[[#This Row],[СевСт-ао цена]]-AVERAGE(Таблица1[СевСт-ао цена]))/_xlfn.STDEV.S(Таблица1[СевСт-ао цена])</f>
        <v>-1.160103588572857</v>
      </c>
      <c r="V228" s="5">
        <f>(Таблица1[[#This Row],[СевСт-ао цена]]-MIN(Таблица1[СевСт-ао цена]))/(MAX(Таблица1[СевСт-ао цена])-MIN(Таблица1[СевСт-ао цена]))</f>
        <v>5.0676079932990295E-2</v>
      </c>
      <c r="W228" s="5">
        <f>(Таблица1[[#This Row],[Аэрофлот - цена]]-AVERAGE(Таблица1[Аэрофлот - цена]))/_xlfn.STDEV.S(Таблица1[Аэрофлот - цена])</f>
        <v>-0.63363133047458886</v>
      </c>
      <c r="X228" s="5">
        <f>(Таблица1[[#This Row],[Аэрофлот - цена]]-MIN(Таблица1[Аэрофлот - цена]))/(MAX(Таблица1[Аэрофлот - цена])-MIN(Таблица1[Аэрофлот - цена]))</f>
        <v>0.1599254922831293</v>
      </c>
    </row>
    <row r="229" spans="1:24" x14ac:dyDescent="0.25">
      <c r="A229" s="1">
        <v>41792</v>
      </c>
      <c r="B229" s="6">
        <v>38.799999999999997</v>
      </c>
      <c r="C229" s="6">
        <v>294.5</v>
      </c>
      <c r="D229" s="6">
        <v>57.59</v>
      </c>
      <c r="E229">
        <v>289420</v>
      </c>
      <c r="F229">
        <v>8815810</v>
      </c>
      <c r="G229">
        <v>21082600</v>
      </c>
      <c r="H229" s="5">
        <f>(Таблица1[[#This Row],[БСП ао - цена]]-B228)/B228</f>
        <v>0.12496375761090156</v>
      </c>
      <c r="I229" s="5">
        <f>(Таблица1[[#This Row],[СевСт-ао цена]]-C228)/C228</f>
        <v>0</v>
      </c>
      <c r="J229" s="5">
        <f>(Таблица1[[#This Row],[Аэрофлот - цена]]-D228)/D228</f>
        <v>4.424297370806899E-2</v>
      </c>
      <c r="K229" s="5">
        <f>LN(Таблица1[[#This Row],[БСП ао - объём]])</f>
        <v>12.575634199291983</v>
      </c>
      <c r="L229" s="5">
        <f>LN(Таблица1[[#This Row],[СевСт-ао - объём]])</f>
        <v>15.992057258418454</v>
      </c>
      <c r="M229" s="5">
        <f>LN(Таблица1[[#This Row],[Аэрофлот - объём]])</f>
        <v>16.863958613690169</v>
      </c>
      <c r="N229" s="6">
        <f>Таблица1[[#This Row],[БСП ао - цена]]*10</f>
        <v>388</v>
      </c>
      <c r="O229" s="6">
        <f>Таблица1[[#This Row],[Аэрофлот - цена]]*10</f>
        <v>575.90000000000009</v>
      </c>
      <c r="P229" s="5">
        <f>Таблица1[[#This Row],[БСП ао - объём]]*Таблица1[[#This Row],[БСП ао - цена]]</f>
        <v>11229496</v>
      </c>
      <c r="Q229" s="5">
        <f>Таблица1[[#This Row],[СевСт-ао - объём]]*Таблица1[[#This Row],[СевСт-ао цена]]</f>
        <v>2596256045</v>
      </c>
      <c r="R229" s="5">
        <f>Таблица1[[#This Row],[Аэрофлот - объём]]*Таблица1[[#This Row],[Аэрофлот - цена]]</f>
        <v>1214146934</v>
      </c>
      <c r="S229" s="5">
        <f>(Таблица1[[#This Row],[БСП ао - цена]]-AVERAGE(Таблица1[БСП ао - цена]))/_xlfn.STDEV.S(Таблица1[БСП ао - цена])</f>
        <v>-0.78465218184116092</v>
      </c>
      <c r="T229" s="5">
        <f>(Таблица1[[#This Row],[БСП ао - цена]]-MIN(Таблица1[БСП ао - цена]))/(MAX(Таблица1[БСП ао - цена])-MIN(Таблица1[БСП ао - цена]))</f>
        <v>9.5810328028580694E-2</v>
      </c>
      <c r="U229" s="5">
        <f>(Таблица1[[#This Row],[СевСт-ао цена]]-AVERAGE(Таблица1[СевСт-ао цена]))/_xlfn.STDEV.S(Таблица1[СевСт-ао цена])</f>
        <v>-1.160103588572857</v>
      </c>
      <c r="V229" s="5">
        <f>(Таблица1[[#This Row],[СевСт-ао цена]]-MIN(Таблица1[СевСт-ао цена]))/(MAX(Таблица1[СевСт-ао цена])-MIN(Таблица1[СевСт-ао цена]))</f>
        <v>5.0676079932990295E-2</v>
      </c>
      <c r="W229" s="5">
        <f>(Таблица1[[#This Row],[Аэрофлот - цена]]-AVERAGE(Таблица1[Аэрофлот - цена]))/_xlfn.STDEV.S(Таблица1[Аэрофлот - цена])</f>
        <v>-0.57258228065072458</v>
      </c>
      <c r="X229" s="5">
        <f>(Таблица1[[#This Row],[Аэрофлот - цена]]-MIN(Таблица1[Аэрофлот - цена]))/(MAX(Таблица1[Аэрофлот - цена])-MIN(Таблица1[Аэрофлот - цена]))</f>
        <v>0.17291112293773284</v>
      </c>
    </row>
    <row r="230" spans="1:24" x14ac:dyDescent="0.25">
      <c r="A230" s="1">
        <v>41799</v>
      </c>
      <c r="B230" s="6">
        <v>39.49</v>
      </c>
      <c r="C230" s="6">
        <v>292.5</v>
      </c>
      <c r="D230" s="6">
        <v>58.74</v>
      </c>
      <c r="E230">
        <v>204090</v>
      </c>
      <c r="F230">
        <v>3594120</v>
      </c>
      <c r="G230">
        <v>8234500</v>
      </c>
      <c r="H230" s="5">
        <f>(Таблица1[[#This Row],[БСП ао - цена]]-B229)/B229</f>
        <v>1.7783505154639299E-2</v>
      </c>
      <c r="I230" s="5">
        <f>(Таблица1[[#This Row],[СевСт-ао цена]]-C229)/C229</f>
        <v>-6.7911714770797962E-3</v>
      </c>
      <c r="J230" s="5">
        <f>(Таблица1[[#This Row],[Аэрофлот - цена]]-D229)/D229</f>
        <v>1.9968744573710687E-2</v>
      </c>
      <c r="K230" s="5">
        <f>LN(Таблица1[[#This Row],[БСП ао - объём]])</f>
        <v>12.226316352007217</v>
      </c>
      <c r="L230" s="5">
        <f>LN(Таблица1[[#This Row],[СевСт-ао - объём]])</f>
        <v>15.094809734749878</v>
      </c>
      <c r="M230" s="5">
        <f>LN(Таблица1[[#This Row],[Аэрофлот - объём]])</f>
        <v>15.9238432032964</v>
      </c>
      <c r="N230" s="6">
        <f>Таблица1[[#This Row],[БСП ао - цена]]*10</f>
        <v>394.90000000000003</v>
      </c>
      <c r="O230" s="6">
        <f>Таблица1[[#This Row],[Аэрофлот - цена]]*10</f>
        <v>587.4</v>
      </c>
      <c r="P230" s="5">
        <f>Таблица1[[#This Row],[БСП ао - объём]]*Таблица1[[#This Row],[БСП ао - цена]]</f>
        <v>8059514.1000000006</v>
      </c>
      <c r="Q230" s="5">
        <f>Таблица1[[#This Row],[СевСт-ао - объём]]*Таблица1[[#This Row],[СевСт-ао цена]]</f>
        <v>1051280100</v>
      </c>
      <c r="R230" s="5">
        <f>Таблица1[[#This Row],[Аэрофлот - объём]]*Таблица1[[#This Row],[Аэрофлот - цена]]</f>
        <v>483694530</v>
      </c>
      <c r="S230" s="5">
        <f>(Таблица1[[#This Row],[БСП ао - цена]]-AVERAGE(Таблица1[БСП ао - цена]))/_xlfn.STDEV.S(Таблица1[БСП ао - цена])</f>
        <v>-0.76212038019379169</v>
      </c>
      <c r="T230" s="5">
        <f>(Таблица1[[#This Row],[БСП ао - цена]]-MIN(Таблица1[БСП ао - цена]))/(MAX(Таблица1[БСП ао - цена])-MIN(Таблица1[БСП ао - цена]))</f>
        <v>0.10029230269568043</v>
      </c>
      <c r="U230" s="5">
        <f>(Таблица1[[#This Row],[СевСт-ао цена]]-AVERAGE(Таблица1[СевСт-ао цена]))/_xlfn.STDEV.S(Таблица1[СевСт-ао цена])</f>
        <v>-1.1653577450940451</v>
      </c>
      <c r="V230" s="5">
        <f>(Таблица1[[#This Row],[СевСт-ао цена]]-MIN(Таблица1[СевСт-ао цена]))/(MAX(Таблица1[СевСт-ао цена])-MIN(Таблица1[СевСт-ао цена]))</f>
        <v>4.947947828168002E-2</v>
      </c>
      <c r="W230" s="5">
        <f>(Таблица1[[#This Row],[Аэрофлот - цена]]-AVERAGE(Таблица1[Аэрофлот - цена]))/_xlfn.STDEV.S(Таблица1[Аэрофлот - цена])</f>
        <v>-0.54380916290587067</v>
      </c>
      <c r="X230" s="5">
        <f>(Таблица1[[#This Row],[Аэрофлот - цена]]-MIN(Таблица1[Аэрофлот - цена]))/(MAX(Таблица1[Аэрофлот - цена])-MIN(Таблица1[Аэрофлот - цена]))</f>
        <v>0.17903139968068121</v>
      </c>
    </row>
    <row r="231" spans="1:24" x14ac:dyDescent="0.25">
      <c r="A231" s="1">
        <v>41806</v>
      </c>
      <c r="B231" s="6">
        <v>40.11</v>
      </c>
      <c r="C231" s="6">
        <v>286.2</v>
      </c>
      <c r="D231" s="6">
        <v>55.68</v>
      </c>
      <c r="E231">
        <v>258810</v>
      </c>
      <c r="F231">
        <v>8774430</v>
      </c>
      <c r="G231">
        <v>15729200</v>
      </c>
      <c r="H231" s="5">
        <f>(Таблица1[[#This Row],[БСП ао - цена]]-B230)/B230</f>
        <v>1.5700177260065774E-2</v>
      </c>
      <c r="I231" s="5">
        <f>(Таблица1[[#This Row],[СевСт-ао цена]]-C230)/C230</f>
        <v>-2.1538461538461576E-2</v>
      </c>
      <c r="J231" s="5">
        <f>(Таблица1[[#This Row],[Аэрофлот - цена]]-D230)/D230</f>
        <v>-5.2093973442288083E-2</v>
      </c>
      <c r="K231" s="5">
        <f>LN(Таблица1[[#This Row],[БСП ао - объём]])</f>
        <v>12.463849480738734</v>
      </c>
      <c r="L231" s="5">
        <f>LN(Таблица1[[#This Row],[СевСт-ао - объём]])</f>
        <v>15.987352367941432</v>
      </c>
      <c r="M231" s="5">
        <f>LN(Таблица1[[#This Row],[Аэрофлот - объём]])</f>
        <v>16.571029415508459</v>
      </c>
      <c r="N231" s="6">
        <f>Таблица1[[#This Row],[БСП ао - цена]]*10</f>
        <v>401.1</v>
      </c>
      <c r="O231" s="6">
        <f>Таблица1[[#This Row],[Аэрофлот - цена]]*10</f>
        <v>556.79999999999995</v>
      </c>
      <c r="P231" s="5">
        <f>Таблица1[[#This Row],[БСП ао - объём]]*Таблица1[[#This Row],[БСП ао - цена]]</f>
        <v>10380869.1</v>
      </c>
      <c r="Q231" s="5">
        <f>Таблица1[[#This Row],[СевСт-ао - объём]]*Таблица1[[#This Row],[СевСт-ао цена]]</f>
        <v>2511241866</v>
      </c>
      <c r="R231" s="5">
        <f>Таблица1[[#This Row],[Аэрофлот - объём]]*Таблица1[[#This Row],[Аэрофлот - цена]]</f>
        <v>875801856</v>
      </c>
      <c r="S231" s="5">
        <f>(Таблица1[[#This Row],[БСП ао - цена]]-AVERAGE(Таблица1[БСП ао - цена]))/_xlfn.STDEV.S(Таблица1[БСП ао - цена])</f>
        <v>-0.74187441349615579</v>
      </c>
      <c r="T231" s="5">
        <f>(Таблица1[[#This Row],[БСП ао - цена]]-MIN(Таблица1[БСП ао - цена]))/(MAX(Таблица1[БСП ао - цена])-MIN(Таблица1[БСП ао - цена]))</f>
        <v>0.10431958428061058</v>
      </c>
      <c r="U231" s="5">
        <f>(Таблица1[[#This Row],[СевСт-ао цена]]-AVERAGE(Таблица1[СевСт-ао цена]))/_xlfn.STDEV.S(Таблица1[СевСт-ао цена])</f>
        <v>-1.1819083381357871</v>
      </c>
      <c r="V231" s="5">
        <f>(Таблица1[[#This Row],[СевСт-ао цена]]-MIN(Таблица1[СевСт-ао цена]))/(MAX(Таблица1[СевСт-ао цена])-MIN(Таблица1[СевСт-ао цена]))</f>
        <v>4.5710183080052633E-2</v>
      </c>
      <c r="W231" s="5">
        <f>(Таблица1[[#This Row],[Аэрофлот - цена]]-AVERAGE(Таблица1[Аэрофлот - цена]))/_xlfn.STDEV.S(Таблица1[Аэрофлот - цена])</f>
        <v>-0.62037067620956909</v>
      </c>
      <c r="X231" s="5">
        <f>(Таблица1[[#This Row],[Аэрофлот - цена]]-MIN(Таблица1[Аэрофлот - цена]))/(MAX(Таблица1[Аэрофлот - цена])-MIN(Таблица1[Аэрофлот - цена]))</f>
        <v>0.16274614156466205</v>
      </c>
    </row>
    <row r="232" spans="1:24" x14ac:dyDescent="0.25">
      <c r="A232" s="1">
        <v>41813</v>
      </c>
      <c r="B232" s="6">
        <v>38.01</v>
      </c>
      <c r="C232" s="6">
        <v>280.60000000000002</v>
      </c>
      <c r="D232" s="6">
        <v>55.6</v>
      </c>
      <c r="E232">
        <v>107520</v>
      </c>
      <c r="F232">
        <v>6281340</v>
      </c>
      <c r="G232">
        <v>13610500</v>
      </c>
      <c r="H232" s="5">
        <f>(Таблица1[[#This Row],[БСП ао - цена]]-B231)/B231</f>
        <v>-5.2356020942408411E-2</v>
      </c>
      <c r="I232" s="5">
        <f>(Таблица1[[#This Row],[СевСт-ао цена]]-C231)/C231</f>
        <v>-1.9566736547868505E-2</v>
      </c>
      <c r="J232" s="5">
        <f>(Таблица1[[#This Row],[Аэрофлот - цена]]-D231)/D231</f>
        <v>-1.4367816091953717E-3</v>
      </c>
      <c r="K232" s="5">
        <f>LN(Таблица1[[#This Row],[БСП ао - объём]])</f>
        <v>11.585432155756976</v>
      </c>
      <c r="L232" s="5">
        <f>LN(Таблица1[[#This Row],[СевСт-ао - объём]])</f>
        <v>15.653093891479182</v>
      </c>
      <c r="M232" s="5">
        <f>LN(Таблица1[[#This Row],[Аэрофлот - объём]])</f>
        <v>16.426352111645709</v>
      </c>
      <c r="N232" s="6">
        <f>Таблица1[[#This Row],[БСП ао - цена]]*10</f>
        <v>380.09999999999997</v>
      </c>
      <c r="O232" s="6">
        <f>Таблица1[[#This Row],[Аэрофлот - цена]]*10</f>
        <v>556</v>
      </c>
      <c r="P232" s="5">
        <f>Таблица1[[#This Row],[БСП ао - объём]]*Таблица1[[#This Row],[БСП ао - цена]]</f>
        <v>4086835.1999999997</v>
      </c>
      <c r="Q232" s="5">
        <f>Таблица1[[#This Row],[СевСт-ао - объём]]*Таблица1[[#This Row],[СевСт-ао цена]]</f>
        <v>1762544004.0000002</v>
      </c>
      <c r="R232" s="5">
        <f>Таблица1[[#This Row],[Аэрофлот - объём]]*Таблица1[[#This Row],[Аэрофлот - цена]]</f>
        <v>756743800</v>
      </c>
      <c r="S232" s="5">
        <f>(Таблица1[[#This Row],[БСП ао - цена]]-AVERAGE(Таблица1[БСП ао - цена]))/_xlfn.STDEV.S(Таблица1[БСП ао - цена])</f>
        <v>-0.8104494619881486</v>
      </c>
      <c r="T232" s="5">
        <f>(Таблица1[[#This Row],[БСП ао - цена]]-MIN(Таблица1[БСП ао - цена]))/(MAX(Таблица1[БСП ао - цена])-MIN(Таблица1[БСП ао - цена]))</f>
        <v>9.0678791815524504E-2</v>
      </c>
      <c r="U232" s="5">
        <f>(Таблица1[[#This Row],[СевСт-ао цена]]-AVERAGE(Таблица1[СевСт-ао цена]))/_xlfn.STDEV.S(Таблица1[СевСт-ао цена])</f>
        <v>-1.1966199763951133</v>
      </c>
      <c r="V232" s="5">
        <f>(Таблица1[[#This Row],[СевСт-ао цена]]-MIN(Таблица1[СевСт-ао цена]))/(MAX(Таблица1[СевСт-ао цена])-MIN(Таблица1[СевСт-ао цена]))</f>
        <v>4.2359698456383876E-2</v>
      </c>
      <c r="W232" s="5">
        <f>(Таблица1[[#This Row],[Аэрофлот - цена]]-AVERAGE(Таблица1[Аэрофлот - цена]))/_xlfn.STDEV.S(Таблица1[Аэрофлот - цена])</f>
        <v>-0.6223722844005154</v>
      </c>
      <c r="X232" s="5">
        <f>(Таблица1[[#This Row],[Аэрофлот - цена]]-MIN(Таблица1[Аэрофлот - цена]))/(MAX(Таблица1[Аэрофлот - цена])-MIN(Таблица1[Аэрофлот - цена]))</f>
        <v>0.16232038318254391</v>
      </c>
    </row>
    <row r="233" spans="1:24" x14ac:dyDescent="0.25">
      <c r="A233" s="1">
        <v>41820</v>
      </c>
      <c r="B233" s="6">
        <v>39.35</v>
      </c>
      <c r="C233" s="6">
        <v>283.39999999999998</v>
      </c>
      <c r="D233" s="6">
        <v>57.3</v>
      </c>
      <c r="E233">
        <v>92330</v>
      </c>
      <c r="F233">
        <v>6188900</v>
      </c>
      <c r="G233">
        <v>14665500</v>
      </c>
      <c r="H233" s="5">
        <f>(Таблица1[[#This Row],[БСП ао - цена]]-B232)/B232</f>
        <v>3.525388055774805E-2</v>
      </c>
      <c r="I233" s="5">
        <f>(Таблица1[[#This Row],[СевСт-ао цена]]-C232)/C232</f>
        <v>9.9786172487525103E-3</v>
      </c>
      <c r="J233" s="5">
        <f>(Таблица1[[#This Row],[Аэрофлот - цена]]-D232)/D232</f>
        <v>3.0575539568345245E-2</v>
      </c>
      <c r="K233" s="5">
        <f>LN(Таблица1[[#This Row],[БСП ао - объём]])</f>
        <v>11.433124394766674</v>
      </c>
      <c r="L233" s="5">
        <f>LN(Таблица1[[#This Row],[СевСт-ао - объём]])</f>
        <v>15.638267922891817</v>
      </c>
      <c r="M233" s="5">
        <f>LN(Таблица1[[#This Row],[Аэрофлот - объём]])</f>
        <v>16.501008354595971</v>
      </c>
      <c r="N233" s="6">
        <f>Таблица1[[#This Row],[БСП ао - цена]]*10</f>
        <v>393.5</v>
      </c>
      <c r="O233" s="6">
        <f>Таблица1[[#This Row],[Аэрофлот - цена]]*10</f>
        <v>573</v>
      </c>
      <c r="P233" s="5">
        <f>Таблица1[[#This Row],[БСП ао - объём]]*Таблица1[[#This Row],[БСП ао - цена]]</f>
        <v>3633185.5</v>
      </c>
      <c r="Q233" s="5">
        <f>Таблица1[[#This Row],[СевСт-ао - объём]]*Таблица1[[#This Row],[СевСт-ао цена]]</f>
        <v>1753934259.9999998</v>
      </c>
      <c r="R233" s="5">
        <f>Таблица1[[#This Row],[Аэрофлот - объём]]*Таблица1[[#This Row],[Аэрофлот - цена]]</f>
        <v>840333150</v>
      </c>
      <c r="S233" s="5">
        <f>(Таблица1[[#This Row],[БСП ао - цена]]-AVERAGE(Таблица1[БСП ао - цена]))/_xlfn.STDEV.S(Таблица1[БСП ао - цена])</f>
        <v>-0.76669205009325792</v>
      </c>
      <c r="T233" s="5">
        <f>(Таблица1[[#This Row],[БСП ао - цена]]-MIN(Таблица1[БСП ао - цена]))/(MAX(Таблица1[БСП ао - цена])-MIN(Таблица1[БСП ао - цена]))</f>
        <v>9.9382916531341361E-2</v>
      </c>
      <c r="U233" s="5">
        <f>(Таблица1[[#This Row],[СевСт-ао цена]]-AVERAGE(Таблица1[СевСт-ао цена]))/_xlfn.STDEV.S(Таблица1[СевСт-ао цена])</f>
        <v>-1.1892641572654503</v>
      </c>
      <c r="V233" s="5">
        <f>(Таблица1[[#This Row],[СевСт-ао цена]]-MIN(Таблица1[СевСт-ао цена]))/(MAX(Таблица1[СевСт-ао цена])-MIN(Таблица1[СевСт-ао цена]))</f>
        <v>4.4034940768218241E-2</v>
      </c>
      <c r="W233" s="5">
        <f>(Таблица1[[#This Row],[Аэрофлот - цена]]-AVERAGE(Таблица1[Аэрофлот - цена]))/_xlfn.STDEV.S(Таблица1[Аэрофлот - цена])</f>
        <v>-0.57983811034290533</v>
      </c>
      <c r="X233" s="5">
        <f>(Таблица1[[#This Row],[Аэрофлот - цена]]-MIN(Таблица1[Аэрофлот - цена]))/(MAX(Таблица1[Аэрофлот - цена])-MIN(Таблица1[Аэрофлот - цена]))</f>
        <v>0.17136774880255451</v>
      </c>
    </row>
    <row r="234" spans="1:24" x14ac:dyDescent="0.25">
      <c r="A234" s="1">
        <v>41827</v>
      </c>
      <c r="B234" s="6">
        <v>37.950000000000003</v>
      </c>
      <c r="C234" s="6">
        <v>290.89999999999998</v>
      </c>
      <c r="D234" s="6">
        <v>59.1</v>
      </c>
      <c r="E234">
        <v>43040</v>
      </c>
      <c r="F234">
        <v>9013590</v>
      </c>
      <c r="G234">
        <v>22576000</v>
      </c>
      <c r="H234" s="5">
        <f>(Таблица1[[#This Row],[БСП ао - цена]]-B233)/B233</f>
        <v>-3.5578144853875442E-2</v>
      </c>
      <c r="I234" s="5">
        <f>(Таблица1[[#This Row],[СевСт-ао цена]]-C233)/C233</f>
        <v>2.6464361326746649E-2</v>
      </c>
      <c r="J234" s="5">
        <f>(Таблица1[[#This Row],[Аэрофлот - цена]]-D233)/D233</f>
        <v>3.1413612565445101E-2</v>
      </c>
      <c r="K234" s="5">
        <f>LN(Таблица1[[#This Row],[БСП ао - объём]])</f>
        <v>10.669885194835667</v>
      </c>
      <c r="L234" s="5">
        <f>LN(Таблица1[[#This Row],[СевСт-ао - объём]])</f>
        <v>16.014243996396846</v>
      </c>
      <c r="M234" s="5">
        <f>LN(Таблица1[[#This Row],[Аэрофлот - объём]])</f>
        <v>16.932397953074734</v>
      </c>
      <c r="N234" s="6">
        <f>Таблица1[[#This Row],[БСП ао - цена]]*10</f>
        <v>379.5</v>
      </c>
      <c r="O234" s="6">
        <f>Таблица1[[#This Row],[Аэрофлот - цена]]*10</f>
        <v>591</v>
      </c>
      <c r="P234" s="5">
        <f>Таблица1[[#This Row],[БСП ао - объём]]*Таблица1[[#This Row],[БСП ао - цена]]</f>
        <v>1633368.0000000002</v>
      </c>
      <c r="Q234" s="5">
        <f>Таблица1[[#This Row],[СевСт-ао - объём]]*Таблица1[[#This Row],[СевСт-ао цена]]</f>
        <v>2622053331</v>
      </c>
      <c r="R234" s="5">
        <f>Таблица1[[#This Row],[Аэрофлот - объём]]*Таблица1[[#This Row],[Аэрофлот - цена]]</f>
        <v>1334241600</v>
      </c>
      <c r="S234" s="5">
        <f>(Таблица1[[#This Row],[БСП ао - цена]]-AVERAGE(Таблица1[БСП ао - цена]))/_xlfn.STDEV.S(Таблица1[БСП ао - цена])</f>
        <v>-0.81240874908791971</v>
      </c>
      <c r="T234" s="5">
        <f>(Таблица1[[#This Row],[БСП ао - цена]]-MIN(Таблица1[БСП ао - цена]))/(MAX(Таблица1[БСП ао - цена])-MIN(Таблица1[БСП ао - цена]))</f>
        <v>9.0289054887950651E-2</v>
      </c>
      <c r="U234" s="5">
        <f>(Таблица1[[#This Row],[СевСт-ао цена]]-AVERAGE(Таблица1[СевСт-ао цена]))/_xlfn.STDEV.S(Таблица1[СевСт-ао цена])</f>
        <v>-1.1695610703109955</v>
      </c>
      <c r="V234" s="5">
        <f>(Таблица1[[#This Row],[СевСт-ао цена]]-MIN(Таблица1[СевСт-ао цена]))/(MAX(Таблица1[СевСт-ао цена])-MIN(Таблица1[СевСт-ао цена]))</f>
        <v>4.8522196960631786E-2</v>
      </c>
      <c r="W234" s="5">
        <f>(Таблица1[[#This Row],[Аэрофлот - цена]]-AVERAGE(Таблица1[Аэрофлот - цена]))/_xlfn.STDEV.S(Таблица1[Аэрофлот - цена])</f>
        <v>-0.53480192604661203</v>
      </c>
      <c r="X234" s="5">
        <f>(Таблица1[[#This Row],[Аэрофлот - цена]]-MIN(Таблица1[Аэрофлот - цена]))/(MAX(Таблица1[Аэрофлот - цена])-MIN(Таблица1[Аэрофлот - цена]))</f>
        <v>0.18094731240021286</v>
      </c>
    </row>
    <row r="235" spans="1:24" x14ac:dyDescent="0.25">
      <c r="A235" s="1">
        <v>41834</v>
      </c>
      <c r="B235" s="6">
        <v>33.630000000000003</v>
      </c>
      <c r="C235" s="6">
        <v>302</v>
      </c>
      <c r="D235" s="6">
        <v>54.4</v>
      </c>
      <c r="E235">
        <v>249280</v>
      </c>
      <c r="F235">
        <v>9839590</v>
      </c>
      <c r="G235">
        <v>13728400</v>
      </c>
      <c r="H235" s="5">
        <f>(Таблица1[[#This Row],[БСП ао - цена]]-B234)/B234</f>
        <v>-0.11383399209486166</v>
      </c>
      <c r="I235" s="5">
        <f>(Таблица1[[#This Row],[СевСт-ао цена]]-C234)/C234</f>
        <v>3.815744242007571E-2</v>
      </c>
      <c r="J235" s="5">
        <f>(Таблица1[[#This Row],[Аэрофлот - цена]]-D234)/D234</f>
        <v>-7.9526226734348601E-2</v>
      </c>
      <c r="K235" s="5">
        <f>LN(Таблица1[[#This Row],[БСП ао - объём]])</f>
        <v>12.426332041664521</v>
      </c>
      <c r="L235" s="5">
        <f>LN(Таблица1[[#This Row],[СевСт-ао - объём]])</f>
        <v>16.101924601493689</v>
      </c>
      <c r="M235" s="5">
        <f>LN(Таблица1[[#This Row],[Аэрофлот - объём]])</f>
        <v>16.434977237814529</v>
      </c>
      <c r="N235" s="6">
        <f>Таблица1[[#This Row],[БСП ао - цена]]*10</f>
        <v>336.3</v>
      </c>
      <c r="O235" s="6">
        <f>Таблица1[[#This Row],[Аэрофлот - цена]]*10</f>
        <v>544</v>
      </c>
      <c r="P235" s="5">
        <f>Таблица1[[#This Row],[БСП ао - объём]]*Таблица1[[#This Row],[БСП ао - цена]]</f>
        <v>8383286.4000000004</v>
      </c>
      <c r="Q235" s="5">
        <f>Таблица1[[#This Row],[СевСт-ао - объём]]*Таблица1[[#This Row],[СевСт-ао цена]]</f>
        <v>2971556180</v>
      </c>
      <c r="R235" s="5">
        <f>Таблица1[[#This Row],[Аэрофлот - объём]]*Таблица1[[#This Row],[Аэрофлот - цена]]</f>
        <v>746824960</v>
      </c>
      <c r="S235" s="5">
        <f>(Таблица1[[#This Row],[БСП ао - цена]]-AVERAGE(Таблица1[БСП ао - цена]))/_xlfn.STDEV.S(Таблица1[БСП ао - цена])</f>
        <v>-0.95347742027144766</v>
      </c>
      <c r="T235" s="5">
        <f>(Таблица1[[#This Row],[БСП ао - цена]]-MIN(Таблица1[БСП ао - цена]))/(MAX(Таблица1[БСП ао - цена])-MIN(Таблица1[БСП ао - цена]))</f>
        <v>6.2227996102630738E-2</v>
      </c>
      <c r="U235" s="5">
        <f>(Таблица1[[#This Row],[СевСт-ао цена]]-AVERAGE(Таблица1[СевСт-ао цена]))/_xlfn.STDEV.S(Таблица1[СевСт-ао цена])</f>
        <v>-1.1404005016184022</v>
      </c>
      <c r="V235" s="5">
        <f>(Таблица1[[#This Row],[СевСт-ао цена]]-MIN(Таблица1[СевСт-ао цена]))/(MAX(Таблица1[СевСт-ао цена])-MIN(Таблица1[СевСт-ао цена]))</f>
        <v>5.516333612540384E-2</v>
      </c>
      <c r="W235" s="5">
        <f>(Таблица1[[#This Row],[Аэрофлот - цена]]-AVERAGE(Таблица1[Аэрофлот - цена]))/_xlfn.STDEV.S(Таблица1[Аэрофлот - цена])</f>
        <v>-0.65239640726471093</v>
      </c>
      <c r="X235" s="5">
        <f>(Таблица1[[#This Row],[Аэрофлот - цена]]-MIN(Таблица1[Аэрофлот - цена]))/(MAX(Таблица1[Аэрофлот - цена])-MIN(Таблица1[Аэрофлот - цена]))</f>
        <v>0.15593400745077166</v>
      </c>
    </row>
    <row r="236" spans="1:24" x14ac:dyDescent="0.25">
      <c r="A236" s="1">
        <v>41841</v>
      </c>
      <c r="B236" s="6">
        <v>34.01</v>
      </c>
      <c r="C236" s="6">
        <v>310.10000000000002</v>
      </c>
      <c r="D236" s="6">
        <v>52.28</v>
      </c>
      <c r="E236">
        <v>307250</v>
      </c>
      <c r="F236">
        <v>11374150</v>
      </c>
      <c r="G236">
        <v>15538300</v>
      </c>
      <c r="H236" s="5">
        <f>(Таблица1[[#This Row],[БСП ао - цена]]-B235)/B235</f>
        <v>1.1299435028248452E-2</v>
      </c>
      <c r="I236" s="5">
        <f>(Таблица1[[#This Row],[СевСт-ао цена]]-C235)/C235</f>
        <v>2.6821192052980208E-2</v>
      </c>
      <c r="J236" s="5">
        <f>(Таблица1[[#This Row],[Аэрофлот - цена]]-D235)/D235</f>
        <v>-3.8970588235294069E-2</v>
      </c>
      <c r="K236" s="5">
        <f>LN(Таблица1[[#This Row],[БСП ао - объём]])</f>
        <v>12.63541702742828</v>
      </c>
      <c r="L236" s="5">
        <f>LN(Таблица1[[#This Row],[СевСт-ао - объём]])</f>
        <v>16.246853794734491</v>
      </c>
      <c r="M236" s="5">
        <f>LN(Таблица1[[#This Row],[Аэрофлот - объём]])</f>
        <v>16.5588185018103</v>
      </c>
      <c r="N236" s="6">
        <f>Таблица1[[#This Row],[БСП ао - цена]]*10</f>
        <v>340.09999999999997</v>
      </c>
      <c r="O236" s="6">
        <f>Таблица1[[#This Row],[Аэрофлот - цена]]*10</f>
        <v>522.79999999999995</v>
      </c>
      <c r="P236" s="5">
        <f>Таблица1[[#This Row],[БСП ао - объём]]*Таблица1[[#This Row],[БСП ао - цена]]</f>
        <v>10449572.5</v>
      </c>
      <c r="Q236" s="5">
        <f>Таблица1[[#This Row],[СевСт-ао - объём]]*Таблица1[[#This Row],[СевСт-ао цена]]</f>
        <v>3527123915.0000005</v>
      </c>
      <c r="R236" s="5">
        <f>Таблица1[[#This Row],[Аэрофлот - объём]]*Таблица1[[#This Row],[Аэрофлот - цена]]</f>
        <v>812342324</v>
      </c>
      <c r="S236" s="5">
        <f>(Таблица1[[#This Row],[БСП ао - цена]]-AVERAGE(Таблица1[БСП ао - цена]))/_xlfn.STDEV.S(Таблица1[БСП ао - цена])</f>
        <v>-0.94106860197289677</v>
      </c>
      <c r="T236" s="5">
        <f>(Таблица1[[#This Row],[БСП ао - цена]]-MIN(Таблица1[БСП ао - цена]))/(MAX(Таблица1[БСП ао - цена])-MIN(Таблица1[БСП ао - цена]))</f>
        <v>6.4696329977265335E-2</v>
      </c>
      <c r="U236" s="5">
        <f>(Таблица1[[#This Row],[СевСт-ао цена]]-AVERAGE(Таблица1[СевСт-ао цена]))/_xlfn.STDEV.S(Таблица1[СевСт-ао цена])</f>
        <v>-1.119121167707591</v>
      </c>
      <c r="V236" s="5">
        <f>(Таблица1[[#This Row],[СевСт-ао цена]]-MIN(Таблица1[СевСт-ао цена]))/(MAX(Таблица1[СевСт-ао цена])-MIN(Таблица1[СевСт-ао цена]))</f>
        <v>6.0009572813210489E-2</v>
      </c>
      <c r="W236" s="5">
        <f>(Таблица1[[#This Row],[Аэрофлот - цена]]-AVERAGE(Таблица1[Аэрофлот - цена]))/_xlfn.STDEV.S(Таблица1[Аэрофлот - цена])</f>
        <v>-0.70543902432478955</v>
      </c>
      <c r="X236" s="5">
        <f>(Таблица1[[#This Row],[Аэрофлот - цена]]-MIN(Таблица1[Аэрофлот - цена]))/(MAX(Таблица1[Аэрофлот - цена])-MIN(Таблица1[Аэрофлот - цена]))</f>
        <v>0.14465141032464077</v>
      </c>
    </row>
    <row r="237" spans="1:24" x14ac:dyDescent="0.25">
      <c r="A237" s="1">
        <v>41848</v>
      </c>
      <c r="B237" s="6">
        <v>35</v>
      </c>
      <c r="C237" s="6">
        <v>344.9</v>
      </c>
      <c r="D237" s="6">
        <v>49.53</v>
      </c>
      <c r="E237">
        <v>253600</v>
      </c>
      <c r="F237">
        <v>13323620</v>
      </c>
      <c r="G237">
        <v>16789900</v>
      </c>
      <c r="H237" s="5">
        <f>(Таблица1[[#This Row],[БСП ао - цена]]-B236)/B236</f>
        <v>2.9109085563069747E-2</v>
      </c>
      <c r="I237" s="5">
        <f>(Таблица1[[#This Row],[СевСт-ао цена]]-C236)/C236</f>
        <v>0.11222186391486602</v>
      </c>
      <c r="J237" s="5">
        <f>(Таблица1[[#This Row],[Аэрофлот - цена]]-D236)/D236</f>
        <v>-5.2601377199693954E-2</v>
      </c>
      <c r="K237" s="5">
        <f>LN(Таблица1[[#This Row],[БСП ао - объём]])</f>
        <v>12.443513501545208</v>
      </c>
      <c r="L237" s="5">
        <f>LN(Таблица1[[#This Row],[СевСт-ао - объём]])</f>
        <v>16.405048957925029</v>
      </c>
      <c r="M237" s="5">
        <f>LN(Таблица1[[#This Row],[Аэрофлот - объём]])</f>
        <v>16.636288073109842</v>
      </c>
      <c r="N237" s="6">
        <f>Таблица1[[#This Row],[БСП ао - цена]]*10</f>
        <v>350</v>
      </c>
      <c r="O237" s="6">
        <f>Таблица1[[#This Row],[Аэрофлот - цена]]*10</f>
        <v>495.3</v>
      </c>
      <c r="P237" s="5">
        <f>Таблица1[[#This Row],[БСП ао - объём]]*Таблица1[[#This Row],[БСП ао - цена]]</f>
        <v>8876000</v>
      </c>
      <c r="Q237" s="5">
        <f>Таблица1[[#This Row],[СевСт-ао - объём]]*Таблица1[[#This Row],[СевСт-ао цена]]</f>
        <v>4595316538</v>
      </c>
      <c r="R237" s="5">
        <f>Таблица1[[#This Row],[Аэрофлот - объём]]*Таблица1[[#This Row],[Аэрофлот - цена]]</f>
        <v>831603747</v>
      </c>
      <c r="S237" s="5">
        <f>(Таблица1[[#This Row],[БСП ао - цена]]-AVERAGE(Таблица1[БСП ао - цена]))/_xlfn.STDEV.S(Таблица1[БСП ао - цена])</f>
        <v>-0.90874036482667153</v>
      </c>
      <c r="T237" s="5">
        <f>(Таблица1[[#This Row],[БСП ао - цена]]-MIN(Таблица1[БСП ао - цена]))/(MAX(Таблица1[БСП ао - цена])-MIN(Таблица1[БСП ао - цена]))</f>
        <v>7.1126989282234487E-2</v>
      </c>
      <c r="U237" s="5">
        <f>(Таблица1[[#This Row],[СевСт-ао цена]]-AVERAGE(Таблица1[СевСт-ао цена]))/_xlfn.STDEV.S(Таблица1[СевСт-ао цена])</f>
        <v>-1.0276988442389206</v>
      </c>
      <c r="V237" s="5">
        <f>(Таблица1[[#This Row],[СевСт-ао цена]]-MIN(Таблица1[СевСт-ао цена]))/(MAX(Таблица1[СевСт-ао цена])-MIN(Таблица1[СевСт-ао цена]))</f>
        <v>8.083044154600931E-2</v>
      </c>
      <c r="W237" s="5">
        <f>(Таблица1[[#This Row],[Аэрофлот - цена]]-AVERAGE(Таблица1[Аэрофлот - цена]))/_xlfn.STDEV.S(Таблица1[Аэрофлот - цена])</f>
        <v>-0.77424430588857085</v>
      </c>
      <c r="X237" s="5">
        <f>(Таблица1[[#This Row],[Аэрофлот - цена]]-MIN(Таблица1[Аэрофлот - цена]))/(MAX(Таблица1[Аэрофлот - цена])-MIN(Таблица1[Аэрофлот - цена]))</f>
        <v>0.13001596593932943</v>
      </c>
    </row>
    <row r="238" spans="1:24" x14ac:dyDescent="0.25">
      <c r="A238" s="1">
        <v>41855</v>
      </c>
      <c r="B238" s="6">
        <v>33.15</v>
      </c>
      <c r="C238" s="6">
        <v>334.1</v>
      </c>
      <c r="D238" s="6">
        <v>44.71</v>
      </c>
      <c r="E238">
        <v>264270</v>
      </c>
      <c r="F238">
        <v>10137590</v>
      </c>
      <c r="G238">
        <v>45908700</v>
      </c>
      <c r="H238" s="5">
        <f>(Таблица1[[#This Row],[БСП ао - цена]]-B237)/B237</f>
        <v>-5.2857142857142901E-2</v>
      </c>
      <c r="I238" s="5">
        <f>(Таблица1[[#This Row],[СевСт-ао цена]]-C237)/C237</f>
        <v>-3.1313424180921874E-2</v>
      </c>
      <c r="J238" s="5">
        <f>(Таблица1[[#This Row],[Аэрофлот - цена]]-D237)/D237</f>
        <v>-9.7314758732081577E-2</v>
      </c>
      <c r="K238" s="5">
        <f>LN(Таблица1[[#This Row],[БСП ао - объём]])</f>
        <v>12.48472658677195</v>
      </c>
      <c r="L238" s="5">
        <f>LN(Таблица1[[#This Row],[СевСт-ао - объём]])</f>
        <v>16.131760855294882</v>
      </c>
      <c r="M238" s="5">
        <f>LN(Таблица1[[#This Row],[Аэрофлот - объём]])</f>
        <v>17.642165199553528</v>
      </c>
      <c r="N238" s="6">
        <f>Таблица1[[#This Row],[БСП ао - цена]]*10</f>
        <v>331.5</v>
      </c>
      <c r="O238" s="6">
        <f>Таблица1[[#This Row],[Аэрофлот - цена]]*10</f>
        <v>447.1</v>
      </c>
      <c r="P238" s="5">
        <f>Таблица1[[#This Row],[БСП ао - объём]]*Таблица1[[#This Row],[БСП ао - цена]]</f>
        <v>8760550.5</v>
      </c>
      <c r="Q238" s="5">
        <f>Таблица1[[#This Row],[СевСт-ао - объём]]*Таблица1[[#This Row],[СевСт-ао цена]]</f>
        <v>3386968819</v>
      </c>
      <c r="R238" s="5">
        <f>Таблица1[[#This Row],[Аэрофлот - объём]]*Таблица1[[#This Row],[Аэрофлот - цена]]</f>
        <v>2052577977</v>
      </c>
      <c r="S238" s="5">
        <f>(Таблица1[[#This Row],[БСП ао - цена]]-AVERAGE(Таблица1[БСП ао - цена]))/_xlfn.STDEV.S(Таблица1[БСП ао - цена])</f>
        <v>-0.96915171706961756</v>
      </c>
      <c r="T238" s="5">
        <f>(Таблица1[[#This Row],[БСП ао - цена]]-MIN(Таблица1[БСП ао - цена]))/(MAX(Таблица1[БСП ао - цена])-MIN(Таблица1[БСП ао - цена]))</f>
        <v>5.9110100682039611E-2</v>
      </c>
      <c r="U238" s="5">
        <f>(Таблица1[[#This Row],[СевСт-ао цена]]-AVERAGE(Таблица1[СевСт-ао цена]))/_xlfn.STDEV.S(Таблица1[СевСт-ао цена])</f>
        <v>-1.0560712894533355</v>
      </c>
      <c r="V238" s="5">
        <f>(Таблица1[[#This Row],[СевСт-ао цена]]-MIN(Таблица1[СевСт-ао цена]))/(MAX(Таблица1[СевСт-ао цена])-MIN(Таблица1[СевСт-ао цена]))</f>
        <v>7.4368792628933825E-2</v>
      </c>
      <c r="W238" s="5">
        <f>(Таблица1[[#This Row],[Аэрофлот - цена]]-AVERAGE(Таблица1[Аэрофлот - цена]))/_xlfn.STDEV.S(Таблица1[Аэрофлот - цена])</f>
        <v>-0.89484119939308926</v>
      </c>
      <c r="X238" s="5">
        <f>(Таблица1[[#This Row],[Аэрофлот - цена]]-MIN(Таблица1[Аэрофлот - цена]))/(MAX(Таблица1[Аэрофлот - цена])-MIN(Таблица1[Аэрофлот - цена]))</f>
        <v>0.10436402341671101</v>
      </c>
    </row>
    <row r="239" spans="1:24" x14ac:dyDescent="0.25">
      <c r="A239" s="1">
        <v>41862</v>
      </c>
      <c r="B239" s="6">
        <v>33.979999999999997</v>
      </c>
      <c r="C239" s="6">
        <v>340</v>
      </c>
      <c r="D239" s="6">
        <v>48.6</v>
      </c>
      <c r="E239">
        <v>167110</v>
      </c>
      <c r="F239">
        <v>7928770</v>
      </c>
      <c r="G239">
        <v>34162400</v>
      </c>
      <c r="H239" s="5">
        <f>(Таблица1[[#This Row],[БСП ао - цена]]-B238)/B238</f>
        <v>2.5037707390648516E-2</v>
      </c>
      <c r="I239" s="5">
        <f>(Таблица1[[#This Row],[СевСт-ао цена]]-C238)/C238</f>
        <v>1.7659383418138212E-2</v>
      </c>
      <c r="J239" s="5">
        <f>(Таблица1[[#This Row],[Аэрофлот - цена]]-D238)/D238</f>
        <v>8.7005144263028411E-2</v>
      </c>
      <c r="K239" s="5">
        <f>LN(Таблица1[[#This Row],[БСП ао - объём]])</f>
        <v>12.026407557197428</v>
      </c>
      <c r="L239" s="5">
        <f>LN(Таблица1[[#This Row],[СевСт-ао - объём]])</f>
        <v>15.886008474392773</v>
      </c>
      <c r="M239" s="5">
        <f>LN(Таблица1[[#This Row],[Аэрофлот - объём]])</f>
        <v>17.346636182027932</v>
      </c>
      <c r="N239" s="6">
        <f>Таблица1[[#This Row],[БСП ао - цена]]*10</f>
        <v>339.79999999999995</v>
      </c>
      <c r="O239" s="6">
        <f>Таблица1[[#This Row],[Аэрофлот - цена]]*10</f>
        <v>486</v>
      </c>
      <c r="P239" s="5">
        <f>Таблица1[[#This Row],[БСП ао - объём]]*Таблица1[[#This Row],[БСП ао - цена]]</f>
        <v>5678397.7999999998</v>
      </c>
      <c r="Q239" s="5">
        <f>Таблица1[[#This Row],[СевСт-ао - объём]]*Таблица1[[#This Row],[СевСт-ао цена]]</f>
        <v>2695781800</v>
      </c>
      <c r="R239" s="5">
        <f>Таблица1[[#This Row],[Аэрофлот - объём]]*Таблица1[[#This Row],[Аэрофлот - цена]]</f>
        <v>1660292640</v>
      </c>
      <c r="S239" s="5">
        <f>(Таблица1[[#This Row],[БСП ао - цена]]-AVERAGE(Таблица1[БСП ао - цена]))/_xlfn.STDEV.S(Таблица1[БСП ао - цена])</f>
        <v>-0.94204824552278243</v>
      </c>
      <c r="T239" s="5">
        <f>(Таблица1[[#This Row],[БСП ао - цена]]-MIN(Таблица1[БСП ао - цена]))/(MAX(Таблица1[БСП ао - цена])-MIN(Таблица1[БСП ао - цена]))</f>
        <v>6.4501461513478381E-2</v>
      </c>
      <c r="U239" s="5">
        <f>(Таблица1[[#This Row],[СевСт-ао цена]]-AVERAGE(Таблица1[СевСт-ао цена]))/_xlfn.STDEV.S(Таблица1[СевСт-ао цена])</f>
        <v>-1.0405715277158312</v>
      </c>
      <c r="V239" s="5">
        <f>(Таблица1[[#This Row],[СевСт-ао цена]]-MIN(Таблица1[СевСт-ао цена]))/(MAX(Таблица1[СевСт-ао цена])-MIN(Таблица1[СевСт-ао цена]))</f>
        <v>7.7898767500299143E-2</v>
      </c>
      <c r="W239" s="5">
        <f>(Таблица1[[#This Row],[Аэрофлот - цена]]-AVERAGE(Таблица1[Аэрофлот - цена]))/_xlfn.STDEV.S(Таблица1[Аэрофлот - цена])</f>
        <v>-0.79751300110832235</v>
      </c>
      <c r="X239" s="5">
        <f>(Таблица1[[#This Row],[Аэрофлот - цена]]-MIN(Таблица1[Аэрофлот - цена]))/(MAX(Таблица1[Аэрофлот - цена])-MIN(Таблица1[Аэрофлот - цена]))</f>
        <v>0.12506652474720595</v>
      </c>
    </row>
    <row r="240" spans="1:24" x14ac:dyDescent="0.25">
      <c r="A240" s="1">
        <v>41869</v>
      </c>
      <c r="B240" s="6">
        <v>34.93</v>
      </c>
      <c r="C240" s="6">
        <v>360.5</v>
      </c>
      <c r="D240" s="6">
        <v>48.88</v>
      </c>
      <c r="E240">
        <v>196950</v>
      </c>
      <c r="F240">
        <v>8103350</v>
      </c>
      <c r="G240">
        <v>16693200</v>
      </c>
      <c r="H240" s="5">
        <f>(Таблица1[[#This Row],[БСП ао - цена]]-B239)/B239</f>
        <v>2.7957622130665185E-2</v>
      </c>
      <c r="I240" s="5">
        <f>(Таблица1[[#This Row],[СевСт-ао цена]]-C239)/C239</f>
        <v>6.0294117647058824E-2</v>
      </c>
      <c r="J240" s="5">
        <f>(Таблица1[[#This Row],[Аэрофлот - цена]]-D239)/D239</f>
        <v>5.7613168724280064E-3</v>
      </c>
      <c r="K240" s="5">
        <f>LN(Таблица1[[#This Row],[БСП ао - объём]])</f>
        <v>12.190705168399052</v>
      </c>
      <c r="L240" s="5">
        <f>LN(Таблица1[[#This Row],[СевСт-ао - объём]])</f>
        <v>15.907788114388843</v>
      </c>
      <c r="M240" s="5">
        <f>LN(Таблица1[[#This Row],[Аэрофлот - объём]])</f>
        <v>16.630512008835662</v>
      </c>
      <c r="N240" s="6">
        <f>Таблица1[[#This Row],[БСП ао - цена]]*10</f>
        <v>349.3</v>
      </c>
      <c r="O240" s="6">
        <f>Таблица1[[#This Row],[Аэрофлот - цена]]*10</f>
        <v>488.8</v>
      </c>
      <c r="P240" s="5">
        <f>Таблица1[[#This Row],[БСП ао - объём]]*Таблица1[[#This Row],[БСП ао - цена]]</f>
        <v>6879463.5</v>
      </c>
      <c r="Q240" s="5">
        <f>Таблица1[[#This Row],[СевСт-ао - объём]]*Таблица1[[#This Row],[СевСт-ао цена]]</f>
        <v>2921257675</v>
      </c>
      <c r="R240" s="5">
        <f>Таблица1[[#This Row],[Аэрофлот - объём]]*Таблица1[[#This Row],[Аэрофлот - цена]]</f>
        <v>815963616</v>
      </c>
      <c r="S240" s="5">
        <f>(Таблица1[[#This Row],[БСП ао - цена]]-AVERAGE(Таблица1[БСП ао - цена]))/_xlfn.STDEV.S(Таблица1[БСП ао - цена])</f>
        <v>-0.91102619977640464</v>
      </c>
      <c r="T240" s="5">
        <f>(Таблица1[[#This Row],[БСП ао - цена]]-MIN(Таблица1[БСП ао - цена]))/(MAX(Таблица1[БСП ао - цена])-MIN(Таблица1[БСП ао - цена]))</f>
        <v>7.067229620006496E-2</v>
      </c>
      <c r="U240" s="5">
        <f>(Таблица1[[#This Row],[СевСт-ао цена]]-AVERAGE(Таблица1[СевСт-ао цена]))/_xlfn.STDEV.S(Таблица1[СевСт-ао цена])</f>
        <v>-0.98671642337365451</v>
      </c>
      <c r="V240" s="5">
        <f>(Таблица1[[#This Row],[СевСт-ао цена]]-MIN(Таблица1[СевСт-ао цена]))/(MAX(Таблица1[СевСт-ао цена])-MIN(Таблица1[СевСт-ао цена]))</f>
        <v>9.0163934426229497E-2</v>
      </c>
      <c r="W240" s="5">
        <f>(Таблица1[[#This Row],[Аэрофлот - цена]]-AVERAGE(Таблица1[Аэрофлот - цена]))/_xlfn.STDEV.S(Таблица1[Аэрофлот - цена])</f>
        <v>-0.79050737244001001</v>
      </c>
      <c r="X240" s="5">
        <f>(Таблица1[[#This Row],[Аэрофлот - цена]]-MIN(Таблица1[Аэрофлот - цена]))/(MAX(Таблица1[Аэрофлот - цена])-MIN(Таблица1[Аэрофлот - цена]))</f>
        <v>0.12655667908461948</v>
      </c>
    </row>
    <row r="241" spans="1:24" x14ac:dyDescent="0.25">
      <c r="A241" s="1">
        <v>41876</v>
      </c>
      <c r="B241" s="6">
        <v>33.590000000000003</v>
      </c>
      <c r="C241" s="6">
        <v>359.5</v>
      </c>
      <c r="D241" s="6">
        <v>46.73</v>
      </c>
      <c r="E241">
        <v>86000</v>
      </c>
      <c r="F241">
        <v>5958040</v>
      </c>
      <c r="G241">
        <v>15291500</v>
      </c>
      <c r="H241" s="5">
        <f>(Таблица1[[#This Row],[БСП ао - цена]]-B240)/B240</f>
        <v>-3.8362439164042264E-2</v>
      </c>
      <c r="I241" s="5">
        <f>(Таблица1[[#This Row],[СевСт-ао цена]]-C240)/C240</f>
        <v>-2.7739251040221915E-3</v>
      </c>
      <c r="J241" s="5">
        <f>(Таблица1[[#This Row],[Аэрофлот - цена]]-D240)/D240</f>
        <v>-4.3985270049099953E-2</v>
      </c>
      <c r="K241" s="5">
        <f>LN(Таблица1[[#This Row],[БСП ао - объём]])</f>
        <v>11.362102575235644</v>
      </c>
      <c r="L241" s="5">
        <f>LN(Таблица1[[#This Row],[СевСт-ао - объём]])</f>
        <v>15.60025212589513</v>
      </c>
      <c r="M241" s="5">
        <f>LN(Таблица1[[#This Row],[Аэрофлот - объём]])</f>
        <v>16.542807676428939</v>
      </c>
      <c r="N241" s="6">
        <f>Таблица1[[#This Row],[БСП ао - цена]]*10</f>
        <v>335.90000000000003</v>
      </c>
      <c r="O241" s="6">
        <f>Таблица1[[#This Row],[Аэрофлот - цена]]*10</f>
        <v>467.29999999999995</v>
      </c>
      <c r="P241" s="5">
        <f>Таблица1[[#This Row],[БСП ао - объём]]*Таблица1[[#This Row],[БСП ао - цена]]</f>
        <v>2888740.0000000005</v>
      </c>
      <c r="Q241" s="5">
        <f>Таблица1[[#This Row],[СевСт-ао - объём]]*Таблица1[[#This Row],[СевСт-ао цена]]</f>
        <v>2141915380</v>
      </c>
      <c r="R241" s="5">
        <f>Таблица1[[#This Row],[Аэрофлот - объём]]*Таблица1[[#This Row],[Аэрофлот - цена]]</f>
        <v>714571795</v>
      </c>
      <c r="S241" s="5">
        <f>(Таблица1[[#This Row],[БСП ао - цена]]-AVERAGE(Таблица1[БСП ао - цена]))/_xlfn.STDEV.S(Таблица1[БСП ао - цена])</f>
        <v>-0.95478361167129511</v>
      </c>
      <c r="T241" s="5">
        <f>(Таблица1[[#This Row],[БСП ао - цена]]-MIN(Таблица1[БСП ао - цена]))/(MAX(Таблица1[БСП ао - цена])-MIN(Таблица1[БСП ао - цена]))</f>
        <v>6.1968171484248158E-2</v>
      </c>
      <c r="U241" s="5">
        <f>(Таблица1[[#This Row],[СевСт-ао цена]]-AVERAGE(Таблица1[СевСт-ао цена]))/_xlfn.STDEV.S(Таблица1[СевСт-ао цена])</f>
        <v>-0.98934350163424856</v>
      </c>
      <c r="V241" s="5">
        <f>(Таблица1[[#This Row],[СевСт-ао цена]]-MIN(Таблица1[СевСт-ао цена]))/(MAX(Таблица1[СевСт-ао цена])-MIN(Таблица1[СевСт-ао цена]))</f>
        <v>8.956563360057436E-2</v>
      </c>
      <c r="W241" s="5">
        <f>(Таблица1[[#This Row],[Аэрофлот - цена]]-AVERAGE(Таблица1[Аэрофлот - цена]))/_xlfn.STDEV.S(Таблица1[Аэрофлот - цена])</f>
        <v>-0.84430059257169365</v>
      </c>
      <c r="X241" s="5">
        <f>(Таблица1[[#This Row],[Аэрофлот - цена]]-MIN(Таблица1[Аэрофлот - цена]))/(MAX(Таблица1[Аэрофлот - цена])-MIN(Таблица1[Аэрофлот - цена]))</f>
        <v>0.11511442256519422</v>
      </c>
    </row>
    <row r="242" spans="1:24" x14ac:dyDescent="0.25">
      <c r="A242" s="1">
        <v>41883</v>
      </c>
      <c r="B242" s="6">
        <v>34.01</v>
      </c>
      <c r="C242" s="6">
        <v>369</v>
      </c>
      <c r="D242" s="6">
        <v>47.8</v>
      </c>
      <c r="E242">
        <v>136010</v>
      </c>
      <c r="F242">
        <v>6038770</v>
      </c>
      <c r="G242">
        <v>24424200</v>
      </c>
      <c r="H242" s="5">
        <f>(Таблица1[[#This Row],[БСП ао - цена]]-B241)/B241</f>
        <v>1.2503721345638421E-2</v>
      </c>
      <c r="I242" s="5">
        <f>(Таблица1[[#This Row],[СевСт-ао цена]]-C241)/C241</f>
        <v>2.6425591098748261E-2</v>
      </c>
      <c r="J242" s="5">
        <f>(Таблица1[[#This Row],[Аэрофлот - цена]]-D241)/D241</f>
        <v>2.2897496255082396E-2</v>
      </c>
      <c r="K242" s="5">
        <f>LN(Таблица1[[#This Row],[БСП ао - объём]])</f>
        <v>11.8204836914268</v>
      </c>
      <c r="L242" s="5">
        <f>LN(Таблица1[[#This Row],[СевСт-ао - объём]])</f>
        <v>15.613710906788967</v>
      </c>
      <c r="M242" s="5">
        <f>LN(Таблица1[[#This Row],[Аэрофлот - объём]])</f>
        <v>17.01108500203021</v>
      </c>
      <c r="N242" s="6">
        <f>Таблица1[[#This Row],[БСП ао - цена]]*10</f>
        <v>340.09999999999997</v>
      </c>
      <c r="O242" s="6">
        <f>Таблица1[[#This Row],[Аэрофлот - цена]]*10</f>
        <v>478</v>
      </c>
      <c r="P242" s="5">
        <f>Таблица1[[#This Row],[БСП ао - объём]]*Таблица1[[#This Row],[БСП ао - цена]]</f>
        <v>4625700.0999999996</v>
      </c>
      <c r="Q242" s="5">
        <f>Таблица1[[#This Row],[СевСт-ао - объём]]*Таблица1[[#This Row],[СевСт-ао цена]]</f>
        <v>2228306130</v>
      </c>
      <c r="R242" s="5">
        <f>Таблица1[[#This Row],[Аэрофлот - объём]]*Таблица1[[#This Row],[Аэрофлот - цена]]</f>
        <v>1167476760</v>
      </c>
      <c r="S242" s="5">
        <f>(Таблица1[[#This Row],[БСП ао - цена]]-AVERAGE(Таблица1[БСП ао - цена]))/_xlfn.STDEV.S(Таблица1[БСП ао - цена])</f>
        <v>-0.94106860197289677</v>
      </c>
      <c r="T242" s="5">
        <f>(Таблица1[[#This Row],[БСП ао - цена]]-MIN(Таблица1[БСП ао - цена]))/(MAX(Таблица1[БСП ао - цена])-MIN(Таблица1[БСП ао - цена]))</f>
        <v>6.4696329977265335E-2</v>
      </c>
      <c r="U242" s="5">
        <f>(Таблица1[[#This Row],[СевСт-ао цена]]-AVERAGE(Таблица1[СевСт-ао цена]))/_xlfn.STDEV.S(Таблица1[СевСт-ао цена])</f>
        <v>-0.96438625815860568</v>
      </c>
      <c r="V242" s="5">
        <f>(Таблица1[[#This Row],[СевСт-ао цена]]-MIN(Таблица1[СевСт-ао цена]))/(MAX(Таблица1[СевСт-ао цена])-MIN(Таблица1[СевСт-ао цена]))</f>
        <v>9.5249491444298187E-2</v>
      </c>
      <c r="W242" s="5">
        <f>(Таблица1[[#This Row],[Аэрофлот - цена]]-AVERAGE(Таблица1[Аэрофлот - цена]))/_xlfn.STDEV.S(Таблица1[Аэрофлот - цена])</f>
        <v>-0.81752908301778604</v>
      </c>
      <c r="X242" s="5">
        <f>(Таблица1[[#This Row],[Аэрофлот - цена]]-MIN(Таблица1[Аэрофлот - цена]))/(MAX(Таблица1[Аэрофлот - цена])-MIN(Таблица1[Аэрофлот - цена]))</f>
        <v>0.12080894092602446</v>
      </c>
    </row>
    <row r="243" spans="1:24" x14ac:dyDescent="0.25">
      <c r="A243" s="1">
        <v>41890</v>
      </c>
      <c r="B243" s="6">
        <v>32.56</v>
      </c>
      <c r="C243" s="6">
        <v>366.7</v>
      </c>
      <c r="D243" s="6">
        <v>46.25</v>
      </c>
      <c r="E243">
        <v>381480</v>
      </c>
      <c r="F243">
        <v>4705380</v>
      </c>
      <c r="G243">
        <v>13661100</v>
      </c>
      <c r="H243" s="5">
        <f>(Таблица1[[#This Row],[БСП ао - цена]]-B242)/B242</f>
        <v>-4.2634519259041333E-2</v>
      </c>
      <c r="I243" s="5">
        <f>(Таблица1[[#This Row],[СевСт-ао цена]]-C242)/C242</f>
        <v>-6.233062330623337E-3</v>
      </c>
      <c r="J243" s="5">
        <f>(Таблица1[[#This Row],[Аэрофлот - цена]]-D242)/D242</f>
        <v>-3.242677824267777E-2</v>
      </c>
      <c r="K243" s="5">
        <f>LN(Таблица1[[#This Row],[БСП ао - объём]])</f>
        <v>12.851813703692848</v>
      </c>
      <c r="L243" s="5">
        <f>LN(Таблица1[[#This Row],[СевСт-ао - объём]])</f>
        <v>15.364217092883752</v>
      </c>
      <c r="M243" s="5">
        <f>LN(Таблица1[[#This Row],[Аэрофлот - объём]])</f>
        <v>16.43006293595117</v>
      </c>
      <c r="N243" s="6">
        <f>Таблица1[[#This Row],[БСП ао - цена]]*10</f>
        <v>325.60000000000002</v>
      </c>
      <c r="O243" s="6">
        <f>Таблица1[[#This Row],[Аэрофлот - цена]]*10</f>
        <v>462.5</v>
      </c>
      <c r="P243" s="5">
        <f>Таблица1[[#This Row],[БСП ао - объём]]*Таблица1[[#This Row],[БСП ао - цена]]</f>
        <v>12420988.800000001</v>
      </c>
      <c r="Q243" s="5">
        <f>Таблица1[[#This Row],[СевСт-ао - объём]]*Таблица1[[#This Row],[СевСт-ао цена]]</f>
        <v>1725462846</v>
      </c>
      <c r="R243" s="5">
        <f>Таблица1[[#This Row],[Аэрофлот - объём]]*Таблица1[[#This Row],[Аэрофлот - цена]]</f>
        <v>631825875</v>
      </c>
      <c r="S243" s="5">
        <f>(Таблица1[[#This Row],[БСП ао - цена]]-AVERAGE(Таблица1[БСП ао - цена]))/_xlfn.STDEV.S(Таблица1[БСП ао - цена])</f>
        <v>-0.98841804021736779</v>
      </c>
      <c r="T243" s="5">
        <f>(Таблица1[[#This Row],[БСП ао - цена]]-MIN(Таблица1[БСП ао - цена]))/(MAX(Таблица1[БСП ао - цена])-MIN(Таблица1[БСП ао - цена]))</f>
        <v>5.5277687560896412E-2</v>
      </c>
      <c r="U243" s="5">
        <f>(Таблица1[[#This Row],[СевСт-ао цена]]-AVERAGE(Таблица1[СевСт-ао цена]))/_xlfn.STDEV.S(Таблица1[СевСт-ао цена])</f>
        <v>-0.97042853815797192</v>
      </c>
      <c r="V243" s="5">
        <f>(Таблица1[[#This Row],[СевСт-ао цена]]-MIN(Таблица1[СевСт-ао цена]))/(MAX(Таблица1[СевСт-ао цена])-MIN(Таблица1[СевСт-ао цена]))</f>
        <v>9.387339954529135E-2</v>
      </c>
      <c r="W243" s="5">
        <f>(Таблица1[[#This Row],[Аэрофлот - цена]]-AVERAGE(Таблица1[Аэрофлот - цена]))/_xlfn.STDEV.S(Таблица1[Аэрофлот - цена])</f>
        <v>-0.8563102417173718</v>
      </c>
      <c r="X243" s="5">
        <f>(Таблица1[[#This Row],[Аэрофлот - цена]]-MIN(Таблица1[Аэрофлот - цена]))/(MAX(Таблица1[Аэрофлот - цена])-MIN(Таблица1[Аэрофлот - цена]))</f>
        <v>0.11255987227248536</v>
      </c>
    </row>
    <row r="244" spans="1:24" x14ac:dyDescent="0.25">
      <c r="A244" s="1">
        <v>41897</v>
      </c>
      <c r="B244" s="6">
        <v>31.12</v>
      </c>
      <c r="C244" s="6">
        <v>383.7</v>
      </c>
      <c r="D244" s="6">
        <v>45.8</v>
      </c>
      <c r="E244">
        <v>305560</v>
      </c>
      <c r="F244">
        <v>6115460</v>
      </c>
      <c r="G244">
        <v>14084300</v>
      </c>
      <c r="H244" s="5">
        <f>(Таблица1[[#This Row],[БСП ао - цена]]-B243)/B243</f>
        <v>-4.4226044226044259E-2</v>
      </c>
      <c r="I244" s="5">
        <f>(Таблица1[[#This Row],[СевСт-ао цена]]-C243)/C243</f>
        <v>4.6359421870739027E-2</v>
      </c>
      <c r="J244" s="5">
        <f>(Таблица1[[#This Row],[Аэрофлот - цена]]-D243)/D243</f>
        <v>-9.7297297297297917E-3</v>
      </c>
      <c r="K244" s="5">
        <f>LN(Таблица1[[#This Row],[БСП ао - объём]])</f>
        <v>12.629901437655295</v>
      </c>
      <c r="L244" s="5">
        <f>LN(Таблица1[[#This Row],[СевСт-ао - объём]])</f>
        <v>15.626330549131071</v>
      </c>
      <c r="M244" s="5">
        <f>LN(Таблица1[[#This Row],[Аэрофлот - объём]])</f>
        <v>16.460571259797049</v>
      </c>
      <c r="N244" s="6">
        <f>Таблица1[[#This Row],[БСП ао - цена]]*10</f>
        <v>311.2</v>
      </c>
      <c r="O244" s="6">
        <f>Таблица1[[#This Row],[Аэрофлот - цена]]*10</f>
        <v>458</v>
      </c>
      <c r="P244" s="5">
        <f>Таблица1[[#This Row],[БСП ао - объём]]*Таблица1[[#This Row],[БСП ао - цена]]</f>
        <v>9509027.2000000011</v>
      </c>
      <c r="Q244" s="5">
        <f>Таблица1[[#This Row],[СевСт-ао - объём]]*Таблица1[[#This Row],[СевСт-ао цена]]</f>
        <v>2346502002</v>
      </c>
      <c r="R244" s="5">
        <f>Таблица1[[#This Row],[Аэрофлот - объём]]*Таблица1[[#This Row],[Аэрофлот - цена]]</f>
        <v>645060940</v>
      </c>
      <c r="S244" s="5">
        <f>(Таблица1[[#This Row],[БСП ао - цена]]-AVERAGE(Таблица1[БСП ао - цена]))/_xlfn.STDEV.S(Таблица1[БСП ао - цена])</f>
        <v>-1.0354409306118773</v>
      </c>
      <c r="T244" s="5">
        <f>(Таблица1[[#This Row],[БСП ао - цена]]-MIN(Таблица1[БСП ао - цена]))/(MAX(Таблица1[БСП ао - цена])-MIN(Таблица1[БСП ао - цена]))</f>
        <v>4.59240012991231E-2</v>
      </c>
      <c r="U244" s="5">
        <f>(Таблица1[[#This Row],[СевСт-ао цена]]-AVERAGE(Таблица1[СевСт-ао цена]))/_xlfn.STDEV.S(Таблица1[СевСт-ао цена])</f>
        <v>-0.92576820772787427</v>
      </c>
      <c r="V244" s="5">
        <f>(Таблица1[[#This Row],[СевСт-ао цена]]-MIN(Таблица1[СевСт-ао цена]))/(MAX(Таблица1[СевСт-ао цена])-MIN(Таблица1[СевСт-ао цена]))</f>
        <v>0.10404451358142873</v>
      </c>
      <c r="W244" s="5">
        <f>(Таблица1[[#This Row],[Аэрофлот - цена]]-AVERAGE(Таблица1[Аэрофлот - цена]))/_xlfn.STDEV.S(Таблица1[Аэрофлот - цена])</f>
        <v>-0.86756928779144515</v>
      </c>
      <c r="X244" s="5">
        <f>(Таблица1[[#This Row],[Аэрофлот - цена]]-MIN(Таблица1[Аэрофлот - цена]))/(MAX(Таблица1[Аэрофлот - цена])-MIN(Таблица1[Аэрофлот - цена]))</f>
        <v>0.11016498137307075</v>
      </c>
    </row>
    <row r="245" spans="1:24" x14ac:dyDescent="0.25">
      <c r="A245" s="1">
        <v>41904</v>
      </c>
      <c r="B245" s="6">
        <v>33.1</v>
      </c>
      <c r="C245" s="6">
        <v>390.7</v>
      </c>
      <c r="D245" s="6">
        <v>43.6</v>
      </c>
      <c r="E245">
        <v>341610</v>
      </c>
      <c r="F245">
        <v>5374120</v>
      </c>
      <c r="G245">
        <v>14357500</v>
      </c>
      <c r="H245" s="5">
        <f>(Таблица1[[#This Row],[БСП ао - цена]]-B244)/B244</f>
        <v>6.3624678663239093E-2</v>
      </c>
      <c r="I245" s="5">
        <f>(Таблица1[[#This Row],[СевСт-ао цена]]-C244)/C244</f>
        <v>1.8243419338024498E-2</v>
      </c>
      <c r="J245" s="5">
        <f>(Таблица1[[#This Row],[Аэрофлот - цена]]-D244)/D244</f>
        <v>-4.8034934497816505E-2</v>
      </c>
      <c r="K245" s="5">
        <f>LN(Таблица1[[#This Row],[БСП ао - объём]])</f>
        <v>12.74142501447276</v>
      </c>
      <c r="L245" s="5">
        <f>LN(Таблица1[[#This Row],[СевСт-ао - объём]])</f>
        <v>15.497105397644033</v>
      </c>
      <c r="M245" s="5">
        <f>LN(Таблица1[[#This Row],[Аэрофлот - объём]])</f>
        <v>16.479783011720588</v>
      </c>
      <c r="N245" s="6">
        <f>Таблица1[[#This Row],[БСП ао - цена]]*10</f>
        <v>331</v>
      </c>
      <c r="O245" s="6">
        <f>Таблица1[[#This Row],[Аэрофлот - цена]]*10</f>
        <v>436</v>
      </c>
      <c r="P245" s="5">
        <f>Таблица1[[#This Row],[БСП ао - объём]]*Таблица1[[#This Row],[БСП ао - цена]]</f>
        <v>11307291</v>
      </c>
      <c r="Q245" s="5">
        <f>Таблица1[[#This Row],[СевСт-ао - объём]]*Таблица1[[#This Row],[СевСт-ао цена]]</f>
        <v>2099668684</v>
      </c>
      <c r="R245" s="5">
        <f>Таблица1[[#This Row],[Аэрофлот - объём]]*Таблица1[[#This Row],[Аэрофлот - цена]]</f>
        <v>625987000</v>
      </c>
      <c r="S245" s="5">
        <f>(Таблица1[[#This Row],[БСП ао - цена]]-AVERAGE(Таблица1[БСП ао - цена]))/_xlfn.STDEV.S(Таблица1[БСП ао - цена])</f>
        <v>-0.97078445631942678</v>
      </c>
      <c r="T245" s="5">
        <f>(Таблица1[[#This Row],[БСП ао - цена]]-MIN(Таблица1[БСП ао - цена]))/(MAX(Таблица1[БСП ао - цена])-MIN(Таблица1[БСП ао - цена]))</f>
        <v>5.8785319909061391E-2</v>
      </c>
      <c r="U245" s="5">
        <f>(Таблица1[[#This Row],[СевСт-ао цена]]-AVERAGE(Таблица1[СевСт-ао цена]))/_xlfn.STDEV.S(Таблица1[СевСт-ао цена])</f>
        <v>-0.90737865990371636</v>
      </c>
      <c r="V245" s="5">
        <f>(Таблица1[[#This Row],[СевСт-ао цена]]-MIN(Таблица1[СевСт-ао цена]))/(MAX(Таблица1[СевСт-ао цена])-MIN(Таблица1[СевСт-ао цена]))</f>
        <v>0.10823261936101469</v>
      </c>
      <c r="W245" s="5">
        <f>(Таблица1[[#This Row],[Аэрофлот - цена]]-AVERAGE(Таблица1[Аэрофлот - цена]))/_xlfn.STDEV.S(Таблица1[Аэрофлот - цена])</f>
        <v>-0.92261351304247008</v>
      </c>
      <c r="X245" s="5">
        <f>(Таблица1[[#This Row],[Аэрофлот - цена]]-MIN(Таблица1[Аэрофлот - цена]))/(MAX(Таблица1[Аэрофлот - цена])-MIN(Таблица1[Аэрофлот - цена]))</f>
        <v>9.8456625864821706E-2</v>
      </c>
    </row>
    <row r="246" spans="1:24" x14ac:dyDescent="0.25">
      <c r="A246" s="1">
        <v>41911</v>
      </c>
      <c r="B246" s="6">
        <v>30.55</v>
      </c>
      <c r="C246" s="6">
        <v>380.65</v>
      </c>
      <c r="D246" s="6">
        <v>42.25</v>
      </c>
      <c r="E246">
        <v>221450</v>
      </c>
      <c r="F246">
        <v>6735350</v>
      </c>
      <c r="G246">
        <v>12339400</v>
      </c>
      <c r="H246" s="5">
        <f>(Таблица1[[#This Row],[БСП ао - цена]]-B245)/B245</f>
        <v>-7.7039274924471324E-2</v>
      </c>
      <c r="I246" s="5">
        <f>(Таблица1[[#This Row],[СевСт-ао цена]]-C245)/C245</f>
        <v>-2.5723061172254955E-2</v>
      </c>
      <c r="J246" s="5">
        <f>(Таблица1[[#This Row],[Аэрофлот - цена]]-D245)/D245</f>
        <v>-3.0963302752293611E-2</v>
      </c>
      <c r="K246" s="5">
        <f>LN(Таблица1[[#This Row],[БСП ао - объём]])</f>
        <v>12.307952109351344</v>
      </c>
      <c r="L246" s="5">
        <f>LN(Таблица1[[#This Row],[СевСт-ао - объём]])</f>
        <v>15.722880333811164</v>
      </c>
      <c r="M246" s="5">
        <f>LN(Таблица1[[#This Row],[Аэрофлот - объём]])</f>
        <v>16.328307952893123</v>
      </c>
      <c r="N246" s="6">
        <f>Таблица1[[#This Row],[БСП ао - цена]]*10</f>
        <v>305.5</v>
      </c>
      <c r="O246" s="6">
        <f>Таблица1[[#This Row],[Аэрофлот - цена]]*10</f>
        <v>422.5</v>
      </c>
      <c r="P246" s="5">
        <f>Таблица1[[#This Row],[БСП ао - объём]]*Таблица1[[#This Row],[БСП ао - цена]]</f>
        <v>6765297.5</v>
      </c>
      <c r="Q246" s="5">
        <f>Таблица1[[#This Row],[СевСт-ао - объём]]*Таблица1[[#This Row],[СевСт-ао цена]]</f>
        <v>2563810977.5</v>
      </c>
      <c r="R246" s="5">
        <f>Таблица1[[#This Row],[Аэрофлот - объём]]*Таблица1[[#This Row],[Аэрофлот - цена]]</f>
        <v>521339650</v>
      </c>
      <c r="S246" s="5">
        <f>(Таблица1[[#This Row],[БСП ао - цена]]-AVERAGE(Таблица1[БСП ао - цена]))/_xlfn.STDEV.S(Таблица1[БСП ао - цена])</f>
        <v>-1.0540541580597036</v>
      </c>
      <c r="T246" s="5">
        <f>(Таблица1[[#This Row],[БСП ао - цена]]-MIN(Таблица1[БСП ао - цена]))/(MAX(Таблица1[БСП ао - цена])-MIN(Таблица1[БСП ао - цена]))</f>
        <v>4.222150048717116E-2</v>
      </c>
      <c r="U246" s="5">
        <f>(Таблица1[[#This Row],[СевСт-ао цена]]-AVERAGE(Таблица1[СевСт-ао цена]))/_xlfn.STDEV.S(Таблица1[СевСт-ао цена])</f>
        <v>-0.93378079642268597</v>
      </c>
      <c r="V246" s="5">
        <f>(Таблица1[[#This Row],[СевСт-ао цена]]-MIN(Таблица1[СевСт-ао цена]))/(MAX(Таблица1[СевСт-ао цена])-MIN(Таблица1[СевСт-ао цена]))</f>
        <v>0.10221969606318054</v>
      </c>
      <c r="W246" s="5">
        <f>(Таблица1[[#This Row],[Аэрофлот - цена]]-AVERAGE(Таблица1[Аэрофлот - цена]))/_xlfn.STDEV.S(Таблица1[Аэрофлот - цена])</f>
        <v>-0.95639065126469003</v>
      </c>
      <c r="X246" s="5">
        <f>(Таблица1[[#This Row],[Аэрофлот - цена]]-MIN(Таблица1[Аэрофлот - цена]))/(MAX(Таблица1[Аэрофлот - цена])-MIN(Таблица1[Аэрофлот - цена]))</f>
        <v>9.1271953166577963E-2</v>
      </c>
    </row>
    <row r="247" spans="1:24" x14ac:dyDescent="0.25">
      <c r="A247" s="1">
        <v>41918</v>
      </c>
      <c r="B247" s="6">
        <v>30.45</v>
      </c>
      <c r="C247" s="6">
        <v>400</v>
      </c>
      <c r="D247" s="6">
        <v>40.130000000000003</v>
      </c>
      <c r="E247">
        <v>363830</v>
      </c>
      <c r="F247">
        <v>8841890</v>
      </c>
      <c r="G247">
        <v>16615500</v>
      </c>
      <c r="H247" s="5">
        <f>(Таблица1[[#This Row],[БСП ао - цена]]-B246)/B246</f>
        <v>-3.273322422258639E-3</v>
      </c>
      <c r="I247" s="5">
        <f>(Таблица1[[#This Row],[СевСт-ао цена]]-C246)/C246</f>
        <v>5.0834099566530996E-2</v>
      </c>
      <c r="J247" s="5">
        <f>(Таблица1[[#This Row],[Аэрофлот - цена]]-D246)/D246</f>
        <v>-5.017751479289935E-2</v>
      </c>
      <c r="K247" s="5">
        <f>LN(Таблица1[[#This Row],[БСП ао - объём]])</f>
        <v>12.804442004557981</v>
      </c>
      <c r="L247" s="5">
        <f>LN(Таблица1[[#This Row],[СевСт-ао - объём]])</f>
        <v>15.995011212666647</v>
      </c>
      <c r="M247" s="5">
        <f>LN(Таблица1[[#This Row],[Аэрофлот - объём]])</f>
        <v>16.625846552607236</v>
      </c>
      <c r="N247" s="6">
        <f>Таблица1[[#This Row],[БСП ао - цена]]*10</f>
        <v>304.5</v>
      </c>
      <c r="O247" s="6">
        <f>Таблица1[[#This Row],[Аэрофлот - цена]]*10</f>
        <v>401.3</v>
      </c>
      <c r="P247" s="5">
        <f>Таблица1[[#This Row],[БСП ао - объём]]*Таблица1[[#This Row],[БСП ао - цена]]</f>
        <v>11078623.5</v>
      </c>
      <c r="Q247" s="5">
        <f>Таблица1[[#This Row],[СевСт-ао - объём]]*Таблица1[[#This Row],[СевСт-ао цена]]</f>
        <v>3536756000</v>
      </c>
      <c r="R247" s="5">
        <f>Таблица1[[#This Row],[Аэрофлот - объём]]*Таблица1[[#This Row],[Аэрофлот - цена]]</f>
        <v>666780015</v>
      </c>
      <c r="S247" s="5">
        <f>(Таблица1[[#This Row],[БСП ао - цена]]-AVERAGE(Таблица1[БСП ао - цена]))/_xlfn.STDEV.S(Таблица1[БСП ао - цена])</f>
        <v>-1.0573196365593227</v>
      </c>
      <c r="T247" s="5">
        <f>(Таблица1[[#This Row],[БСП ао - цена]]-MIN(Таблица1[БСП ао - цена]))/(MAX(Таблица1[БСП ао - цена])-MIN(Таблица1[БСП ао - цена]))</f>
        <v>4.1571938941214671E-2</v>
      </c>
      <c r="U247" s="5">
        <f>(Таблица1[[#This Row],[СевСт-ао цена]]-AVERAGE(Таблица1[СевСт-ао цена]))/_xlfn.STDEV.S(Таблица1[СевСт-ао цена])</f>
        <v>-0.88294683208019242</v>
      </c>
      <c r="V247" s="5">
        <f>(Таблица1[[#This Row],[СевСт-ао цена]]-MIN(Таблица1[СевСт-ао цена]))/(MAX(Таблица1[СевСт-ао цена])-MIN(Таблица1[СевСт-ао цена]))</f>
        <v>0.11379681703960751</v>
      </c>
      <c r="W247" s="5">
        <f>(Таблица1[[#This Row],[Аэрофлот - цена]]-AVERAGE(Таблица1[Аэрофлот - цена]))/_xlfn.STDEV.S(Таблица1[Аэрофлот - цена])</f>
        <v>-1.0094332683247687</v>
      </c>
      <c r="X247" s="5">
        <f>(Таблица1[[#This Row],[Аэрофлот - цена]]-MIN(Таблица1[Аэрофлот - цена]))/(MAX(Таблица1[Аэрофлот - цена])-MIN(Таблица1[Аэрофлот - цена]))</f>
        <v>7.9989356040447046E-2</v>
      </c>
    </row>
    <row r="248" spans="1:24" x14ac:dyDescent="0.25">
      <c r="A248" s="1">
        <v>41925</v>
      </c>
      <c r="B248" s="6">
        <v>31.05</v>
      </c>
      <c r="C248" s="6">
        <v>410.15</v>
      </c>
      <c r="D248" s="6">
        <v>40.479999999999997</v>
      </c>
      <c r="E248">
        <v>187290</v>
      </c>
      <c r="F248">
        <v>7742610</v>
      </c>
      <c r="G248">
        <v>15766800</v>
      </c>
      <c r="H248" s="5">
        <f>(Таблица1[[#This Row],[БСП ао - цена]]-B247)/B247</f>
        <v>1.9704433497536995E-2</v>
      </c>
      <c r="I248" s="5">
        <f>(Таблица1[[#This Row],[СевСт-ао цена]]-C247)/C247</f>
        <v>2.5374999999999943E-2</v>
      </c>
      <c r="J248" s="5">
        <f>(Таблица1[[#This Row],[Аэрофлот - цена]]-D247)/D247</f>
        <v>8.7216546224768085E-3</v>
      </c>
      <c r="K248" s="5">
        <f>LN(Таблица1[[#This Row],[БСП ао - объём]])</f>
        <v>12.1404134967239</v>
      </c>
      <c r="L248" s="5">
        <f>LN(Таблица1[[#This Row],[СевСт-ао - объём]])</f>
        <v>15.862249398025957</v>
      </c>
      <c r="M248" s="5">
        <f>LN(Таблица1[[#This Row],[Аэрофлот - объём]])</f>
        <v>16.573417021417914</v>
      </c>
      <c r="N248" s="6">
        <f>Таблица1[[#This Row],[БСП ао - цена]]*10</f>
        <v>310.5</v>
      </c>
      <c r="O248" s="6">
        <f>Таблица1[[#This Row],[Аэрофлот - цена]]*10</f>
        <v>404.79999999999995</v>
      </c>
      <c r="P248" s="5">
        <f>Таблица1[[#This Row],[БСП ао - объём]]*Таблица1[[#This Row],[БСП ао - цена]]</f>
        <v>5815354.5</v>
      </c>
      <c r="Q248" s="5">
        <f>Таблица1[[#This Row],[СевСт-ао - объём]]*Таблица1[[#This Row],[СевСт-ао цена]]</f>
        <v>3175631491.5</v>
      </c>
      <c r="R248" s="5">
        <f>Таблица1[[#This Row],[Аэрофлот - объём]]*Таблица1[[#This Row],[Аэрофлот - цена]]</f>
        <v>638240064</v>
      </c>
      <c r="S248" s="5">
        <f>(Таблица1[[#This Row],[БСП ао - цена]]-AVERAGE(Таблица1[БСП ао - цена]))/_xlfn.STDEV.S(Таблица1[БСП ао - цена])</f>
        <v>-1.0377267655616103</v>
      </c>
      <c r="T248" s="5">
        <f>(Таблица1[[#This Row],[БСП ао - цена]]-MIN(Таблица1[БСП ао - цена]))/(MAX(Таблица1[БСП ао - цена])-MIN(Таблица1[БСП ао - цена]))</f>
        <v>4.5469308216953559E-2</v>
      </c>
      <c r="U248" s="5">
        <f>(Таблица1[[#This Row],[СевСт-ао цена]]-AVERAGE(Таблица1[СевСт-ао цена]))/_xlfn.STDEV.S(Таблица1[СевСт-ао цена])</f>
        <v>-0.85628198773516362</v>
      </c>
      <c r="V248" s="5">
        <f>(Таблица1[[#This Row],[СевСт-ао цена]]-MIN(Таблица1[СевСт-ао цена]))/(MAX(Таблица1[СевСт-ао цена])-MIN(Таблица1[СевСт-ао цена]))</f>
        <v>0.11986957042000715</v>
      </c>
      <c r="W248" s="5">
        <f>(Таблица1[[#This Row],[Аэрофлот - цена]]-AVERAGE(Таблица1[Аэрофлот - цена]))/_xlfn.STDEV.S(Таблица1[Аэрофлот - цена])</f>
        <v>-1.0006762324893783</v>
      </c>
      <c r="X248" s="5">
        <f>(Таблица1[[#This Row],[Аэрофлот - цена]]-MIN(Таблица1[Аэрофлот - цена]))/(MAX(Таблица1[Аэрофлот - цена])-MIN(Таблица1[Аэрофлот - цена]))</f>
        <v>8.1852048962213916E-2</v>
      </c>
    </row>
    <row r="249" spans="1:24" x14ac:dyDescent="0.25">
      <c r="A249" s="1">
        <v>41932</v>
      </c>
      <c r="B249" s="6">
        <v>31.1</v>
      </c>
      <c r="C249" s="6">
        <v>424</v>
      </c>
      <c r="D249" s="6">
        <v>37.299999999999997</v>
      </c>
      <c r="E249">
        <v>116700</v>
      </c>
      <c r="F249">
        <v>9023720</v>
      </c>
      <c r="G249">
        <v>16698300</v>
      </c>
      <c r="H249" s="5">
        <f>(Таблица1[[#This Row],[БСП ао - цена]]-B248)/B248</f>
        <v>1.6103059581320679E-3</v>
      </c>
      <c r="I249" s="5">
        <f>(Таблица1[[#This Row],[СевСт-ао цена]]-C248)/C248</f>
        <v>3.3768133609655061E-2</v>
      </c>
      <c r="J249" s="5">
        <f>(Таблица1[[#This Row],[Аэрофлот - цена]]-D248)/D248</f>
        <v>-7.8557312252964431E-2</v>
      </c>
      <c r="K249" s="5">
        <f>LN(Таблица1[[#This Row],[БСП ао - объём]])</f>
        <v>11.667361818274648</v>
      </c>
      <c r="L249" s="5">
        <f>LN(Таблица1[[#This Row],[СевСт-ао - объём]])</f>
        <v>16.015367223869792</v>
      </c>
      <c r="M249" s="5">
        <f>LN(Таблица1[[#This Row],[Аэрофлот - объём]])</f>
        <v>16.630817475798192</v>
      </c>
      <c r="N249" s="6">
        <f>Таблица1[[#This Row],[БСП ао - цена]]*10</f>
        <v>311</v>
      </c>
      <c r="O249" s="6">
        <f>Таблица1[[#This Row],[Аэрофлот - цена]]*10</f>
        <v>373</v>
      </c>
      <c r="P249" s="5">
        <f>Таблица1[[#This Row],[БСП ао - объём]]*Таблица1[[#This Row],[БСП ао - цена]]</f>
        <v>3629370</v>
      </c>
      <c r="Q249" s="5">
        <f>Таблица1[[#This Row],[СевСт-ао - объём]]*Таблица1[[#This Row],[СевСт-ао цена]]</f>
        <v>3826057280</v>
      </c>
      <c r="R249" s="5">
        <f>Таблица1[[#This Row],[Аэрофлот - объём]]*Таблица1[[#This Row],[Аэрофлот - цена]]</f>
        <v>622846590</v>
      </c>
      <c r="S249" s="5">
        <f>(Таблица1[[#This Row],[БСП ао - цена]]-AVERAGE(Таблица1[БСП ао - цена]))/_xlfn.STDEV.S(Таблица1[БСП ао - цена])</f>
        <v>-1.0360940263118008</v>
      </c>
      <c r="T249" s="5">
        <f>(Таблица1[[#This Row],[БСП ао - цена]]-MIN(Таблица1[БСП ао - цена]))/(MAX(Таблица1[БСП ао - цена])-MIN(Таблица1[БСП ао - цена]))</f>
        <v>4.5794088989931807E-2</v>
      </c>
      <c r="U249" s="5">
        <f>(Таблица1[[#This Row],[СевСт-ао цена]]-AVERAGE(Таблица1[СевСт-ао цена]))/_xlfn.STDEV.S(Таблица1[СевСт-ао цена])</f>
        <v>-0.81989695382593686</v>
      </c>
      <c r="V249" s="5">
        <f>(Таблица1[[#This Row],[СевСт-ао цена]]-MIN(Таблица1[СевСт-ао цена]))/(MAX(Таблица1[СевСт-ао цена])-MIN(Таблица1[СевСт-ао цена]))</f>
        <v>0.12815603685533083</v>
      </c>
      <c r="W249" s="5">
        <f>(Таблица1[[#This Row],[Аэрофлот - цена]]-AVERAGE(Таблица1[Аэрофлот - цена]))/_xlfn.STDEV.S(Таблица1[Аэрофлот - цена])</f>
        <v>-1.0802401580794962</v>
      </c>
      <c r="X249" s="5">
        <f>(Таблица1[[#This Row],[Аэрофлот - цена]]-MIN(Таблица1[Аэрофлот - цена]))/(MAX(Таблица1[Аэрофлот - цена])-MIN(Таблица1[Аэрофлот - цена]))</f>
        <v>6.4928153273017541E-2</v>
      </c>
    </row>
    <row r="250" spans="1:24" x14ac:dyDescent="0.25">
      <c r="A250" s="1">
        <v>41939</v>
      </c>
      <c r="B250" s="6">
        <v>32.700000000000003</v>
      </c>
      <c r="C250" s="6">
        <v>457.1</v>
      </c>
      <c r="D250" s="6">
        <v>38.200000000000003</v>
      </c>
      <c r="E250">
        <v>134100</v>
      </c>
      <c r="F250">
        <v>8217770</v>
      </c>
      <c r="G250">
        <v>18782700</v>
      </c>
      <c r="H250" s="5">
        <f>(Таблица1[[#This Row],[БСП ао - цена]]-B249)/B249</f>
        <v>5.144694533762062E-2</v>
      </c>
      <c r="I250" s="5">
        <f>(Таблица1[[#This Row],[СевСт-ао цена]]-C249)/C249</f>
        <v>7.8066037735849109E-2</v>
      </c>
      <c r="J250" s="5">
        <f>(Таблица1[[#This Row],[Аэрофлот - цена]]-D249)/D249</f>
        <v>2.4128686327077903E-2</v>
      </c>
      <c r="K250" s="5">
        <f>LN(Таблица1[[#This Row],[БСП ао - объём]])</f>
        <v>11.80634106926977</v>
      </c>
      <c r="L250" s="5">
        <f>LN(Таблица1[[#This Row],[СевСт-ао - объём]])</f>
        <v>15.921809440688987</v>
      </c>
      <c r="M250" s="5">
        <f>LN(Таблица1[[#This Row],[Аэрофлот - объём]])</f>
        <v>16.74844679137853</v>
      </c>
      <c r="N250" s="6">
        <f>Таблица1[[#This Row],[БСП ао - цена]]*10</f>
        <v>327</v>
      </c>
      <c r="O250" s="6">
        <f>Таблица1[[#This Row],[Аэрофлот - цена]]*10</f>
        <v>382</v>
      </c>
      <c r="P250" s="5">
        <f>Таблица1[[#This Row],[БСП ао - объём]]*Таблица1[[#This Row],[БСП ао - цена]]</f>
        <v>4385070</v>
      </c>
      <c r="Q250" s="5">
        <f>Таблица1[[#This Row],[СевСт-ао - объём]]*Таблица1[[#This Row],[СевСт-ао цена]]</f>
        <v>3756342667</v>
      </c>
      <c r="R250" s="5">
        <f>Таблица1[[#This Row],[Аэрофлот - объём]]*Таблица1[[#This Row],[Аэрофлот - цена]]</f>
        <v>717499140</v>
      </c>
      <c r="S250" s="5">
        <f>(Таблица1[[#This Row],[БСП ао - цена]]-AVERAGE(Таблица1[БСП ао - цена]))/_xlfn.STDEV.S(Таблица1[БСП ао - цена])</f>
        <v>-0.98384637031790156</v>
      </c>
      <c r="T250" s="5">
        <f>(Таблица1[[#This Row],[БСП ао - цена]]-MIN(Таблица1[БСП ао - цена]))/(MAX(Таблица1[БСП ао - цена])-MIN(Таблица1[БСП ао - цена]))</f>
        <v>5.6187073725235487E-2</v>
      </c>
      <c r="U250" s="5">
        <f>(Таблица1[[#This Row],[СевСт-ао цена]]-AVERAGE(Таблица1[СевСт-ао цена]))/_xlfn.STDEV.S(Таблица1[СевСт-ао цена])</f>
        <v>-0.73294066340027619</v>
      </c>
      <c r="V250" s="5">
        <f>(Таблица1[[#This Row],[СевСт-ао цена]]-MIN(Таблица1[СевСт-ао цена]))/(MAX(Таблица1[СевСт-ао цена])-MIN(Таблица1[СевСт-ао цена]))</f>
        <v>0.14795979418451596</v>
      </c>
      <c r="W250" s="5">
        <f>(Таблица1[[#This Row],[Аэрофлот - цена]]-AVERAGE(Таблица1[Аэрофлот - цена]))/_xlfn.STDEV.S(Таблица1[Аэрофлот - цена])</f>
        <v>-1.0577220659313495</v>
      </c>
      <c r="X250" s="5">
        <f>(Таблица1[[#This Row],[Аэрофлот - цена]]-MIN(Таблица1[Аэрофлот - цена]))/(MAX(Таблица1[Аэрофлот - цена])-MIN(Таблица1[Аэрофлот - цена]))</f>
        <v>6.9717935071846732E-2</v>
      </c>
    </row>
    <row r="251" spans="1:24" x14ac:dyDescent="0.25">
      <c r="A251" s="1">
        <v>41946</v>
      </c>
      <c r="B251" s="6">
        <v>32.799999999999997</v>
      </c>
      <c r="C251" s="6">
        <v>508.05</v>
      </c>
      <c r="D251" s="6">
        <v>41.31</v>
      </c>
      <c r="E251">
        <v>140500</v>
      </c>
      <c r="F251">
        <v>9587440</v>
      </c>
      <c r="G251">
        <v>29077300</v>
      </c>
      <c r="H251" s="5">
        <f>(Таблица1[[#This Row],[БСП ао - цена]]-B250)/B250</f>
        <v>3.0581039755349939E-3</v>
      </c>
      <c r="I251" s="5">
        <f>(Таблица1[[#This Row],[СевСт-ао цена]]-C250)/C250</f>
        <v>0.11146357471012905</v>
      </c>
      <c r="J251" s="5">
        <f>(Таблица1[[#This Row],[Аэрофлот - цена]]-D250)/D250</f>
        <v>8.1413612565445007E-2</v>
      </c>
      <c r="K251" s="5">
        <f>LN(Таблица1[[#This Row],[БСП ао - объём]])</f>
        <v>11.852962767755937</v>
      </c>
      <c r="L251" s="5">
        <f>LN(Таблица1[[#This Row],[СевСт-ао - объём]])</f>
        <v>16.075964466489435</v>
      </c>
      <c r="M251" s="5">
        <f>LN(Таблица1[[#This Row],[Аэрофлот - объём]])</f>
        <v>17.18546835900127</v>
      </c>
      <c r="N251" s="6">
        <f>Таблица1[[#This Row],[БСП ао - цена]]*10</f>
        <v>328</v>
      </c>
      <c r="O251" s="6">
        <f>Таблица1[[#This Row],[Аэрофлот - цена]]*10</f>
        <v>413.1</v>
      </c>
      <c r="P251" s="5">
        <f>Таблица1[[#This Row],[БСП ао - объём]]*Таблица1[[#This Row],[БСП ао - цена]]</f>
        <v>4608400</v>
      </c>
      <c r="Q251" s="5">
        <f>Таблица1[[#This Row],[СевСт-ао - объём]]*Таблица1[[#This Row],[СевСт-ао цена]]</f>
        <v>4870898892</v>
      </c>
      <c r="R251" s="5">
        <f>Таблица1[[#This Row],[Аэрофлот - объём]]*Таблица1[[#This Row],[Аэрофлот - цена]]</f>
        <v>1201183263</v>
      </c>
      <c r="S251" s="5">
        <f>(Таблица1[[#This Row],[БСП ао - цена]]-AVERAGE(Таблица1[БСП ао - цена]))/_xlfn.STDEV.S(Таблица1[БСП ао - цена])</f>
        <v>-0.98058089181828312</v>
      </c>
      <c r="T251" s="5">
        <f>(Таблица1[[#This Row],[БСП ао - цена]]-MIN(Таблица1[БСП ао - цена]))/(MAX(Таблица1[БСП ао - цена])-MIN(Таблица1[БСП ао - цена]))</f>
        <v>5.6836635271191926E-2</v>
      </c>
      <c r="U251" s="5">
        <f>(Таблица1[[#This Row],[СевСт-ао цена]]-AVERAGE(Таблица1[СевСт-ао цена]))/_xlfn.STDEV.S(Таблица1[СевСт-ао цена])</f>
        <v>-0.59909102602301301</v>
      </c>
      <c r="V251" s="5">
        <f>(Таблица1[[#This Row],[СевСт-ао цена]]-MIN(Таблица1[СевСт-ао цена]))/(MAX(Таблица1[СевСт-ао цена])-MIN(Таблица1[СевСт-ао цена]))</f>
        <v>0.17844322125164533</v>
      </c>
      <c r="W251" s="5">
        <f>(Таблица1[[#This Row],[Аэрофлот - цена]]-AVERAGE(Таблица1[Аэрофлот - цена]))/_xlfn.STDEV.S(Таблица1[Аэрофлот - цена])</f>
        <v>-0.97990954750830972</v>
      </c>
      <c r="X251" s="5">
        <f>(Таблица1[[#This Row],[Аэрофлот - цена]]-MIN(Таблица1[Аэрофлот - цена]))/(MAX(Таблица1[Аэрофлот - цена])-MIN(Таблица1[Аэрофлот - цена]))</f>
        <v>8.626929217668973E-2</v>
      </c>
    </row>
    <row r="252" spans="1:24" x14ac:dyDescent="0.25">
      <c r="A252" s="1">
        <v>41953</v>
      </c>
      <c r="B252" s="6">
        <v>34</v>
      </c>
      <c r="C252" s="6">
        <v>496</v>
      </c>
      <c r="D252" s="6">
        <v>41.5</v>
      </c>
      <c r="E252">
        <v>237070</v>
      </c>
      <c r="F252">
        <v>12463110</v>
      </c>
      <c r="G252">
        <v>41437900</v>
      </c>
      <c r="H252" s="5">
        <f>(Таблица1[[#This Row],[БСП ао - цена]]-B251)/B251</f>
        <v>3.6585365853658625E-2</v>
      </c>
      <c r="I252" s="5">
        <f>(Таблица1[[#This Row],[СевСт-ао цена]]-C251)/C251</f>
        <v>-2.3718137978545439E-2</v>
      </c>
      <c r="J252" s="5">
        <f>(Таблица1[[#This Row],[Аэрофлот - цена]]-D251)/D251</f>
        <v>4.5993706124424528E-3</v>
      </c>
      <c r="K252" s="5">
        <f>LN(Таблица1[[#This Row],[БСП ао - объём]])</f>
        <v>12.376110735157278</v>
      </c>
      <c r="L252" s="5">
        <f>LN(Таблица1[[#This Row],[СевСт-ао - объём]])</f>
        <v>16.338283638894893</v>
      </c>
      <c r="M252" s="5">
        <f>LN(Таблица1[[#This Row],[Аэрофлот - объём]])</f>
        <v>17.539706478955772</v>
      </c>
      <c r="N252" s="6">
        <f>Таблица1[[#This Row],[БСП ао - цена]]*10</f>
        <v>340</v>
      </c>
      <c r="O252" s="6">
        <f>Таблица1[[#This Row],[Аэрофлот - цена]]*10</f>
        <v>415</v>
      </c>
      <c r="P252" s="5">
        <f>Таблица1[[#This Row],[БСП ао - объём]]*Таблица1[[#This Row],[БСП ао - цена]]</f>
        <v>8060380</v>
      </c>
      <c r="Q252" s="5">
        <f>Таблица1[[#This Row],[СевСт-ао - объём]]*Таблица1[[#This Row],[СевСт-ао цена]]</f>
        <v>6181702560</v>
      </c>
      <c r="R252" s="5">
        <f>Таблица1[[#This Row],[Аэрофлот - объём]]*Таблица1[[#This Row],[Аэрофлот - цена]]</f>
        <v>1719672850</v>
      </c>
      <c r="S252" s="5">
        <f>(Таблица1[[#This Row],[БСП ао - цена]]-AVERAGE(Таблица1[БСП ао - цена]))/_xlfn.STDEV.S(Таблица1[БСП ао - цена])</f>
        <v>-0.94139514982285855</v>
      </c>
      <c r="T252" s="5">
        <f>(Таблица1[[#This Row],[БСП ао - цена]]-MIN(Таблица1[БСП ао - цена]))/(MAX(Таблица1[БСП ао - цена])-MIN(Таблица1[БСП ао - цена]))</f>
        <v>6.4631373822669702E-2</v>
      </c>
      <c r="U252" s="5">
        <f>(Таблица1[[#This Row],[СевСт-ао цена]]-AVERAGE(Таблица1[СевСт-ао цена]))/_xlfn.STDEV.S(Таблица1[СевСт-ао цена])</f>
        <v>-0.6307473190631705</v>
      </c>
      <c r="V252" s="5">
        <f>(Таблица1[[#This Row],[СевСт-ао цена]]-MIN(Таблица1[СевСт-ао цена]))/(MAX(Таблица1[СевСт-ао цена])-MIN(Таблица1[СевСт-ао цена]))</f>
        <v>0.17123369630250088</v>
      </c>
      <c r="W252" s="5">
        <f>(Таблица1[[#This Row],[Аэрофлот - цена]]-AVERAGE(Таблица1[Аэрофлот - цена]))/_xlfn.STDEV.S(Таблица1[Аэрофлот - цена])</f>
        <v>-0.9751557280548121</v>
      </c>
      <c r="X252" s="5">
        <f>(Таблица1[[#This Row],[Аэрофлот - цена]]-MIN(Таблица1[Аэрофлот - цена]))/(MAX(Таблица1[Аэрофлот - цена])-MIN(Таблица1[Аэрофлот - цена]))</f>
        <v>8.7280468334220318E-2</v>
      </c>
    </row>
    <row r="253" spans="1:24" x14ac:dyDescent="0.25">
      <c r="A253" s="1">
        <v>41960</v>
      </c>
      <c r="B253" s="6">
        <v>34.799999999999997</v>
      </c>
      <c r="C253" s="6">
        <v>525</v>
      </c>
      <c r="D253" s="6">
        <v>42.9</v>
      </c>
      <c r="E253">
        <v>112060</v>
      </c>
      <c r="F253">
        <v>10104040</v>
      </c>
      <c r="G253">
        <v>24897300</v>
      </c>
      <c r="H253" s="5">
        <f>(Таблица1[[#This Row],[БСП ао - цена]]-B252)/B252</f>
        <v>2.3529411764705799E-2</v>
      </c>
      <c r="I253" s="5">
        <f>(Таблица1[[#This Row],[СевСт-ао цена]]-C252)/C252</f>
        <v>5.8467741935483868E-2</v>
      </c>
      <c r="J253" s="5">
        <f>(Таблица1[[#This Row],[Аэрофлот - цена]]-D252)/D252</f>
        <v>3.373493975903611E-2</v>
      </c>
      <c r="K253" s="5">
        <f>LN(Таблица1[[#This Row],[БСП ао - объём]])</f>
        <v>11.626789721119275</v>
      </c>
      <c r="L253" s="5">
        <f>LN(Таблица1[[#This Row],[СевСт-ао - объём]])</f>
        <v>16.128445901832816</v>
      </c>
      <c r="M253" s="5">
        <f>LN(Таблица1[[#This Row],[Аэрофлот - объём]])</f>
        <v>17.030269921820633</v>
      </c>
      <c r="N253" s="6">
        <f>Таблица1[[#This Row],[БСП ао - цена]]*10</f>
        <v>348</v>
      </c>
      <c r="O253" s="6">
        <f>Таблица1[[#This Row],[Аэрофлот - цена]]*10</f>
        <v>429</v>
      </c>
      <c r="P253" s="5">
        <f>Таблица1[[#This Row],[БСП ао - объём]]*Таблица1[[#This Row],[БСП ао - цена]]</f>
        <v>3899687.9999999995</v>
      </c>
      <c r="Q253" s="5">
        <f>Таблица1[[#This Row],[СевСт-ао - объём]]*Таблица1[[#This Row],[СевСт-ао цена]]</f>
        <v>5304621000</v>
      </c>
      <c r="R253" s="5">
        <f>Таблица1[[#This Row],[Аэрофлот - объём]]*Таблица1[[#This Row],[Аэрофлот - цена]]</f>
        <v>1068094170</v>
      </c>
      <c r="S253" s="5">
        <f>(Таблица1[[#This Row],[БСП ао - цена]]-AVERAGE(Таблица1[БСП ао - цена]))/_xlfn.STDEV.S(Таблица1[БСП ао - цена])</f>
        <v>-0.91527132182590898</v>
      </c>
      <c r="T253" s="5">
        <f>(Таблица1[[#This Row],[БСП ао - цена]]-MIN(Таблица1[БСП ао - цена]))/(MAX(Таблица1[БСП ао - цена])-MIN(Таблица1[БСП ао - цена]))</f>
        <v>6.9827866190321511E-2</v>
      </c>
      <c r="U253" s="5">
        <f>(Таблица1[[#This Row],[СевСт-ао цена]]-AVERAGE(Таблица1[СевСт-ао цена]))/_xlfn.STDEV.S(Таблица1[СевСт-ао цена])</f>
        <v>-0.55456204950594512</v>
      </c>
      <c r="V253" s="5">
        <f>(Таблица1[[#This Row],[СевСт-ао цена]]-MIN(Таблица1[СевСт-ао цена]))/(MAX(Таблица1[СевСт-ао цена])-MIN(Таблица1[СевСт-ао цена]))</f>
        <v>0.18858442024649993</v>
      </c>
      <c r="W253" s="5">
        <f>(Таблица1[[#This Row],[Аэрофлот - цена]]-AVERAGE(Таблица1[Аэрофлот - цена]))/_xlfn.STDEV.S(Таблица1[Аэрофлот - цена])</f>
        <v>-0.94012758471325086</v>
      </c>
      <c r="X253" s="5">
        <f>(Таблица1[[#This Row],[Аэрофлот - цена]]-MIN(Таблица1[Аэрофлот - цена]))/(MAX(Таблица1[Аэрофлот - цена])-MIN(Таблица1[Аэрофлот - цена]))</f>
        <v>9.4731240021287896E-2</v>
      </c>
    </row>
    <row r="254" spans="1:24" x14ac:dyDescent="0.25">
      <c r="A254" s="1">
        <v>41967</v>
      </c>
      <c r="B254" s="6">
        <v>33.049999999999997</v>
      </c>
      <c r="C254" s="6">
        <v>454.75</v>
      </c>
      <c r="D254" s="6">
        <v>41.78</v>
      </c>
      <c r="E254">
        <v>166780</v>
      </c>
      <c r="F254">
        <v>10104060</v>
      </c>
      <c r="G254">
        <v>20259900</v>
      </c>
      <c r="H254" s="5">
        <f>(Таблица1[[#This Row],[БСП ао - цена]]-B253)/B253</f>
        <v>-5.0287356321839081E-2</v>
      </c>
      <c r="I254" s="5">
        <f>(Таблица1[[#This Row],[СевСт-ао цена]]-C253)/C253</f>
        <v>-0.13380952380952382</v>
      </c>
      <c r="J254" s="5">
        <f>(Таблица1[[#This Row],[Аэрофлот - цена]]-D253)/D253</f>
        <v>-2.6107226107226048E-2</v>
      </c>
      <c r="K254" s="5">
        <f>LN(Таблица1[[#This Row],[БСП ао - объём]])</f>
        <v>12.024430857640976</v>
      </c>
      <c r="L254" s="5">
        <f>LN(Таблица1[[#This Row],[СевСт-ао - объём]])</f>
        <v>16.128447881237115</v>
      </c>
      <c r="M254" s="5">
        <f>LN(Таблица1[[#This Row],[Аэрофлот - объём]])</f>
        <v>16.824154120938474</v>
      </c>
      <c r="N254" s="6">
        <f>Таблица1[[#This Row],[БСП ао - цена]]*10</f>
        <v>330.5</v>
      </c>
      <c r="O254" s="6">
        <f>Таблица1[[#This Row],[Аэрофлот - цена]]*10</f>
        <v>417.8</v>
      </c>
      <c r="P254" s="5">
        <f>Таблица1[[#This Row],[БСП ао - объём]]*Таблица1[[#This Row],[БСП ао - цена]]</f>
        <v>5512078.9999999991</v>
      </c>
      <c r="Q254" s="5">
        <f>Таблица1[[#This Row],[СевСт-ао - объём]]*Таблица1[[#This Row],[СевСт-ао цена]]</f>
        <v>4594821285</v>
      </c>
      <c r="R254" s="5">
        <f>Таблица1[[#This Row],[Аэрофлот - объём]]*Таблица1[[#This Row],[Аэрофлот - цена]]</f>
        <v>846458622</v>
      </c>
      <c r="S254" s="5">
        <f>(Таблица1[[#This Row],[БСП ао - цена]]-AVERAGE(Таблица1[БСП ао - цена]))/_xlfn.STDEV.S(Таблица1[БСП ао - цена])</f>
        <v>-0.97241719556923634</v>
      </c>
      <c r="T254" s="5">
        <f>(Таблица1[[#This Row],[БСП ао - цена]]-MIN(Таблица1[БСП ао - цена]))/(MAX(Таблица1[БСП ао - цена])-MIN(Таблица1[БСП ао - цена]))</f>
        <v>5.8460539136083123E-2</v>
      </c>
      <c r="U254" s="5">
        <f>(Таблица1[[#This Row],[СевСт-ао цена]]-AVERAGE(Таблица1[СевСт-ао цена]))/_xlfn.STDEV.S(Таблица1[СевСт-ао цена])</f>
        <v>-0.73911429731267209</v>
      </c>
      <c r="V254" s="5">
        <f>(Таблица1[[#This Row],[СевСт-ао цена]]-MIN(Таблица1[СевСт-ао цена]))/(MAX(Таблица1[СевСт-ао цена])-MIN(Таблица1[СевСт-ао цена]))</f>
        <v>0.14655378724422638</v>
      </c>
      <c r="W254" s="5">
        <f>(Таблица1[[#This Row],[Аэрофлот - цена]]-AVERAGE(Таблица1[Аэрофлот - цена]))/_xlfn.STDEV.S(Таблица1[Аэрофлот - цена])</f>
        <v>-0.96815009938649987</v>
      </c>
      <c r="X254" s="5">
        <f>(Таблица1[[#This Row],[Аэрофлот - цена]]-MIN(Таблица1[Аэрофлот - цена]))/(MAX(Таблица1[Аэрофлот - цена])-MIN(Таблица1[Аэрофлот - цена]))</f>
        <v>8.8770622671633839E-2</v>
      </c>
    </row>
    <row r="255" spans="1:24" x14ac:dyDescent="0.25">
      <c r="A255" s="1">
        <v>41974</v>
      </c>
      <c r="B255" s="6">
        <v>32.700000000000003</v>
      </c>
      <c r="C255" s="6">
        <v>471.5</v>
      </c>
      <c r="D255" s="6">
        <v>38.17</v>
      </c>
      <c r="E255">
        <v>260880</v>
      </c>
      <c r="F255">
        <v>10983500</v>
      </c>
      <c r="G255">
        <v>29045100</v>
      </c>
      <c r="H255" s="5">
        <f>(Таблица1[[#This Row],[БСП ао - цена]]-B254)/B254</f>
        <v>-1.059001512859287E-2</v>
      </c>
      <c r="I255" s="5">
        <f>(Таблица1[[#This Row],[СевСт-ао цена]]-C254)/C254</f>
        <v>3.6833424958768554E-2</v>
      </c>
      <c r="J255" s="5">
        <f>(Таблица1[[#This Row],[Аэрофлот - цена]]-D254)/D254</f>
        <v>-8.6404978458592616E-2</v>
      </c>
      <c r="K255" s="5">
        <f>LN(Таблица1[[#This Row],[БСП ао - объём]])</f>
        <v>12.4718158104632</v>
      </c>
      <c r="L255" s="5">
        <f>LN(Таблица1[[#This Row],[СевСт-ао - объём]])</f>
        <v>16.211904704636378</v>
      </c>
      <c r="M255" s="5">
        <f>LN(Таблица1[[#This Row],[Аэрофлот - объём]])</f>
        <v>17.184360352336224</v>
      </c>
      <c r="N255" s="6">
        <f>Таблица1[[#This Row],[БСП ао - цена]]*10</f>
        <v>327</v>
      </c>
      <c r="O255" s="6">
        <f>Таблица1[[#This Row],[Аэрофлот - цена]]*10</f>
        <v>381.70000000000005</v>
      </c>
      <c r="P255" s="5">
        <f>Таблица1[[#This Row],[БСП ао - объём]]*Таблица1[[#This Row],[БСП ао - цена]]</f>
        <v>8530776</v>
      </c>
      <c r="Q255" s="5">
        <f>Таблица1[[#This Row],[СевСт-ао - объём]]*Таблица1[[#This Row],[СевСт-ао цена]]</f>
        <v>5178720250</v>
      </c>
      <c r="R255" s="5">
        <f>Таблица1[[#This Row],[Аэрофлот - объём]]*Таблица1[[#This Row],[Аэрофлот - цена]]</f>
        <v>1108651467</v>
      </c>
      <c r="S255" s="5">
        <f>(Таблица1[[#This Row],[БСП ао - цена]]-AVERAGE(Таблица1[БСП ао - цена]))/_xlfn.STDEV.S(Таблица1[БСП ао - цена])</f>
        <v>-0.98384637031790156</v>
      </c>
      <c r="T255" s="5">
        <f>(Таблица1[[#This Row],[БСП ао - цена]]-MIN(Таблица1[БСП ао - цена]))/(MAX(Таблица1[БСП ао - цена])-MIN(Таблица1[БСП ао - цена]))</f>
        <v>5.6187073725235487E-2</v>
      </c>
      <c r="U255" s="5">
        <f>(Таблица1[[#This Row],[СевСт-ао цена]]-AVERAGE(Таблица1[СевСт-ао цена]))/_xlfn.STDEV.S(Таблица1[СевСт-ао цена])</f>
        <v>-0.69511073644772292</v>
      </c>
      <c r="V255" s="5">
        <f>(Таблица1[[#This Row],[СевСт-ао цена]]-MIN(Таблица1[СевСт-ао цена]))/(MAX(Таблица1[СевСт-ао цена])-MIN(Таблица1[СевСт-ао цена]))</f>
        <v>0.15657532607394997</v>
      </c>
      <c r="W255" s="5">
        <f>(Таблица1[[#This Row],[Аэрофлот - цена]]-AVERAGE(Таблица1[Аэрофлот - цена]))/_xlfn.STDEV.S(Таблица1[Аэрофлот - цена])</f>
        <v>-1.0584726690029544</v>
      </c>
      <c r="X255" s="5">
        <f>(Таблица1[[#This Row],[Аэрофлот - цена]]-MIN(Таблица1[Аэрофлот - цена]))/(MAX(Таблица1[Аэрофлот - цена])-MIN(Таблица1[Аэрофлот - цена]))</f>
        <v>6.9558275678552425E-2</v>
      </c>
    </row>
    <row r="256" spans="1:24" x14ac:dyDescent="0.25">
      <c r="A256" s="1">
        <v>41981</v>
      </c>
      <c r="B256" s="6">
        <v>28.1</v>
      </c>
      <c r="C256" s="6">
        <v>511</v>
      </c>
      <c r="D256" s="6">
        <v>37.29</v>
      </c>
      <c r="E256">
        <v>366750</v>
      </c>
      <c r="F256">
        <v>9545840</v>
      </c>
      <c r="G256">
        <v>31130400</v>
      </c>
      <c r="H256" s="5">
        <f>(Таблица1[[#This Row],[БСП ао - цена]]-B255)/B255</f>
        <v>-0.14067278287461776</v>
      </c>
      <c r="I256" s="5">
        <f>(Таблица1[[#This Row],[СевСт-ао цена]]-C255)/C255</f>
        <v>8.3775185577942737E-2</v>
      </c>
      <c r="J256" s="5">
        <f>(Таблица1[[#This Row],[Аэрофлот - цена]]-D255)/D255</f>
        <v>-2.305475504322773E-2</v>
      </c>
      <c r="K256" s="5">
        <f>LN(Таблица1[[#This Row],[БСП ао - объём]])</f>
        <v>12.812435696005227</v>
      </c>
      <c r="L256" s="5">
        <f>LN(Таблица1[[#This Row],[СевСт-ао - объём]])</f>
        <v>16.071616015460521</v>
      </c>
      <c r="M256" s="5">
        <f>LN(Таблица1[[#This Row],[Аэрофлот - объём]])</f>
        <v>17.253695391676711</v>
      </c>
      <c r="N256" s="6">
        <f>Таблица1[[#This Row],[БСП ао - цена]]*10</f>
        <v>281</v>
      </c>
      <c r="O256" s="6">
        <f>Таблица1[[#This Row],[Аэрофлот - цена]]*10</f>
        <v>372.9</v>
      </c>
      <c r="P256" s="5">
        <f>Таблица1[[#This Row],[БСП ао - объём]]*Таблица1[[#This Row],[БСП ао - цена]]</f>
        <v>10305675</v>
      </c>
      <c r="Q256" s="5">
        <f>Таблица1[[#This Row],[СевСт-ао - объём]]*Таблица1[[#This Row],[СевСт-ао цена]]</f>
        <v>4877924240</v>
      </c>
      <c r="R256" s="5">
        <f>Таблица1[[#This Row],[Аэрофлот - объём]]*Таблица1[[#This Row],[Аэрофлот - цена]]</f>
        <v>1160852616</v>
      </c>
      <c r="S256" s="5">
        <f>(Таблица1[[#This Row],[БСП ао - цена]]-AVERAGE(Таблица1[БСП ао - цена]))/_xlfn.STDEV.S(Таблица1[БСП ао - цена])</f>
        <v>-1.134058381300362</v>
      </c>
      <c r="T256" s="5">
        <f>(Таблица1[[#This Row],[БСП ао - цена]]-MIN(Таблица1[БСП ао - цена]))/(MAX(Таблица1[БСП ао - цена])-MIN(Таблица1[БСП ао - цена]))</f>
        <v>2.630724261123742E-2</v>
      </c>
      <c r="U256" s="5">
        <f>(Таблица1[[#This Row],[СевСт-ао цена]]-AVERAGE(Таблица1[СевСт-ао цена]))/_xlfn.STDEV.S(Таблица1[СевСт-ао цена])</f>
        <v>-0.59134114515426084</v>
      </c>
      <c r="V256" s="5">
        <f>(Таблица1[[#This Row],[СевСт-ао цена]]-MIN(Таблица1[СевСт-ао цена]))/(MAX(Таблица1[СевСт-ао цена])-MIN(Таблица1[СевСт-ао цена]))</f>
        <v>0.18020820868732798</v>
      </c>
      <c r="W256" s="5">
        <f>(Таблица1[[#This Row],[Аэрофлот - цена]]-AVERAGE(Таблица1[Аэрофлот - цена]))/_xlfn.STDEV.S(Таблица1[Аэрофлот - цена])</f>
        <v>-1.0804903591033646</v>
      </c>
      <c r="X256" s="5">
        <f>(Таблица1[[#This Row],[Аэрофлот - цена]]-MIN(Таблица1[Аэрофлот - цена]))/(MAX(Таблица1[Аэрофлот - цена])-MIN(Таблица1[Аэрофлот - цена]))</f>
        <v>6.4874933475252777E-2</v>
      </c>
    </row>
    <row r="257" spans="1:24" x14ac:dyDescent="0.25">
      <c r="A257" s="1">
        <v>41988</v>
      </c>
      <c r="B257" s="6">
        <v>25.75</v>
      </c>
      <c r="C257" s="6">
        <v>490.2</v>
      </c>
      <c r="D257" s="6">
        <v>32.5</v>
      </c>
      <c r="E257">
        <v>735970</v>
      </c>
      <c r="F257">
        <v>13009500</v>
      </c>
      <c r="G257">
        <v>62930800</v>
      </c>
      <c r="H257" s="5">
        <f>(Таблица1[[#This Row],[БСП ао - цена]]-B256)/B256</f>
        <v>-8.3629893238434214E-2</v>
      </c>
      <c r="I257" s="5">
        <f>(Таблица1[[#This Row],[СевСт-ао цена]]-C256)/C256</f>
        <v>-4.0704500978473605E-2</v>
      </c>
      <c r="J257" s="5">
        <f>(Таблица1[[#This Row],[Аэрофлот - цена]]-D256)/D256</f>
        <v>-0.12845266827567711</v>
      </c>
      <c r="K257" s="5">
        <f>LN(Таблица1[[#This Row],[БСП ао - объём]])</f>
        <v>13.508944636010702</v>
      </c>
      <c r="L257" s="5">
        <f>LN(Таблица1[[#This Row],[СевСт-ао - объём]])</f>
        <v>16.381190417774757</v>
      </c>
      <c r="M257" s="5">
        <f>LN(Таблица1[[#This Row],[Аэрофлот - объём]])</f>
        <v>17.957546267960051</v>
      </c>
      <c r="N257" s="6">
        <f>Таблица1[[#This Row],[БСП ао - цена]]*10</f>
        <v>257.5</v>
      </c>
      <c r="O257" s="6">
        <f>Таблица1[[#This Row],[Аэрофлот - цена]]*10</f>
        <v>325</v>
      </c>
      <c r="P257" s="5">
        <f>Таблица1[[#This Row],[БСП ао - объём]]*Таблица1[[#This Row],[БСП ао - цена]]</f>
        <v>18951227.5</v>
      </c>
      <c r="Q257" s="5">
        <f>Таблица1[[#This Row],[СевСт-ао - объём]]*Таблица1[[#This Row],[СевСт-ао цена]]</f>
        <v>6377256900</v>
      </c>
      <c r="R257" s="5">
        <f>Таблица1[[#This Row],[Аэрофлот - объём]]*Таблица1[[#This Row],[Аэрофлот - цена]]</f>
        <v>2045251000</v>
      </c>
      <c r="S257" s="5">
        <f>(Таблица1[[#This Row],[БСП ао - цена]]-AVERAGE(Таблица1[БСП ао - цена]))/_xlfn.STDEV.S(Таблица1[БСП ао - цена])</f>
        <v>-1.2107971260414014</v>
      </c>
      <c r="T257" s="5">
        <f>(Таблица1[[#This Row],[БСП ао - цена]]-MIN(Таблица1[БСП ао - цена]))/(MAX(Таблица1[БСП ао - цена])-MIN(Таблица1[БСП ао - цена]))</f>
        <v>1.1042546281260146E-2</v>
      </c>
      <c r="U257" s="5">
        <f>(Таблица1[[#This Row],[СевСт-ао цена]]-AVERAGE(Таблица1[СевСт-ао цена]))/_xlfn.STDEV.S(Таблица1[СевСт-ао цена])</f>
        <v>-0.64598437297461553</v>
      </c>
      <c r="V257" s="5">
        <f>(Таблица1[[#This Row],[СевСт-ао цена]]-MIN(Таблица1[СевСт-ао цена]))/(MAX(Таблица1[СевСт-ао цена])-MIN(Таблица1[СевСт-ао цена]))</f>
        <v>0.16776355151370106</v>
      </c>
      <c r="W257" s="5">
        <f>(Таблица1[[#This Row],[Аэрофлот - цена]]-AVERAGE(Таблица1[Аэрофлот - цена]))/_xlfn.STDEV.S(Таблица1[Аэрофлот - цена])</f>
        <v>-1.2003366495362782</v>
      </c>
      <c r="X257" s="5">
        <f>(Таблица1[[#This Row],[Аэрофлот - цена]]-MIN(Таблица1[Аэрофлот - цена]))/(MAX(Таблица1[Аэрофлот - цена])-MIN(Таблица1[Аэрофлот - цена]))</f>
        <v>3.938265034592868E-2</v>
      </c>
    </row>
    <row r="258" spans="1:24" x14ac:dyDescent="0.25">
      <c r="A258" s="1">
        <v>41995</v>
      </c>
      <c r="B258" s="6">
        <v>24.05</v>
      </c>
      <c r="C258" s="6">
        <v>483.45</v>
      </c>
      <c r="D258" s="6">
        <v>33.57</v>
      </c>
      <c r="E258">
        <v>254320</v>
      </c>
      <c r="F258">
        <v>3452220</v>
      </c>
      <c r="G258">
        <v>27780200</v>
      </c>
      <c r="H258" s="5">
        <f>(Таблица1[[#This Row],[БСП ао - цена]]-B257)/B257</f>
        <v>-6.6019417475728134E-2</v>
      </c>
      <c r="I258" s="5">
        <f>(Таблица1[[#This Row],[СевСт-ао цена]]-C257)/C257</f>
        <v>-1.3769889840881273E-2</v>
      </c>
      <c r="J258" s="5">
        <f>(Таблица1[[#This Row],[Аэрофлот - цена]]-D257)/D257</f>
        <v>3.292307692307693E-2</v>
      </c>
      <c r="K258" s="5">
        <f>LN(Таблица1[[#This Row],[БСП ао - объём]])</f>
        <v>12.446348595584684</v>
      </c>
      <c r="L258" s="5">
        <f>LN(Таблица1[[#This Row],[СевСт-ао - объём]])</f>
        <v>15.054528060325048</v>
      </c>
      <c r="M258" s="5">
        <f>LN(Таблица1[[#This Row],[Аэрофлот - объём]])</f>
        <v>17.139834094688602</v>
      </c>
      <c r="N258" s="6">
        <f>Таблица1[[#This Row],[БСП ао - цена]]*10</f>
        <v>240.5</v>
      </c>
      <c r="O258" s="6">
        <f>Таблица1[[#This Row],[Аэрофлот - цена]]*10</f>
        <v>335.7</v>
      </c>
      <c r="P258" s="5">
        <f>Таблица1[[#This Row],[БСП ао - объём]]*Таблица1[[#This Row],[БСП ао - цена]]</f>
        <v>6116396</v>
      </c>
      <c r="Q258" s="5">
        <f>Таблица1[[#This Row],[СевСт-ао - объём]]*Таблица1[[#This Row],[СевСт-ао цена]]</f>
        <v>1668975759</v>
      </c>
      <c r="R258" s="5">
        <f>Таблица1[[#This Row],[Аэрофлот - объём]]*Таблица1[[#This Row],[Аэрофлот - цена]]</f>
        <v>932581314</v>
      </c>
      <c r="S258" s="5">
        <f>(Таблица1[[#This Row],[БСП ао - цена]]-AVERAGE(Таблица1[БСП ао - цена]))/_xlfn.STDEV.S(Таблица1[БСП ао - цена])</f>
        <v>-1.2663102605349195</v>
      </c>
      <c r="T258" s="5">
        <f>(Таблица1[[#This Row],[БСП ао - цена]]-MIN(Таблица1[БСП ао - цена]))/(MAX(Таблица1[БСП ао - цена])-MIN(Таблица1[БСП ао - цена]))</f>
        <v>0</v>
      </c>
      <c r="U258" s="5">
        <f>(Таблица1[[#This Row],[СевСт-ао цена]]-AVERAGE(Таблица1[СевСт-ао цена]))/_xlfn.STDEV.S(Таблица1[СевСт-ао цена])</f>
        <v>-0.66371715123362496</v>
      </c>
      <c r="V258" s="5">
        <f>(Таблица1[[#This Row],[СевСт-ао цена]]-MIN(Таблица1[СевСт-ао цена]))/(MAX(Таблица1[СевСт-ао цена])-MIN(Таблица1[СевСт-ао цена]))</f>
        <v>0.16372502094052888</v>
      </c>
      <c r="W258" s="5">
        <f>(Таблица1[[#This Row],[Аэрофлот - цена]]-AVERAGE(Таблица1[Аэрофлот - цена]))/_xlfn.STDEV.S(Таблица1[Аэрофлот - цена])</f>
        <v>-1.1735651399823706</v>
      </c>
      <c r="X258" s="5">
        <f>(Таблица1[[#This Row],[Аэрофлот - цена]]-MIN(Таблица1[Аэрофлот - цена]))/(MAX(Таблица1[Аэрофлот - цена])-MIN(Таблица1[Аэрофлот - цена]))</f>
        <v>4.5077168706758909E-2</v>
      </c>
    </row>
    <row r="259" spans="1:24" x14ac:dyDescent="0.25">
      <c r="A259" s="1">
        <v>42002</v>
      </c>
      <c r="B259" s="6">
        <v>24.45</v>
      </c>
      <c r="C259" s="6">
        <v>501.9</v>
      </c>
      <c r="D259" s="6">
        <v>32.229999999999997</v>
      </c>
      <c r="E259">
        <v>42430</v>
      </c>
      <c r="F259">
        <v>1501130</v>
      </c>
      <c r="G259">
        <v>5163800</v>
      </c>
      <c r="H259" s="5">
        <f>(Таблица1[[#This Row],[БСП ао - цена]]-B258)/B258</f>
        <v>1.6632016632016574E-2</v>
      </c>
      <c r="I259" s="5">
        <f>(Таблица1[[#This Row],[СевСт-ао цена]]-C258)/C258</f>
        <v>3.8163201985727563E-2</v>
      </c>
      <c r="J259" s="5">
        <f>(Таблица1[[#This Row],[Аэрофлот - цена]]-D258)/D258</f>
        <v>-3.9916592195412673E-2</v>
      </c>
      <c r="K259" s="5">
        <f>LN(Таблица1[[#This Row],[БСП ао - объём]])</f>
        <v>10.65561093819637</v>
      </c>
      <c r="L259" s="5">
        <f>LN(Таблица1[[#This Row],[СевСт-ао - объём]])</f>
        <v>14.221728715792644</v>
      </c>
      <c r="M259" s="5">
        <f>LN(Таблица1[[#This Row],[Аэрофлот - объём]])</f>
        <v>15.457183300531732</v>
      </c>
      <c r="N259" s="6">
        <f>Таблица1[[#This Row],[БСП ао - цена]]*10</f>
        <v>244.5</v>
      </c>
      <c r="O259" s="6">
        <f>Таблица1[[#This Row],[Аэрофлот - цена]]*10</f>
        <v>322.29999999999995</v>
      </c>
      <c r="P259" s="5">
        <f>Таблица1[[#This Row],[БСП ао - объём]]*Таблица1[[#This Row],[БСП ао - цена]]</f>
        <v>1037413.5</v>
      </c>
      <c r="Q259" s="5">
        <f>Таблица1[[#This Row],[СевСт-ао - объём]]*Таблица1[[#This Row],[СевСт-ао цена]]</f>
        <v>753417147</v>
      </c>
      <c r="R259" s="5">
        <f>Таблица1[[#This Row],[Аэрофлот - объём]]*Таблица1[[#This Row],[Аэрофлот - цена]]</f>
        <v>166429273.99999997</v>
      </c>
      <c r="S259" s="5">
        <f>(Таблица1[[#This Row],[БСП ао - цена]]-AVERAGE(Таблица1[БСП ао - цена]))/_xlfn.STDEV.S(Таблица1[БСП ао - цена])</f>
        <v>-1.2532483465364448</v>
      </c>
      <c r="T259" s="5">
        <f>(Таблица1[[#This Row],[БСП ао - цена]]-MIN(Таблица1[БСП ао - цена]))/(MAX(Таблица1[БСП ао - цена])-MIN(Таблица1[БСП ао - цена]))</f>
        <v>2.5982461838259083E-3</v>
      </c>
      <c r="U259" s="5">
        <f>(Таблица1[[#This Row],[СевСт-ао цена]]-AVERAGE(Таблица1[СевСт-ао цена]))/_xlfn.STDEV.S(Таблица1[СевСт-ао цена])</f>
        <v>-0.61524755732566605</v>
      </c>
      <c r="V259" s="5">
        <f>(Таблица1[[#This Row],[СевСт-ао цена]]-MIN(Таблица1[СевСт-ао цена]))/(MAX(Таблица1[СевСт-ао цена])-MIN(Таблица1[СевСт-ао цена]))</f>
        <v>0.17476367117386618</v>
      </c>
      <c r="W259" s="5">
        <f>(Таблица1[[#This Row],[Аэрофлот - цена]]-AVERAGE(Таблица1[Аэрофлот - цена]))/_xlfn.STDEV.S(Таблица1[Аэрофлот - цена])</f>
        <v>-1.2070920771807221</v>
      </c>
      <c r="X259" s="5">
        <f>(Таблица1[[#This Row],[Аэрофлот - цена]]-MIN(Таблица1[Аэрофлот - цена]))/(MAX(Таблица1[Аэрофлот - цена])-MIN(Таблица1[Аэрофлот - цена]))</f>
        <v>3.7945715806279909E-2</v>
      </c>
    </row>
    <row r="260" spans="1:24" x14ac:dyDescent="0.25">
      <c r="A260" s="1">
        <v>42009</v>
      </c>
      <c r="B260" s="6">
        <v>26.15</v>
      </c>
      <c r="C260" s="6">
        <v>548.54999999999995</v>
      </c>
      <c r="D260" s="6">
        <v>34</v>
      </c>
      <c r="E260">
        <v>69020</v>
      </c>
      <c r="F260">
        <v>3584390</v>
      </c>
      <c r="G260">
        <v>9413500</v>
      </c>
      <c r="H260" s="5">
        <f>(Таблица1[[#This Row],[БСП ао - цена]]-B259)/B259</f>
        <v>6.9529652351738219E-2</v>
      </c>
      <c r="I260" s="5">
        <f>(Таблица1[[#This Row],[СевСт-ао цена]]-C259)/C259</f>
        <v>9.2946802151823035E-2</v>
      </c>
      <c r="J260" s="5">
        <f>(Таблица1[[#This Row],[Аэрофлот - цена]]-D259)/D259</f>
        <v>5.4917778467266622E-2</v>
      </c>
      <c r="K260" s="5">
        <f>LN(Таблица1[[#This Row],[БСП ао - объём]])</f>
        <v>11.142151596651994</v>
      </c>
      <c r="L260" s="5">
        <f>LN(Таблица1[[#This Row],[СевСт-ао - объём]])</f>
        <v>15.092098864121107</v>
      </c>
      <c r="M260" s="5">
        <f>LN(Таблица1[[#This Row],[Аэрофлот - объём]])</f>
        <v>16.057655387146905</v>
      </c>
      <c r="N260" s="6">
        <f>Таблица1[[#This Row],[БСП ао - цена]]*10</f>
        <v>261.5</v>
      </c>
      <c r="O260" s="6">
        <f>Таблица1[[#This Row],[Аэрофлот - цена]]*10</f>
        <v>340</v>
      </c>
      <c r="P260" s="5">
        <f>Таблица1[[#This Row],[БСП ао - объём]]*Таблица1[[#This Row],[БСП ао - цена]]</f>
        <v>1804873</v>
      </c>
      <c r="Q260" s="5">
        <f>Таблица1[[#This Row],[СевСт-ао - объём]]*Таблица1[[#This Row],[СевСт-ао цена]]</f>
        <v>1966217134.4999998</v>
      </c>
      <c r="R260" s="5">
        <f>Таблица1[[#This Row],[Аэрофлот - объём]]*Таблица1[[#This Row],[Аэрофлот - цена]]</f>
        <v>320059000</v>
      </c>
      <c r="S260" s="5">
        <f>(Таблица1[[#This Row],[БСП ао - цена]]-AVERAGE(Таблица1[БСП ао - цена]))/_xlfn.STDEV.S(Таблица1[БСП ао - цена])</f>
        <v>-1.1977352120429268</v>
      </c>
      <c r="T260" s="5">
        <f>(Таблица1[[#This Row],[БСП ао - цена]]-MIN(Таблица1[БСП ао - цена]))/(MAX(Таблица1[БСП ао - цена])-MIN(Таблица1[БСП ао - цена]))</f>
        <v>1.3640792465086054E-2</v>
      </c>
      <c r="U260" s="5">
        <f>(Таблица1[[#This Row],[СевСт-ао цена]]-AVERAGE(Таблица1[СевСт-ао цена]))/_xlfn.STDEV.S(Таблица1[СевСт-ао цена])</f>
        <v>-0.49269435646895704</v>
      </c>
      <c r="V260" s="5">
        <f>(Таблица1[[#This Row],[СевСт-ао цена]]-MIN(Таблица1[СевСт-ао цена]))/(MAX(Таблица1[СевСт-ао цена])-MIN(Таблица1[СевСт-ао цена]))</f>
        <v>0.20267440469067843</v>
      </c>
      <c r="W260" s="5">
        <f>(Таблица1[[#This Row],[Аэрофлот - цена]]-AVERAGE(Таблица1[Аэрофлот - цена]))/_xlfn.STDEV.S(Таблица1[Аэрофлот - цена])</f>
        <v>-1.1628064959560338</v>
      </c>
      <c r="X260" s="5">
        <f>(Таблица1[[#This Row],[Аэрофлот - цена]]-MIN(Таблица1[Аэрофлот - цена]))/(MAX(Таблица1[Аэрофлот - цена])-MIN(Таблица1[Аэрофлот - цена]))</f>
        <v>4.7365620010643948E-2</v>
      </c>
    </row>
    <row r="261" spans="1:24" x14ac:dyDescent="0.25">
      <c r="A261" s="1">
        <v>42016</v>
      </c>
      <c r="B261" s="6">
        <v>24.85</v>
      </c>
      <c r="C261" s="6">
        <v>587.9</v>
      </c>
      <c r="D261" s="6">
        <v>36.049999999999997</v>
      </c>
      <c r="E261">
        <v>283400</v>
      </c>
      <c r="F261">
        <v>5446400</v>
      </c>
      <c r="G261">
        <v>17974800</v>
      </c>
      <c r="H261" s="5">
        <f>(Таблица1[[#This Row],[БСП ао - цена]]-B260)/B260</f>
        <v>-4.9713193116634691E-2</v>
      </c>
      <c r="I261" s="5">
        <f>(Таблица1[[#This Row],[СевСт-ао цена]]-C260)/C260</f>
        <v>7.1734572965089824E-2</v>
      </c>
      <c r="J261" s="5">
        <f>(Таблица1[[#This Row],[Аэрофлот - цена]]-D260)/D260</f>
        <v>6.0294117647058741E-2</v>
      </c>
      <c r="K261" s="5">
        <f>LN(Таблица1[[#This Row],[БСП ао - объём]])</f>
        <v>12.554614606238717</v>
      </c>
      <c r="L261" s="5">
        <f>LN(Таблица1[[#This Row],[СевСт-ао - объём]])</f>
        <v>15.510465397921138</v>
      </c>
      <c r="M261" s="5">
        <f>LN(Таблица1[[#This Row],[Аэрофлот - объём]])</f>
        <v>16.704481334944809</v>
      </c>
      <c r="N261" s="6">
        <f>Таблица1[[#This Row],[БСП ао - цена]]*10</f>
        <v>248.5</v>
      </c>
      <c r="O261" s="6">
        <f>Таблица1[[#This Row],[Аэрофлот - цена]]*10</f>
        <v>360.5</v>
      </c>
      <c r="P261" s="5">
        <f>Таблица1[[#This Row],[БСП ао - объём]]*Таблица1[[#This Row],[БСП ао - цена]]</f>
        <v>7042490</v>
      </c>
      <c r="Q261" s="5">
        <f>Таблица1[[#This Row],[СевСт-ао - объём]]*Таблица1[[#This Row],[СевСт-ао цена]]</f>
        <v>3201938560</v>
      </c>
      <c r="R261" s="5">
        <f>Таблица1[[#This Row],[Аэрофлот - объём]]*Таблица1[[#This Row],[Аэрофлот - цена]]</f>
        <v>647991540</v>
      </c>
      <c r="S261" s="5">
        <f>(Таблица1[[#This Row],[БСП ао - цена]]-AVERAGE(Таблица1[БСП ао - цена]))/_xlfn.STDEV.S(Таблица1[БСП ао - цена])</f>
        <v>-1.2401864325379699</v>
      </c>
      <c r="T261" s="5">
        <f>(Таблица1[[#This Row],[БСП ао - цена]]-MIN(Таблица1[БСП ао - цена]))/(MAX(Таблица1[БСП ао - цена])-MIN(Таблица1[БСП ао - цена]))</f>
        <v>5.19649236765184E-3</v>
      </c>
      <c r="U261" s="5">
        <f>(Таблица1[[#This Row],[СевСт-ао цена]]-AVERAGE(Таблица1[СевСт-ао цена]))/_xlfn.STDEV.S(Таблица1[СевСт-ао цена])</f>
        <v>-0.38931882691458392</v>
      </c>
      <c r="V261" s="5">
        <f>(Таблица1[[#This Row],[СевСт-ао цена]]-MIN(Таблица1[СевСт-ао цена]))/(MAX(Таблица1[СевСт-ао цена])-MIN(Таблица1[СевСт-ао цена]))</f>
        <v>0.22621754218020818</v>
      </c>
      <c r="W261" s="5">
        <f>(Таблица1[[#This Row],[Аэрофлот - цена]]-AVERAGE(Таблица1[Аэрофлот - цена]))/_xlfn.STDEV.S(Таблица1[Аэрофлот - цена])</f>
        <v>-1.1115152860630333</v>
      </c>
      <c r="X261" s="5">
        <f>(Таблица1[[#This Row],[Аэрофлот - цена]]-MIN(Таблица1[Аэрофлот - цена]))/(MAX(Таблица1[Аэрофлот - цена])-MIN(Таблица1[Аэрофлот - цена]))</f>
        <v>5.8275678552421474E-2</v>
      </c>
    </row>
    <row r="262" spans="1:24" x14ac:dyDescent="0.25">
      <c r="A262" s="1">
        <v>42023</v>
      </c>
      <c r="B262" s="6">
        <v>26.25</v>
      </c>
      <c r="C262" s="6">
        <v>587</v>
      </c>
      <c r="D262" s="6">
        <v>40.15</v>
      </c>
      <c r="E262">
        <v>559030</v>
      </c>
      <c r="F262">
        <v>4959350</v>
      </c>
      <c r="G262">
        <v>25357100</v>
      </c>
      <c r="H262" s="5">
        <f>(Таблица1[[#This Row],[БСП ао - цена]]-B261)/B261</f>
        <v>5.6338028169014023E-2</v>
      </c>
      <c r="I262" s="5">
        <f>(Таблица1[[#This Row],[СевСт-ао цена]]-C261)/C261</f>
        <v>-1.5308725973804682E-3</v>
      </c>
      <c r="J262" s="5">
        <f>(Таблица1[[#This Row],[Аэрофлот - цена]]-D261)/D261</f>
        <v>0.11373092926490989</v>
      </c>
      <c r="K262" s="5">
        <f>LN(Таблица1[[#This Row],[БСП ао - объём]])</f>
        <v>13.233958417960169</v>
      </c>
      <c r="L262" s="5">
        <f>LN(Таблица1[[#This Row],[СевСт-ао - объём]])</f>
        <v>15.416785241726423</v>
      </c>
      <c r="M262" s="5">
        <f>LN(Таблица1[[#This Row],[Аэрофлот - объём]])</f>
        <v>17.048569327682159</v>
      </c>
      <c r="N262" s="6">
        <f>Таблица1[[#This Row],[БСП ао - цена]]*10</f>
        <v>262.5</v>
      </c>
      <c r="O262" s="6">
        <f>Таблица1[[#This Row],[Аэрофлот - цена]]*10</f>
        <v>401.5</v>
      </c>
      <c r="P262" s="5">
        <f>Таблица1[[#This Row],[БСП ао - объём]]*Таблица1[[#This Row],[БСП ао - цена]]</f>
        <v>14674537.5</v>
      </c>
      <c r="Q262" s="5">
        <f>Таблица1[[#This Row],[СевСт-ао - объём]]*Таблица1[[#This Row],[СевСт-ао цена]]</f>
        <v>2911138450</v>
      </c>
      <c r="R262" s="5">
        <f>Таблица1[[#This Row],[Аэрофлот - объём]]*Таблица1[[#This Row],[Аэрофлот - цена]]</f>
        <v>1018087565</v>
      </c>
      <c r="S262" s="5">
        <f>(Таблица1[[#This Row],[БСП ао - цена]]-AVERAGE(Таблица1[БСП ао - цена]))/_xlfn.STDEV.S(Таблица1[БСП ао - цена])</f>
        <v>-1.1944697335433081</v>
      </c>
      <c r="T262" s="5">
        <f>(Таблица1[[#This Row],[БСП ао - цена]]-MIN(Таблица1[БСП ао - цена]))/(MAX(Таблица1[БСП ао - цена])-MIN(Таблица1[БСП ао - цена]))</f>
        <v>1.4290354011042544E-2</v>
      </c>
      <c r="U262" s="5">
        <f>(Таблица1[[#This Row],[СевСт-ао цена]]-AVERAGE(Таблица1[СевСт-ао цена]))/_xlfn.STDEV.S(Таблица1[СевСт-ао цена])</f>
        <v>-0.39168319734911844</v>
      </c>
      <c r="V262" s="5">
        <f>(Таблица1[[#This Row],[СевСт-ао цена]]-MIN(Таблица1[СевСт-ао цена]))/(MAX(Таблица1[СевСт-ао цена])-MIN(Таблица1[СевСт-ао цена]))</f>
        <v>0.22567907143711857</v>
      </c>
      <c r="W262" s="5">
        <f>(Таблица1[[#This Row],[Аэрофлот - цена]]-AVERAGE(Таблица1[Аэрофлот - цена]))/_xlfn.STDEV.S(Таблица1[Аэрофлот - цена])</f>
        <v>-1.008932866277032</v>
      </c>
      <c r="X262" s="5">
        <f>(Таблица1[[#This Row],[Аэрофлот - цена]]-MIN(Таблица1[Аэрофлот - цена]))/(MAX(Таблица1[Аэрофлот - цена])-MIN(Таблица1[Аэрофлот - цена]))</f>
        <v>8.009579563597656E-2</v>
      </c>
    </row>
    <row r="263" spans="1:24" x14ac:dyDescent="0.25">
      <c r="A263" s="1">
        <v>42030</v>
      </c>
      <c r="B263" s="6">
        <v>26.1</v>
      </c>
      <c r="C263" s="6">
        <v>642.35</v>
      </c>
      <c r="D263" s="6">
        <v>38.25</v>
      </c>
      <c r="E263">
        <v>339200</v>
      </c>
      <c r="F263">
        <v>6761410</v>
      </c>
      <c r="G263">
        <v>19960200</v>
      </c>
      <c r="H263" s="5">
        <f>(Таблица1[[#This Row],[БСП ао - цена]]-B262)/B262</f>
        <v>-5.7142857142856605E-3</v>
      </c>
      <c r="I263" s="5">
        <f>(Таблица1[[#This Row],[СевСт-ао цена]]-C262)/C262</f>
        <v>9.4293015332197652E-2</v>
      </c>
      <c r="J263" s="5">
        <f>(Таблица1[[#This Row],[Аэрофлот - цена]]-D262)/D262</f>
        <v>-4.7322540473225372E-2</v>
      </c>
      <c r="K263" s="5">
        <f>LN(Таблица1[[#This Row],[БСП ао - объём]])</f>
        <v>12.734345182899885</v>
      </c>
      <c r="L263" s="5">
        <f>LN(Таблица1[[#This Row],[СевСт-ао - объём]])</f>
        <v>15.726742006151044</v>
      </c>
      <c r="M263" s="5">
        <f>LN(Таблица1[[#This Row],[Аэрофлот - объём]])</f>
        <v>16.809250848837472</v>
      </c>
      <c r="N263" s="6">
        <f>Таблица1[[#This Row],[БСП ао - цена]]*10</f>
        <v>261</v>
      </c>
      <c r="O263" s="6">
        <f>Таблица1[[#This Row],[Аэрофлот - цена]]*10</f>
        <v>382.5</v>
      </c>
      <c r="P263" s="5">
        <f>Таблица1[[#This Row],[БСП ао - объём]]*Таблица1[[#This Row],[БСП ао - цена]]</f>
        <v>8853120</v>
      </c>
      <c r="Q263" s="5">
        <f>Таблица1[[#This Row],[СевСт-ао - объём]]*Таблица1[[#This Row],[СевСт-ао цена]]</f>
        <v>4343191713.5</v>
      </c>
      <c r="R263" s="5">
        <f>Таблица1[[#This Row],[Аэрофлот - объём]]*Таблица1[[#This Row],[Аэрофлот - цена]]</f>
        <v>763477650</v>
      </c>
      <c r="S263" s="5">
        <f>(Таблица1[[#This Row],[БСП ао - цена]]-AVERAGE(Таблица1[БСП ао - цена]))/_xlfn.STDEV.S(Таблица1[БСП ао - цена])</f>
        <v>-1.199367951292736</v>
      </c>
      <c r="T263" s="5">
        <f>(Таблица1[[#This Row],[БСП ао - цена]]-MIN(Таблица1[БСП ао - цена]))/(MAX(Таблица1[БСП ао - цена])-MIN(Таблица1[БСП ао - цена]))</f>
        <v>1.3316011692107832E-2</v>
      </c>
      <c r="U263" s="5">
        <f>(Таблица1[[#This Row],[СевСт-ао цена]]-AVERAGE(Таблица1[СевСт-ао цена]))/_xlfn.STDEV.S(Таблица1[СевСт-ао цена])</f>
        <v>-0.24627441562524169</v>
      </c>
      <c r="V263" s="5">
        <f>(Таблица1[[#This Row],[СевСт-ао цена]]-MIN(Таблица1[СевСт-ао цена]))/(MAX(Таблица1[СевСт-ао цена])-MIN(Таблица1[СевСт-ао цена]))</f>
        <v>0.25879502213713051</v>
      </c>
      <c r="W263" s="5">
        <f>(Таблица1[[#This Row],[Аэрофлот - цена]]-AVERAGE(Таблица1[Аэрофлот - цена]))/_xlfn.STDEV.S(Таблица1[Аэрофлот - цена])</f>
        <v>-1.0564710608120083</v>
      </c>
      <c r="X263" s="5">
        <f>(Таблица1[[#This Row],[Аэрофлот - цена]]-MIN(Таблица1[Аэрофлот - цена]))/(MAX(Таблица1[Аэрофлот - цена])-MIN(Таблица1[Аэрофлот - цена]))</f>
        <v>6.9984034060670566E-2</v>
      </c>
    </row>
    <row r="264" spans="1:24" x14ac:dyDescent="0.25">
      <c r="A264" s="1">
        <v>42037</v>
      </c>
      <c r="B264" s="6">
        <v>25.2</v>
      </c>
      <c r="C264" s="6">
        <v>701.2</v>
      </c>
      <c r="D264" s="6">
        <v>38</v>
      </c>
      <c r="E264">
        <v>510220</v>
      </c>
      <c r="F264">
        <v>6346280</v>
      </c>
      <c r="G264">
        <v>17545200</v>
      </c>
      <c r="H264" s="5">
        <f>(Таблица1[[#This Row],[БСП ао - цена]]-B263)/B263</f>
        <v>-3.4482758620689738E-2</v>
      </c>
      <c r="I264" s="5">
        <f>(Таблица1[[#This Row],[СевСт-ао цена]]-C263)/C263</f>
        <v>9.1616719856775927E-2</v>
      </c>
      <c r="J264" s="5">
        <f>(Таблица1[[#This Row],[Аэрофлот - цена]]-D263)/D263</f>
        <v>-6.5359477124183009E-3</v>
      </c>
      <c r="K264" s="5">
        <f>LN(Таблица1[[#This Row],[БСП ао - объём]])</f>
        <v>13.142597284235139</v>
      </c>
      <c r="L264" s="5">
        <f>LN(Таблица1[[#This Row],[СевСт-ао - объём]])</f>
        <v>15.663379372433671</v>
      </c>
      <c r="M264" s="5">
        <f>LN(Таблица1[[#This Row],[Аэрофлот - объём]])</f>
        <v>16.680290966193528</v>
      </c>
      <c r="N264" s="6">
        <f>Таблица1[[#This Row],[БСП ао - цена]]*10</f>
        <v>252</v>
      </c>
      <c r="O264" s="6">
        <f>Таблица1[[#This Row],[Аэрофлот - цена]]*10</f>
        <v>380</v>
      </c>
      <c r="P264" s="5">
        <f>Таблица1[[#This Row],[БСП ао - объём]]*Таблица1[[#This Row],[БСП ао - цена]]</f>
        <v>12857544</v>
      </c>
      <c r="Q264" s="5">
        <f>Таблица1[[#This Row],[СевСт-ао - объём]]*Таблица1[[#This Row],[СевСт-ао цена]]</f>
        <v>4450011536</v>
      </c>
      <c r="R264" s="5">
        <f>Таблица1[[#This Row],[Аэрофлот - объём]]*Таблица1[[#This Row],[Аэрофлот - цена]]</f>
        <v>666717600</v>
      </c>
      <c r="S264" s="5">
        <f>(Таблица1[[#This Row],[БСП ао - цена]]-AVERAGE(Таблица1[БСП ао - цена]))/_xlfn.STDEV.S(Таблица1[БСП ао - цена])</f>
        <v>-1.2287572577893044</v>
      </c>
      <c r="T264" s="5">
        <f>(Таблица1[[#This Row],[БСП ао - цена]]-MIN(Таблица1[БСП ао - цена]))/(MAX(Таблица1[БСП ао - цена])-MIN(Таблица1[БСП ао - цена]))</f>
        <v>7.4699577784995037E-3</v>
      </c>
      <c r="U264" s="5">
        <f>(Таблица1[[#This Row],[СевСт-ао цена]]-AVERAGE(Таблица1[СевСт-ао цена]))/_xlfn.STDEV.S(Таблица1[СевСт-ао цена])</f>
        <v>-9.1670859989286022E-2</v>
      </c>
      <c r="V264" s="5">
        <f>(Таблица1[[#This Row],[СевСт-ао цена]]-MIN(Таблица1[СевСт-ао цена]))/(MAX(Таблица1[СевСт-ао цена])-MIN(Таблица1[СевСт-ао цена]))</f>
        <v>0.29400502572693549</v>
      </c>
      <c r="W264" s="5">
        <f>(Таблица1[[#This Row],[Аэрофлот - цена]]-AVERAGE(Таблица1[Аэрофлот - цена]))/_xlfn.STDEV.S(Таблица1[Аэрофлот - цена])</f>
        <v>-1.0627260864087156</v>
      </c>
      <c r="X264" s="5">
        <f>(Таблица1[[#This Row],[Аэрофлот - цена]]-MIN(Таблица1[Аэрофлот - цена]))/(MAX(Таблица1[Аэрофлот - цена])-MIN(Таблица1[Аэрофлот - цена]))</f>
        <v>6.8653539116551351E-2</v>
      </c>
    </row>
    <row r="265" spans="1:24" x14ac:dyDescent="0.25">
      <c r="A265" s="1">
        <v>42044</v>
      </c>
      <c r="B265" s="6">
        <v>28.75</v>
      </c>
      <c r="C265" s="6">
        <v>711.5</v>
      </c>
      <c r="D265" s="6">
        <v>40.4</v>
      </c>
      <c r="E265">
        <v>1506820</v>
      </c>
      <c r="F265">
        <v>5446490</v>
      </c>
      <c r="G265">
        <v>31462600</v>
      </c>
      <c r="H265" s="5">
        <f>(Таблица1[[#This Row],[БСП ао - цена]]-B264)/B264</f>
        <v>0.1408730158730159</v>
      </c>
      <c r="I265" s="5">
        <f>(Таблица1[[#This Row],[СевСт-ао цена]]-C264)/C264</f>
        <v>1.4689104392469985E-2</v>
      </c>
      <c r="J265" s="5">
        <f>(Таблица1[[#This Row],[Аэрофлот - цена]]-D264)/D264</f>
        <v>6.3157894736842066E-2</v>
      </c>
      <c r="K265" s="5">
        <f>LN(Таблица1[[#This Row],[БСП ао - объём]])</f>
        <v>14.225512027873602</v>
      </c>
      <c r="L265" s="5">
        <f>LN(Таблица1[[#This Row],[СевСт-ао - объём]])</f>
        <v>15.510481922461457</v>
      </c>
      <c r="M265" s="5">
        <f>LN(Таблица1[[#This Row],[Аэрофлот - объём]])</f>
        <v>17.264310096807627</v>
      </c>
      <c r="N265" s="6">
        <f>Таблица1[[#This Row],[БСП ао - цена]]*10</f>
        <v>287.5</v>
      </c>
      <c r="O265" s="6">
        <f>Таблица1[[#This Row],[Аэрофлот - цена]]*10</f>
        <v>404</v>
      </c>
      <c r="P265" s="5">
        <f>Таблица1[[#This Row],[БСП ао - объём]]*Таблица1[[#This Row],[БСП ао - цена]]</f>
        <v>43321075</v>
      </c>
      <c r="Q265" s="5">
        <f>Таблица1[[#This Row],[СевСт-ао - объём]]*Таблица1[[#This Row],[СевСт-ао цена]]</f>
        <v>3875177635</v>
      </c>
      <c r="R265" s="5">
        <f>Таблица1[[#This Row],[Аэрофлот - объём]]*Таблица1[[#This Row],[Аэрофлот - цена]]</f>
        <v>1271089040</v>
      </c>
      <c r="S265" s="5">
        <f>(Таблица1[[#This Row],[БСП ао - цена]]-AVERAGE(Таблица1[БСП ао - цена]))/_xlfn.STDEV.S(Таблица1[БСП ао - цена])</f>
        <v>-1.1128327710528405</v>
      </c>
      <c r="T265" s="5">
        <f>(Таблица1[[#This Row],[БСП ао - цена]]-MIN(Таблица1[БСП ао - цена]))/(MAX(Таблица1[БСП ао - цена])-MIN(Таблица1[БСП ао - цена]))</f>
        <v>3.0529392659954527E-2</v>
      </c>
      <c r="U265" s="5">
        <f>(Таблица1[[#This Row],[СевСт-ао цена]]-AVERAGE(Таблица1[СевСт-ао цена]))/_xlfn.STDEV.S(Таблица1[СевСт-ао цена])</f>
        <v>-6.4611953905168162E-2</v>
      </c>
      <c r="V265" s="5">
        <f>(Таблица1[[#This Row],[СевСт-ао цена]]-MIN(Таблица1[СевСт-ао цена]))/(MAX(Таблица1[СевСт-ао цена])-MIN(Таблица1[СевСт-ао цена]))</f>
        <v>0.30016752423118342</v>
      </c>
      <c r="W265" s="5">
        <f>(Таблица1[[#This Row],[Аэрофлот - цена]]-AVERAGE(Таблица1[Аэрофлот - цена]))/_xlfn.STDEV.S(Таблица1[Аэрофлот - цена])</f>
        <v>-1.0026778406803247</v>
      </c>
      <c r="X265" s="5">
        <f>(Таблица1[[#This Row],[Аэрофлот - цена]]-MIN(Таблица1[Аэрофлот - цена]))/(MAX(Таблица1[Аэрофлот - цена])-MIN(Таблица1[Аэрофлот - цена]))</f>
        <v>8.1426290580095775E-2</v>
      </c>
    </row>
    <row r="266" spans="1:24" x14ac:dyDescent="0.25">
      <c r="A266" s="1">
        <v>42051</v>
      </c>
      <c r="B266" s="6">
        <v>32.4</v>
      </c>
      <c r="C266" s="6">
        <v>704.9</v>
      </c>
      <c r="D266" s="6">
        <v>40</v>
      </c>
      <c r="E266">
        <v>767410</v>
      </c>
      <c r="F266">
        <v>4771210</v>
      </c>
      <c r="G266">
        <v>22994100</v>
      </c>
      <c r="H266" s="5">
        <f>(Таблица1[[#This Row],[БСП ао - цена]]-B265)/B265</f>
        <v>0.12695652173913038</v>
      </c>
      <c r="I266" s="5">
        <f>(Таблица1[[#This Row],[СевСт-ао цена]]-C265)/C265</f>
        <v>-9.2761770906535802E-3</v>
      </c>
      <c r="J266" s="5">
        <f>(Таблица1[[#This Row],[Аэрофлот - цена]]-D265)/D265</f>
        <v>-9.9009900990098664E-3</v>
      </c>
      <c r="K266" s="5">
        <f>LN(Таблица1[[#This Row],[БСП ао - объём]])</f>
        <v>13.550776487723899</v>
      </c>
      <c r="L266" s="5">
        <f>LN(Таблица1[[#This Row],[СевСт-ао - объём]])</f>
        <v>15.378110499459146</v>
      </c>
      <c r="M266" s="5">
        <f>LN(Таблица1[[#This Row],[Аэрофлот - объём]])</f>
        <v>16.950748219246965</v>
      </c>
      <c r="N266" s="6">
        <f>Таблица1[[#This Row],[БСП ао - цена]]*10</f>
        <v>324</v>
      </c>
      <c r="O266" s="6">
        <f>Таблица1[[#This Row],[Аэрофлот - цена]]*10</f>
        <v>400</v>
      </c>
      <c r="P266" s="5">
        <f>Таблица1[[#This Row],[БСП ао - объём]]*Таблица1[[#This Row],[БСП ао - цена]]</f>
        <v>24864084</v>
      </c>
      <c r="Q266" s="5">
        <f>Таблица1[[#This Row],[СевСт-ао - объём]]*Таблица1[[#This Row],[СевСт-ао цена]]</f>
        <v>3363225929</v>
      </c>
      <c r="R266" s="5">
        <f>Таблица1[[#This Row],[Аэрофлот - объём]]*Таблица1[[#This Row],[Аэрофлот - цена]]</f>
        <v>919764000</v>
      </c>
      <c r="S266" s="5">
        <f>(Таблица1[[#This Row],[БСП ао - цена]]-AVERAGE(Таблица1[БСП ао - цена]))/_xlfn.STDEV.S(Таблица1[БСП ао - цена])</f>
        <v>-0.99364280581675779</v>
      </c>
      <c r="T266" s="5">
        <f>(Таблица1[[#This Row],[БСП ао - цена]]-MIN(Таблица1[БСП ао - цена]))/(MAX(Таблица1[БСП ао - цена])-MIN(Таблица1[БСП ао - цена]))</f>
        <v>5.4238389087366015E-2</v>
      </c>
      <c r="U266" s="5">
        <f>(Таблица1[[#This Row],[СевСт-ао цена]]-AVERAGE(Таблица1[СевСт-ао цена]))/_xlfn.STDEV.S(Таблица1[СевСт-ао цена])</f>
        <v>-8.1950670425088482E-2</v>
      </c>
      <c r="V266" s="5">
        <f>(Таблица1[[#This Row],[СевСт-ао цена]]-MIN(Таблица1[СевСт-ао цена]))/(MAX(Таблица1[СевСт-ао цена])-MIN(Таблица1[СевСт-ао цена]))</f>
        <v>0.2962187387818595</v>
      </c>
      <c r="W266" s="5">
        <f>(Таблица1[[#This Row],[Аэрофлот - цена]]-AVERAGE(Таблица1[Аэрофлот - цена]))/_xlfn.STDEV.S(Таблица1[Аэрофлот - цена])</f>
        <v>-1.0126858816350566</v>
      </c>
      <c r="X266" s="5">
        <f>(Таблица1[[#This Row],[Аэрофлот - цена]]-MIN(Таблица1[Аэрофлот - цена]))/(MAX(Таблица1[Аэрофлот - цена])-MIN(Таблица1[Аэрофлот - цена]))</f>
        <v>7.9297498669505043E-2</v>
      </c>
    </row>
    <row r="267" spans="1:24" x14ac:dyDescent="0.25">
      <c r="A267" s="1">
        <v>42058</v>
      </c>
      <c r="B267" s="6">
        <v>33.25</v>
      </c>
      <c r="C267" s="6">
        <v>682</v>
      </c>
      <c r="D267" s="6">
        <v>39.19</v>
      </c>
      <c r="E267">
        <v>369210</v>
      </c>
      <c r="F267">
        <v>2937710</v>
      </c>
      <c r="G267">
        <v>13973100</v>
      </c>
      <c r="H267" s="5">
        <f>(Таблица1[[#This Row],[БСП ао - цена]]-B266)/B266</f>
        <v>2.6234567901234612E-2</v>
      </c>
      <c r="I267" s="5">
        <f>(Таблица1[[#This Row],[СевСт-ао цена]]-C266)/C266</f>
        <v>-3.2486877571286675E-2</v>
      </c>
      <c r="J267" s="5">
        <f>(Таблица1[[#This Row],[Аэрофлот - цена]]-D266)/D266</f>
        <v>-2.0250000000000056E-2</v>
      </c>
      <c r="K267" s="5">
        <f>LN(Таблица1[[#This Row],[БСП ао - объём]])</f>
        <v>12.819120866834492</v>
      </c>
      <c r="L267" s="5">
        <f>LN(Таблица1[[#This Row],[СевСт-ао - объём]])</f>
        <v>14.893140924241012</v>
      </c>
      <c r="M267" s="5">
        <f>LN(Таблица1[[#This Row],[Аэрофлот - объём]])</f>
        <v>16.452644610696247</v>
      </c>
      <c r="N267" s="6">
        <f>Таблица1[[#This Row],[БСП ао - цена]]*10</f>
        <v>332.5</v>
      </c>
      <c r="O267" s="6">
        <f>Таблица1[[#This Row],[Аэрофлот - цена]]*10</f>
        <v>391.9</v>
      </c>
      <c r="P267" s="5">
        <f>Таблица1[[#This Row],[БСП ао - объём]]*Таблица1[[#This Row],[БСП ао - цена]]</f>
        <v>12276232.5</v>
      </c>
      <c r="Q267" s="5">
        <f>Таблица1[[#This Row],[СевСт-ао - объём]]*Таблица1[[#This Row],[СевСт-ао цена]]</f>
        <v>2003518220</v>
      </c>
      <c r="R267" s="5">
        <f>Таблица1[[#This Row],[Аэрофлот - объём]]*Таблица1[[#This Row],[Аэрофлот - цена]]</f>
        <v>547605789</v>
      </c>
      <c r="S267" s="5">
        <f>(Таблица1[[#This Row],[БСП ао - цена]]-AVERAGE(Таблица1[БСП ао - цена]))/_xlfn.STDEV.S(Таблица1[БСП ао - цена])</f>
        <v>-0.96588623856999878</v>
      </c>
      <c r="T267" s="5">
        <f>(Таблица1[[#This Row],[БСП ао - цена]]-MIN(Таблица1[БСП ао - цена]))/(MAX(Таблица1[БСП ао - цена])-MIN(Таблица1[БСП ао - цена]))</f>
        <v>5.9759662227996099E-2</v>
      </c>
      <c r="U267" s="5">
        <f>(Таблица1[[#This Row],[СевСт-ао цена]]-AVERAGE(Таблица1[СевСт-ао цена]))/_xlfn.STDEV.S(Таблица1[СевСт-ао цена])</f>
        <v>-0.14211076259269051</v>
      </c>
      <c r="V267" s="5">
        <f>(Таблица1[[#This Row],[СевСт-ао цена]]-MIN(Таблица1[СевСт-ао цена]))/(MAX(Таблица1[СевСт-ао цена])-MIN(Таблица1[СевСт-ао цена]))</f>
        <v>0.28251764987435679</v>
      </c>
      <c r="W267" s="5">
        <f>(Таблица1[[#This Row],[Аэрофлот - цена]]-AVERAGE(Таблица1[Аэрофлот - цена]))/_xlfn.STDEV.S(Таблица1[Аэрофлот - цена])</f>
        <v>-1.0329521645683886</v>
      </c>
      <c r="X267" s="5">
        <f>(Таблица1[[#This Row],[Аэрофлот - цена]]-MIN(Таблица1[Аэрофлот - цена]))/(MAX(Таблица1[Аэрофлот - цена])-MIN(Таблица1[Аэрофлот - цена]))</f>
        <v>7.4986695050558785E-2</v>
      </c>
    </row>
    <row r="268" spans="1:24" x14ac:dyDescent="0.25">
      <c r="A268" s="1">
        <v>42065</v>
      </c>
      <c r="B268" s="6">
        <v>34.85</v>
      </c>
      <c r="C268" s="6">
        <v>721</v>
      </c>
      <c r="D268" s="6">
        <v>38.96</v>
      </c>
      <c r="E268">
        <v>463400</v>
      </c>
      <c r="F268">
        <v>5575140</v>
      </c>
      <c r="G268">
        <v>15575200</v>
      </c>
      <c r="H268" s="5">
        <f>(Таблица1[[#This Row],[БСП ао - цена]]-B267)/B267</f>
        <v>4.8120300751879744E-2</v>
      </c>
      <c r="I268" s="5">
        <f>(Таблица1[[#This Row],[СевСт-ао цена]]-C267)/C267</f>
        <v>5.7184750733137828E-2</v>
      </c>
      <c r="J268" s="5">
        <f>(Таблица1[[#This Row],[Аэрофлот - цена]]-D267)/D267</f>
        <v>-5.8688440928807576E-3</v>
      </c>
      <c r="K268" s="5">
        <f>LN(Таблица1[[#This Row],[БСП ао - объём]])</f>
        <v>13.046345890980414</v>
      </c>
      <c r="L268" s="5">
        <f>LN(Таблица1[[#This Row],[СевСт-ао - объём]])</f>
        <v>15.533827987102777</v>
      </c>
      <c r="M268" s="5">
        <f>LN(Таблица1[[#This Row],[Аэрофлот - объём]])</f>
        <v>16.561190463646838</v>
      </c>
      <c r="N268" s="6">
        <f>Таблица1[[#This Row],[БСП ао - цена]]*10</f>
        <v>348.5</v>
      </c>
      <c r="O268" s="6">
        <f>Таблица1[[#This Row],[Аэрофлот - цена]]*10</f>
        <v>389.6</v>
      </c>
      <c r="P268" s="5">
        <f>Таблица1[[#This Row],[БСП ао - объём]]*Таблица1[[#This Row],[БСП ао - цена]]</f>
        <v>16149490</v>
      </c>
      <c r="Q268" s="5">
        <f>Таблица1[[#This Row],[СевСт-ао - объём]]*Таблица1[[#This Row],[СевСт-ао цена]]</f>
        <v>4019675940</v>
      </c>
      <c r="R268" s="5">
        <f>Таблица1[[#This Row],[Аэрофлот - объём]]*Таблица1[[#This Row],[Аэрофлот - цена]]</f>
        <v>606809792</v>
      </c>
      <c r="S268" s="5">
        <f>(Таблица1[[#This Row],[БСП ао - цена]]-AVERAGE(Таблица1[БСП ао - цена]))/_xlfn.STDEV.S(Таблица1[БСП ао - цена])</f>
        <v>-0.91363858257609953</v>
      </c>
      <c r="T268" s="5">
        <f>(Таблица1[[#This Row],[БСП ао - цена]]-MIN(Таблица1[БСП ао - цена]))/(MAX(Таблица1[БСП ао - цена])-MIN(Таблица1[БСП ао - цена]))</f>
        <v>7.0152646963299786E-2</v>
      </c>
      <c r="U268" s="5">
        <f>(Таблица1[[#This Row],[СевСт-ао цена]]-AVERAGE(Таблица1[СевСт-ао цена]))/_xlfn.STDEV.S(Таблица1[СевСт-ао цена])</f>
        <v>-3.9654710429525369E-2</v>
      </c>
      <c r="V268" s="5">
        <f>(Таблица1[[#This Row],[СевСт-ао цена]]-MIN(Таблица1[СевСт-ао цена]))/(MAX(Таблица1[СевСт-ао цена])-MIN(Таблица1[СевСт-ао цена]))</f>
        <v>0.30585138207490725</v>
      </c>
      <c r="W268" s="5">
        <f>(Таблица1[[#This Row],[Аэрофлот - цена]]-AVERAGE(Таблица1[Аэрофлот - цена]))/_xlfn.STDEV.S(Таблица1[Аэрофлот - цена])</f>
        <v>-1.0387067881173593</v>
      </c>
      <c r="X268" s="5">
        <f>(Таблица1[[#This Row],[Аэрофлот - цена]]-MIN(Таблица1[Аэрофлот - цена]))/(MAX(Таблица1[Аэрофлот - цена])-MIN(Таблица1[Аэрофлот - цена]))</f>
        <v>7.3762639701969127E-2</v>
      </c>
    </row>
    <row r="269" spans="1:24" x14ac:dyDescent="0.25">
      <c r="A269" s="1">
        <v>42072</v>
      </c>
      <c r="B269" s="6">
        <v>32.950000000000003</v>
      </c>
      <c r="C269" s="6">
        <v>708.1</v>
      </c>
      <c r="D269" s="6">
        <v>37.18</v>
      </c>
      <c r="E269">
        <v>246930</v>
      </c>
      <c r="F269">
        <v>4499180</v>
      </c>
      <c r="G269">
        <v>15149600</v>
      </c>
      <c r="H269" s="5">
        <f>(Таблица1[[#This Row],[БСП ао - цена]]-B268)/B268</f>
        <v>-5.4519368723098954E-2</v>
      </c>
      <c r="I269" s="5">
        <f>(Таблица1[[#This Row],[СевСт-ао цена]]-C268)/C268</f>
        <v>-1.7891816920943104E-2</v>
      </c>
      <c r="J269" s="5">
        <f>(Таблица1[[#This Row],[Аэрофлот - цена]]-D268)/D268</f>
        <v>-4.5687885010266965E-2</v>
      </c>
      <c r="K269" s="5">
        <f>LN(Таблица1[[#This Row],[БСП ао - объём]])</f>
        <v>12.416860174634799</v>
      </c>
      <c r="L269" s="5">
        <f>LN(Таблица1[[#This Row],[СевСт-ао - объём]])</f>
        <v>15.31940571591384</v>
      </c>
      <c r="M269" s="5">
        <f>LN(Таблица1[[#This Row],[Аэрофлот - объём]])</f>
        <v>16.533484686930834</v>
      </c>
      <c r="N269" s="6">
        <f>Таблица1[[#This Row],[БСП ао - цена]]*10</f>
        <v>329.5</v>
      </c>
      <c r="O269" s="6">
        <f>Таблица1[[#This Row],[Аэрофлот - цена]]*10</f>
        <v>371.8</v>
      </c>
      <c r="P269" s="5">
        <f>Таблица1[[#This Row],[БСП ао - объём]]*Таблица1[[#This Row],[БСП ао - цена]]</f>
        <v>8136343.5000000009</v>
      </c>
      <c r="Q269" s="5">
        <f>Таблица1[[#This Row],[СевСт-ао - объём]]*Таблица1[[#This Row],[СевСт-ао цена]]</f>
        <v>3185869358</v>
      </c>
      <c r="R269" s="5">
        <f>Таблица1[[#This Row],[Аэрофлот - объём]]*Таблица1[[#This Row],[Аэрофлот - цена]]</f>
        <v>563262128</v>
      </c>
      <c r="S269" s="5">
        <f>(Таблица1[[#This Row],[БСП ао - цена]]-AVERAGE(Таблица1[БСП ао - цена]))/_xlfn.STDEV.S(Таблица1[БСП ао - цена])</f>
        <v>-0.97568267406885478</v>
      </c>
      <c r="T269" s="5">
        <f>(Таблица1[[#This Row],[БСП ао - цена]]-MIN(Таблица1[БСП ао - цена]))/(MAX(Таблица1[БСП ао - цена])-MIN(Таблица1[БСП ао - цена]))</f>
        <v>5.7810977590126683E-2</v>
      </c>
      <c r="U269" s="5">
        <f>(Таблица1[[#This Row],[СевСт-ао цена]]-AVERAGE(Таблица1[СевСт-ао цена]))/_xlfn.STDEV.S(Таблица1[СевСт-ао цена])</f>
        <v>-7.3544019991187634E-2</v>
      </c>
      <c r="V269" s="5">
        <f>(Таблица1[[#This Row],[СевСт-ао цена]]-MIN(Таблица1[СевСт-ао цена]))/(MAX(Таблица1[СевСт-ао цена])-MIN(Таблица1[СевСт-ао цена]))</f>
        <v>0.29813330142395594</v>
      </c>
      <c r="W269" s="5">
        <f>(Таблица1[[#This Row],[Аэрофлот - цена]]-AVERAGE(Таблица1[Аэрофлот - цена]))/_xlfn.STDEV.S(Таблица1[Аэрофлот - цена])</f>
        <v>-1.0832425703659159</v>
      </c>
      <c r="X269" s="5">
        <f>(Таблица1[[#This Row],[Аэрофлот - цена]]-MIN(Таблица1[Аэрофлот - цена]))/(MAX(Таблица1[Аэрофлот - цена])-MIN(Таблица1[Аэрофлот - цена]))</f>
        <v>6.428951569984033E-2</v>
      </c>
    </row>
    <row r="270" spans="1:24" x14ac:dyDescent="0.25">
      <c r="A270" s="1">
        <v>42079</v>
      </c>
      <c r="B270" s="6">
        <v>31.15</v>
      </c>
      <c r="C270" s="6">
        <v>683</v>
      </c>
      <c r="D270" s="6">
        <v>33.5</v>
      </c>
      <c r="E270">
        <v>319230</v>
      </c>
      <c r="F270">
        <v>4111390</v>
      </c>
      <c r="G270">
        <v>20552200</v>
      </c>
      <c r="H270" s="5">
        <f>(Таблица1[[#This Row],[БСП ао - цена]]-B269)/B269</f>
        <v>-5.4628224582701189E-2</v>
      </c>
      <c r="I270" s="5">
        <f>(Таблица1[[#This Row],[СевСт-ао цена]]-C269)/C269</f>
        <v>-3.544697076684087E-2</v>
      </c>
      <c r="J270" s="5">
        <f>(Таблица1[[#This Row],[Аэрофлот - цена]]-D269)/D269</f>
        <v>-9.8977945131791284E-2</v>
      </c>
      <c r="K270" s="5">
        <f>LN(Таблица1[[#This Row],[БСП ао - объём]])</f>
        <v>12.673667125103886</v>
      </c>
      <c r="L270" s="5">
        <f>LN(Таблица1[[#This Row],[СевСт-ао - объём]])</f>
        <v>15.229271728809234</v>
      </c>
      <c r="M270" s="5">
        <f>LN(Таблица1[[#This Row],[Аэрофлот - объём]])</f>
        <v>16.838478549137509</v>
      </c>
      <c r="N270" s="6">
        <f>Таблица1[[#This Row],[БСП ао - цена]]*10</f>
        <v>311.5</v>
      </c>
      <c r="O270" s="6">
        <f>Таблица1[[#This Row],[Аэрофлот - цена]]*10</f>
        <v>335</v>
      </c>
      <c r="P270" s="5">
        <f>Таблица1[[#This Row],[БСП ао - объём]]*Таблица1[[#This Row],[БСП ао - цена]]</f>
        <v>9944014.5</v>
      </c>
      <c r="Q270" s="5">
        <f>Таблица1[[#This Row],[СевСт-ао - объём]]*Таблица1[[#This Row],[СевСт-ао цена]]</f>
        <v>2808079370</v>
      </c>
      <c r="R270" s="5">
        <f>Таблица1[[#This Row],[Аэрофлот - объём]]*Таблица1[[#This Row],[Аэрофлот - цена]]</f>
        <v>688498700</v>
      </c>
      <c r="S270" s="5">
        <f>(Таблица1[[#This Row],[БСП ао - цена]]-AVERAGE(Таблица1[БСП ао - цена]))/_xlfn.STDEV.S(Таблица1[БСП ао - цена])</f>
        <v>-1.0344612870619916</v>
      </c>
      <c r="T270" s="5">
        <f>(Таблица1[[#This Row],[БСП ао - цена]]-MIN(Таблица1[БСП ао - цена]))/(MAX(Таблица1[БСП ао - цена])-MIN(Таблица1[БСП ао - цена]))</f>
        <v>4.6118869762910027E-2</v>
      </c>
      <c r="U270" s="5">
        <f>(Таблица1[[#This Row],[СевСт-ао цена]]-AVERAGE(Таблица1[СевСт-ао цена]))/_xlfn.STDEV.S(Таблица1[СевСт-ао цена])</f>
        <v>-0.13948368433209654</v>
      </c>
      <c r="V270" s="5">
        <f>(Таблица1[[#This Row],[СевСт-ао цена]]-MIN(Таблица1[СевСт-ао цена]))/(MAX(Таблица1[СевСт-ао цена])-MIN(Таблица1[СевСт-ао цена]))</f>
        <v>0.28311595070001194</v>
      </c>
      <c r="W270" s="5">
        <f>(Таблица1[[#This Row],[Аэрофлот - цена]]-AVERAGE(Таблица1[Аэрофлот - цена]))/_xlfn.STDEV.S(Таблица1[Аэрофлот - цена])</f>
        <v>-1.1753165471494487</v>
      </c>
      <c r="X270" s="5">
        <f>(Таблица1[[#This Row],[Аэрофлот - цена]]-MIN(Таблица1[Аэрофлот - цена]))/(MAX(Таблица1[Аэрофлот - цена])-MIN(Таблица1[Аэрофлот - цена]))</f>
        <v>4.4704630122405525E-2</v>
      </c>
    </row>
    <row r="271" spans="1:24" x14ac:dyDescent="0.25">
      <c r="A271" s="1">
        <v>42086</v>
      </c>
      <c r="B271" s="6">
        <v>31.8</v>
      </c>
      <c r="C271" s="6">
        <v>642.79999999999995</v>
      </c>
      <c r="D271" s="6">
        <v>32.700000000000003</v>
      </c>
      <c r="E271">
        <v>313130</v>
      </c>
      <c r="F271">
        <v>3917270</v>
      </c>
      <c r="G271">
        <v>21665500</v>
      </c>
      <c r="H271" s="5">
        <f>(Таблица1[[#This Row],[БСП ао - цена]]-B270)/B270</f>
        <v>2.086677367576251E-2</v>
      </c>
      <c r="I271" s="5">
        <f>(Таблица1[[#This Row],[СевСт-ао цена]]-C270)/C270</f>
        <v>-5.8857979502196262E-2</v>
      </c>
      <c r="J271" s="5">
        <f>(Таблица1[[#This Row],[Аэрофлот - цена]]-D270)/D270</f>
        <v>-2.3880597014925287E-2</v>
      </c>
      <c r="K271" s="5">
        <f>LN(Таблица1[[#This Row],[БСП ао - объём]])</f>
        <v>12.65437371875765</v>
      </c>
      <c r="L271" s="5">
        <f>LN(Таблица1[[#This Row],[СевСт-ао - объём]])</f>
        <v>15.180905540576187</v>
      </c>
      <c r="M271" s="5">
        <f>LN(Таблица1[[#This Row],[Аэрофлот - объём]])</f>
        <v>16.891231691588199</v>
      </c>
      <c r="N271" s="6">
        <f>Таблица1[[#This Row],[БСП ао - цена]]*10</f>
        <v>318</v>
      </c>
      <c r="O271" s="6">
        <f>Таблица1[[#This Row],[Аэрофлот - цена]]*10</f>
        <v>327</v>
      </c>
      <c r="P271" s="5">
        <f>Таблица1[[#This Row],[БСП ао - объём]]*Таблица1[[#This Row],[БСП ао - цена]]</f>
        <v>9957534</v>
      </c>
      <c r="Q271" s="5">
        <f>Таблица1[[#This Row],[СевСт-ао - объём]]*Таблица1[[#This Row],[СевСт-ао цена]]</f>
        <v>2518021156</v>
      </c>
      <c r="R271" s="5">
        <f>Таблица1[[#This Row],[Аэрофлот - объём]]*Таблица1[[#This Row],[Аэрофлот - цена]]</f>
        <v>708461850.00000012</v>
      </c>
      <c r="S271" s="5">
        <f>(Таблица1[[#This Row],[БСП ао - цена]]-AVERAGE(Таблица1[БСП ао - цена]))/_xlfn.STDEV.S(Таблица1[БСП ао - цена])</f>
        <v>-1.0132356768144699</v>
      </c>
      <c r="T271" s="5">
        <f>(Таблица1[[#This Row],[БСП ао - цена]]-MIN(Таблица1[БСП ао - цена]))/(MAX(Таблица1[БСП ао - цена])-MIN(Таблица1[БСП ао - цена]))</f>
        <v>5.0341019811627155E-2</v>
      </c>
      <c r="U271" s="5">
        <f>(Таблица1[[#This Row],[СевСт-ао цена]]-AVERAGE(Таблица1[СевСт-ао цена]))/_xlfn.STDEV.S(Таблица1[СевСт-ао цена])</f>
        <v>-0.24509223040797459</v>
      </c>
      <c r="V271" s="5">
        <f>(Таблица1[[#This Row],[СевСт-ао цена]]-MIN(Таблица1[СевСт-ао цена]))/(MAX(Таблица1[СевСт-ао цена])-MIN(Таблица1[СевСт-ао цена]))</f>
        <v>0.25906425750867529</v>
      </c>
      <c r="W271" s="5">
        <f>(Таблица1[[#This Row],[Аэрофлот - цена]]-AVERAGE(Таблица1[Аэрофлот - цена]))/_xlfn.STDEV.S(Таблица1[Аэрофлот - цена])</f>
        <v>-1.1953326290589121</v>
      </c>
      <c r="X271" s="5">
        <f>(Таблица1[[#This Row],[Аэрофлот - цена]]-MIN(Таблица1[Аэрофлот - цена]))/(MAX(Таблица1[Аэрофлот - цена])-MIN(Таблица1[Аэрофлот - цена]))</f>
        <v>4.044704630122406E-2</v>
      </c>
    </row>
    <row r="272" spans="1:24" x14ac:dyDescent="0.25">
      <c r="A272" s="1">
        <v>42093</v>
      </c>
      <c r="B272" s="6">
        <v>32.200000000000003</v>
      </c>
      <c r="C272" s="6">
        <v>641.04999999999995</v>
      </c>
      <c r="D272" s="6">
        <v>35.76</v>
      </c>
      <c r="E272">
        <v>290010</v>
      </c>
      <c r="F272">
        <v>3588000</v>
      </c>
      <c r="G272">
        <v>27471600</v>
      </c>
      <c r="H272" s="5">
        <f>(Таблица1[[#This Row],[БСП ао - цена]]-B271)/B271</f>
        <v>1.2578616352201324E-2</v>
      </c>
      <c r="I272" s="5">
        <f>(Таблица1[[#This Row],[СевСт-ао цена]]-C271)/C271</f>
        <v>-2.7224642190416927E-3</v>
      </c>
      <c r="J272" s="5">
        <f>(Таблица1[[#This Row],[Аэрофлот - цена]]-D271)/D271</f>
        <v>9.3577981651375985E-2</v>
      </c>
      <c r="K272" s="5">
        <f>LN(Таблица1[[#This Row],[БСП ао - объём]])</f>
        <v>12.57767068412676</v>
      </c>
      <c r="L272" s="5">
        <f>LN(Таблица1[[#This Row],[СевСт-ао - объём]])</f>
        <v>15.093105502160824</v>
      </c>
      <c r="M272" s="5">
        <f>LN(Таблица1[[#This Row],[Аэрофлот - объём]])</f>
        <v>17.128663301733834</v>
      </c>
      <c r="N272" s="6">
        <f>Таблица1[[#This Row],[БСП ао - цена]]*10</f>
        <v>322</v>
      </c>
      <c r="O272" s="6">
        <f>Таблица1[[#This Row],[Аэрофлот - цена]]*10</f>
        <v>357.59999999999997</v>
      </c>
      <c r="P272" s="5">
        <f>Таблица1[[#This Row],[БСП ао - объём]]*Таблица1[[#This Row],[БСП ао - цена]]</f>
        <v>9338322</v>
      </c>
      <c r="Q272" s="5">
        <f>Таблица1[[#This Row],[СевСт-ао - объём]]*Таблица1[[#This Row],[СевСт-ао цена]]</f>
        <v>2300087400</v>
      </c>
      <c r="R272" s="5">
        <f>Таблица1[[#This Row],[Аэрофлот - объём]]*Таблица1[[#This Row],[Аэрофлот - цена]]</f>
        <v>982384416</v>
      </c>
      <c r="S272" s="5">
        <f>(Таблица1[[#This Row],[БСП ао - цена]]-AVERAGE(Таблица1[БСП ао - цена]))/_xlfn.STDEV.S(Таблица1[БСП ао - цена])</f>
        <v>-1.000173762815995</v>
      </c>
      <c r="T272" s="5">
        <f>(Таблица1[[#This Row],[БСП ао - цена]]-MIN(Таблица1[БСП ао - цена]))/(MAX(Таблица1[БСП ао - цена])-MIN(Таблица1[БСП ао - цена]))</f>
        <v>5.2939265995453087E-2</v>
      </c>
      <c r="U272" s="5">
        <f>(Таблица1[[#This Row],[СевСт-ао цена]]-AVERAGE(Таблица1[СевСт-ао цена]))/_xlfn.STDEV.S(Таблица1[СевСт-ао цена])</f>
        <v>-0.24968961736401404</v>
      </c>
      <c r="V272" s="5">
        <f>(Таблица1[[#This Row],[СевСт-ао цена]]-MIN(Таблица1[СевСт-ао цена]))/(MAX(Таблица1[СевСт-ао цена])-MIN(Таблица1[СевСт-ао цена]))</f>
        <v>0.25801723106377883</v>
      </c>
      <c r="W272" s="5">
        <f>(Таблица1[[#This Row],[Аэрофлот - цена]]-AVERAGE(Таблица1[Аэрофлот - цена]))/_xlfn.STDEV.S(Таблица1[Аэрофлот - цена])</f>
        <v>-1.1187711157552138</v>
      </c>
      <c r="X272" s="5">
        <f>(Таблица1[[#This Row],[Аэрофлот - цена]]-MIN(Таблица1[Аэрофлот - цена]))/(MAX(Таблица1[Аэрофлот - цена])-MIN(Таблица1[Аэрофлот - цена]))</f>
        <v>5.6732304417243196E-2</v>
      </c>
    </row>
    <row r="273" spans="1:24" x14ac:dyDescent="0.25">
      <c r="A273" s="1">
        <v>42100</v>
      </c>
      <c r="B273" s="6">
        <v>32.75</v>
      </c>
      <c r="C273" s="6">
        <v>607</v>
      </c>
      <c r="D273" s="6">
        <v>38</v>
      </c>
      <c r="E273">
        <v>234850</v>
      </c>
      <c r="F273">
        <v>3523420</v>
      </c>
      <c r="G273">
        <v>35290800</v>
      </c>
      <c r="H273" s="5">
        <f>(Таблица1[[#This Row],[БСП ао - цена]]-B272)/B272</f>
        <v>1.7080745341614818E-2</v>
      </c>
      <c r="I273" s="5">
        <f>(Таблица1[[#This Row],[СевСт-ао цена]]-C272)/C272</f>
        <v>-5.311598159269941E-2</v>
      </c>
      <c r="J273" s="5">
        <f>(Таблица1[[#This Row],[Аэрофлот - цена]]-D272)/D272</f>
        <v>6.2639821029082832E-2</v>
      </c>
      <c r="K273" s="5">
        <f>LN(Таблица1[[#This Row],[БСП ао - объём]])</f>
        <v>12.366702291455141</v>
      </c>
      <c r="L273" s="5">
        <f>LN(Таблица1[[#This Row],[СевСт-ао - объём]])</f>
        <v>15.074942666794424</v>
      </c>
      <c r="M273" s="5">
        <f>LN(Таблица1[[#This Row],[Аэрофлот - объём]])</f>
        <v>17.379132864705927</v>
      </c>
      <c r="N273" s="6">
        <f>Таблица1[[#This Row],[БСП ао - цена]]*10</f>
        <v>327.5</v>
      </c>
      <c r="O273" s="6">
        <f>Таблица1[[#This Row],[Аэрофлот - цена]]*10</f>
        <v>380</v>
      </c>
      <c r="P273" s="5">
        <f>Таблица1[[#This Row],[БСП ао - объём]]*Таблица1[[#This Row],[БСП ао - цена]]</f>
        <v>7691337.5</v>
      </c>
      <c r="Q273" s="5">
        <f>Таблица1[[#This Row],[СевСт-ао - объём]]*Таблица1[[#This Row],[СевСт-ао цена]]</f>
        <v>2138715940</v>
      </c>
      <c r="R273" s="5">
        <f>Таблица1[[#This Row],[Аэрофлот - объём]]*Таблица1[[#This Row],[Аэрофлот - цена]]</f>
        <v>1341050400</v>
      </c>
      <c r="S273" s="5">
        <f>(Таблица1[[#This Row],[БСП ао - цена]]-AVERAGE(Таблица1[БСП ао - цена]))/_xlfn.STDEV.S(Таблица1[БСП ао - цена])</f>
        <v>-0.98221363106809234</v>
      </c>
      <c r="T273" s="5">
        <f>(Таблица1[[#This Row],[БСП ао - цена]]-MIN(Таблица1[БСП ао - цена]))/(MAX(Таблица1[БСП ао - цена])-MIN(Таблица1[БСП ао - цена]))</f>
        <v>5.6511854498213707E-2</v>
      </c>
      <c r="U273" s="5">
        <f>(Таблица1[[#This Row],[СевСт-ао цена]]-AVERAGE(Таблица1[СевСт-ао цена]))/_xlfn.STDEV.S(Таблица1[СевСт-ао цена])</f>
        <v>-0.33914163213723891</v>
      </c>
      <c r="V273" s="5">
        <f>(Таблица1[[#This Row],[СевСт-ао цена]]-MIN(Таблица1[СевСт-ао цена]))/(MAX(Таблица1[СевСт-ао цена])-MIN(Таблица1[СевСт-ао цена]))</f>
        <v>0.23764508795022135</v>
      </c>
      <c r="W273" s="5">
        <f>(Таблица1[[#This Row],[Аэрофлот - цена]]-AVERAGE(Таблица1[Аэрофлот - цена]))/_xlfn.STDEV.S(Таблица1[Аэрофлот - цена])</f>
        <v>-1.0627260864087156</v>
      </c>
      <c r="X273" s="5">
        <f>(Таблица1[[#This Row],[Аэрофлот - цена]]-MIN(Таблица1[Аэрофлот - цена]))/(MAX(Таблица1[Аэрофлот - цена])-MIN(Таблица1[Аэрофлот - цена]))</f>
        <v>6.8653539116551351E-2</v>
      </c>
    </row>
    <row r="274" spans="1:24" x14ac:dyDescent="0.25">
      <c r="A274" s="1">
        <v>42107</v>
      </c>
      <c r="B274" s="6">
        <v>35.4</v>
      </c>
      <c r="C274" s="6">
        <v>563</v>
      </c>
      <c r="D274" s="6">
        <v>38.28</v>
      </c>
      <c r="E274">
        <v>764420</v>
      </c>
      <c r="F274">
        <v>6248500</v>
      </c>
      <c r="G274">
        <v>40086300</v>
      </c>
      <c r="H274" s="5">
        <f>(Таблица1[[#This Row],[БСП ао - цена]]-B273)/B273</f>
        <v>8.0916030534351105E-2</v>
      </c>
      <c r="I274" s="5">
        <f>(Таблица1[[#This Row],[СевСт-ао цена]]-C273)/C273</f>
        <v>-7.248764415156507E-2</v>
      </c>
      <c r="J274" s="5">
        <f>(Таблица1[[#This Row],[Аэрофлот - цена]]-D273)/D273</f>
        <v>7.3684210526316091E-3</v>
      </c>
      <c r="K274" s="5">
        <f>LN(Таблица1[[#This Row],[БСП ао - объём]])</f>
        <v>13.546872655317854</v>
      </c>
      <c r="L274" s="5">
        <f>LN(Таблица1[[#This Row],[СевСт-ао - объём]])</f>
        <v>15.647851992907976</v>
      </c>
      <c r="M274" s="5">
        <f>LN(Таблица1[[#This Row],[Аэрофлот - объём]])</f>
        <v>17.50654518801726</v>
      </c>
      <c r="N274" s="6">
        <f>Таблица1[[#This Row],[БСП ао - цена]]*10</f>
        <v>354</v>
      </c>
      <c r="O274" s="6">
        <f>Таблица1[[#This Row],[Аэрофлот - цена]]*10</f>
        <v>382.8</v>
      </c>
      <c r="P274" s="5">
        <f>Таблица1[[#This Row],[БСП ао - объём]]*Таблица1[[#This Row],[БСП ао - цена]]</f>
        <v>27060468</v>
      </c>
      <c r="Q274" s="5">
        <f>Таблица1[[#This Row],[СевСт-ао - объём]]*Таблица1[[#This Row],[СевСт-ао цена]]</f>
        <v>3517905500</v>
      </c>
      <c r="R274" s="5">
        <f>Таблица1[[#This Row],[Аэрофлот - объём]]*Таблица1[[#This Row],[Аэрофлот - цена]]</f>
        <v>1534503564</v>
      </c>
      <c r="S274" s="5">
        <f>(Таблица1[[#This Row],[БСП ао - цена]]-AVERAGE(Таблица1[БСП ао - цена]))/_xlfn.STDEV.S(Таблица1[БСП ао - цена])</f>
        <v>-0.89567845082819675</v>
      </c>
      <c r="T274" s="5">
        <f>(Таблица1[[#This Row],[БСП ао - цена]]-MIN(Таблица1[БСП ао - цена]))/(MAX(Таблица1[БСП ао - цена])-MIN(Таблица1[БСП ао - цена]))</f>
        <v>7.3725235466060399E-2</v>
      </c>
      <c r="U274" s="5">
        <f>(Таблица1[[#This Row],[СевСт-ао цена]]-AVERAGE(Таблица1[СевСт-ао цена]))/_xlfn.STDEV.S(Таблица1[СевСт-ао цена])</f>
        <v>-0.45473307560337395</v>
      </c>
      <c r="V274" s="5">
        <f>(Таблица1[[#This Row],[СевСт-ао цена]]-MIN(Таблица1[СевСт-ао цена]))/(MAX(Таблица1[СевСт-ао цена])-MIN(Таблица1[СевСт-ао цена]))</f>
        <v>0.21131985162139522</v>
      </c>
      <c r="W274" s="5">
        <f>(Таблица1[[#This Row],[Аэрофлот - цена]]-AVERAGE(Таблица1[Аэрофлот - цена]))/_xlfn.STDEV.S(Таблица1[Аэрофлот - цена])</f>
        <v>-1.0557204577404034</v>
      </c>
      <c r="X274" s="5">
        <f>(Таблица1[[#This Row],[Аэрофлот - цена]]-MIN(Таблица1[Аэрофлот - цена]))/(MAX(Таблица1[Аэрофлот - цена])-MIN(Таблица1[Аэрофлот - цена]))</f>
        <v>7.0143693453964873E-2</v>
      </c>
    </row>
    <row r="275" spans="1:24" x14ac:dyDescent="0.25">
      <c r="A275" s="1">
        <v>42114</v>
      </c>
      <c r="B275" s="6">
        <v>35.6</v>
      </c>
      <c r="C275" s="6">
        <v>550</v>
      </c>
      <c r="D275" s="6">
        <v>39.200000000000003</v>
      </c>
      <c r="E275">
        <v>234830</v>
      </c>
      <c r="F275">
        <v>6603540</v>
      </c>
      <c r="G275">
        <v>26206300</v>
      </c>
      <c r="H275" s="5">
        <f>(Таблица1[[#This Row],[БСП ао - цена]]-B274)/B274</f>
        <v>5.6497175141243744E-3</v>
      </c>
      <c r="I275" s="5">
        <f>(Таблица1[[#This Row],[СевСт-ао цена]]-C274)/C274</f>
        <v>-2.3090586145648313E-2</v>
      </c>
      <c r="J275" s="5">
        <f>(Таблица1[[#This Row],[Аэрофлот - цена]]-D274)/D274</f>
        <v>2.4033437826541319E-2</v>
      </c>
      <c r="K275" s="5">
        <f>LN(Таблица1[[#This Row],[БСП ао - объём]])</f>
        <v>12.366617127087862</v>
      </c>
      <c r="L275" s="5">
        <f>LN(Таблица1[[#This Row],[СевСт-ао - объём]])</f>
        <v>15.703116426841456</v>
      </c>
      <c r="M275" s="5">
        <f>LN(Таблица1[[#This Row],[Аэрофлот - объём]])</f>
        <v>17.081510397841196</v>
      </c>
      <c r="N275" s="6">
        <f>Таблица1[[#This Row],[БСП ао - цена]]*10</f>
        <v>356</v>
      </c>
      <c r="O275" s="6">
        <f>Таблица1[[#This Row],[Аэрофлот - цена]]*10</f>
        <v>392</v>
      </c>
      <c r="P275" s="5">
        <f>Таблица1[[#This Row],[БСП ао - объём]]*Таблица1[[#This Row],[БСП ао - цена]]</f>
        <v>8359948</v>
      </c>
      <c r="Q275" s="5">
        <f>Таблица1[[#This Row],[СевСт-ао - объём]]*Таблица1[[#This Row],[СевСт-ао цена]]</f>
        <v>3631947000</v>
      </c>
      <c r="R275" s="5">
        <f>Таблица1[[#This Row],[Аэрофлот - объём]]*Таблица1[[#This Row],[Аэрофлот - цена]]</f>
        <v>1027286960.0000001</v>
      </c>
      <c r="S275" s="5">
        <f>(Таблица1[[#This Row],[БСП ао - цена]]-AVERAGE(Таблица1[БСП ао - цена]))/_xlfn.STDEV.S(Таблица1[БСП ао - цена])</f>
        <v>-0.8891474938289593</v>
      </c>
      <c r="T275" s="5">
        <f>(Таблица1[[#This Row],[БСП ао - цена]]-MIN(Таблица1[БСП ао - цена]))/(MAX(Таблица1[БСП ао - цена])-MIN(Таблица1[БСП ао - цена]))</f>
        <v>7.5024358557973375E-2</v>
      </c>
      <c r="U275" s="5">
        <f>(Таблица1[[#This Row],[СевСт-ао цена]]-AVERAGE(Таблица1[СевСт-ао цена]))/_xlfn.STDEV.S(Таблица1[СевСт-ао цена])</f>
        <v>-0.48888509299109567</v>
      </c>
      <c r="V275" s="5">
        <f>(Таблица1[[#This Row],[СевСт-ао цена]]-MIN(Таблица1[СевСт-ао цена]))/(MAX(Таблица1[СевСт-ао цена])-MIN(Таблица1[СевСт-ао цена]))</f>
        <v>0.20354194088787841</v>
      </c>
      <c r="W275" s="5">
        <f>(Таблица1[[#This Row],[Аэрофлот - цена]]-AVERAGE(Таблица1[Аэрофлот - цена]))/_xlfn.STDEV.S(Таблица1[Аэрофлот - цена])</f>
        <v>-1.03270196354452</v>
      </c>
      <c r="X275" s="5">
        <f>(Таблица1[[#This Row],[Аэрофлот - цена]]-MIN(Таблица1[Аэрофлот - цена]))/(MAX(Таблица1[Аэрофлот - цена])-MIN(Таблица1[Аэрофлот - цена]))</f>
        <v>7.5039914848323577E-2</v>
      </c>
    </row>
    <row r="276" spans="1:24" x14ac:dyDescent="0.25">
      <c r="A276" s="1">
        <v>42121</v>
      </c>
      <c r="B276" s="6">
        <v>36.950000000000003</v>
      </c>
      <c r="C276" s="6">
        <v>578.54999999999995</v>
      </c>
      <c r="D276" s="6">
        <v>38.15</v>
      </c>
      <c r="E276">
        <v>304400</v>
      </c>
      <c r="F276">
        <v>4821550</v>
      </c>
      <c r="G276">
        <v>14561600</v>
      </c>
      <c r="H276" s="5">
        <f>(Таблица1[[#This Row],[БСП ао - цена]]-B275)/B275</f>
        <v>3.7921348314606779E-2</v>
      </c>
      <c r="I276" s="5">
        <f>(Таблица1[[#This Row],[СевСт-ао цена]]-C275)/C275</f>
        <v>5.1909090909090828E-2</v>
      </c>
      <c r="J276" s="5">
        <f>(Таблица1[[#This Row],[Аэрофлот - цена]]-D275)/D275</f>
        <v>-2.6785714285714392E-2</v>
      </c>
      <c r="K276" s="5">
        <f>LN(Таблица1[[#This Row],[БСП ао - объём]])</f>
        <v>12.626097904969669</v>
      </c>
      <c r="L276" s="5">
        <f>LN(Таблица1[[#This Row],[СевСт-ао - объём]])</f>
        <v>15.388606011095543</v>
      </c>
      <c r="M276" s="5">
        <f>LN(Таблица1[[#This Row],[Аэрофлот - объём]])</f>
        <v>16.493898484805229</v>
      </c>
      <c r="N276" s="6">
        <f>Таблица1[[#This Row],[БСП ао - цена]]*10</f>
        <v>369.5</v>
      </c>
      <c r="O276" s="6">
        <f>Таблица1[[#This Row],[Аэрофлот - цена]]*10</f>
        <v>381.5</v>
      </c>
      <c r="P276" s="5">
        <f>Таблица1[[#This Row],[БСП ао - объём]]*Таблица1[[#This Row],[БСП ао - цена]]</f>
        <v>11247580</v>
      </c>
      <c r="Q276" s="5">
        <f>Таблица1[[#This Row],[СевСт-ао - объём]]*Таблица1[[#This Row],[СевСт-ао цена]]</f>
        <v>2789507752.5</v>
      </c>
      <c r="R276" s="5">
        <f>Таблица1[[#This Row],[Аэрофлот - объём]]*Таблица1[[#This Row],[Аэрофлот - цена]]</f>
        <v>555525040</v>
      </c>
      <c r="S276" s="5">
        <f>(Таблица1[[#This Row],[БСП ао - цена]]-AVERAGE(Таблица1[БСП ао - цена]))/_xlfn.STDEV.S(Таблица1[БСП ао - цена])</f>
        <v>-0.84506353408410673</v>
      </c>
      <c r="T276" s="5">
        <f>(Таблица1[[#This Row],[БСП ао - цена]]-MIN(Таблица1[БСП ао - цена]))/(MAX(Таблица1[БСП ао - цена])-MIN(Таблица1[БСП ао - цена]))</f>
        <v>8.3793439428385866E-2</v>
      </c>
      <c r="U276" s="5">
        <f>(Таблица1[[#This Row],[СевСт-ао цена]]-AVERAGE(Таблица1[СевСт-ао цена]))/_xlfn.STDEV.S(Таблица1[СевСт-ао цена])</f>
        <v>-0.41388200865113767</v>
      </c>
      <c r="V276" s="5">
        <f>(Таблица1[[#This Row],[СевСт-ао цена]]-MIN(Таблица1[СевСт-ао цена]))/(MAX(Таблица1[СевСт-ао цена])-MIN(Таблица1[СевСт-ао цена]))</f>
        <v>0.22062342946033262</v>
      </c>
      <c r="W276" s="5">
        <f>(Таблица1[[#This Row],[Аэрофлот - цена]]-AVERAGE(Таблица1[Аэрофлот - цена]))/_xlfn.STDEV.S(Таблица1[Аэрофлот - цена])</f>
        <v>-1.0589730710506913</v>
      </c>
      <c r="X276" s="5">
        <f>(Таблица1[[#This Row],[Аэрофлот - цена]]-MIN(Таблица1[Аэрофлот - цена]))/(MAX(Таблица1[Аэрофлот - цена])-MIN(Таблица1[Аэрофлот - цена]))</f>
        <v>6.9451836083022869E-2</v>
      </c>
    </row>
    <row r="277" spans="1:24" x14ac:dyDescent="0.25">
      <c r="A277" s="1">
        <v>42128</v>
      </c>
      <c r="B277" s="6">
        <v>38.6</v>
      </c>
      <c r="C277" s="6">
        <v>589.79999999999995</v>
      </c>
      <c r="D277" s="6">
        <v>40.700000000000003</v>
      </c>
      <c r="E277">
        <v>232940</v>
      </c>
      <c r="F277">
        <v>5096290</v>
      </c>
      <c r="G277">
        <v>23714600</v>
      </c>
      <c r="H277" s="5">
        <f>(Таблица1[[#This Row],[БСП ао - цена]]-B276)/B276</f>
        <v>4.4654939106901173E-2</v>
      </c>
      <c r="I277" s="5">
        <f>(Таблица1[[#This Row],[СевСт-ао цена]]-C276)/C276</f>
        <v>1.944516463572725E-2</v>
      </c>
      <c r="J277" s="5">
        <f>(Таблица1[[#This Row],[Аэрофлот - цена]]-D276)/D276</f>
        <v>6.6841415465268797E-2</v>
      </c>
      <c r="K277" s="5">
        <f>LN(Таблица1[[#This Row],[БСП ао - объём]])</f>
        <v>12.358536188656643</v>
      </c>
      <c r="L277" s="5">
        <f>LN(Таблица1[[#This Row],[СевСт-ао - объём]])</f>
        <v>15.444023381993309</v>
      </c>
      <c r="M277" s="5">
        <f>LN(Таблица1[[#This Row],[Аэрофлот - объём]])</f>
        <v>16.981601450189732</v>
      </c>
      <c r="N277" s="6">
        <f>Таблица1[[#This Row],[БСП ао - цена]]*10</f>
        <v>386</v>
      </c>
      <c r="O277" s="6">
        <f>Таблица1[[#This Row],[Аэрофлот - цена]]*10</f>
        <v>407</v>
      </c>
      <c r="P277" s="5">
        <f>Таблица1[[#This Row],[БСП ао - объём]]*Таблица1[[#This Row],[БСП ао - цена]]</f>
        <v>8991484</v>
      </c>
      <c r="Q277" s="5">
        <f>Таблица1[[#This Row],[СевСт-ао - объём]]*Таблица1[[#This Row],[СевСт-ао цена]]</f>
        <v>3005791842</v>
      </c>
      <c r="R277" s="5">
        <f>Таблица1[[#This Row],[Аэрофлот - объём]]*Таблица1[[#This Row],[Аэрофлот - цена]]</f>
        <v>965184220.00000012</v>
      </c>
      <c r="S277" s="5">
        <f>(Таблица1[[#This Row],[БСП ао - цена]]-AVERAGE(Таблица1[БСП ао - цена]))/_xlfn.STDEV.S(Таблица1[БСП ао - цена])</f>
        <v>-0.79118313884039815</v>
      </c>
      <c r="T277" s="5">
        <f>(Таблица1[[#This Row],[БСП ао - цена]]-MIN(Таблица1[БСП ао - цена]))/(MAX(Таблица1[БСП ао - цена])-MIN(Таблица1[БСП ао - цена]))</f>
        <v>9.4511204936667759E-2</v>
      </c>
      <c r="U277" s="5">
        <f>(Таблица1[[#This Row],[СевСт-ао цена]]-AVERAGE(Таблица1[СевСт-ао цена]))/_xlfn.STDEV.S(Таблица1[СевСт-ао цена])</f>
        <v>-0.38432737821945545</v>
      </c>
      <c r="V277" s="5">
        <f>(Таблица1[[#This Row],[СевСт-ао цена]]-MIN(Таблица1[СевСт-ао цена]))/(MAX(Таблица1[СевСт-ао цена])-MIN(Таблица1[СевСт-ао цена]))</f>
        <v>0.22735431374895293</v>
      </c>
      <c r="W277" s="5">
        <f>(Таблица1[[#This Row],[Аэрофлот - цена]]-AVERAGE(Таблица1[Аэрофлот - цена]))/_xlfn.STDEV.S(Таблица1[Аэрофлот - цена])</f>
        <v>-0.99517180996427568</v>
      </c>
      <c r="X277" s="5">
        <f>(Таблица1[[#This Row],[Аэрофлот - цена]]-MIN(Таблица1[Аэрофлот - цена]))/(MAX(Таблица1[Аэрофлот - цена])-MIN(Таблица1[Аэрофлот - цена]))</f>
        <v>8.3022884513038853E-2</v>
      </c>
    </row>
    <row r="278" spans="1:24" x14ac:dyDescent="0.25">
      <c r="A278" s="1">
        <v>42135</v>
      </c>
      <c r="B278" s="6">
        <v>38.4</v>
      </c>
      <c r="C278" s="6">
        <v>621.70000000000005</v>
      </c>
      <c r="D278" s="6">
        <v>40.61</v>
      </c>
      <c r="E278">
        <v>107700</v>
      </c>
      <c r="F278">
        <v>5808890</v>
      </c>
      <c r="G278">
        <v>24593300</v>
      </c>
      <c r="H278" s="5">
        <f>(Таблица1[[#This Row],[БСП ао - цена]]-B277)/B277</f>
        <v>-5.1813471502591404E-3</v>
      </c>
      <c r="I278" s="5">
        <f>(Таблица1[[#This Row],[СевСт-ао цена]]-C277)/C277</f>
        <v>5.4086130891827899E-2</v>
      </c>
      <c r="J278" s="5">
        <f>(Таблица1[[#This Row],[Аэрофлот - цена]]-D277)/D277</f>
        <v>-2.2113022113022947E-3</v>
      </c>
      <c r="K278" s="5">
        <f>LN(Таблица1[[#This Row],[БСП ао - объём]])</f>
        <v>11.58710486314448</v>
      </c>
      <c r="L278" s="5">
        <f>LN(Таблица1[[#This Row],[СевСт-ао - объём]])</f>
        <v>15.574900060661793</v>
      </c>
      <c r="M278" s="5">
        <f>LN(Таблица1[[#This Row],[Аэрофлот - объём]])</f>
        <v>17.017984606082912</v>
      </c>
      <c r="N278" s="6">
        <f>Таблица1[[#This Row],[БСП ао - цена]]*10</f>
        <v>384</v>
      </c>
      <c r="O278" s="6">
        <f>Таблица1[[#This Row],[Аэрофлот - цена]]*10</f>
        <v>406.1</v>
      </c>
      <c r="P278" s="5">
        <f>Таблица1[[#This Row],[БСП ао - объём]]*Таблица1[[#This Row],[БСП ао - цена]]</f>
        <v>4135680</v>
      </c>
      <c r="Q278" s="5">
        <f>Таблица1[[#This Row],[СевСт-ао - объём]]*Таблица1[[#This Row],[СевСт-ао цена]]</f>
        <v>3611386913.0000005</v>
      </c>
      <c r="R278" s="5">
        <f>Таблица1[[#This Row],[Аэрофлот - объём]]*Таблица1[[#This Row],[Аэрофлот - цена]]</f>
        <v>998733913</v>
      </c>
      <c r="S278" s="5">
        <f>(Таблица1[[#This Row],[БСП ао - цена]]-AVERAGE(Таблица1[БСП ао - цена]))/_xlfn.STDEV.S(Таблица1[БСП ао - цена])</f>
        <v>-0.79771409583963571</v>
      </c>
      <c r="T278" s="5">
        <f>(Таблица1[[#This Row],[БСП ао - цена]]-MIN(Таблица1[БСП ао - цена]))/(MAX(Таблица1[БСП ао - цена])-MIN(Таблица1[БСП ао - цена]))</f>
        <v>9.3212081844754782E-2</v>
      </c>
      <c r="U278" s="5">
        <f>(Таблица1[[#This Row],[СевСт-ао цена]]-AVERAGE(Таблица1[СевСт-ао цена]))/_xlfn.STDEV.S(Таблица1[СевСт-ао цена])</f>
        <v>-0.30052358170650728</v>
      </c>
      <c r="V278" s="5">
        <f>(Таблица1[[#This Row],[СевСт-ао цена]]-MIN(Таблица1[СевСт-ао цена]))/(MAX(Таблица1[СевСт-ао цена])-MIN(Таблица1[СевСт-ао цена]))</f>
        <v>0.24644011008735192</v>
      </c>
      <c r="W278" s="5">
        <f>(Таблица1[[#This Row],[Аэрофлот - цена]]-AVERAGE(Таблица1[Аэрофлот - цена]))/_xlfn.STDEV.S(Таблица1[Аэрофлот - цена])</f>
        <v>-0.9974236191790905</v>
      </c>
      <c r="X278" s="5">
        <f>(Таблица1[[#This Row],[Аэрофлот - цена]]-MIN(Таблица1[Аэрофлот - цена]))/(MAX(Таблица1[Аэрофлот - цена])-MIN(Таблица1[Аэрофлот - цена]))</f>
        <v>8.254390633315592E-2</v>
      </c>
    </row>
    <row r="279" spans="1:24" x14ac:dyDescent="0.25">
      <c r="A279" s="1">
        <v>42142</v>
      </c>
      <c r="B279" s="6">
        <v>40.700000000000003</v>
      </c>
      <c r="C279" s="6">
        <v>617.6</v>
      </c>
      <c r="D279" s="6">
        <v>41.2</v>
      </c>
      <c r="E279">
        <v>452740</v>
      </c>
      <c r="F279">
        <v>5232680</v>
      </c>
      <c r="G279">
        <v>15652100</v>
      </c>
      <c r="H279" s="5">
        <f>(Таблица1[[#This Row],[БСП ао - цена]]-B278)/B278</f>
        <v>5.9895833333333447E-2</v>
      </c>
      <c r="I279" s="5">
        <f>(Таблица1[[#This Row],[СевСт-ао цена]]-C278)/C278</f>
        <v>-6.5948206530481298E-3</v>
      </c>
      <c r="J279" s="5">
        <f>(Таблица1[[#This Row],[Аэрофлот - цена]]-D278)/D278</f>
        <v>1.4528441270623084E-2</v>
      </c>
      <c r="K279" s="5">
        <f>LN(Таблица1[[#This Row],[БСП ао - объём]])</f>
        <v>13.023073288257116</v>
      </c>
      <c r="L279" s="5">
        <f>LN(Таблица1[[#This Row],[СевСт-ао - объём]])</f>
        <v>15.470434133092839</v>
      </c>
      <c r="M279" s="5">
        <f>LN(Таблица1[[#This Row],[Аэрофлот - объём]])</f>
        <v>16.566115651251909</v>
      </c>
      <c r="N279" s="6">
        <f>Таблица1[[#This Row],[БСП ао - цена]]*10</f>
        <v>407</v>
      </c>
      <c r="O279" s="6">
        <f>Таблица1[[#This Row],[Аэрофлот - цена]]*10</f>
        <v>412</v>
      </c>
      <c r="P279" s="5">
        <f>Таблица1[[#This Row],[БСП ао - объём]]*Таблица1[[#This Row],[БСП ао - цена]]</f>
        <v>18426518</v>
      </c>
      <c r="Q279" s="5">
        <f>Таблица1[[#This Row],[СевСт-ао - объём]]*Таблица1[[#This Row],[СевСт-ао цена]]</f>
        <v>3231703168</v>
      </c>
      <c r="R279" s="5">
        <f>Таблица1[[#This Row],[Аэрофлот - объём]]*Таблица1[[#This Row],[Аэрофлот - цена]]</f>
        <v>644866520</v>
      </c>
      <c r="S279" s="5">
        <f>(Таблица1[[#This Row],[БСП ао - цена]]-AVERAGE(Таблица1[БСП ао - цена]))/_xlfn.STDEV.S(Таблица1[БСП ао - цена])</f>
        <v>-0.72260809034840534</v>
      </c>
      <c r="T279" s="5">
        <f>(Таблица1[[#This Row],[БСП ао - цена]]-MIN(Таблица1[БСП ао - цена]))/(MAX(Таблица1[БСП ао - цена])-MIN(Таблица1[БСП ао - цена]))</f>
        <v>0.10815199740175384</v>
      </c>
      <c r="U279" s="5">
        <f>(Таблица1[[#This Row],[СевСт-ао цена]]-AVERAGE(Таблица1[СевСт-ао цена]))/_xlfn.STDEV.S(Таблица1[СевСт-ао цена])</f>
        <v>-0.31129460257494268</v>
      </c>
      <c r="V279" s="5">
        <f>(Таблица1[[#This Row],[СевСт-ао цена]]-MIN(Таблица1[СевСт-ао цена]))/(MAX(Таблица1[СевСт-ао цена])-MIN(Таблица1[СевСт-ао цена]))</f>
        <v>0.24398707670216585</v>
      </c>
      <c r="W279" s="5">
        <f>(Таблица1[[#This Row],[Аэрофлот - цена]]-AVERAGE(Таблица1[Аэрофлот - цена]))/_xlfn.STDEV.S(Таблица1[Аэрофлот - цена])</f>
        <v>-0.98266175877086093</v>
      </c>
      <c r="X279" s="5">
        <f>(Таблица1[[#This Row],[Аэрофлот - цена]]-MIN(Таблица1[Аэрофлот - цена]))/(MAX(Таблица1[Аэрофлот - цена])-MIN(Таблица1[Аэрофлот - цена]))</f>
        <v>8.5683874401277282E-2</v>
      </c>
    </row>
    <row r="280" spans="1:24" x14ac:dyDescent="0.25">
      <c r="A280" s="1">
        <v>42149</v>
      </c>
      <c r="B280" s="6">
        <v>39.85</v>
      </c>
      <c r="C280" s="6">
        <v>608.4</v>
      </c>
      <c r="D280" s="6">
        <v>41.1</v>
      </c>
      <c r="E280">
        <v>74390</v>
      </c>
      <c r="F280">
        <v>4754680</v>
      </c>
      <c r="G280">
        <v>11614500</v>
      </c>
      <c r="H280" s="5">
        <f>(Таблица1[[#This Row],[БСП ао - цена]]-B279)/B279</f>
        <v>-2.0884520884520918E-2</v>
      </c>
      <c r="I280" s="5">
        <f>(Таблица1[[#This Row],[СевСт-ао цена]]-C279)/C279</f>
        <v>-1.4896373056994892E-2</v>
      </c>
      <c r="J280" s="5">
        <f>(Таблица1[[#This Row],[Аэрофлот - цена]]-D279)/D279</f>
        <v>-2.427184466019452E-3</v>
      </c>
      <c r="K280" s="5">
        <f>LN(Таблица1[[#This Row],[БСП ао - объём]])</f>
        <v>11.217076803185387</v>
      </c>
      <c r="L280" s="5">
        <f>LN(Таблица1[[#This Row],[СевСт-ао - объём]])</f>
        <v>15.374639954115551</v>
      </c>
      <c r="M280" s="5">
        <f>LN(Таблица1[[#This Row],[Аэрофлот - объём]])</f>
        <v>16.267764875477024</v>
      </c>
      <c r="N280" s="6">
        <f>Таблица1[[#This Row],[БСП ао - цена]]*10</f>
        <v>398.5</v>
      </c>
      <c r="O280" s="6">
        <f>Таблица1[[#This Row],[Аэрофлот - цена]]*10</f>
        <v>411</v>
      </c>
      <c r="P280" s="5">
        <f>Таблица1[[#This Row],[БСП ао - объём]]*Таблица1[[#This Row],[БСП ао - цена]]</f>
        <v>2964441.5</v>
      </c>
      <c r="Q280" s="5">
        <f>Таблица1[[#This Row],[СевСт-ао - объём]]*Таблица1[[#This Row],[СевСт-ао цена]]</f>
        <v>2892747312</v>
      </c>
      <c r="R280" s="5">
        <f>Таблица1[[#This Row],[Аэрофлот - объём]]*Таблица1[[#This Row],[Аэрофлот - цена]]</f>
        <v>477355950</v>
      </c>
      <c r="S280" s="5">
        <f>(Таблица1[[#This Row],[БСП ао - цена]]-AVERAGE(Таблица1[БСП ао - цена]))/_xlfn.STDEV.S(Таблица1[БСП ао - цена])</f>
        <v>-0.75036465759516435</v>
      </c>
      <c r="T280" s="5">
        <f>(Таблица1[[#This Row],[БСП ао - цена]]-MIN(Таблица1[БСП ао - цена]))/(MAX(Таблица1[БСП ао - цена])-MIN(Таблица1[БСП ао - цена]))</f>
        <v>0.10263072426112375</v>
      </c>
      <c r="U280" s="5">
        <f>(Таблица1[[#This Row],[СевСт-ао цена]]-AVERAGE(Таблица1[СевСт-ао цена]))/_xlfn.STDEV.S(Таблица1[СевСт-ао цена])</f>
        <v>-0.33546372257240736</v>
      </c>
      <c r="V280" s="5">
        <f>(Таблица1[[#This Row],[СевСт-ао цена]]-MIN(Таблица1[СевСт-ао цена]))/(MAX(Таблица1[СевСт-ао цена])-MIN(Таблица1[СевСт-ао цена]))</f>
        <v>0.23848270910613853</v>
      </c>
      <c r="W280" s="5">
        <f>(Таблица1[[#This Row],[Аэрофлот - цена]]-AVERAGE(Таблица1[Аэрофлот - цена]))/_xlfn.STDEV.S(Таблица1[Аэрофлот - цена])</f>
        <v>-0.98516376900954394</v>
      </c>
      <c r="X280" s="5">
        <f>(Таблица1[[#This Row],[Аэрофлот - цена]]-MIN(Таблица1[Аэрофлот - цена]))/(MAX(Таблица1[Аэрофлот - цена])-MIN(Таблица1[Аэрофлот - цена]))</f>
        <v>8.5151676423629585E-2</v>
      </c>
    </row>
    <row r="281" spans="1:24" x14ac:dyDescent="0.25">
      <c r="A281" s="1">
        <v>42156</v>
      </c>
      <c r="B281" s="6">
        <v>38.450000000000003</v>
      </c>
      <c r="C281" s="6">
        <v>618.1</v>
      </c>
      <c r="D281" s="6">
        <v>39.799999999999997</v>
      </c>
      <c r="E281">
        <v>86270</v>
      </c>
      <c r="F281">
        <v>5020880</v>
      </c>
      <c r="G281">
        <v>10562000</v>
      </c>
      <c r="H281" s="5">
        <f>(Таблица1[[#This Row],[БСП ао - цена]]-B280)/B280</f>
        <v>-3.5131744040150528E-2</v>
      </c>
      <c r="I281" s="5">
        <f>(Таблица1[[#This Row],[СевСт-ао цена]]-C280)/C280</f>
        <v>1.5943458251150636E-2</v>
      </c>
      <c r="J281" s="5">
        <f>(Таблица1[[#This Row],[Аэрофлот - цена]]-D280)/D280</f>
        <v>-3.1630170316301803E-2</v>
      </c>
      <c r="K281" s="5">
        <f>LN(Таблица1[[#This Row],[БСП ао - объём]])</f>
        <v>11.365237192070625</v>
      </c>
      <c r="L281" s="5">
        <f>LN(Таблица1[[#This Row],[СевСт-ао - объём]])</f>
        <v>15.429115775109652</v>
      </c>
      <c r="M281" s="5">
        <f>LN(Таблица1[[#This Row],[Аэрофлот - объём]])</f>
        <v>16.172773212249016</v>
      </c>
      <c r="N281" s="6">
        <f>Таблица1[[#This Row],[БСП ао - цена]]*10</f>
        <v>384.5</v>
      </c>
      <c r="O281" s="6">
        <f>Таблица1[[#This Row],[Аэрофлот - цена]]*10</f>
        <v>398</v>
      </c>
      <c r="P281" s="5">
        <f>Таблица1[[#This Row],[БСП ао - объём]]*Таблица1[[#This Row],[БСП ао - цена]]</f>
        <v>3317081.5000000005</v>
      </c>
      <c r="Q281" s="5">
        <f>Таблица1[[#This Row],[СевСт-ао - объём]]*Таблица1[[#This Row],[СевСт-ао цена]]</f>
        <v>3103405928</v>
      </c>
      <c r="R281" s="5">
        <f>Таблица1[[#This Row],[Аэрофлот - объём]]*Таблица1[[#This Row],[Аэрофлот - цена]]</f>
        <v>420367599.99999994</v>
      </c>
      <c r="S281" s="5">
        <f>(Таблица1[[#This Row],[БСП ао - цена]]-AVERAGE(Таблица1[БСП ао - цена]))/_xlfn.STDEV.S(Таблица1[БСП ао - цена])</f>
        <v>-0.79608135658982615</v>
      </c>
      <c r="T281" s="5">
        <f>(Таблица1[[#This Row],[БСП ао - цена]]-MIN(Таблица1[БСП ао - цена]))/(MAX(Таблица1[БСП ао - цена])-MIN(Таблица1[БСП ао - цена]))</f>
        <v>9.3536862617733058E-2</v>
      </c>
      <c r="U281" s="5">
        <f>(Таблица1[[#This Row],[СевСт-ао цена]]-AVERAGE(Таблица1[СевСт-ао цена]))/_xlfn.STDEV.S(Таблица1[СевСт-ао цена])</f>
        <v>-0.30998106344464565</v>
      </c>
      <c r="V281" s="5">
        <f>(Таблица1[[#This Row],[СевСт-ао цена]]-MIN(Таблица1[СевСт-ао цена]))/(MAX(Таблица1[СевСт-ао цена])-MIN(Таблица1[СевСт-ао цена]))</f>
        <v>0.2442862271149934</v>
      </c>
      <c r="W281" s="5">
        <f>(Таблица1[[#This Row],[Аэрофлот - цена]]-AVERAGE(Таблица1[Аэрофлот - цена]))/_xlfn.STDEV.S(Таблица1[Аэрофлот - цена])</f>
        <v>-1.0176899021124224</v>
      </c>
      <c r="X281" s="5">
        <f>(Таблица1[[#This Row],[Аэрофлот - цена]]-MIN(Таблица1[Аэрофлот - цена]))/(MAX(Таблица1[Аэрофлот - цена])-MIN(Таблица1[Аэрофлот - цена]))</f>
        <v>7.8233102714209662E-2</v>
      </c>
    </row>
    <row r="282" spans="1:24" x14ac:dyDescent="0.25">
      <c r="A282" s="1">
        <v>42163</v>
      </c>
      <c r="B282" s="6">
        <v>38.35</v>
      </c>
      <c r="C282" s="6">
        <v>594.20000000000005</v>
      </c>
      <c r="D282" s="6">
        <v>39.78</v>
      </c>
      <c r="E282">
        <v>20910</v>
      </c>
      <c r="F282">
        <v>3645090</v>
      </c>
      <c r="G282">
        <v>9680900</v>
      </c>
      <c r="H282" s="5">
        <f>(Таблица1[[#This Row],[БСП ао - цена]]-B281)/B281</f>
        <v>-2.600780234070258E-3</v>
      </c>
      <c r="I282" s="5">
        <f>(Таблица1[[#This Row],[СевСт-ао цена]]-C281)/C281</f>
        <v>-3.866688238149163E-2</v>
      </c>
      <c r="J282" s="5">
        <f>(Таблица1[[#This Row],[Аэрофлот - цена]]-D281)/D281</f>
        <v>-5.0251256281397044E-4</v>
      </c>
      <c r="K282" s="5">
        <f>LN(Таблица1[[#This Row],[БСП ао - объём]])</f>
        <v>9.94798279242268</v>
      </c>
      <c r="L282" s="5">
        <f>LN(Таблица1[[#This Row],[СевСт-ао - объём]])</f>
        <v>15.108891614478093</v>
      </c>
      <c r="M282" s="5">
        <f>LN(Таблица1[[#This Row],[Аэрофлот - объём]])</f>
        <v>16.085665430137446</v>
      </c>
      <c r="N282" s="6">
        <f>Таблица1[[#This Row],[БСП ао - цена]]*10</f>
        <v>383.5</v>
      </c>
      <c r="O282" s="6">
        <f>Таблица1[[#This Row],[Аэрофлот - цена]]*10</f>
        <v>397.8</v>
      </c>
      <c r="P282" s="5">
        <f>Таблица1[[#This Row],[БСП ао - объём]]*Таблица1[[#This Row],[БСП ао - цена]]</f>
        <v>801898.5</v>
      </c>
      <c r="Q282" s="5">
        <f>Таблица1[[#This Row],[СевСт-ао - объём]]*Таблица1[[#This Row],[СевСт-ао цена]]</f>
        <v>2165912478</v>
      </c>
      <c r="R282" s="5">
        <f>Таблица1[[#This Row],[Аэрофлот - объём]]*Таблица1[[#This Row],[Аэрофлот - цена]]</f>
        <v>385106202</v>
      </c>
      <c r="S282" s="5">
        <f>(Таблица1[[#This Row],[БСП ао - цена]]-AVERAGE(Таблица1[БСП ао - цена]))/_xlfn.STDEV.S(Таблица1[БСП ао - цена])</f>
        <v>-0.79934683508944493</v>
      </c>
      <c r="T282" s="5">
        <f>(Таблица1[[#This Row],[БСП ао - цена]]-MIN(Таблица1[БСП ао - цена]))/(MAX(Таблица1[БСП ао - цена])-MIN(Таблица1[БСП ао - цена]))</f>
        <v>9.2887301071776562E-2</v>
      </c>
      <c r="U282" s="5">
        <f>(Таблица1[[#This Row],[СевСт-ао цена]]-AVERAGE(Таблица1[СевСт-ао цена]))/_xlfn.STDEV.S(Таблица1[СевСт-ао цена])</f>
        <v>-0.37276823387284169</v>
      </c>
      <c r="V282" s="5">
        <f>(Таблица1[[#This Row],[СевСт-ао цена]]-MIN(Таблица1[СевСт-ао цена]))/(MAX(Таблица1[СевСт-ао цена])-MIN(Таблица1[СевСт-ао цена]))</f>
        <v>0.22998683738183559</v>
      </c>
      <c r="W282" s="5">
        <f>(Таблица1[[#This Row],[Аэрофлот - цена]]-AVERAGE(Таблица1[Аэрофлот - цена]))/_xlfn.STDEV.S(Таблица1[Аэрофлот - цена])</f>
        <v>-1.018190304160159</v>
      </c>
      <c r="X282" s="5">
        <f>(Таблица1[[#This Row],[Аэрофлот - цена]]-MIN(Таблица1[Аэрофлот - цена]))/(MAX(Таблица1[Аэрофлот - цена])-MIN(Таблица1[Аэрофлот - цена]))</f>
        <v>7.8126663118680148E-2</v>
      </c>
    </row>
    <row r="283" spans="1:24" x14ac:dyDescent="0.25">
      <c r="A283" s="1">
        <v>42170</v>
      </c>
      <c r="B283" s="6">
        <v>38.5</v>
      </c>
      <c r="C283" s="6">
        <v>585.4</v>
      </c>
      <c r="D283" s="6">
        <v>37.9</v>
      </c>
      <c r="E283">
        <v>64500</v>
      </c>
      <c r="F283">
        <v>3684490</v>
      </c>
      <c r="G283">
        <v>10641000</v>
      </c>
      <c r="H283" s="5">
        <f>(Таблица1[[#This Row],[БСП ао - цена]]-B282)/B282</f>
        <v>3.9113428943937049E-3</v>
      </c>
      <c r="I283" s="5">
        <f>(Таблица1[[#This Row],[СевСт-ао цена]]-C282)/C282</f>
        <v>-1.4809828340626165E-2</v>
      </c>
      <c r="J283" s="5">
        <f>(Таблица1[[#This Row],[Аэрофлот - цена]]-D282)/D282</f>
        <v>-4.725992961287085E-2</v>
      </c>
      <c r="K283" s="5">
        <f>LN(Таблица1[[#This Row],[БСП ао - объём]])</f>
        <v>11.074420502783864</v>
      </c>
      <c r="L283" s="5">
        <f>LN(Таблица1[[#This Row],[СевСт-ао - объём]])</f>
        <v>15.119642675113042</v>
      </c>
      <c r="M283" s="5">
        <f>LN(Таблица1[[#This Row],[Аэрофлот - объём]])</f>
        <v>16.180225022423869</v>
      </c>
      <c r="N283" s="6">
        <f>Таблица1[[#This Row],[БСП ао - цена]]*10</f>
        <v>385</v>
      </c>
      <c r="O283" s="6">
        <f>Таблица1[[#This Row],[Аэрофлот - цена]]*10</f>
        <v>379</v>
      </c>
      <c r="P283" s="5">
        <f>Таблица1[[#This Row],[БСП ао - объём]]*Таблица1[[#This Row],[БСП ао - цена]]</f>
        <v>2483250</v>
      </c>
      <c r="Q283" s="5">
        <f>Таблица1[[#This Row],[СевСт-ао - объём]]*Таблица1[[#This Row],[СевСт-ао цена]]</f>
        <v>2156900446</v>
      </c>
      <c r="R283" s="5">
        <f>Таблица1[[#This Row],[Аэрофлот - объём]]*Таблица1[[#This Row],[Аэрофлот - цена]]</f>
        <v>403293900</v>
      </c>
      <c r="S283" s="5">
        <f>(Таблица1[[#This Row],[БСП ао - цена]]-AVERAGE(Таблица1[БСП ао - цена]))/_xlfn.STDEV.S(Таблица1[БСП ао - цена])</f>
        <v>-0.79444861734001693</v>
      </c>
      <c r="T283" s="5">
        <f>(Таблица1[[#This Row],[БСП ао - цена]]-MIN(Таблица1[БСП ао - цена]))/(MAX(Таблица1[БСП ао - цена])-MIN(Таблица1[БСП ао - цена]))</f>
        <v>9.3861643390711277E-2</v>
      </c>
      <c r="U283" s="5">
        <f>(Таблица1[[#This Row],[СевСт-ао цена]]-AVERAGE(Таблица1[СевСт-ао цена]))/_xlfn.STDEV.S(Таблица1[СевСт-ао цена])</f>
        <v>-0.39588652256606888</v>
      </c>
      <c r="V283" s="5">
        <f>(Таблица1[[#This Row],[СевСт-ао цена]]-MIN(Таблица1[СевСт-ао цена]))/(MAX(Таблица1[СевСт-ао цена])-MIN(Таблица1[СевСт-ао цена]))</f>
        <v>0.22472179011607032</v>
      </c>
      <c r="W283" s="5">
        <f>(Таблица1[[#This Row],[Аэрофлот - цена]]-AVERAGE(Таблица1[Аэрофлот - цена]))/_xlfn.STDEV.S(Таблица1[Аэрофлот - цена])</f>
        <v>-1.0652280966473986</v>
      </c>
      <c r="X283" s="5">
        <f>(Таблица1[[#This Row],[Аэрофлот - цена]]-MIN(Таблица1[Аэрофлот - цена]))/(MAX(Таблица1[Аэрофлот - цена])-MIN(Таблица1[Аэрофлот - цена]))</f>
        <v>6.8121341138903654E-2</v>
      </c>
    </row>
    <row r="284" spans="1:24" x14ac:dyDescent="0.25">
      <c r="A284" s="1">
        <v>42177</v>
      </c>
      <c r="B284" s="6">
        <v>39.1</v>
      </c>
      <c r="C284" s="6">
        <v>585</v>
      </c>
      <c r="D284" s="6">
        <v>39.159999999999997</v>
      </c>
      <c r="E284">
        <v>127680</v>
      </c>
      <c r="F284">
        <v>3652310</v>
      </c>
      <c r="G284">
        <v>6835400</v>
      </c>
      <c r="H284" s="5">
        <f>(Таблица1[[#This Row],[БСП ао - цена]]-B283)/B283</f>
        <v>1.5584415584415621E-2</v>
      </c>
      <c r="I284" s="5">
        <f>(Таблица1[[#This Row],[СевСт-ао цена]]-C283)/C283</f>
        <v>-6.8329347454727926E-4</v>
      </c>
      <c r="J284" s="5">
        <f>(Таблица1[[#This Row],[Аэрофлот - цена]]-D283)/D283</f>
        <v>3.324538258575193E-2</v>
      </c>
      <c r="K284" s="5">
        <f>LN(Таблица1[[#This Row],[БСП ао - объём]])</f>
        <v>11.757282412683635</v>
      </c>
      <c r="L284" s="5">
        <f>LN(Таблица1[[#This Row],[СевСт-ао - объём]])</f>
        <v>15.110870402088992</v>
      </c>
      <c r="M284" s="5">
        <f>LN(Таблица1[[#This Row],[Аэрофлот - объём]])</f>
        <v>15.737625548739455</v>
      </c>
      <c r="N284" s="6">
        <f>Таблица1[[#This Row],[БСП ао - цена]]*10</f>
        <v>391</v>
      </c>
      <c r="O284" s="6">
        <f>Таблица1[[#This Row],[Аэрофлот - цена]]*10</f>
        <v>391.59999999999997</v>
      </c>
      <c r="P284" s="5">
        <f>Таблица1[[#This Row],[БСП ао - объём]]*Таблица1[[#This Row],[БСП ао - цена]]</f>
        <v>4992288</v>
      </c>
      <c r="Q284" s="5">
        <f>Таблица1[[#This Row],[СевСт-ао - объём]]*Таблица1[[#This Row],[СевСт-ао цена]]</f>
        <v>2136601350</v>
      </c>
      <c r="R284" s="5">
        <f>Таблица1[[#This Row],[Аэрофлот - объём]]*Таблица1[[#This Row],[Аэрофлот - цена]]</f>
        <v>267674263.99999997</v>
      </c>
      <c r="S284" s="5">
        <f>(Таблица1[[#This Row],[БСП ао - цена]]-AVERAGE(Таблица1[БСП ао - цена]))/_xlfn.STDEV.S(Таблица1[БСП ао - цена])</f>
        <v>-0.77485574634230459</v>
      </c>
      <c r="T284" s="5">
        <f>(Таблица1[[#This Row],[БСП ао - цена]]-MIN(Таблица1[БСП ао - цена]))/(MAX(Таблица1[БСП ао - цена])-MIN(Таблица1[БСП ао - цена]))</f>
        <v>9.7759012666450151E-2</v>
      </c>
      <c r="U284" s="5">
        <f>(Таблица1[[#This Row],[СевСт-ао цена]]-AVERAGE(Таблица1[СевСт-ао цена]))/_xlfn.STDEV.S(Таблица1[СевСт-ао цена])</f>
        <v>-0.39693735387030643</v>
      </c>
      <c r="V284" s="5">
        <f>(Таблица1[[#This Row],[СевСт-ао цена]]-MIN(Таблица1[СевСт-ао цена]))/(MAX(Таблица1[СевСт-ао цена])-MIN(Таблица1[СевСт-ао цена]))</f>
        <v>0.2244824697858083</v>
      </c>
      <c r="W284" s="5">
        <f>(Таблица1[[#This Row],[Аэрофлот - цена]]-AVERAGE(Таблица1[Аэрофлот - цена]))/_xlfn.STDEV.S(Таблица1[Аэрофлот - цена])</f>
        <v>-1.0337027676399935</v>
      </c>
      <c r="X284" s="5">
        <f>(Таблица1[[#This Row],[Аэрофлот - цена]]-MIN(Таблица1[Аэрофлот - цена]))/(MAX(Таблица1[Аэрофлот - цена])-MIN(Таблица1[Аэрофлот - цена]))</f>
        <v>7.4827035657264479E-2</v>
      </c>
    </row>
    <row r="285" spans="1:24" x14ac:dyDescent="0.25">
      <c r="A285" s="1">
        <v>42184</v>
      </c>
      <c r="B285" s="6">
        <v>38.15</v>
      </c>
      <c r="C285" s="6">
        <v>593.5</v>
      </c>
      <c r="D285" s="6">
        <v>37.049999999999997</v>
      </c>
      <c r="E285">
        <v>282540</v>
      </c>
      <c r="F285">
        <v>2923100</v>
      </c>
      <c r="G285">
        <v>8450600</v>
      </c>
      <c r="H285" s="5">
        <f>(Таблица1[[#This Row],[БСП ао - цена]]-B284)/B284</f>
        <v>-2.4296675191815928E-2</v>
      </c>
      <c r="I285" s="5">
        <f>(Таблица1[[#This Row],[СевСт-ао цена]]-C284)/C284</f>
        <v>1.452991452991453E-2</v>
      </c>
      <c r="J285" s="5">
        <f>(Таблица1[[#This Row],[Аэрофлот - цена]]-D284)/D284</f>
        <v>-5.3881511746680273E-2</v>
      </c>
      <c r="K285" s="5">
        <f>LN(Таблица1[[#This Row],[БСП ао - объём]])</f>
        <v>12.551575412465656</v>
      </c>
      <c r="L285" s="5">
        <f>LN(Таблица1[[#This Row],[СевСт-ао - объём]])</f>
        <v>14.888155254934802</v>
      </c>
      <c r="M285" s="5">
        <f>LN(Таблица1[[#This Row],[Аэрофлот - объём]])</f>
        <v>15.949748002729715</v>
      </c>
      <c r="N285" s="6">
        <f>Таблица1[[#This Row],[БСП ао - цена]]*10</f>
        <v>381.5</v>
      </c>
      <c r="O285" s="6">
        <f>Таблица1[[#This Row],[Аэрофлот - цена]]*10</f>
        <v>370.5</v>
      </c>
      <c r="P285" s="5">
        <f>Таблица1[[#This Row],[БСП ао - объём]]*Таблица1[[#This Row],[БСП ао - цена]]</f>
        <v>10778901</v>
      </c>
      <c r="Q285" s="5">
        <f>Таблица1[[#This Row],[СевСт-ао - объём]]*Таблица1[[#This Row],[СевСт-ао цена]]</f>
        <v>1734859850</v>
      </c>
      <c r="R285" s="5">
        <f>Таблица1[[#This Row],[Аэрофлот - объём]]*Таблица1[[#This Row],[Аэрофлот - цена]]</f>
        <v>313094730</v>
      </c>
      <c r="S285" s="5">
        <f>(Таблица1[[#This Row],[БСП ао - цена]]-AVERAGE(Таблица1[БСП ао - цена]))/_xlfn.STDEV.S(Таблица1[БСП ао - цена])</f>
        <v>-0.80587779208868238</v>
      </c>
      <c r="T285" s="5">
        <f>(Таблица1[[#This Row],[БСП ао - цена]]-MIN(Таблица1[БСП ао - цена]))/(MAX(Таблица1[БСП ао - цена])-MIN(Таблица1[БСП ао - цена]))</f>
        <v>9.1588177979863586E-2</v>
      </c>
      <c r="U285" s="5">
        <f>(Таблица1[[#This Row],[СевСт-ао цена]]-AVERAGE(Таблица1[СевСт-ао цена]))/_xlfn.STDEV.S(Таблица1[СевСт-ао цена])</f>
        <v>-0.37460718865525761</v>
      </c>
      <c r="V285" s="5">
        <f>(Таблица1[[#This Row],[СевСт-ао цена]]-MIN(Таблица1[СевСт-ао цена]))/(MAX(Таблица1[СевСт-ао цена])-MIN(Таблица1[СевСт-ао цена]))</f>
        <v>0.22956802680387697</v>
      </c>
      <c r="W285" s="5">
        <f>(Таблица1[[#This Row],[Аэрофлот - цена]]-AVERAGE(Таблица1[Аэрофлот - цена]))/_xlfn.STDEV.S(Таблица1[Аэрофлот - цена])</f>
        <v>-1.0864951836762038</v>
      </c>
      <c r="X285" s="5">
        <f>(Таблица1[[#This Row],[Аэрофлот - цена]]-MIN(Таблица1[Аэрофлот - цена]))/(MAX(Таблица1[Аэрофлот - цена])-MIN(Таблица1[Аэрофлот - цена]))</f>
        <v>6.3597658328898327E-2</v>
      </c>
    </row>
    <row r="286" spans="1:24" x14ac:dyDescent="0.25">
      <c r="A286" s="1">
        <v>42191</v>
      </c>
      <c r="B286" s="6">
        <v>37.549999999999997</v>
      </c>
      <c r="C286" s="6">
        <v>580</v>
      </c>
      <c r="D286" s="6">
        <v>38.07</v>
      </c>
      <c r="E286">
        <v>142660</v>
      </c>
      <c r="F286">
        <v>5804120</v>
      </c>
      <c r="G286">
        <v>11526900</v>
      </c>
      <c r="H286" s="5">
        <f>(Таблица1[[#This Row],[БСП ао - цена]]-B285)/B285</f>
        <v>-1.5727391874180902E-2</v>
      </c>
      <c r="I286" s="5">
        <f>(Таблица1[[#This Row],[СевСт-ао цена]]-C285)/C285</f>
        <v>-2.274641954507161E-2</v>
      </c>
      <c r="J286" s="5">
        <f>(Таблица1[[#This Row],[Аэрофлот - цена]]-D285)/D285</f>
        <v>2.7530364372469723E-2</v>
      </c>
      <c r="K286" s="5">
        <f>LN(Таблица1[[#This Row],[БСП ао - объём]])</f>
        <v>11.86821945583203</v>
      </c>
      <c r="L286" s="5">
        <f>LN(Таблица1[[#This Row],[СевСт-ао - объём]])</f>
        <v>15.57407856816876</v>
      </c>
      <c r="M286" s="5">
        <f>LN(Таблица1[[#This Row],[Аэрофлот - объём]])</f>
        <v>16.260193992261403</v>
      </c>
      <c r="N286" s="6">
        <f>Таблица1[[#This Row],[БСП ао - цена]]*10</f>
        <v>375.5</v>
      </c>
      <c r="O286" s="6">
        <f>Таблица1[[#This Row],[Аэрофлот - цена]]*10</f>
        <v>380.7</v>
      </c>
      <c r="P286" s="5">
        <f>Таблица1[[#This Row],[БСП ао - объём]]*Таблица1[[#This Row],[БСП ао - цена]]</f>
        <v>5356883</v>
      </c>
      <c r="Q286" s="5">
        <f>Таблица1[[#This Row],[СевСт-ао - объём]]*Таблица1[[#This Row],[СевСт-ао цена]]</f>
        <v>3366389600</v>
      </c>
      <c r="R286" s="5">
        <f>Таблица1[[#This Row],[Аэрофлот - объём]]*Таблица1[[#This Row],[Аэрофлот - цена]]</f>
        <v>438829083</v>
      </c>
      <c r="S286" s="5">
        <f>(Таблица1[[#This Row],[БСП ао - цена]]-AVERAGE(Таблица1[БСП ао - цена]))/_xlfn.STDEV.S(Таблица1[БСП ао - цена])</f>
        <v>-0.82547066308639472</v>
      </c>
      <c r="T286" s="5">
        <f>(Таблица1[[#This Row],[БСП ао - цена]]-MIN(Таблица1[БСП ао - цена]))/(MAX(Таблица1[БСП ао - цена])-MIN(Таблица1[БСП ао - цена]))</f>
        <v>8.7690808704124698E-2</v>
      </c>
      <c r="U286" s="5">
        <f>(Таблица1[[#This Row],[СевСт-ао цена]]-AVERAGE(Таблица1[СевСт-ао цена]))/_xlfn.STDEV.S(Таблица1[СевСт-ао цена])</f>
        <v>-0.4100727451732763</v>
      </c>
      <c r="V286" s="5">
        <f>(Таблица1[[#This Row],[СевСт-ао цена]]-MIN(Таблица1[СевСт-ао цена]))/(MAX(Таблица1[СевСт-ао цена])-MIN(Таблица1[СевСт-ао цена]))</f>
        <v>0.2214909656575326</v>
      </c>
      <c r="W286" s="5">
        <f>(Таблица1[[#This Row],[Аэрофлот - цена]]-AVERAGE(Таблица1[Аэрофлот - цена]))/_xlfn.STDEV.S(Таблица1[Аэрофлот - цена])</f>
        <v>-1.0609746792416375</v>
      </c>
      <c r="X286" s="5">
        <f>(Таблица1[[#This Row],[Аэрофлот - цена]]-MIN(Таблица1[Аэрофлот - цена]))/(MAX(Таблица1[Аэрофлот - цена])-MIN(Таблица1[Аэрофлот - цена]))</f>
        <v>6.9026077700904728E-2</v>
      </c>
    </row>
    <row r="287" spans="1:24" x14ac:dyDescent="0.25">
      <c r="A287" s="1">
        <v>42198</v>
      </c>
      <c r="B287" s="6">
        <v>41</v>
      </c>
      <c r="C287" s="6">
        <v>592.20000000000005</v>
      </c>
      <c r="D287" s="6">
        <v>39.549999999999997</v>
      </c>
      <c r="E287">
        <v>335060</v>
      </c>
      <c r="F287">
        <v>3901440</v>
      </c>
      <c r="G287">
        <v>8621700</v>
      </c>
      <c r="H287" s="5">
        <f>(Таблица1[[#This Row],[БСП ао - цена]]-B286)/B286</f>
        <v>9.1877496671105272E-2</v>
      </c>
      <c r="I287" s="5">
        <f>(Таблица1[[#This Row],[СевСт-ао цена]]-C286)/C286</f>
        <v>2.1034482758620767E-2</v>
      </c>
      <c r="J287" s="5">
        <f>(Таблица1[[#This Row],[Аэрофлот - цена]]-D286)/D286</f>
        <v>3.887575518781184E-2</v>
      </c>
      <c r="K287" s="5">
        <f>LN(Таблица1[[#This Row],[БСП ао - объём]])</f>
        <v>12.722064899247524</v>
      </c>
      <c r="L287" s="5">
        <f>LN(Таблица1[[#This Row],[СевСт-ао - объём]])</f>
        <v>15.176856273720199</v>
      </c>
      <c r="M287" s="5">
        <f>LN(Таблица1[[#This Row],[Аэрофлот - объём]])</f>
        <v>15.969792838972664</v>
      </c>
      <c r="N287" s="6">
        <f>Таблица1[[#This Row],[БСП ао - цена]]*10</f>
        <v>410</v>
      </c>
      <c r="O287" s="6">
        <f>Таблица1[[#This Row],[Аэрофлот - цена]]*10</f>
        <v>395.5</v>
      </c>
      <c r="P287" s="5">
        <f>Таблица1[[#This Row],[БСП ао - объём]]*Таблица1[[#This Row],[БСП ао - цена]]</f>
        <v>13737460</v>
      </c>
      <c r="Q287" s="5">
        <f>Таблица1[[#This Row],[СевСт-ао - объём]]*Таблица1[[#This Row],[СевСт-ао цена]]</f>
        <v>2310432768</v>
      </c>
      <c r="R287" s="5">
        <f>Таблица1[[#This Row],[Аэрофлот - объём]]*Таблица1[[#This Row],[Аэрофлот - цена]]</f>
        <v>340988235</v>
      </c>
      <c r="S287" s="5">
        <f>(Таблица1[[#This Row],[БСП ао - цена]]-AVERAGE(Таблица1[БСП ао - цена]))/_xlfn.STDEV.S(Таблица1[БСП ао - цена])</f>
        <v>-0.71281165484954934</v>
      </c>
      <c r="T287" s="5">
        <f>(Таблица1[[#This Row],[БСП ао - цена]]-MIN(Таблица1[БСП ао - цена]))/(MAX(Таблица1[БСП ао - цена])-MIN(Таблица1[БСП ао - цена]))</f>
        <v>0.11010068203962325</v>
      </c>
      <c r="U287" s="5">
        <f>(Таблица1[[#This Row],[СевСт-ао цена]]-AVERAGE(Таблица1[СевСт-ао цена]))/_xlfn.STDEV.S(Таблица1[СевСт-ао цена])</f>
        <v>-0.37802239039402963</v>
      </c>
      <c r="V287" s="5">
        <f>(Таблица1[[#This Row],[СевСт-ао цена]]-MIN(Таблица1[СевСт-ао цена]))/(MAX(Таблица1[СевСт-ао цена])-MIN(Таблица1[СевСт-ао цена]))</f>
        <v>0.22879023573052532</v>
      </c>
      <c r="W287" s="5">
        <f>(Таблица1[[#This Row],[Аэрофлот - цена]]-AVERAGE(Таблица1[Аэрофлот - цена]))/_xlfn.STDEV.S(Таблица1[Аэрофлот - цена])</f>
        <v>-1.0239449277091299</v>
      </c>
      <c r="X287" s="5">
        <f>(Таблица1[[#This Row],[Аэрофлот - цена]]-MIN(Таблица1[Аэрофлот - цена]))/(MAX(Таблица1[Аэрофлот - цена])-MIN(Таблица1[Аэрофлот - цена]))</f>
        <v>7.6902607770090448E-2</v>
      </c>
    </row>
    <row r="288" spans="1:24" x14ac:dyDescent="0.25">
      <c r="A288" s="1">
        <v>42205</v>
      </c>
      <c r="B288" s="6">
        <v>40</v>
      </c>
      <c r="C288" s="6">
        <v>623.9</v>
      </c>
      <c r="D288" s="6">
        <v>39.130000000000003</v>
      </c>
      <c r="E288">
        <v>225630</v>
      </c>
      <c r="F288">
        <v>4821960</v>
      </c>
      <c r="G288">
        <v>8097600</v>
      </c>
      <c r="H288" s="5">
        <f>(Таблица1[[#This Row],[БСП ао - цена]]-B287)/B287</f>
        <v>-2.4390243902439025E-2</v>
      </c>
      <c r="I288" s="5">
        <f>(Таблица1[[#This Row],[СевСт-ао цена]]-C287)/C287</f>
        <v>5.352921310368107E-2</v>
      </c>
      <c r="J288" s="5">
        <f>(Таблица1[[#This Row],[Аэрофлот - цена]]-D287)/D287</f>
        <v>-1.0619469026548537E-2</v>
      </c>
      <c r="K288" s="5">
        <f>LN(Таблица1[[#This Row],[БСП ао - объём]])</f>
        <v>12.326651768488558</v>
      </c>
      <c r="L288" s="5">
        <f>LN(Таблица1[[#This Row],[СевСт-ао - объём]])</f>
        <v>15.388691042375699</v>
      </c>
      <c r="M288" s="5">
        <f>LN(Таблица1[[#This Row],[Аэрофлот - объём]])</f>
        <v>15.907078279441951</v>
      </c>
      <c r="N288" s="6">
        <f>Таблица1[[#This Row],[БСП ао - цена]]*10</f>
        <v>400</v>
      </c>
      <c r="O288" s="6">
        <f>Таблица1[[#This Row],[Аэрофлот - цена]]*10</f>
        <v>391.3</v>
      </c>
      <c r="P288" s="5">
        <f>Таблица1[[#This Row],[БСП ао - объём]]*Таблица1[[#This Row],[БСП ао - цена]]</f>
        <v>9025200</v>
      </c>
      <c r="Q288" s="5">
        <f>Таблица1[[#This Row],[СевСт-ао - объём]]*Таблица1[[#This Row],[СевСт-ао цена]]</f>
        <v>3008420844</v>
      </c>
      <c r="R288" s="5">
        <f>Таблица1[[#This Row],[Аэрофлот - объём]]*Таблица1[[#This Row],[Аэрофлот - цена]]</f>
        <v>316859088</v>
      </c>
      <c r="S288" s="5">
        <f>(Таблица1[[#This Row],[БСП ао - цена]]-AVERAGE(Таблица1[БСП ао - цена]))/_xlfn.STDEV.S(Таблица1[БСП ао - цена])</f>
        <v>-0.74546643984573635</v>
      </c>
      <c r="T288" s="5">
        <f>(Таблица1[[#This Row],[БСП ао - цена]]-MIN(Таблица1[БСП ао - цена]))/(MAX(Таблица1[БСП ао - цена])-MIN(Таблица1[БСП ао - цена]))</f>
        <v>0.10360506658005847</v>
      </c>
      <c r="U288" s="5">
        <f>(Таблица1[[#This Row],[СевСт-ао цена]]-AVERAGE(Таблица1[СевСт-ао цена]))/_xlfn.STDEV.S(Таблица1[СевСт-ао цена])</f>
        <v>-0.29474400953320073</v>
      </c>
      <c r="V288" s="5">
        <f>(Таблица1[[#This Row],[СевСт-ао цена]]-MIN(Таблица1[СевСт-ао цена]))/(MAX(Таблица1[СевСт-ао цена])-MIN(Таблица1[СевСт-ао цена]))</f>
        <v>0.24775637190379318</v>
      </c>
      <c r="W288" s="5">
        <f>(Таблица1[[#This Row],[Аэрофлот - цена]]-AVERAGE(Таблица1[Аэрофлот - цена]))/_xlfn.STDEV.S(Таблица1[Аэрофлот - цена])</f>
        <v>-1.0344533707115982</v>
      </c>
      <c r="X288" s="5">
        <f>(Таблица1[[#This Row],[Аэрофлот - цена]]-MIN(Таблица1[Аэрофлот - цена]))/(MAX(Таблица1[Аэрофлот - цена])-MIN(Таблица1[Аэрофлот - цена]))</f>
        <v>7.46673762639702E-2</v>
      </c>
    </row>
    <row r="289" spans="1:24" x14ac:dyDescent="0.25">
      <c r="A289" s="1">
        <v>42212</v>
      </c>
      <c r="B289" s="6">
        <v>39</v>
      </c>
      <c r="C289" s="6">
        <v>687.5</v>
      </c>
      <c r="D289" s="6">
        <v>39.35</v>
      </c>
      <c r="E289">
        <v>159680</v>
      </c>
      <c r="F289">
        <v>6580340</v>
      </c>
      <c r="G289">
        <v>10939500</v>
      </c>
      <c r="H289" s="5">
        <f>(Таблица1[[#This Row],[БСП ао - цена]]-B288)/B288</f>
        <v>-2.5000000000000001E-2</v>
      </c>
      <c r="I289" s="5">
        <f>(Таблица1[[#This Row],[СевСт-ао цена]]-C288)/C288</f>
        <v>0.10193941336752689</v>
      </c>
      <c r="J289" s="5">
        <f>(Таблица1[[#This Row],[Аэрофлот - цена]]-D288)/D288</f>
        <v>5.6222846920521048E-3</v>
      </c>
      <c r="K289" s="5">
        <f>LN(Таблица1[[#This Row],[БСП ао - объём]])</f>
        <v>11.980927091545292</v>
      </c>
      <c r="L289" s="5">
        <f>LN(Таблица1[[#This Row],[СевСт-ао - объём]])</f>
        <v>15.699596973699085</v>
      </c>
      <c r="M289" s="5">
        <f>LN(Таблица1[[#This Row],[Аэрофлот - объём]])</f>
        <v>16.207890650074535</v>
      </c>
      <c r="N289" s="6">
        <f>Таблица1[[#This Row],[БСП ао - цена]]*10</f>
        <v>390</v>
      </c>
      <c r="O289" s="6">
        <f>Таблица1[[#This Row],[Аэрофлот - цена]]*10</f>
        <v>393.5</v>
      </c>
      <c r="P289" s="5">
        <f>Таблица1[[#This Row],[БСП ао - объём]]*Таблица1[[#This Row],[БСП ао - цена]]</f>
        <v>6227520</v>
      </c>
      <c r="Q289" s="5">
        <f>Таблица1[[#This Row],[СевСт-ао - объём]]*Таблица1[[#This Row],[СевСт-ао цена]]</f>
        <v>4523983750</v>
      </c>
      <c r="R289" s="5">
        <f>Таблица1[[#This Row],[Аэрофлот - объём]]*Таблица1[[#This Row],[Аэрофлот - цена]]</f>
        <v>430469325</v>
      </c>
      <c r="S289" s="5">
        <f>(Таблица1[[#This Row],[БСП ао - цена]]-AVERAGE(Таблица1[БСП ао - цена]))/_xlfn.STDEV.S(Таблица1[БСП ао - цена])</f>
        <v>-0.77812122484192336</v>
      </c>
      <c r="T289" s="5">
        <f>(Таблица1[[#This Row],[БСП ао - цена]]-MIN(Таблица1[БСП ао - цена]))/(MAX(Таблица1[БСП ао - цена])-MIN(Таблица1[БСП ао - цена]))</f>
        <v>9.710945112049367E-2</v>
      </c>
      <c r="U289" s="5">
        <f>(Таблица1[[#This Row],[СевСт-ао цена]]-AVERAGE(Таблица1[СевСт-ао цена]))/_xlfn.STDEV.S(Таблица1[СевСт-ао цена])</f>
        <v>-0.12766183215942364</v>
      </c>
      <c r="V289" s="5">
        <f>(Таблица1[[#This Row],[СевСт-ао цена]]-MIN(Таблица1[СевСт-ао цена]))/(MAX(Таблица1[СевСт-ао цена])-MIN(Таблица1[СевСт-ао цена]))</f>
        <v>0.28580830441546007</v>
      </c>
      <c r="W289" s="5">
        <f>(Таблица1[[#This Row],[Аэрофлот - цена]]-AVERAGE(Таблица1[Аэрофлот - цена]))/_xlfn.STDEV.S(Таблица1[Аэрофлот - цена])</f>
        <v>-1.0289489481864957</v>
      </c>
      <c r="X289" s="5">
        <f>(Таблица1[[#This Row],[Аэрофлот - цена]]-MIN(Таблица1[Аэрофлот - цена]))/(MAX(Таблица1[Аэрофлот - цена])-MIN(Таблица1[Аэрофлот - цена]))</f>
        <v>7.5838211814795095E-2</v>
      </c>
    </row>
    <row r="290" spans="1:24" x14ac:dyDescent="0.25">
      <c r="A290" s="1">
        <v>42219</v>
      </c>
      <c r="B290" s="6">
        <v>40.1</v>
      </c>
      <c r="C290" s="6">
        <v>677.1</v>
      </c>
      <c r="D290" s="6">
        <v>40.520000000000003</v>
      </c>
      <c r="E290">
        <v>281340</v>
      </c>
      <c r="F290">
        <v>4392920</v>
      </c>
      <c r="G290">
        <v>12624700</v>
      </c>
      <c r="H290" s="5">
        <f>(Таблица1[[#This Row],[БСП ао - цена]]-B289)/B289</f>
        <v>2.820512820512824E-2</v>
      </c>
      <c r="I290" s="5">
        <f>(Таблица1[[#This Row],[СевСт-ао цена]]-C289)/C289</f>
        <v>-1.5127272727272694E-2</v>
      </c>
      <c r="J290" s="5">
        <f>(Таблица1[[#This Row],[Аэрофлот - цена]]-D289)/D289</f>
        <v>2.9733163913595977E-2</v>
      </c>
      <c r="K290" s="5">
        <f>LN(Таблица1[[#This Row],[БСП ао - объём]])</f>
        <v>12.547319181311687</v>
      </c>
      <c r="L290" s="5">
        <f>LN(Таблица1[[#This Row],[СевСт-ао - объём]])</f>
        <v>15.295504712002206</v>
      </c>
      <c r="M290" s="5">
        <f>LN(Таблица1[[#This Row],[Аэрофлот - объём]])</f>
        <v>16.35116577046713</v>
      </c>
      <c r="N290" s="6">
        <f>Таблица1[[#This Row],[БСП ао - цена]]*10</f>
        <v>401</v>
      </c>
      <c r="O290" s="6">
        <f>Таблица1[[#This Row],[Аэрофлот - цена]]*10</f>
        <v>405.20000000000005</v>
      </c>
      <c r="P290" s="5">
        <f>Таблица1[[#This Row],[БСП ао - объём]]*Таблица1[[#This Row],[БСП ао - цена]]</f>
        <v>11281734</v>
      </c>
      <c r="Q290" s="5">
        <f>Таблица1[[#This Row],[СевСт-ао - объём]]*Таблица1[[#This Row],[СевСт-ао цена]]</f>
        <v>2974446132</v>
      </c>
      <c r="R290" s="5">
        <f>Таблица1[[#This Row],[Аэрофлот - объём]]*Таблица1[[#This Row],[Аэрофлот - цена]]</f>
        <v>511552844.00000006</v>
      </c>
      <c r="S290" s="5">
        <f>(Таблица1[[#This Row],[БСП ао - цена]]-AVERAGE(Таблица1[БСП ао - цена]))/_xlfn.STDEV.S(Таблица1[БСП ао - цена])</f>
        <v>-0.74220096134611757</v>
      </c>
      <c r="T290" s="5">
        <f>(Таблица1[[#This Row],[БСП ао - цена]]-MIN(Таблица1[БСП ао - цена]))/(MAX(Таблица1[БСП ао - цена])-MIN(Таблица1[БСП ао - цена]))</f>
        <v>0.10425462812601495</v>
      </c>
      <c r="U290" s="5">
        <f>(Таблица1[[#This Row],[СевСт-ао цена]]-AVERAGE(Таблица1[СевСт-ао цена]))/_xlfn.STDEV.S(Таблица1[СевСт-ао цена])</f>
        <v>-0.15498344606960096</v>
      </c>
      <c r="V290" s="5">
        <f>(Таблица1[[#This Row],[СевСт-ао цена]]-MIN(Таблица1[СевСт-ао цена]))/(MAX(Таблица1[СевСт-ао цена])-MIN(Таблица1[СевСт-ао цена]))</f>
        <v>0.27958597582864664</v>
      </c>
      <c r="W290" s="5">
        <f>(Таблица1[[#This Row],[Аэрофлот - цена]]-AVERAGE(Таблица1[Аэрофлот - цена]))/_xlfn.STDEV.S(Таблица1[Аэрофлот - цена])</f>
        <v>-0.999675428393905</v>
      </c>
      <c r="X290" s="5">
        <f>(Таблица1[[#This Row],[Аэрофлот - цена]]-MIN(Таблица1[Аэрофлот - цена]))/(MAX(Таблица1[Аэрофлот - цена])-MIN(Таблица1[Аэрофлот - цена]))</f>
        <v>8.2064928153273028E-2</v>
      </c>
    </row>
    <row r="291" spans="1:24" x14ac:dyDescent="0.25">
      <c r="A291" s="1">
        <v>42226</v>
      </c>
      <c r="B291" s="6">
        <v>38.4</v>
      </c>
      <c r="C291" s="6">
        <v>705.1</v>
      </c>
      <c r="D291" s="6">
        <v>39.869999999999997</v>
      </c>
      <c r="E291">
        <v>87840</v>
      </c>
      <c r="F291">
        <v>3938000</v>
      </c>
      <c r="G291">
        <v>4693100</v>
      </c>
      <c r="H291" s="5">
        <f>(Таблица1[[#This Row],[БСП ао - цена]]-B290)/B290</f>
        <v>-4.2394014962593589E-2</v>
      </c>
      <c r="I291" s="5">
        <f>(Таблица1[[#This Row],[СевСт-ао цена]]-C290)/C290</f>
        <v>4.1352828238074138E-2</v>
      </c>
      <c r="J291" s="5">
        <f>(Таблица1[[#This Row],[Аэрофлот - цена]]-D290)/D290</f>
        <v>-1.6041461006910306E-2</v>
      </c>
      <c r="K291" s="5">
        <f>LN(Таблица1[[#This Row],[БСП ао - объём]])</f>
        <v>11.383272256743357</v>
      </c>
      <c r="L291" s="5">
        <f>LN(Таблица1[[#This Row],[СевСт-ао - объём]])</f>
        <v>15.186183538181208</v>
      </c>
      <c r="M291" s="5">
        <f>LN(Таблица1[[#This Row],[Аэрофлот - объём]])</f>
        <v>15.361603902881093</v>
      </c>
      <c r="N291" s="6">
        <f>Таблица1[[#This Row],[БСП ао - цена]]*10</f>
        <v>384</v>
      </c>
      <c r="O291" s="6">
        <f>Таблица1[[#This Row],[Аэрофлот - цена]]*10</f>
        <v>398.7</v>
      </c>
      <c r="P291" s="5">
        <f>Таблица1[[#This Row],[БСП ао - объём]]*Таблица1[[#This Row],[БСП ао - цена]]</f>
        <v>3373056</v>
      </c>
      <c r="Q291" s="5">
        <f>Таблица1[[#This Row],[СевСт-ао - объём]]*Таблица1[[#This Row],[СевСт-ао цена]]</f>
        <v>2776683800</v>
      </c>
      <c r="R291" s="5">
        <f>Таблица1[[#This Row],[Аэрофлот - объём]]*Таблица1[[#This Row],[Аэрофлот - цена]]</f>
        <v>187113897</v>
      </c>
      <c r="S291" s="5">
        <f>(Таблица1[[#This Row],[БСП ао - цена]]-AVERAGE(Таблица1[БСП ао - цена]))/_xlfn.STDEV.S(Таблица1[БСП ао - цена])</f>
        <v>-0.79771409583963571</v>
      </c>
      <c r="T291" s="5">
        <f>(Таблица1[[#This Row],[БСП ао - цена]]-MIN(Таблица1[БСП ао - цена]))/(MAX(Таблица1[БСП ао - цена])-MIN(Таблица1[БСП ао - цена]))</f>
        <v>9.3212081844754782E-2</v>
      </c>
      <c r="U291" s="5">
        <f>(Таблица1[[#This Row],[СевСт-ао цена]]-AVERAGE(Таблица1[СевСт-ао цена]))/_xlfn.STDEV.S(Таблица1[СевСт-ао цена])</f>
        <v>-8.1425254772969566E-2</v>
      </c>
      <c r="V291" s="5">
        <f>(Таблица1[[#This Row],[СевСт-ао цена]]-MIN(Таблица1[СевСт-ао цена]))/(MAX(Таблица1[СевСт-ао цена])-MIN(Таблица1[СевСт-ао цена]))</f>
        <v>0.29633839894699054</v>
      </c>
      <c r="W291" s="5">
        <f>(Таблица1[[#This Row],[Аэрофлот - цена]]-AVERAGE(Таблица1[Аэрофлот - цена]))/_xlfn.STDEV.S(Таблица1[Аэрофлот - цена])</f>
        <v>-1.0159384949453445</v>
      </c>
      <c r="X291" s="5">
        <f>(Таблица1[[#This Row],[Аэрофлот - цена]]-MIN(Таблица1[Аэрофлот - цена]))/(MAX(Таблица1[Аэрофлот - цена])-MIN(Таблица1[Аэрофлот - цена]))</f>
        <v>7.8605641298563039E-2</v>
      </c>
    </row>
    <row r="292" spans="1:24" x14ac:dyDescent="0.25">
      <c r="A292" s="1">
        <v>42233</v>
      </c>
      <c r="B292" s="6">
        <v>36.75</v>
      </c>
      <c r="C292" s="6">
        <v>719.1</v>
      </c>
      <c r="D292" s="6">
        <v>39</v>
      </c>
      <c r="E292">
        <v>155960</v>
      </c>
      <c r="F292">
        <v>4503160</v>
      </c>
      <c r="G292">
        <v>4649700</v>
      </c>
      <c r="H292" s="5">
        <f>(Таблица1[[#This Row],[БСП ао - цена]]-B291)/B291</f>
        <v>-4.2968749999999965E-2</v>
      </c>
      <c r="I292" s="5">
        <f>(Таблица1[[#This Row],[СевСт-ао цена]]-C291)/C291</f>
        <v>1.9855339668132178E-2</v>
      </c>
      <c r="J292" s="5">
        <f>(Таблица1[[#This Row],[Аэрофлот - цена]]-D291)/D291</f>
        <v>-2.1820917983446136E-2</v>
      </c>
      <c r="K292" s="5">
        <f>LN(Таблица1[[#This Row],[БСП ао - объём]])</f>
        <v>11.957354843096534</v>
      </c>
      <c r="L292" s="5">
        <f>LN(Таблица1[[#This Row],[СевСт-ао - объём]])</f>
        <v>15.320289930520111</v>
      </c>
      <c r="M292" s="5">
        <f>LN(Таблица1[[#This Row],[Аэрофлот - объём]])</f>
        <v>15.352313259353252</v>
      </c>
      <c r="N292" s="6">
        <f>Таблица1[[#This Row],[БСП ао - цена]]*10</f>
        <v>367.5</v>
      </c>
      <c r="O292" s="6">
        <f>Таблица1[[#This Row],[Аэрофлот - цена]]*10</f>
        <v>390</v>
      </c>
      <c r="P292" s="5">
        <f>Таблица1[[#This Row],[БСП ао - объём]]*Таблица1[[#This Row],[БСП ао - цена]]</f>
        <v>5731530</v>
      </c>
      <c r="Q292" s="5">
        <f>Таблица1[[#This Row],[СевСт-ао - объём]]*Таблица1[[#This Row],[СевСт-ао цена]]</f>
        <v>3238222356</v>
      </c>
      <c r="R292" s="5">
        <f>Таблица1[[#This Row],[Аэрофлот - объём]]*Таблица1[[#This Row],[Аэрофлот - цена]]</f>
        <v>181338300</v>
      </c>
      <c r="S292" s="5">
        <f>(Таблица1[[#This Row],[БСП ао - цена]]-AVERAGE(Таблица1[БСП ао - цена]))/_xlfn.STDEV.S(Таблица1[БСП ао - цена])</f>
        <v>-0.85159449108334417</v>
      </c>
      <c r="T292" s="5">
        <f>(Таблица1[[#This Row],[БСП ао - цена]]-MIN(Таблица1[БСП ао - цена]))/(MAX(Таблица1[БСП ао - цена])-MIN(Таблица1[БСП ао - цена]))</f>
        <v>8.2494316336472875E-2</v>
      </c>
      <c r="U292" s="5">
        <f>(Таблица1[[#This Row],[СевСт-ао цена]]-AVERAGE(Таблица1[СевСт-ао цена]))/_xlfn.STDEV.S(Таблица1[СевСт-ао цена])</f>
        <v>-4.4646159124653868E-2</v>
      </c>
      <c r="V292" s="5">
        <f>(Таблица1[[#This Row],[СевСт-ао цена]]-MIN(Таблица1[СевСт-ао цена]))/(MAX(Таблица1[СевСт-ао цена])-MIN(Таблица1[СевСт-ао цена]))</f>
        <v>0.3047146105061625</v>
      </c>
      <c r="W292" s="5">
        <f>(Таблица1[[#This Row],[Аэрофлот - цена]]-AVERAGE(Таблица1[Аэрофлот - цена]))/_xlfn.STDEV.S(Таблица1[Аэрофлот - цена])</f>
        <v>-1.0377059840218861</v>
      </c>
      <c r="X292" s="5">
        <f>(Таблица1[[#This Row],[Аэрофлот - цена]]-MIN(Таблица1[Аэрофлот - цена]))/(MAX(Таблица1[Аэрофлот - цена])-MIN(Таблица1[Аэрофлот - цена]))</f>
        <v>7.3975518893028197E-2</v>
      </c>
    </row>
    <row r="293" spans="1:24" x14ac:dyDescent="0.25">
      <c r="A293" s="1">
        <v>42240</v>
      </c>
      <c r="B293" s="6">
        <v>37.4</v>
      </c>
      <c r="C293" s="6">
        <v>693.3</v>
      </c>
      <c r="D293" s="6">
        <v>39.04</v>
      </c>
      <c r="E293">
        <v>330340</v>
      </c>
      <c r="F293">
        <v>5348790</v>
      </c>
      <c r="G293">
        <v>8380700</v>
      </c>
      <c r="H293" s="5">
        <f>(Таблица1[[#This Row],[БСП ао - цена]]-B292)/B292</f>
        <v>1.7687074829931933E-2</v>
      </c>
      <c r="I293" s="5">
        <f>(Таблица1[[#This Row],[СевСт-ао цена]]-C292)/C292</f>
        <v>-3.5878181059658003E-2</v>
      </c>
      <c r="J293" s="5">
        <f>(Таблица1[[#This Row],[Аэрофлот - цена]]-D292)/D292</f>
        <v>1.0256410256410037E-3</v>
      </c>
      <c r="K293" s="5">
        <f>LN(Таблица1[[#This Row],[БСП ао - объём]])</f>
        <v>12.707877706075081</v>
      </c>
      <c r="L293" s="5">
        <f>LN(Таблица1[[#This Row],[СевСт-ао - объём]])</f>
        <v>15.492380925068</v>
      </c>
      <c r="M293" s="5">
        <f>LN(Таблица1[[#This Row],[Аэрофлот - объём]])</f>
        <v>15.941442001189214</v>
      </c>
      <c r="N293" s="6">
        <f>Таблица1[[#This Row],[БСП ао - цена]]*10</f>
        <v>374</v>
      </c>
      <c r="O293" s="6">
        <f>Таблица1[[#This Row],[Аэрофлот - цена]]*10</f>
        <v>390.4</v>
      </c>
      <c r="P293" s="5">
        <f>Таблица1[[#This Row],[БСП ао - объём]]*Таблица1[[#This Row],[БСП ао - цена]]</f>
        <v>12354716</v>
      </c>
      <c r="Q293" s="5">
        <f>Таблица1[[#This Row],[СевСт-ао - объём]]*Таблица1[[#This Row],[СевСт-ао цена]]</f>
        <v>3708316106.9999995</v>
      </c>
      <c r="R293" s="5">
        <f>Таблица1[[#This Row],[Аэрофлот - объём]]*Таблица1[[#This Row],[Аэрофлот - цена]]</f>
        <v>327182528</v>
      </c>
      <c r="S293" s="5">
        <f>(Таблица1[[#This Row],[БСП ао - цена]]-AVERAGE(Таблица1[БСП ао - цена]))/_xlfn.STDEV.S(Таблица1[БСП ао - цена])</f>
        <v>-0.83036888083582272</v>
      </c>
      <c r="T293" s="5">
        <f>(Таблица1[[#This Row],[БСП ао - цена]]-MIN(Таблица1[БСП ао - цена]))/(MAX(Таблица1[БСП ао - цена])-MIN(Таблица1[БСП ао - цена]))</f>
        <v>8.6716466385189983E-2</v>
      </c>
      <c r="U293" s="5">
        <f>(Таблица1[[#This Row],[СевСт-ао цена]]-AVERAGE(Таблица1[СевСт-ао цена]))/_xlfn.STDEV.S(Таблица1[СевСт-ао цена])</f>
        <v>-0.11242477824797868</v>
      </c>
      <c r="V293" s="5">
        <f>(Таблица1[[#This Row],[СевСт-ао цена]]-MIN(Таблица1[СевСт-ао цена]))/(MAX(Таблица1[СевСт-ао цена])-MIN(Таблица1[СевСт-ао цена]))</f>
        <v>0.28927844920425988</v>
      </c>
      <c r="W293" s="5">
        <f>(Таблица1[[#This Row],[Аэрофлот - цена]]-AVERAGE(Таблица1[Аэрофлот - цена]))/_xlfn.STDEV.S(Таблица1[Аэрофлот - цена])</f>
        <v>-1.0367051799264129</v>
      </c>
      <c r="X293" s="5">
        <f>(Таблица1[[#This Row],[Аэрофлот - цена]]-MIN(Таблица1[Аэрофлот - цена]))/(MAX(Таблица1[Аэрофлот - цена])-MIN(Таблица1[Аэрофлот - цена]))</f>
        <v>7.4188398084087268E-2</v>
      </c>
    </row>
    <row r="294" spans="1:24" x14ac:dyDescent="0.25">
      <c r="A294" s="1">
        <v>42247</v>
      </c>
      <c r="B294" s="6">
        <v>37.75</v>
      </c>
      <c r="C294" s="6">
        <v>727</v>
      </c>
      <c r="D294" s="6">
        <v>34.85</v>
      </c>
      <c r="E294">
        <v>333110</v>
      </c>
      <c r="F294">
        <v>5002760</v>
      </c>
      <c r="G294">
        <v>67858300</v>
      </c>
      <c r="H294" s="5">
        <f>(Таблица1[[#This Row],[БСП ао - цена]]-B293)/B293</f>
        <v>9.3582887700535151E-3</v>
      </c>
      <c r="I294" s="5">
        <f>(Таблица1[[#This Row],[СевСт-ао цена]]-C293)/C293</f>
        <v>4.8608106158950018E-2</v>
      </c>
      <c r="J294" s="5">
        <f>(Таблица1[[#This Row],[Аэрофлот - цена]]-D293)/D293</f>
        <v>-0.10732581967213109</v>
      </c>
      <c r="K294" s="5">
        <f>LN(Таблица1[[#This Row],[БСП ао - объём]])</f>
        <v>12.71622804474586</v>
      </c>
      <c r="L294" s="5">
        <f>LN(Таблица1[[#This Row],[СевСт-ао - объём]])</f>
        <v>15.425500318102417</v>
      </c>
      <c r="M294" s="5">
        <f>LN(Таблица1[[#This Row],[Аэрофлот - объём]])</f>
        <v>18.032932265429785</v>
      </c>
      <c r="N294" s="6">
        <f>Таблица1[[#This Row],[БСП ао - цена]]*10</f>
        <v>377.5</v>
      </c>
      <c r="O294" s="6">
        <f>Таблица1[[#This Row],[Аэрофлот - цена]]*10</f>
        <v>348.5</v>
      </c>
      <c r="P294" s="5">
        <f>Таблица1[[#This Row],[БСП ао - объём]]*Таблица1[[#This Row],[БСП ао - цена]]</f>
        <v>12574902.5</v>
      </c>
      <c r="Q294" s="5">
        <f>Таблица1[[#This Row],[СевСт-ао - объём]]*Таблица1[[#This Row],[СевСт-ао цена]]</f>
        <v>3637006520</v>
      </c>
      <c r="R294" s="5">
        <f>Таблица1[[#This Row],[Аэрофлот - объём]]*Таблица1[[#This Row],[Аэрофлот - цена]]</f>
        <v>2364861755</v>
      </c>
      <c r="S294" s="5">
        <f>(Таблица1[[#This Row],[БСП ао - цена]]-AVERAGE(Таблица1[БСП ао - цена]))/_xlfn.STDEV.S(Таблица1[БСП ао - цена])</f>
        <v>-0.81893970608715716</v>
      </c>
      <c r="T294" s="5">
        <f>(Таблица1[[#This Row],[БСП ао - цена]]-MIN(Таблица1[БСП ао - цена]))/(MAX(Таблица1[БСП ао - цена])-MIN(Таблица1[БСП ао - цена]))</f>
        <v>8.8989931796037675E-2</v>
      </c>
      <c r="U294" s="5">
        <f>(Таблица1[[#This Row],[СевСт-ао цена]]-AVERAGE(Таблица1[СевСт-ао цена]))/_xlfn.STDEV.S(Таблица1[СевСт-ао цена])</f>
        <v>-2.3892240865961499E-2</v>
      </c>
      <c r="V294" s="5">
        <f>(Таблица1[[#This Row],[СевСт-ао цена]]-MIN(Таблица1[СевСт-ао цена]))/(MAX(Таблица1[СевСт-ао цена])-MIN(Таблица1[СевСт-ао цена]))</f>
        <v>0.30944118702883811</v>
      </c>
      <c r="W294" s="5">
        <f>(Таблица1[[#This Row],[Аэрофлот - цена]]-AVERAGE(Таблица1[Аэрофлот - цена]))/_xlfn.STDEV.S(Таблица1[Аэрофлот - цена])</f>
        <v>-1.1415394089272286</v>
      </c>
      <c r="X294" s="5">
        <f>(Таблица1[[#This Row],[Аэрофлот - цена]]-MIN(Таблица1[Аэрофлот - цена]))/(MAX(Таблица1[Аэрофлот - цена])-MIN(Таблица1[Аэрофлот - цена]))</f>
        <v>5.1889302820649283E-2</v>
      </c>
    </row>
    <row r="295" spans="1:24" x14ac:dyDescent="0.25">
      <c r="A295" s="1">
        <v>42254</v>
      </c>
      <c r="B295" s="6">
        <v>37.049999999999997</v>
      </c>
      <c r="C295" s="6">
        <v>755.1</v>
      </c>
      <c r="D295" s="6">
        <v>35.549999999999997</v>
      </c>
      <c r="E295">
        <v>160960</v>
      </c>
      <c r="F295">
        <v>2912670</v>
      </c>
      <c r="G295">
        <v>62781100</v>
      </c>
      <c r="H295" s="5">
        <f>(Таблица1[[#This Row],[БСП ао - цена]]-B294)/B294</f>
        <v>-1.8543046357615969E-2</v>
      </c>
      <c r="I295" s="5">
        <f>(Таблица1[[#This Row],[СевСт-ао цена]]-C294)/C294</f>
        <v>3.8651994497936756E-2</v>
      </c>
      <c r="J295" s="5">
        <f>(Таблица1[[#This Row],[Аэрофлот - цена]]-D294)/D294</f>
        <v>2.0086083213773191E-2</v>
      </c>
      <c r="K295" s="5">
        <f>LN(Таблица1[[#This Row],[БСП ао - объём]])</f>
        <v>11.988911165893512</v>
      </c>
      <c r="L295" s="5">
        <f>LN(Таблица1[[#This Row],[СевСт-ао - объём]])</f>
        <v>14.884580744251396</v>
      </c>
      <c r="M295" s="5">
        <f>LN(Таблица1[[#This Row],[Аэрофлот - объём]])</f>
        <v>17.955164630728245</v>
      </c>
      <c r="N295" s="6">
        <f>Таблица1[[#This Row],[БСП ао - цена]]*10</f>
        <v>370.5</v>
      </c>
      <c r="O295" s="6">
        <f>Таблица1[[#This Row],[Аэрофлот - цена]]*10</f>
        <v>355.5</v>
      </c>
      <c r="P295" s="5">
        <f>Таблица1[[#This Row],[БСП ао - объём]]*Таблица1[[#This Row],[БСП ао - цена]]</f>
        <v>5963568</v>
      </c>
      <c r="Q295" s="5">
        <f>Таблица1[[#This Row],[СевСт-ао - объём]]*Таблица1[[#This Row],[СевСт-ао цена]]</f>
        <v>2199357117</v>
      </c>
      <c r="R295" s="5">
        <f>Таблица1[[#This Row],[Аэрофлот - объём]]*Таблица1[[#This Row],[Аэрофлот - цена]]</f>
        <v>2231868105</v>
      </c>
      <c r="S295" s="5">
        <f>(Таблица1[[#This Row],[БСП ао - цена]]-AVERAGE(Таблица1[БСП ао - цена]))/_xlfn.STDEV.S(Таблица1[БСП ао - цена])</f>
        <v>-0.84179805558448817</v>
      </c>
      <c r="T295" s="5">
        <f>(Таблица1[[#This Row],[БСП ао - цена]]-MIN(Таблица1[БСП ао - цена]))/(MAX(Таблица1[БСП ао - цена])-MIN(Таблица1[БСП ао - цена]))</f>
        <v>8.4443000974342305E-2</v>
      </c>
      <c r="U295" s="5">
        <f>(Таблица1[[#This Row],[СевСт-ао цена]]-AVERAGE(Таблица1[СевСт-ао цена]))/_xlfn.STDEV.S(Таблица1[СевСт-ао цена])</f>
        <v>4.9928658256729347E-2</v>
      </c>
      <c r="V295" s="5">
        <f>(Таблица1[[#This Row],[СевСт-ао цена]]-MIN(Таблица1[СевСт-ао цена]))/(MAX(Таблица1[СевСт-ао цена])-MIN(Таблица1[СевСт-ао цена]))</f>
        <v>0.32625344022974745</v>
      </c>
      <c r="W295" s="5">
        <f>(Таблица1[[#This Row],[Аэрофлот - цена]]-AVERAGE(Таблица1[Аэрофлот - цена]))/_xlfn.STDEV.S(Таблица1[Аэрофлот - цена])</f>
        <v>-1.1240253372564482</v>
      </c>
      <c r="X295" s="5">
        <f>(Таблица1[[#This Row],[Аэрофлот - цена]]-MIN(Таблица1[Аэрофлот - цена]))/(MAX(Таблица1[Аэрофлот - цена])-MIN(Таблица1[Аэрофлот - цена]))</f>
        <v>5.5614688664183051E-2</v>
      </c>
    </row>
    <row r="296" spans="1:24" x14ac:dyDescent="0.25">
      <c r="A296" s="1">
        <v>42261</v>
      </c>
      <c r="B296" s="6">
        <v>37</v>
      </c>
      <c r="C296" s="6">
        <v>717</v>
      </c>
      <c r="D296" s="6">
        <v>36.53</v>
      </c>
      <c r="E296">
        <v>85560</v>
      </c>
      <c r="F296">
        <v>3551770</v>
      </c>
      <c r="G296">
        <v>24451400</v>
      </c>
      <c r="H296" s="5">
        <f>(Таблица1[[#This Row],[БСП ао - цена]]-B295)/B295</f>
        <v>-1.3495276653170624E-3</v>
      </c>
      <c r="I296" s="5">
        <f>(Таблица1[[#This Row],[СевСт-ао цена]]-C295)/C295</f>
        <v>-5.0456893126738206E-2</v>
      </c>
      <c r="J296" s="5">
        <f>(Таблица1[[#This Row],[Аэрофлот - цена]]-D295)/D295</f>
        <v>2.7566807313642871E-2</v>
      </c>
      <c r="K296" s="5">
        <f>LN(Таблица1[[#This Row],[БСП ао - объём]])</f>
        <v>11.356973163196342</v>
      </c>
      <c r="L296" s="5">
        <f>LN(Таблица1[[#This Row],[СевСт-ао - объём]])</f>
        <v>15.082956628745428</v>
      </c>
      <c r="M296" s="5">
        <f>LN(Таблица1[[#This Row],[Аэрофлот - объём]])</f>
        <v>17.012198031959581</v>
      </c>
      <c r="N296" s="6">
        <f>Таблица1[[#This Row],[БСП ао - цена]]*10</f>
        <v>370</v>
      </c>
      <c r="O296" s="6">
        <f>Таблица1[[#This Row],[Аэрофлот - цена]]*10</f>
        <v>365.3</v>
      </c>
      <c r="P296" s="5">
        <f>Таблица1[[#This Row],[БСП ао - объём]]*Таблица1[[#This Row],[БСП ао - цена]]</f>
        <v>3165720</v>
      </c>
      <c r="Q296" s="5">
        <f>Таблица1[[#This Row],[СевСт-ао - объём]]*Таблица1[[#This Row],[СевСт-ао цена]]</f>
        <v>2546619090</v>
      </c>
      <c r="R296" s="5">
        <f>Таблица1[[#This Row],[Аэрофлот - объём]]*Таблица1[[#This Row],[Аэрофлот - цена]]</f>
        <v>893209642</v>
      </c>
      <c r="S296" s="5">
        <f>(Таблица1[[#This Row],[БСП ао - цена]]-AVERAGE(Таблица1[БСП ао - цена]))/_xlfn.STDEV.S(Таблица1[БСП ао - цена])</f>
        <v>-0.8434307948342975</v>
      </c>
      <c r="T296" s="5">
        <f>(Таблица1[[#This Row],[БСП ао - цена]]-MIN(Таблица1[БСП ао - цена]))/(MAX(Таблица1[БСП ао - цена])-MIN(Таблица1[БСП ао - цена]))</f>
        <v>8.4118220201364086E-2</v>
      </c>
      <c r="U296" s="5">
        <f>(Таблица1[[#This Row],[СевСт-ао цена]]-AVERAGE(Таблица1[СевСт-ао цена]))/_xlfn.STDEV.S(Таблица1[СевСт-ао цена])</f>
        <v>-5.0163023471901283E-2</v>
      </c>
      <c r="V296" s="5">
        <f>(Таблица1[[#This Row],[СевСт-ао цена]]-MIN(Таблица1[СевСт-ао цена]))/(MAX(Таблица1[СевСт-ао цена])-MIN(Таблица1[СевСт-ао цена]))</f>
        <v>0.3034581787722867</v>
      </c>
      <c r="W296" s="5">
        <f>(Таблица1[[#This Row],[Аэрофлот - цена]]-AVERAGE(Таблица1[Аэрофлот - цена]))/_xlfn.STDEV.S(Таблица1[Аэрофлот - цена])</f>
        <v>-1.099505636917355</v>
      </c>
      <c r="X296" s="5">
        <f>(Таблица1[[#This Row],[Аэрофлот - цена]]-MIN(Таблица1[Аэрофлот - цена]))/(MAX(Таблица1[Аэрофлот - цена])-MIN(Таблица1[Аэрофлот - цена]))</f>
        <v>6.0830228845130382E-2</v>
      </c>
    </row>
    <row r="297" spans="1:24" x14ac:dyDescent="0.25">
      <c r="A297" s="1">
        <v>42268</v>
      </c>
      <c r="B297" s="6">
        <v>36.4</v>
      </c>
      <c r="C297" s="6">
        <v>693.1</v>
      </c>
      <c r="D297" s="6">
        <v>35.33</v>
      </c>
      <c r="E297">
        <v>143150</v>
      </c>
      <c r="F297">
        <v>3753600</v>
      </c>
      <c r="G297">
        <v>11203800</v>
      </c>
      <c r="H297" s="5">
        <f>(Таблица1[[#This Row],[БСП ао - цена]]-B296)/B296</f>
        <v>-1.6216216216216255E-2</v>
      </c>
      <c r="I297" s="5">
        <f>(Таблица1[[#This Row],[СевСт-ао цена]]-C296)/C296</f>
        <v>-3.3333333333333298E-2</v>
      </c>
      <c r="J297" s="5">
        <f>(Таблица1[[#This Row],[Аэрофлот - цена]]-D296)/D296</f>
        <v>-3.2849712565015135E-2</v>
      </c>
      <c r="K297" s="5">
        <f>LN(Таблица1[[#This Row],[БСП ао - объём]])</f>
        <v>11.871648310526261</v>
      </c>
      <c r="L297" s="5">
        <f>LN(Таблица1[[#This Row],[СевСт-ао - объём]])</f>
        <v>15.138225937441293</v>
      </c>
      <c r="M297" s="5">
        <f>LN(Таблица1[[#This Row],[Аэрофлот - объём]])</f>
        <v>16.231763564435226</v>
      </c>
      <c r="N297" s="6">
        <f>Таблица1[[#This Row],[БСП ао - цена]]*10</f>
        <v>364</v>
      </c>
      <c r="O297" s="6">
        <f>Таблица1[[#This Row],[Аэрофлот - цена]]*10</f>
        <v>353.29999999999995</v>
      </c>
      <c r="P297" s="5">
        <f>Таблица1[[#This Row],[БСП ао - объём]]*Таблица1[[#This Row],[БСП ао - цена]]</f>
        <v>5210660</v>
      </c>
      <c r="Q297" s="5">
        <f>Таблица1[[#This Row],[СевСт-ао - объём]]*Таблица1[[#This Row],[СевСт-ао цена]]</f>
        <v>2601620160</v>
      </c>
      <c r="R297" s="5">
        <f>Таблица1[[#This Row],[Аэрофлот - объём]]*Таблица1[[#This Row],[Аэрофлот - цена]]</f>
        <v>395830254</v>
      </c>
      <c r="S297" s="5">
        <f>(Таблица1[[#This Row],[БСП ао - цена]]-AVERAGE(Таблица1[БСП ао - цена]))/_xlfn.STDEV.S(Таблица1[БСП ао - цена])</f>
        <v>-0.86302366583200973</v>
      </c>
      <c r="T297" s="5">
        <f>(Таблица1[[#This Row],[БСП ао - цена]]-MIN(Таблица1[БСП ао - цена]))/(MAX(Таблица1[БСП ао - цена])-MIN(Таблица1[БСП ао - цена]))</f>
        <v>8.0220850925625198E-2</v>
      </c>
      <c r="U297" s="5">
        <f>(Таблица1[[#This Row],[СевСт-ао цена]]-AVERAGE(Таблица1[СевСт-ао цена]))/_xlfn.STDEV.S(Таблица1[СевСт-ао цена])</f>
        <v>-0.11295019390009731</v>
      </c>
      <c r="V297" s="5">
        <f>(Таблица1[[#This Row],[СевСт-ао цена]]-MIN(Таблица1[СевСт-ао цена]))/(MAX(Таблица1[СевСт-ао цена])-MIN(Таблица1[СевСт-ао цена]))</f>
        <v>0.28915878903912884</v>
      </c>
      <c r="W297" s="5">
        <f>(Таблица1[[#This Row],[Аэрофлот - цена]]-AVERAGE(Таблица1[Аэрофлот - цена]))/_xlfn.STDEV.S(Таблица1[Аэрофлот - цена])</f>
        <v>-1.1295297597815506</v>
      </c>
      <c r="X297" s="5">
        <f>(Таблица1[[#This Row],[Аэрофлот - цена]]-MIN(Таблица1[Аэрофлот - цена]))/(MAX(Таблица1[Аэрофлот - цена])-MIN(Таблица1[Аэрофлот - цена]))</f>
        <v>5.444385311335815E-2</v>
      </c>
    </row>
    <row r="298" spans="1:24" x14ac:dyDescent="0.25">
      <c r="A298" s="1">
        <v>42275</v>
      </c>
      <c r="B298" s="6">
        <v>36.299999999999997</v>
      </c>
      <c r="C298" s="6">
        <v>693.2</v>
      </c>
      <c r="D298" s="6">
        <v>38.799999999999997</v>
      </c>
      <c r="E298">
        <v>52330</v>
      </c>
      <c r="F298">
        <v>3383910</v>
      </c>
      <c r="G298">
        <v>61934500</v>
      </c>
      <c r="H298" s="5">
        <f>(Таблица1[[#This Row],[БСП ао - цена]]-B297)/B297</f>
        <v>-2.7472527472527865E-3</v>
      </c>
      <c r="I298" s="5">
        <f>(Таблица1[[#This Row],[СевСт-ао цена]]-C297)/C297</f>
        <v>1.4427932477279287E-4</v>
      </c>
      <c r="J298" s="5">
        <f>(Таблица1[[#This Row],[Аэрофлот - цена]]-D297)/D297</f>
        <v>9.8216812906877976E-2</v>
      </c>
      <c r="K298" s="5">
        <f>LN(Таблица1[[#This Row],[БСП ао - объём]])</f>
        <v>10.865325099366254</v>
      </c>
      <c r="L298" s="5">
        <f>LN(Таблица1[[#This Row],[СевСт-ао - объём]])</f>
        <v>15.034542403609898</v>
      </c>
      <c r="M298" s="5">
        <f>LN(Таблица1[[#This Row],[Аэрофлот - объём]])</f>
        <v>17.941587932958114</v>
      </c>
      <c r="N298" s="6">
        <f>Таблица1[[#This Row],[БСП ао - цена]]*10</f>
        <v>363</v>
      </c>
      <c r="O298" s="6">
        <f>Таблица1[[#This Row],[Аэрофлот - цена]]*10</f>
        <v>388</v>
      </c>
      <c r="P298" s="5">
        <f>Таблица1[[#This Row],[БСП ао - объём]]*Таблица1[[#This Row],[БСП ао - цена]]</f>
        <v>1899578.9999999998</v>
      </c>
      <c r="Q298" s="5">
        <f>Таблица1[[#This Row],[СевСт-ао - объём]]*Таблица1[[#This Row],[СевСт-ао цена]]</f>
        <v>2345726412</v>
      </c>
      <c r="R298" s="5">
        <f>Таблица1[[#This Row],[Аэрофлот - объём]]*Таблица1[[#This Row],[Аэрофлот - цена]]</f>
        <v>2403058600</v>
      </c>
      <c r="S298" s="5">
        <f>(Таблица1[[#This Row],[БСП ао - цена]]-AVERAGE(Таблица1[БСП ао - цена]))/_xlfn.STDEV.S(Таблица1[БСП ао - цена])</f>
        <v>-0.86628914433162851</v>
      </c>
      <c r="T298" s="5">
        <f>(Таблица1[[#This Row],[БСП ао - цена]]-MIN(Таблица1[БСП ао - цена]))/(MAX(Таблица1[БСП ао - цена])-MIN(Таблица1[БСП ао - цена]))</f>
        <v>7.9571289379668703E-2</v>
      </c>
      <c r="U298" s="5">
        <f>(Таблица1[[#This Row],[СевСт-ао цена]]-AVERAGE(Таблица1[СевСт-ао цена]))/_xlfn.STDEV.S(Таблица1[СевСт-ао цена])</f>
        <v>-0.11268748607403785</v>
      </c>
      <c r="V298" s="5">
        <f>(Таблица1[[#This Row],[СевСт-ао цена]]-MIN(Таблица1[СевСт-ао цена]))/(MAX(Таблица1[СевСт-ао цена])-MIN(Таблица1[СевСт-ао цена]))</f>
        <v>0.28921861912169439</v>
      </c>
      <c r="W298" s="5">
        <f>(Таблица1[[#This Row],[Аэрофлот - цена]]-AVERAGE(Таблица1[Аэрофлот - цена]))/_xlfn.STDEV.S(Таблица1[Аэрофлот - цена])</f>
        <v>-1.0427100044992521</v>
      </c>
      <c r="X298" s="5">
        <f>(Таблица1[[#This Row],[Аэрофлот - цена]]-MIN(Таблица1[Аэрофлот - цена]))/(MAX(Таблица1[Аэрофлот - цена])-MIN(Таблица1[Аэрофлот - цена]))</f>
        <v>7.2911122937732817E-2</v>
      </c>
    </row>
    <row r="299" spans="1:24" x14ac:dyDescent="0.25">
      <c r="A299" s="1">
        <v>42282</v>
      </c>
      <c r="B299" s="6">
        <v>37.1</v>
      </c>
      <c r="C299" s="6">
        <v>660</v>
      </c>
      <c r="D299" s="6">
        <v>43.31</v>
      </c>
      <c r="E299">
        <v>199180</v>
      </c>
      <c r="F299">
        <v>4405760</v>
      </c>
      <c r="G299">
        <v>47201800</v>
      </c>
      <c r="H299" s="5">
        <f>(Таблица1[[#This Row],[БСП ао - цена]]-B298)/B298</f>
        <v>2.2038567493113066E-2</v>
      </c>
      <c r="I299" s="5">
        <f>(Таблица1[[#This Row],[СевСт-ао цена]]-C298)/C298</f>
        <v>-4.7893825735718473E-2</v>
      </c>
      <c r="J299" s="5">
        <f>(Таблица1[[#This Row],[Аэрофлот - цена]]-D298)/D298</f>
        <v>0.116237113402062</v>
      </c>
      <c r="K299" s="5">
        <f>LN(Таблица1[[#This Row],[БСП ао - объём]])</f>
        <v>12.20196421748563</v>
      </c>
      <c r="L299" s="5">
        <f>LN(Таблица1[[#This Row],[СевСт-ао - объём]])</f>
        <v>15.298423333685147</v>
      </c>
      <c r="M299" s="5">
        <f>LN(Таблица1[[#This Row],[Аэрофлот - объём]])</f>
        <v>17.669942585421861</v>
      </c>
      <c r="N299" s="6">
        <f>Таблица1[[#This Row],[БСП ао - цена]]*10</f>
        <v>371</v>
      </c>
      <c r="O299" s="6">
        <f>Таблица1[[#This Row],[Аэрофлот - цена]]*10</f>
        <v>433.1</v>
      </c>
      <c r="P299" s="5">
        <f>Таблица1[[#This Row],[БСП ао - объём]]*Таблица1[[#This Row],[БСП ао - цена]]</f>
        <v>7389578</v>
      </c>
      <c r="Q299" s="5">
        <f>Таблица1[[#This Row],[СевСт-ао - объём]]*Таблица1[[#This Row],[СевСт-ао цена]]</f>
        <v>2907801600</v>
      </c>
      <c r="R299" s="5">
        <f>Таблица1[[#This Row],[Аэрофлот - объём]]*Таблица1[[#This Row],[Аэрофлот - цена]]</f>
        <v>2044309958</v>
      </c>
      <c r="S299" s="5">
        <f>(Таблица1[[#This Row],[БСП ао - цена]]-AVERAGE(Таблица1[БСП ао - цена]))/_xlfn.STDEV.S(Таблица1[БСП ао - цена])</f>
        <v>-0.84016531633467872</v>
      </c>
      <c r="T299" s="5">
        <f>(Таблица1[[#This Row],[БСП ао - цена]]-MIN(Таблица1[БСП ао - цена]))/(MAX(Таблица1[БСП ао - цена])-MIN(Таблица1[БСП ао - цена]))</f>
        <v>8.4767781747320567E-2</v>
      </c>
      <c r="U299" s="5">
        <f>(Таблица1[[#This Row],[СевСт-ао цена]]-AVERAGE(Таблица1[СевСт-ао цена]))/_xlfn.STDEV.S(Таблица1[СевСт-ао цена])</f>
        <v>-0.19990648432575805</v>
      </c>
      <c r="V299" s="5">
        <f>(Таблица1[[#This Row],[СевСт-ао цена]]-MIN(Таблица1[СевСт-ао цена]))/(MAX(Таблица1[СевСт-ао цена])-MIN(Таблица1[СевСт-ао цена]))</f>
        <v>0.26935503170994374</v>
      </c>
      <c r="W299" s="5">
        <f>(Таблица1[[#This Row],[Аэрофлот - цена]]-AVERAGE(Таблица1[Аэрофлот - цена]))/_xlfn.STDEV.S(Таблица1[Аэрофлот - цена])</f>
        <v>-0.92986934273465061</v>
      </c>
      <c r="X299" s="5">
        <f>(Таблица1[[#This Row],[Аэрофлот - цена]]-MIN(Таблица1[Аэрофлот - цена]))/(MAX(Таблица1[Аэрофлот - цена])-MIN(Таблица1[Аэрофлот - цена]))</f>
        <v>9.6913251729643435E-2</v>
      </c>
    </row>
    <row r="300" spans="1:24" x14ac:dyDescent="0.25">
      <c r="A300" s="1">
        <v>42289</v>
      </c>
      <c r="B300" s="6">
        <v>37.35</v>
      </c>
      <c r="C300" s="6">
        <v>711.7</v>
      </c>
      <c r="D300" s="6">
        <v>48.9</v>
      </c>
      <c r="E300">
        <v>52000</v>
      </c>
      <c r="F300">
        <v>6687820</v>
      </c>
      <c r="G300">
        <v>79813800</v>
      </c>
      <c r="H300" s="5">
        <f>(Таблица1[[#This Row],[БСП ао - цена]]-B299)/B299</f>
        <v>6.7385444743935305E-3</v>
      </c>
      <c r="I300" s="5">
        <f>(Таблица1[[#This Row],[СевСт-ао цена]]-C299)/C299</f>
        <v>7.8333333333333408E-2</v>
      </c>
      <c r="J300" s="5">
        <f>(Таблица1[[#This Row],[Аэрофлот - цена]]-D299)/D299</f>
        <v>0.12906949896097888</v>
      </c>
      <c r="K300" s="5">
        <f>LN(Таблица1[[#This Row],[БСП ао - объём]])</f>
        <v>10.858998997563564</v>
      </c>
      <c r="L300" s="5">
        <f>LN(Таблица1[[#This Row],[СевСт-ао - объём]])</f>
        <v>15.715798519508892</v>
      </c>
      <c r="M300" s="5">
        <f>LN(Таблица1[[#This Row],[Аэрофлот - объём]])</f>
        <v>18.195206979799792</v>
      </c>
      <c r="N300" s="6">
        <f>Таблица1[[#This Row],[БСП ао - цена]]*10</f>
        <v>373.5</v>
      </c>
      <c r="O300" s="6">
        <f>Таблица1[[#This Row],[Аэрофлот - цена]]*10</f>
        <v>489</v>
      </c>
      <c r="P300" s="5">
        <f>Таблица1[[#This Row],[БСП ао - объём]]*Таблица1[[#This Row],[БСП ао - цена]]</f>
        <v>1942200</v>
      </c>
      <c r="Q300" s="5">
        <f>Таблица1[[#This Row],[СевСт-ао - объём]]*Таблица1[[#This Row],[СевСт-ао цена]]</f>
        <v>4759721494</v>
      </c>
      <c r="R300" s="5">
        <f>Таблица1[[#This Row],[Аэрофлот - объём]]*Таблица1[[#This Row],[Аэрофлот - цена]]</f>
        <v>3902894820</v>
      </c>
      <c r="S300" s="5">
        <f>(Таблица1[[#This Row],[БСП ао - цена]]-AVERAGE(Таблица1[БСП ао - цена]))/_xlfn.STDEV.S(Таблица1[БСП ао - цена])</f>
        <v>-0.83200162008563194</v>
      </c>
      <c r="T300" s="5">
        <f>(Таблица1[[#This Row],[БСП ао - цена]]-MIN(Таблица1[БСП ао - цена]))/(MAX(Таблица1[БСП ао - цена])-MIN(Таблица1[БСП ао - цена]))</f>
        <v>8.6391685612211763E-2</v>
      </c>
      <c r="U300" s="5">
        <f>(Таблица1[[#This Row],[СевСт-ао цена]]-AVERAGE(Таблица1[СевСт-ао цена]))/_xlfn.STDEV.S(Таблица1[СевСт-ао цена])</f>
        <v>-6.4086538253049247E-2</v>
      </c>
      <c r="V300" s="5">
        <f>(Таблица1[[#This Row],[СевСт-ао цена]]-MIN(Таблица1[СевСт-ао цена]))/(MAX(Таблица1[СевСт-ао цена])-MIN(Таблица1[СевСт-ао цена]))</f>
        <v>0.30028718439631447</v>
      </c>
      <c r="W300" s="5">
        <f>(Таблица1[[#This Row],[Аэрофлот - цена]]-AVERAGE(Таблица1[Аэрофлот - цена]))/_xlfn.STDEV.S(Таблица1[Аэрофлот - цена])</f>
        <v>-0.79000697039227352</v>
      </c>
      <c r="X300" s="5">
        <f>(Таблица1[[#This Row],[Аэрофлот - цена]]-MIN(Таблица1[Аэрофлот - цена]))/(MAX(Таблица1[Аэрофлот - цена])-MIN(Таблица1[Аэрофлот - цена]))</f>
        <v>0.12666311868014898</v>
      </c>
    </row>
    <row r="301" spans="1:24" x14ac:dyDescent="0.25">
      <c r="A301" s="1">
        <v>42296</v>
      </c>
      <c r="B301" s="6">
        <v>39.799999999999997</v>
      </c>
      <c r="C301" s="6">
        <v>712</v>
      </c>
      <c r="D301" s="6">
        <v>48.26</v>
      </c>
      <c r="E301">
        <v>198550</v>
      </c>
      <c r="F301">
        <v>4552180</v>
      </c>
      <c r="G301">
        <v>52600800</v>
      </c>
      <c r="H301" s="5">
        <f>(Таблица1[[#This Row],[БСП ао - цена]]-B300)/B300</f>
        <v>6.5595716198125723E-2</v>
      </c>
      <c r="I301" s="5">
        <f>(Таблица1[[#This Row],[СевСт-ао цена]]-C300)/C300</f>
        <v>4.2152592384425252E-4</v>
      </c>
      <c r="J301" s="5">
        <f>(Таблица1[[#This Row],[Аэрофлот - цена]]-D300)/D300</f>
        <v>-1.3087934560327211E-2</v>
      </c>
      <c r="K301" s="5">
        <f>LN(Таблица1[[#This Row],[БСП ао - объём]])</f>
        <v>12.198796236559398</v>
      </c>
      <c r="L301" s="5">
        <f>LN(Таблица1[[#This Row],[СевСт-ао - объём]])</f>
        <v>15.331116797064494</v>
      </c>
      <c r="M301" s="5">
        <f>LN(Таблица1[[#This Row],[Аэрофлот - объём]])</f>
        <v>17.778241886717755</v>
      </c>
      <c r="N301" s="6">
        <f>Таблица1[[#This Row],[БСП ао - цена]]*10</f>
        <v>398</v>
      </c>
      <c r="O301" s="6">
        <f>Таблица1[[#This Row],[Аэрофлот - цена]]*10</f>
        <v>482.59999999999997</v>
      </c>
      <c r="P301" s="5">
        <f>Таблица1[[#This Row],[БСП ао - объём]]*Таблица1[[#This Row],[БСП ао - цена]]</f>
        <v>7902289.9999999991</v>
      </c>
      <c r="Q301" s="5">
        <f>Таблица1[[#This Row],[СевСт-ао - объём]]*Таблица1[[#This Row],[СевСт-ао цена]]</f>
        <v>3241152160</v>
      </c>
      <c r="R301" s="5">
        <f>Таблица1[[#This Row],[Аэрофлот - объём]]*Таблица1[[#This Row],[Аэрофлот - цена]]</f>
        <v>2538514608</v>
      </c>
      <c r="S301" s="5">
        <f>(Таблица1[[#This Row],[БСП ао - цена]]-AVERAGE(Таблица1[БСП ао - цена]))/_xlfn.STDEV.S(Таблица1[БСП ао - цена])</f>
        <v>-0.75199739684497391</v>
      </c>
      <c r="T301" s="5">
        <f>(Таблица1[[#This Row],[БСП ао - цена]]-MIN(Таблица1[БСП ао - цена]))/(MAX(Таблица1[БСП ао - цена])-MIN(Таблица1[БСП ао - цена]))</f>
        <v>0.10230594348814549</v>
      </c>
      <c r="U301" s="5">
        <f>(Таблица1[[#This Row],[СевСт-ао цена]]-AVERAGE(Таблица1[СевСт-ао цена]))/_xlfn.STDEV.S(Таблица1[СевСт-ао цена])</f>
        <v>-6.3298414774871178E-2</v>
      </c>
      <c r="V301" s="5">
        <f>(Таблица1[[#This Row],[СевСт-ао цена]]-MIN(Таблица1[СевСт-ао цена]))/(MAX(Таблица1[СевСт-ао цена])-MIN(Таблица1[СевСт-ао цена]))</f>
        <v>0.300466674644011</v>
      </c>
      <c r="W301" s="5">
        <f>(Таблица1[[#This Row],[Аэрофлот - цена]]-AVERAGE(Таблица1[Аэрофлот - цена]))/_xlfn.STDEV.S(Таблица1[Аэрофлот - цена])</f>
        <v>-0.80601983591984439</v>
      </c>
      <c r="X301" s="5">
        <f>(Таблица1[[#This Row],[Аэрофлот - цена]]-MIN(Таблица1[Аэрофлот - цена]))/(MAX(Таблица1[Аэрофлот - цена])-MIN(Таблица1[Аэрофлот - цена]))</f>
        <v>0.12325705162320381</v>
      </c>
    </row>
    <row r="302" spans="1:24" x14ac:dyDescent="0.25">
      <c r="A302" s="1">
        <v>42303</v>
      </c>
      <c r="B302" s="6">
        <v>37.9</v>
      </c>
      <c r="C302" s="6">
        <v>742</v>
      </c>
      <c r="D302" s="6">
        <v>49</v>
      </c>
      <c r="E302">
        <v>452520</v>
      </c>
      <c r="F302">
        <v>5968870</v>
      </c>
      <c r="G302">
        <v>23322600</v>
      </c>
      <c r="H302" s="5">
        <f>(Таблица1[[#This Row],[БСП ао - цена]]-B301)/B301</f>
        <v>-4.7738693467336654E-2</v>
      </c>
      <c r="I302" s="5">
        <f>(Таблица1[[#This Row],[СевСт-ао цена]]-C301)/C301</f>
        <v>4.2134831460674156E-2</v>
      </c>
      <c r="J302" s="5">
        <f>(Таблица1[[#This Row],[Аэрофлот - цена]]-D301)/D301</f>
        <v>1.5333609614587691E-2</v>
      </c>
      <c r="K302" s="5">
        <f>LN(Таблица1[[#This Row],[БСП ао - объём]])</f>
        <v>13.022587240040403</v>
      </c>
      <c r="L302" s="5">
        <f>LN(Таблица1[[#This Row],[СевСт-ао - объём]])</f>
        <v>15.602068187721123</v>
      </c>
      <c r="M302" s="5">
        <f>LN(Таблица1[[#This Row],[Аэрофлот - объём]])</f>
        <v>16.964933405513065</v>
      </c>
      <c r="N302" s="6">
        <f>Таблица1[[#This Row],[БСП ао - цена]]*10</f>
        <v>379</v>
      </c>
      <c r="O302" s="6">
        <f>Таблица1[[#This Row],[Аэрофлот - цена]]*10</f>
        <v>490</v>
      </c>
      <c r="P302" s="5">
        <f>Таблица1[[#This Row],[БСП ао - объём]]*Таблица1[[#This Row],[БСП ао - цена]]</f>
        <v>17150508</v>
      </c>
      <c r="Q302" s="5">
        <f>Таблица1[[#This Row],[СевСт-ао - объём]]*Таблица1[[#This Row],[СевСт-ао цена]]</f>
        <v>4428901540</v>
      </c>
      <c r="R302" s="5">
        <f>Таблица1[[#This Row],[Аэрофлот - объём]]*Таблица1[[#This Row],[Аэрофлот - цена]]</f>
        <v>1142807400</v>
      </c>
      <c r="S302" s="5">
        <f>(Таблица1[[#This Row],[БСП ао - цена]]-AVERAGE(Таблица1[БСП ао - цена]))/_xlfn.STDEV.S(Таблица1[БСП ао - цена])</f>
        <v>-0.81404148833772916</v>
      </c>
      <c r="T302" s="5">
        <f>(Таблица1[[#This Row],[БСП ао - цена]]-MIN(Таблица1[БСП ао - цена]))/(MAX(Таблица1[БСП ао - цена])-MIN(Таблица1[БСП ао - цена]))</f>
        <v>8.996427411497239E-2</v>
      </c>
      <c r="U302" s="5">
        <f>(Таблица1[[#This Row],[СевСт-ао цена]]-AVERAGE(Таблица1[СевСт-ао цена]))/_xlfn.STDEV.S(Таблица1[СевСт-ао цена])</f>
        <v>1.5513933042948175E-2</v>
      </c>
      <c r="V302" s="5">
        <f>(Таблица1[[#This Row],[СевСт-ао цена]]-MIN(Таблица1[СевСт-ао цена]))/(MAX(Таблица1[СевСт-ао цена])-MIN(Таблица1[СевСт-ао цена]))</f>
        <v>0.31841569941366521</v>
      </c>
      <c r="W302" s="5">
        <f>(Таблица1[[#This Row],[Аэрофлот - цена]]-AVERAGE(Таблица1[Аэрофлот - цена]))/_xlfn.STDEV.S(Таблица1[Аэрофлот - цена])</f>
        <v>-0.78750496015359051</v>
      </c>
      <c r="X302" s="5">
        <f>(Таблица1[[#This Row],[Аэрофлот - цена]]-MIN(Таблица1[Аэрофлот - цена]))/(MAX(Таблица1[Аэрофлот - цена])-MIN(Таблица1[Аэрофлот - цена]))</f>
        <v>0.12719531665779668</v>
      </c>
    </row>
    <row r="303" spans="1:24" x14ac:dyDescent="0.25">
      <c r="A303" s="1">
        <v>42310</v>
      </c>
      <c r="B303" s="6">
        <v>37.5</v>
      </c>
      <c r="C303" s="6">
        <v>747</v>
      </c>
      <c r="D303" s="6">
        <v>51.94</v>
      </c>
      <c r="E303">
        <v>480330</v>
      </c>
      <c r="F303">
        <v>3017350</v>
      </c>
      <c r="G303">
        <v>33563100</v>
      </c>
      <c r="H303" s="5">
        <f>(Таблица1[[#This Row],[БСП ао - цена]]-B302)/B302</f>
        <v>-1.0554089709762496E-2</v>
      </c>
      <c r="I303" s="5">
        <f>(Таблица1[[#This Row],[СевСт-ао цена]]-C302)/C302</f>
        <v>6.7385444743935314E-3</v>
      </c>
      <c r="J303" s="5">
        <f>(Таблица1[[#This Row],[Аэрофлот - цена]]-D302)/D302</f>
        <v>5.9999999999999956E-2</v>
      </c>
      <c r="K303" s="5">
        <f>LN(Таблица1[[#This Row],[БСП ао - объём]])</f>
        <v>13.082228646664209</v>
      </c>
      <c r="L303" s="5">
        <f>LN(Таблица1[[#This Row],[СевСт-ао - объём]])</f>
        <v>14.919889520693385</v>
      </c>
      <c r="M303" s="5">
        <f>LN(Таблица1[[#This Row],[Аэрофлот - объём]])</f>
        <v>17.328937807168536</v>
      </c>
      <c r="N303" s="6">
        <f>Таблица1[[#This Row],[БСП ао - цена]]*10</f>
        <v>375</v>
      </c>
      <c r="O303" s="6">
        <f>Таблица1[[#This Row],[Аэрофлот - цена]]*10</f>
        <v>519.4</v>
      </c>
      <c r="P303" s="5">
        <f>Таблица1[[#This Row],[БСП ао - объём]]*Таблица1[[#This Row],[БСП ао - цена]]</f>
        <v>18012375</v>
      </c>
      <c r="Q303" s="5">
        <f>Таблица1[[#This Row],[СевСт-ао - объём]]*Таблица1[[#This Row],[СевСт-ао цена]]</f>
        <v>2253960450</v>
      </c>
      <c r="R303" s="5">
        <f>Таблица1[[#This Row],[Аэрофлот - объём]]*Таблица1[[#This Row],[Аэрофлот - цена]]</f>
        <v>1743267414</v>
      </c>
      <c r="S303" s="5">
        <f>(Таблица1[[#This Row],[БСП ао - цена]]-AVERAGE(Таблица1[БСП ао - цена]))/_xlfn.STDEV.S(Таблица1[БСП ао - цена])</f>
        <v>-0.82710340233620394</v>
      </c>
      <c r="T303" s="5">
        <f>(Таблица1[[#This Row],[БСП ао - цена]]-MIN(Таблица1[БСП ао - цена]))/(MAX(Таблица1[БСП ао - цена])-MIN(Таблица1[БСП ао - цена]))</f>
        <v>8.7366027931146478E-2</v>
      </c>
      <c r="U303" s="5">
        <f>(Таблица1[[#This Row],[СевСт-ао цена]]-AVERAGE(Таблица1[СевСт-ао цена]))/_xlfn.STDEV.S(Таблица1[СевСт-ао цена])</f>
        <v>2.8649324345918065E-2</v>
      </c>
      <c r="V303" s="5">
        <f>(Таблица1[[#This Row],[СевСт-ао цена]]-MIN(Таблица1[СевСт-ао цена]))/(MAX(Таблица1[СевСт-ао цена])-MIN(Таблица1[СевСт-ао цена]))</f>
        <v>0.32140720354194091</v>
      </c>
      <c r="W303" s="5">
        <f>(Таблица1[[#This Row],[Аэрофлот - цена]]-AVERAGE(Таблица1[Аэрофлот - цена]))/_xlfn.STDEV.S(Таблица1[Аэрофлот - цена])</f>
        <v>-0.7139458591363117</v>
      </c>
      <c r="X303" s="5">
        <f>(Таблица1[[#This Row],[Аэрофлот - цена]]-MIN(Таблица1[Аэрофлот - цена]))/(MAX(Таблица1[Аэрофлот - цена])-MIN(Таблица1[Аэрофлот - цена]))</f>
        <v>0.14284193720063862</v>
      </c>
    </row>
    <row r="304" spans="1:24" x14ac:dyDescent="0.25">
      <c r="A304" s="1">
        <v>42317</v>
      </c>
      <c r="B304" s="6">
        <v>37.9</v>
      </c>
      <c r="C304" s="6">
        <v>719.4</v>
      </c>
      <c r="D304" s="6">
        <v>53.39</v>
      </c>
      <c r="E304">
        <v>718450</v>
      </c>
      <c r="F304">
        <v>3356400</v>
      </c>
      <c r="G304">
        <v>23678500</v>
      </c>
      <c r="H304" s="5">
        <f>(Таблица1[[#This Row],[БСП ао - цена]]-B303)/B303</f>
        <v>1.0666666666666628E-2</v>
      </c>
      <c r="I304" s="5">
        <f>(Таблица1[[#This Row],[СевСт-ао цена]]-C303)/C303</f>
        <v>-3.6947791164658662E-2</v>
      </c>
      <c r="J304" s="5">
        <f>(Таблица1[[#This Row],[Аэрофлот - цена]]-D303)/D303</f>
        <v>2.7916827108201828E-2</v>
      </c>
      <c r="K304" s="5">
        <f>LN(Таблица1[[#This Row],[БСП ао - объём]])</f>
        <v>13.484851392657353</v>
      </c>
      <c r="L304" s="5">
        <f>LN(Таблица1[[#This Row],[СевСт-ао - объём]])</f>
        <v>15.026379528978051</v>
      </c>
      <c r="M304" s="5">
        <f>LN(Таблица1[[#This Row],[Аэрофлот - объём]])</f>
        <v>16.980078021379132</v>
      </c>
      <c r="N304" s="6">
        <f>Таблица1[[#This Row],[БСП ао - цена]]*10</f>
        <v>379</v>
      </c>
      <c r="O304" s="6">
        <f>Таблица1[[#This Row],[Аэрофлот - цена]]*10</f>
        <v>533.9</v>
      </c>
      <c r="P304" s="5">
        <f>Таблица1[[#This Row],[БСП ао - объём]]*Таблица1[[#This Row],[БСП ао - цена]]</f>
        <v>27229255</v>
      </c>
      <c r="Q304" s="5">
        <f>Таблица1[[#This Row],[СевСт-ао - объём]]*Таблица1[[#This Row],[СевСт-ао цена]]</f>
        <v>2414594160</v>
      </c>
      <c r="R304" s="5">
        <f>Таблица1[[#This Row],[Аэрофлот - объём]]*Таблица1[[#This Row],[Аэрофлот - цена]]</f>
        <v>1264195115</v>
      </c>
      <c r="S304" s="5">
        <f>(Таблица1[[#This Row],[БСП ао - цена]]-AVERAGE(Таблица1[БСП ао - цена]))/_xlfn.STDEV.S(Таблица1[БСП ао - цена])</f>
        <v>-0.81404148833772916</v>
      </c>
      <c r="T304" s="5">
        <f>(Таблица1[[#This Row],[БСП ао - цена]]-MIN(Таблица1[БСП ао - цена]))/(MAX(Таблица1[БСП ао - цена])-MIN(Таблица1[БСП ао - цена]))</f>
        <v>8.996427411497239E-2</v>
      </c>
      <c r="U304" s="5">
        <f>(Таблица1[[#This Row],[СевСт-ао цена]]-AVERAGE(Таблица1[СевСт-ао цена]))/_xlfn.STDEV.S(Таблица1[СевСт-ао цена])</f>
        <v>-4.3858035646475793E-2</v>
      </c>
      <c r="V304" s="5">
        <f>(Таблица1[[#This Row],[СевСт-ао цена]]-MIN(Таблица1[СевСт-ао цена]))/(MAX(Таблица1[СевСт-ао цена])-MIN(Таблица1[СевСт-ао цена]))</f>
        <v>0.30489410075385898</v>
      </c>
      <c r="W304" s="5">
        <f>(Таблица1[[#This Row],[Аэрофлот - цена]]-AVERAGE(Таблица1[Аэрофлот - цена]))/_xlfn.STDEV.S(Таблица1[Аэрофлот - цена])</f>
        <v>-0.67766671067540873</v>
      </c>
      <c r="X304" s="5">
        <f>(Таблица1[[#This Row],[Аэрофлот - цена]]-MIN(Таблица1[Аэрофлот - цена]))/(MAX(Таблица1[Аэрофлот - цена])-MIN(Таблица1[Аэрофлот - цена]))</f>
        <v>0.15055880787653006</v>
      </c>
    </row>
    <row r="305" spans="1:24" x14ac:dyDescent="0.25">
      <c r="A305" s="1">
        <v>42324</v>
      </c>
      <c r="B305" s="6">
        <v>39.85</v>
      </c>
      <c r="C305" s="6">
        <v>737.1</v>
      </c>
      <c r="D305" s="6">
        <v>57.86</v>
      </c>
      <c r="E305">
        <v>756110</v>
      </c>
      <c r="F305">
        <v>5372460</v>
      </c>
      <c r="G305">
        <v>34836600</v>
      </c>
      <c r="H305" s="5">
        <f>(Таблица1[[#This Row],[БСП ао - цена]]-B304)/B304</f>
        <v>5.1451187335092428E-2</v>
      </c>
      <c r="I305" s="5">
        <f>(Таблица1[[#This Row],[СевСт-ао цена]]-C304)/C304</f>
        <v>2.46038365304421E-2</v>
      </c>
      <c r="J305" s="5">
        <f>(Таблица1[[#This Row],[Аэрофлот - цена]]-D304)/D304</f>
        <v>8.3723543734781775E-2</v>
      </c>
      <c r="K305" s="5">
        <f>LN(Таблица1[[#This Row],[БСП ао - объём]])</f>
        <v>13.53594214722269</v>
      </c>
      <c r="L305" s="5">
        <f>LN(Таблица1[[#This Row],[СевСт-ао - объём]])</f>
        <v>15.49679646214768</v>
      </c>
      <c r="M305" s="5">
        <f>LN(Таблица1[[#This Row],[Аэрофлот - объём]])</f>
        <v>17.366179116208276</v>
      </c>
      <c r="N305" s="6">
        <f>Таблица1[[#This Row],[БСП ао - цена]]*10</f>
        <v>398.5</v>
      </c>
      <c r="O305" s="6">
        <f>Таблица1[[#This Row],[Аэрофлот - цена]]*10</f>
        <v>578.6</v>
      </c>
      <c r="P305" s="5">
        <f>Таблица1[[#This Row],[БСП ао - объём]]*Таблица1[[#This Row],[БСП ао - цена]]</f>
        <v>30130983.5</v>
      </c>
      <c r="Q305" s="5">
        <f>Таблица1[[#This Row],[СевСт-ао - объём]]*Таблица1[[#This Row],[СевСт-ао цена]]</f>
        <v>3960040266</v>
      </c>
      <c r="R305" s="5">
        <f>Таблица1[[#This Row],[Аэрофлот - объём]]*Таблица1[[#This Row],[Аэрофлот - цена]]</f>
        <v>2015645676</v>
      </c>
      <c r="S305" s="5">
        <f>(Таблица1[[#This Row],[БСП ао - цена]]-AVERAGE(Таблица1[БСП ао - цена]))/_xlfn.STDEV.S(Таблица1[БСП ао - цена])</f>
        <v>-0.75036465759516435</v>
      </c>
      <c r="T305" s="5">
        <f>(Таблица1[[#This Row],[БСП ао - цена]]-MIN(Таблица1[БСП ао - цена]))/(MAX(Таблица1[БСП ао - цена])-MIN(Таблица1[БСП ао - цена]))</f>
        <v>0.10263072426112375</v>
      </c>
      <c r="U305" s="5">
        <f>(Таблица1[[#This Row],[СевСт-ао цена]]-AVERAGE(Таблица1[СевСт-ао цена]))/_xlfn.STDEV.S(Таблица1[СевСт-ао цена])</f>
        <v>2.641249566037741E-3</v>
      </c>
      <c r="V305" s="5">
        <f>(Таблица1[[#This Row],[СевСт-ао цена]]-MIN(Таблица1[СевСт-ао цена]))/(MAX(Таблица1[СевСт-ао цена])-MIN(Таблица1[СевСт-ао цена]))</f>
        <v>0.31548402536795495</v>
      </c>
      <c r="W305" s="5">
        <f>(Таблица1[[#This Row],[Аэрофлот - цена]]-AVERAGE(Таблица1[Аэрофлот - цена]))/_xlfn.STDEV.S(Таблица1[Аэрофлот - цена])</f>
        <v>-0.56582685300628066</v>
      </c>
      <c r="X305" s="5">
        <f>(Таблица1[[#This Row],[Аэрофлот - цена]]-MIN(Таблица1[Аэрофлот - цена]))/(MAX(Таблица1[Аэрофлот - цена])-MIN(Таблица1[Аэрофлот - цена]))</f>
        <v>0.17434805747738158</v>
      </c>
    </row>
    <row r="306" spans="1:24" x14ac:dyDescent="0.25">
      <c r="A306" s="1">
        <v>42331</v>
      </c>
      <c r="B306" s="6">
        <v>39.15</v>
      </c>
      <c r="C306" s="6">
        <v>710.6</v>
      </c>
      <c r="D306" s="6">
        <v>55.42</v>
      </c>
      <c r="E306">
        <v>382790</v>
      </c>
      <c r="F306">
        <v>3241210</v>
      </c>
      <c r="G306">
        <v>23404600</v>
      </c>
      <c r="H306" s="5">
        <f>(Таблица1[[#This Row],[БСП ао - цена]]-B305)/B305</f>
        <v>-1.7565872020075354E-2</v>
      </c>
      <c r="I306" s="5">
        <f>(Таблица1[[#This Row],[СевСт-ао цена]]-C305)/C305</f>
        <v>-3.5951702618369281E-2</v>
      </c>
      <c r="J306" s="5">
        <f>(Таблица1[[#This Row],[Аэрофлот - цена]]-D305)/D305</f>
        <v>-4.2170756999654301E-2</v>
      </c>
      <c r="K306" s="5">
        <f>LN(Таблица1[[#This Row],[БСП ао - объём]])</f>
        <v>12.855241814917731</v>
      </c>
      <c r="L306" s="5">
        <f>LN(Таблица1[[#This Row],[СевСт-ао - объём]])</f>
        <v>14.991457274841006</v>
      </c>
      <c r="M306" s="5">
        <f>LN(Таблица1[[#This Row],[Аэрофлот - объём]])</f>
        <v>16.968443142204958</v>
      </c>
      <c r="N306" s="6">
        <f>Таблица1[[#This Row],[БСП ао - цена]]*10</f>
        <v>391.5</v>
      </c>
      <c r="O306" s="6">
        <f>Таблица1[[#This Row],[Аэрофлот - цена]]*10</f>
        <v>554.20000000000005</v>
      </c>
      <c r="P306" s="5">
        <f>Таблица1[[#This Row],[БСП ао - объём]]*Таблица1[[#This Row],[БСП ао - цена]]</f>
        <v>14986228.5</v>
      </c>
      <c r="Q306" s="5">
        <f>Таблица1[[#This Row],[СевСт-ао - объём]]*Таблица1[[#This Row],[СевСт-ао цена]]</f>
        <v>2303203826</v>
      </c>
      <c r="R306" s="5">
        <f>Таблица1[[#This Row],[Аэрофлот - объём]]*Таблица1[[#This Row],[Аэрофлот - цена]]</f>
        <v>1297082932</v>
      </c>
      <c r="S306" s="5">
        <f>(Таблица1[[#This Row],[БСП ао - цена]]-AVERAGE(Таблица1[БСП ао - цена]))/_xlfn.STDEV.S(Таблица1[БСП ао - цена])</f>
        <v>-0.77322300709249536</v>
      </c>
      <c r="T306" s="5">
        <f>(Таблица1[[#This Row],[БСП ао - цена]]-MIN(Таблица1[БСП ао - цена]))/(MAX(Таблица1[БСП ао - цена])-MIN(Таблица1[БСП ао - цена]))</f>
        <v>9.8083793439428385E-2</v>
      </c>
      <c r="U306" s="5">
        <f>(Таблица1[[#This Row],[СевСт-ао цена]]-AVERAGE(Таблица1[СевСт-ао цена]))/_xlfn.STDEV.S(Таблица1[СевСт-ао цена])</f>
        <v>-6.6976324339702686E-2</v>
      </c>
      <c r="V306" s="5">
        <f>(Таблица1[[#This Row],[СевСт-ао цена]]-MIN(Таблица1[СевСт-ао цена]))/(MAX(Таблица1[СевСт-ао цена])-MIN(Таблица1[СевСт-ао цена]))</f>
        <v>0.29962905348809382</v>
      </c>
      <c r="W306" s="5">
        <f>(Таблица1[[#This Row],[Аэрофлот - цена]]-AVERAGE(Таблица1[Аэрофлот - цена]))/_xlfn.STDEV.S(Таблица1[Аэрофлот - цена])</f>
        <v>-0.62687590283014472</v>
      </c>
      <c r="X306" s="5">
        <f>(Таблица1[[#This Row],[Аэрофлот - цена]]-MIN(Таблица1[Аэрофлот - цена]))/(MAX(Таблица1[Аэрофлот - цена])-MIN(Таблица1[Аэрофлот - цена]))</f>
        <v>0.16136242682277807</v>
      </c>
    </row>
    <row r="307" spans="1:24" x14ac:dyDescent="0.25">
      <c r="A307" s="1">
        <v>42338</v>
      </c>
      <c r="B307" s="6">
        <v>41.9</v>
      </c>
      <c r="C307" s="6">
        <v>686.7</v>
      </c>
      <c r="D307" s="6">
        <v>57.33</v>
      </c>
      <c r="E307">
        <v>722680</v>
      </c>
      <c r="F307">
        <v>3944220</v>
      </c>
      <c r="G307">
        <v>51622300</v>
      </c>
      <c r="H307" s="5">
        <f>(Таблица1[[#This Row],[БСП ао - цена]]-B306)/B306</f>
        <v>7.0242656449553006E-2</v>
      </c>
      <c r="I307" s="5">
        <f>(Таблица1[[#This Row],[СевСт-ао цена]]-C306)/C306</f>
        <v>-3.363354911342524E-2</v>
      </c>
      <c r="J307" s="5">
        <f>(Таблица1[[#This Row],[Аэрофлот - цена]]-D306)/D306</f>
        <v>3.4464092385420364E-2</v>
      </c>
      <c r="K307" s="5">
        <f>LN(Таблица1[[#This Row],[БСП ао - объём]])</f>
        <v>13.490721802887863</v>
      </c>
      <c r="L307" s="5">
        <f>LN(Таблица1[[#This Row],[СевСт-ао - объём]])</f>
        <v>15.187761774082027</v>
      </c>
      <c r="M307" s="5">
        <f>LN(Таблица1[[#This Row],[Аэрофлот - объём]])</f>
        <v>17.759464307635636</v>
      </c>
      <c r="N307" s="6">
        <f>Таблица1[[#This Row],[БСП ао - цена]]*10</f>
        <v>419</v>
      </c>
      <c r="O307" s="6">
        <f>Таблица1[[#This Row],[Аэрофлот - цена]]*10</f>
        <v>573.29999999999995</v>
      </c>
      <c r="P307" s="5">
        <f>Таблица1[[#This Row],[БСП ао - объём]]*Таблица1[[#This Row],[БСП ао - цена]]</f>
        <v>30280292</v>
      </c>
      <c r="Q307" s="5">
        <f>Таблица1[[#This Row],[СевСт-ао - объём]]*Таблица1[[#This Row],[СевСт-ао цена]]</f>
        <v>2708495874</v>
      </c>
      <c r="R307" s="5">
        <f>Таблица1[[#This Row],[Аэрофлот - объём]]*Таблица1[[#This Row],[Аэрофлот - цена]]</f>
        <v>2959506459</v>
      </c>
      <c r="S307" s="5">
        <f>(Таблица1[[#This Row],[БСП ао - цена]]-AVERAGE(Таблица1[БСП ао - цена]))/_xlfn.STDEV.S(Таблица1[БСП ао - цена])</f>
        <v>-0.68342234835298099</v>
      </c>
      <c r="T307" s="5">
        <f>(Таблица1[[#This Row],[БСП ао - цена]]-MIN(Таблица1[БСП ао - цена]))/(MAX(Таблица1[БСП ао - цена])-MIN(Таблица1[БСП ао - цена]))</f>
        <v>0.11594673595323156</v>
      </c>
      <c r="U307" s="5">
        <f>(Таблица1[[#This Row],[СевСт-ао цена]]-AVERAGE(Таблица1[СевСт-ао цена]))/_xlfn.STDEV.S(Таблица1[СевСт-ао цена])</f>
        <v>-0.1297634947678987</v>
      </c>
      <c r="V307" s="5">
        <f>(Таблица1[[#This Row],[СевСт-ао цена]]-MIN(Таблица1[СевСт-ао цена]))/(MAX(Таблица1[СевСт-ао цена])-MIN(Таблица1[СевСт-ао цена]))</f>
        <v>0.28532966375493601</v>
      </c>
      <c r="W307" s="5">
        <f>(Таблица1[[#This Row],[Аэрофлот - цена]]-AVERAGE(Таблица1[Аэрофлот - цена]))/_xlfn.STDEV.S(Таблица1[Аэрофлот - цена])</f>
        <v>-0.57908750727130043</v>
      </c>
      <c r="X307" s="5">
        <f>(Таблица1[[#This Row],[Аэрофлот - цена]]-MIN(Таблица1[Аэрофлот - цена]))/(MAX(Таблица1[Аэрофлот - цена])-MIN(Таблица1[Аэрофлот - цена]))</f>
        <v>0.17152740819584883</v>
      </c>
    </row>
    <row r="308" spans="1:24" x14ac:dyDescent="0.25">
      <c r="A308" s="1">
        <v>42345</v>
      </c>
      <c r="B308" s="6">
        <v>44.1</v>
      </c>
      <c r="C308" s="6">
        <v>644.9</v>
      </c>
      <c r="D308" s="6">
        <v>58.5</v>
      </c>
      <c r="E308">
        <v>688410</v>
      </c>
      <c r="F308">
        <v>4161980</v>
      </c>
      <c r="G308">
        <v>27279100</v>
      </c>
      <c r="H308" s="5">
        <f>(Таблица1[[#This Row],[БСП ао - цена]]-B307)/B307</f>
        <v>5.2505966587112242E-2</v>
      </c>
      <c r="I308" s="5">
        <f>(Таблица1[[#This Row],[СевСт-ао цена]]-C307)/C307</f>
        <v>-6.0870831513033442E-2</v>
      </c>
      <c r="J308" s="5">
        <f>(Таблица1[[#This Row],[Аэрофлот - цена]]-D307)/D307</f>
        <v>2.0408163265306152E-2</v>
      </c>
      <c r="K308" s="5">
        <f>LN(Таблица1[[#This Row],[БСП ао - объём]])</f>
        <v>13.442139869652131</v>
      </c>
      <c r="L308" s="5">
        <f>LN(Таблица1[[#This Row],[СевСт-ао - объём]])</f>
        <v>15.241501480542142</v>
      </c>
      <c r="M308" s="5">
        <f>LN(Таблица1[[#This Row],[Аэрофлот - объём]])</f>
        <v>17.121631399192967</v>
      </c>
      <c r="N308" s="6">
        <f>Таблица1[[#This Row],[БСП ао - цена]]*10</f>
        <v>441</v>
      </c>
      <c r="O308" s="6">
        <f>Таблица1[[#This Row],[Аэрофлот - цена]]*10</f>
        <v>585</v>
      </c>
      <c r="P308" s="5">
        <f>Таблица1[[#This Row],[БСП ао - объём]]*Таблица1[[#This Row],[БСП ао - цена]]</f>
        <v>30358881</v>
      </c>
      <c r="Q308" s="5">
        <f>Таблица1[[#This Row],[СевСт-ао - объём]]*Таблица1[[#This Row],[СевСт-ао цена]]</f>
        <v>2684060902</v>
      </c>
      <c r="R308" s="5">
        <f>Таблица1[[#This Row],[Аэрофлот - объём]]*Таблица1[[#This Row],[Аэрофлот - цена]]</f>
        <v>1595827350</v>
      </c>
      <c r="S308" s="5">
        <f>(Таблица1[[#This Row],[БСП ао - цена]]-AVERAGE(Таблица1[БСП ао - цена]))/_xlfn.STDEV.S(Таблица1[БСП ао - цена])</f>
        <v>-0.61158182136136952</v>
      </c>
      <c r="T308" s="5">
        <f>(Таблица1[[#This Row],[БСП ао - цена]]-MIN(Таблица1[БСП ао - цена]))/(MAX(Таблица1[БСП ао - цена])-MIN(Таблица1[БСП ао - цена]))</f>
        <v>0.13023708996427413</v>
      </c>
      <c r="U308" s="5">
        <f>(Таблица1[[#This Row],[СевСт-ао цена]]-AVERAGE(Таблица1[СевСт-ао цена]))/_xlfn.STDEV.S(Таблица1[СевСт-ао цена])</f>
        <v>-0.23957536606072719</v>
      </c>
      <c r="V308" s="5">
        <f>(Таблица1[[#This Row],[СевСт-ао цена]]-MIN(Таблица1[СевСт-ао цена]))/(MAX(Таблица1[СевСт-ао цена])-MIN(Таблица1[СевСт-ао цена]))</f>
        <v>0.26032068924255114</v>
      </c>
      <c r="W308" s="5">
        <f>(Таблица1[[#This Row],[Аэрофлот - цена]]-AVERAGE(Таблица1[Аэрофлот - цена]))/_xlfn.STDEV.S(Таблица1[Аэрофлот - цена])</f>
        <v>-0.5498139874787098</v>
      </c>
      <c r="X308" s="5">
        <f>(Таблица1[[#This Row],[Аэрофлот - цена]]-MIN(Таблица1[Аэрофлот - цена]))/(MAX(Таблица1[Аэрофлот - цена])-MIN(Таблица1[Аэрофлот - цена]))</f>
        <v>0.17775412453432676</v>
      </c>
    </row>
    <row r="309" spans="1:24" x14ac:dyDescent="0.25">
      <c r="A309" s="1">
        <v>42352</v>
      </c>
      <c r="B309" s="6">
        <v>44.25</v>
      </c>
      <c r="C309" s="6">
        <v>606</v>
      </c>
      <c r="D309" s="6">
        <v>56.51</v>
      </c>
      <c r="E309">
        <v>529530</v>
      </c>
      <c r="F309">
        <v>6610700</v>
      </c>
      <c r="G309">
        <v>18424300</v>
      </c>
      <c r="H309" s="5">
        <f>(Таблица1[[#This Row],[БСП ао - цена]]-B308)/B308</f>
        <v>3.4013605442176549E-3</v>
      </c>
      <c r="I309" s="5">
        <f>(Таблица1[[#This Row],[СевСт-ао цена]]-C308)/C308</f>
        <v>-6.0319429368894367E-2</v>
      </c>
      <c r="J309" s="5">
        <f>(Таблица1[[#This Row],[Аэрофлот - цена]]-D308)/D308</f>
        <v>-3.4017094017094053E-2</v>
      </c>
      <c r="K309" s="5">
        <f>LN(Таблица1[[#This Row],[БСП ао - объём]])</f>
        <v>13.179745099642435</v>
      </c>
      <c r="L309" s="5">
        <f>LN(Таблица1[[#This Row],[СевСт-ао - объём]])</f>
        <v>15.704200106372129</v>
      </c>
      <c r="M309" s="5">
        <f>LN(Таблица1[[#This Row],[Аэрофлот - объём]])</f>
        <v>16.729181003459079</v>
      </c>
      <c r="N309" s="6">
        <f>Таблица1[[#This Row],[БСП ао - цена]]*10</f>
        <v>442.5</v>
      </c>
      <c r="O309" s="6">
        <f>Таблица1[[#This Row],[Аэрофлот - цена]]*10</f>
        <v>565.1</v>
      </c>
      <c r="P309" s="5">
        <f>Таблица1[[#This Row],[БСП ао - объём]]*Таблица1[[#This Row],[БСП ао - цена]]</f>
        <v>23431702.5</v>
      </c>
      <c r="Q309" s="5">
        <f>Таблица1[[#This Row],[СевСт-ао - объём]]*Таблица1[[#This Row],[СевСт-ао цена]]</f>
        <v>4006084200</v>
      </c>
      <c r="R309" s="5">
        <f>Таблица1[[#This Row],[Аэрофлот - объём]]*Таблица1[[#This Row],[Аэрофлот - цена]]</f>
        <v>1041157193</v>
      </c>
      <c r="S309" s="5">
        <f>(Таблица1[[#This Row],[БСП ао - цена]]-AVERAGE(Таблица1[БСП ао - цена]))/_xlfn.STDEV.S(Таблица1[БСП ао - цена])</f>
        <v>-0.60668360361194151</v>
      </c>
      <c r="T309" s="5">
        <f>(Таблица1[[#This Row],[БСП ао - цена]]-MIN(Таблица1[БСП ао - цена]))/(MAX(Таблица1[БСП ао - цена])-MIN(Таблица1[БСП ао - цена]))</f>
        <v>0.13121143228320883</v>
      </c>
      <c r="U309" s="5">
        <f>(Таблица1[[#This Row],[СевСт-ао цена]]-AVERAGE(Таблица1[СевСт-ао цена]))/_xlfn.STDEV.S(Таблица1[СевСт-ао цена])</f>
        <v>-0.34176871039783285</v>
      </c>
      <c r="V309" s="5">
        <f>(Таблица1[[#This Row],[СевСт-ао цена]]-MIN(Таблица1[СевСт-ао цена]))/(MAX(Таблица1[СевСт-ао цена])-MIN(Таблица1[СевСт-ао цена]))</f>
        <v>0.2370467871245662</v>
      </c>
      <c r="W309" s="5">
        <f>(Таблица1[[#This Row],[Аэрофлот - цена]]-AVERAGE(Таблица1[Аэрофлот - цена]))/_xlfn.STDEV.S(Таблица1[Аэрофлот - цена])</f>
        <v>-0.59960399122850061</v>
      </c>
      <c r="X309" s="5">
        <f>(Таблица1[[#This Row],[Аэрофлот - цена]]-MIN(Таблица1[Аэрофлот - цена]))/(MAX(Таблица1[Аэрофлот - цена])-MIN(Таблица1[Аэрофлот - цена]))</f>
        <v>0.16716338477913781</v>
      </c>
    </row>
    <row r="310" spans="1:24" x14ac:dyDescent="0.25">
      <c r="A310" s="1">
        <v>42359</v>
      </c>
      <c r="B310" s="6">
        <v>44.1</v>
      </c>
      <c r="C310" s="6">
        <v>600.29999999999995</v>
      </c>
      <c r="D310" s="6">
        <v>56.74</v>
      </c>
      <c r="E310">
        <v>228790</v>
      </c>
      <c r="F310">
        <v>2570840</v>
      </c>
      <c r="G310">
        <v>7755500</v>
      </c>
      <c r="H310" s="5">
        <f>(Таблица1[[#This Row],[БСП ао - цена]]-B309)/B309</f>
        <v>-3.3898305084745441E-3</v>
      </c>
      <c r="I310" s="5">
        <f>(Таблица1[[#This Row],[СевСт-ао цена]]-C309)/C309</f>
        <v>-9.4059405940594802E-3</v>
      </c>
      <c r="J310" s="5">
        <f>(Таблица1[[#This Row],[Аэрофлот - цена]]-D309)/D309</f>
        <v>4.070076092727022E-3</v>
      </c>
      <c r="K310" s="5">
        <f>LN(Таблица1[[#This Row],[БСП ао - объём]])</f>
        <v>12.340559831238926</v>
      </c>
      <c r="L310" s="5">
        <f>LN(Таблица1[[#This Row],[СевСт-ао - объём]])</f>
        <v>14.759743251717177</v>
      </c>
      <c r="M310" s="5">
        <f>LN(Таблица1[[#This Row],[Аэрофлот - объём]])</f>
        <v>15.863912827046942</v>
      </c>
      <c r="N310" s="6">
        <f>Таблица1[[#This Row],[БСП ао - цена]]*10</f>
        <v>441</v>
      </c>
      <c r="O310" s="6">
        <f>Таблица1[[#This Row],[Аэрофлот - цена]]*10</f>
        <v>567.4</v>
      </c>
      <c r="P310" s="5">
        <f>Таблица1[[#This Row],[БСП ао - объём]]*Таблица1[[#This Row],[БСП ао - цена]]</f>
        <v>10089639</v>
      </c>
      <c r="Q310" s="5">
        <f>Таблица1[[#This Row],[СевСт-ао - объём]]*Таблица1[[#This Row],[СевСт-ао цена]]</f>
        <v>1543275252</v>
      </c>
      <c r="R310" s="5">
        <f>Таблица1[[#This Row],[Аэрофлот - объём]]*Таблица1[[#This Row],[Аэрофлот - цена]]</f>
        <v>440047070</v>
      </c>
      <c r="S310" s="5">
        <f>(Таблица1[[#This Row],[БСП ао - цена]]-AVERAGE(Таблица1[БСП ао - цена]))/_xlfn.STDEV.S(Таблица1[БСП ао - цена])</f>
        <v>-0.61158182136136952</v>
      </c>
      <c r="T310" s="5">
        <f>(Таблица1[[#This Row],[БСП ао - цена]]-MIN(Таблица1[БСП ао - цена]))/(MAX(Таблица1[БСП ао - цена])-MIN(Таблица1[БСП ао - цена]))</f>
        <v>0.13023708996427413</v>
      </c>
      <c r="U310" s="5">
        <f>(Таблица1[[#This Row],[СевСт-ао цена]]-AVERAGE(Таблица1[СевСт-ао цена]))/_xlfn.STDEV.S(Таблица1[СевСт-ао цена])</f>
        <v>-0.35674305648321863</v>
      </c>
      <c r="V310" s="5">
        <f>(Таблица1[[#This Row],[СевСт-ао цена]]-MIN(Таблица1[СевСт-ао цена]))/(MAX(Таблица1[СевСт-ао цена])-MIN(Таблица1[СевСт-ао цена]))</f>
        <v>0.23363647241833188</v>
      </c>
      <c r="W310" s="5">
        <f>(Таблица1[[#This Row],[Аэрофлот - цена]]-AVERAGE(Таблица1[Аэрофлот - цена]))/_xlfn.STDEV.S(Таблица1[Аэрофлот - цена])</f>
        <v>-0.59384936767952978</v>
      </c>
      <c r="X310" s="5">
        <f>(Таблица1[[#This Row],[Аэрофлот - цена]]-MIN(Таблица1[Аэрофлот - цена]))/(MAX(Таблица1[Аэрофлот - цена])-MIN(Таблица1[Аэрофлот - цена]))</f>
        <v>0.16838744012772752</v>
      </c>
    </row>
    <row r="311" spans="1:24" x14ac:dyDescent="0.25">
      <c r="A311" s="1">
        <v>42366</v>
      </c>
      <c r="B311" s="6">
        <v>43.55</v>
      </c>
      <c r="C311" s="6">
        <v>609.5</v>
      </c>
      <c r="D311" s="6">
        <v>56.1</v>
      </c>
      <c r="E311">
        <v>193170</v>
      </c>
      <c r="F311">
        <v>1490950</v>
      </c>
      <c r="G311">
        <v>3306600</v>
      </c>
      <c r="H311" s="5">
        <f>(Таблица1[[#This Row],[БСП ао - цена]]-B310)/B310</f>
        <v>-1.2471655328798282E-2</v>
      </c>
      <c r="I311" s="5">
        <f>(Таблица1[[#This Row],[СевСт-ао цена]]-C310)/C310</f>
        <v>1.5325670498084368E-2</v>
      </c>
      <c r="J311" s="5">
        <f>(Таблица1[[#This Row],[Аэрофлот - цена]]-D310)/D310</f>
        <v>-1.1279520620373644E-2</v>
      </c>
      <c r="K311" s="5">
        <f>LN(Таблица1[[#This Row],[БСП ао - объём]])</f>
        <v>12.171325909200339</v>
      </c>
      <c r="L311" s="5">
        <f>LN(Таблица1[[#This Row],[СевСт-ао - объём]])</f>
        <v>14.214924058644003</v>
      </c>
      <c r="M311" s="5">
        <f>LN(Таблица1[[#This Row],[Аэрофлот - объём]])</f>
        <v>15.011431029099382</v>
      </c>
      <c r="N311" s="6">
        <f>Таблица1[[#This Row],[БСП ао - цена]]*10</f>
        <v>435.5</v>
      </c>
      <c r="O311" s="6">
        <f>Таблица1[[#This Row],[Аэрофлот - цена]]*10</f>
        <v>561</v>
      </c>
      <c r="P311" s="5">
        <f>Таблица1[[#This Row],[БСП ао - объём]]*Таблица1[[#This Row],[БСП ао - цена]]</f>
        <v>8412553.5</v>
      </c>
      <c r="Q311" s="5">
        <f>Таблица1[[#This Row],[СевСт-ао - объём]]*Таблица1[[#This Row],[СевСт-ао цена]]</f>
        <v>908734025</v>
      </c>
      <c r="R311" s="5">
        <f>Таблица1[[#This Row],[Аэрофлот - объём]]*Таблица1[[#This Row],[Аэрофлот - цена]]</f>
        <v>185500260</v>
      </c>
      <c r="S311" s="5">
        <f>(Таблица1[[#This Row],[БСП ао - цена]]-AVERAGE(Таблица1[БСП ао - цена]))/_xlfn.STDEV.S(Таблица1[БСП ао - цена])</f>
        <v>-0.62954195310927252</v>
      </c>
      <c r="T311" s="5">
        <f>(Таблица1[[#This Row],[БСП ао - цена]]-MIN(Таблица1[БСП ао - цена]))/(MAX(Таблица1[БСП ао - цена])-MIN(Таблица1[БСП ао - цена]))</f>
        <v>0.12666450146151345</v>
      </c>
      <c r="U311" s="5">
        <f>(Таблица1[[#This Row],[СевСт-ао цена]]-AVERAGE(Таблица1[СевСт-ао цена]))/_xlfn.STDEV.S(Таблица1[СевСт-ао цена])</f>
        <v>-0.33257393648575395</v>
      </c>
      <c r="V311" s="5">
        <f>(Таблица1[[#This Row],[СевСт-ао цена]]-MIN(Таблица1[СевСт-ао цена]))/(MAX(Таблица1[СевСт-ао цена])-MIN(Таблица1[СевСт-ао цена]))</f>
        <v>0.2391408400143592</v>
      </c>
      <c r="W311" s="5">
        <f>(Таблица1[[#This Row],[Аэрофлот - цена]]-AVERAGE(Таблица1[Аэрофлот - цена]))/_xlfn.STDEV.S(Таблица1[Аэрофлот - цена])</f>
        <v>-0.60986223320710065</v>
      </c>
      <c r="X311" s="5">
        <f>(Таблица1[[#This Row],[Аэрофлот - цена]]-MIN(Таблица1[Аэрофлот - цена]))/(MAX(Таблица1[Аэрофлот - цена])-MIN(Таблица1[Аэрофлот - цена]))</f>
        <v>0.16498137307078234</v>
      </c>
    </row>
    <row r="312" spans="1:24" x14ac:dyDescent="0.25">
      <c r="A312" s="1">
        <v>42373</v>
      </c>
      <c r="B312" s="6">
        <v>43.65</v>
      </c>
      <c r="C312" s="6">
        <v>639.79999999999995</v>
      </c>
      <c r="D312" s="6">
        <v>54.05</v>
      </c>
      <c r="E312">
        <v>80030</v>
      </c>
      <c r="F312">
        <v>2160720</v>
      </c>
      <c r="G312">
        <v>7096100</v>
      </c>
      <c r="H312" s="5">
        <f>(Таблица1[[#This Row],[БСП ао - цена]]-B311)/B311</f>
        <v>2.2962112514351646E-3</v>
      </c>
      <c r="I312" s="5">
        <f>(Таблица1[[#This Row],[СевСт-ао цена]]-C311)/C311</f>
        <v>4.9712879409351853E-2</v>
      </c>
      <c r="J312" s="5">
        <f>(Таблица1[[#This Row],[Аэрофлот - цена]]-D311)/D311</f>
        <v>-3.6541889483066026E-2</v>
      </c>
      <c r="K312" s="5">
        <f>LN(Таблица1[[#This Row],[БСП ао - объём]])</f>
        <v>11.290156843361093</v>
      </c>
      <c r="L312" s="5">
        <f>LN(Таблица1[[#This Row],[СевСт-ао - объём]])</f>
        <v>14.585952057450468</v>
      </c>
      <c r="M312" s="5">
        <f>LN(Таблица1[[#This Row],[Аэрофлот - объём]])</f>
        <v>15.775055895318703</v>
      </c>
      <c r="N312" s="6">
        <f>Таблица1[[#This Row],[БСП ао - цена]]*10</f>
        <v>436.5</v>
      </c>
      <c r="O312" s="6">
        <f>Таблица1[[#This Row],[Аэрофлот - цена]]*10</f>
        <v>540.5</v>
      </c>
      <c r="P312" s="5">
        <f>Таблица1[[#This Row],[БСП ао - объём]]*Таблица1[[#This Row],[БСП ао - цена]]</f>
        <v>3493309.5</v>
      </c>
      <c r="Q312" s="5">
        <f>Таблица1[[#This Row],[СевСт-ао - объём]]*Таблица1[[#This Row],[СевСт-ао цена]]</f>
        <v>1382428656</v>
      </c>
      <c r="R312" s="5">
        <f>Таблица1[[#This Row],[Аэрофлот - объём]]*Таблица1[[#This Row],[Аэрофлот - цена]]</f>
        <v>383544205</v>
      </c>
      <c r="S312" s="5">
        <f>(Таблица1[[#This Row],[БСП ао - цена]]-AVERAGE(Таблица1[БСП ао - цена]))/_xlfn.STDEV.S(Таблица1[БСП ао - цена])</f>
        <v>-0.62627647460965374</v>
      </c>
      <c r="T312" s="5">
        <f>(Таблица1[[#This Row],[БСП ао - цена]]-MIN(Таблица1[БСП ао - цена]))/(MAX(Таблица1[БСП ао - цена])-MIN(Таблица1[БСП ао - цена]))</f>
        <v>0.12731406300746995</v>
      </c>
      <c r="U312" s="5">
        <f>(Таблица1[[#This Row],[СевСт-ао цена]]-AVERAGE(Таблица1[СевСт-ао цена]))/_xlfn.STDEV.S(Таблица1[СевСт-ао цена])</f>
        <v>-0.2529734651897565</v>
      </c>
      <c r="V312" s="5">
        <f>(Таблица1[[#This Row],[СевСт-ао цена]]-MIN(Таблица1[СевСт-ао цена]))/(MAX(Таблица1[СевСт-ао цена])-MIN(Таблица1[СевСт-ао цена]))</f>
        <v>0.25726935503170989</v>
      </c>
      <c r="W312" s="5">
        <f>(Таблица1[[#This Row],[Аэрофлот - цена]]-AVERAGE(Таблица1[Аэрофлот - цена]))/_xlfn.STDEV.S(Таблица1[Аэрофлот - цена])</f>
        <v>-0.66115344310010138</v>
      </c>
      <c r="X312" s="5">
        <f>(Таблица1[[#This Row],[Аэрофлот - цена]]-MIN(Таблица1[Аэрофлот - цена]))/(MAX(Таблица1[Аэрофлот - цена])-MIN(Таблица1[Аэрофлот - цена]))</f>
        <v>0.15407131452900477</v>
      </c>
    </row>
    <row r="313" spans="1:24" x14ac:dyDescent="0.25">
      <c r="A313" s="1">
        <v>42380</v>
      </c>
      <c r="B313" s="6">
        <v>42.2</v>
      </c>
      <c r="C313" s="6">
        <v>604</v>
      </c>
      <c r="D313" s="6">
        <v>51.98</v>
      </c>
      <c r="E313">
        <v>976400</v>
      </c>
      <c r="F313">
        <v>4408350</v>
      </c>
      <c r="G313">
        <v>17126400</v>
      </c>
      <c r="H313" s="5">
        <f>(Таблица1[[#This Row],[БСП ао - цена]]-B312)/B312</f>
        <v>-3.3218785796105287E-2</v>
      </c>
      <c r="I313" s="5">
        <f>(Таблица1[[#This Row],[СевСт-ао цена]]-C312)/C312</f>
        <v>-5.595498593310403E-2</v>
      </c>
      <c r="J313" s="5">
        <f>(Таблица1[[#This Row],[Аэрофлот - цена]]-D312)/D312</f>
        <v>-3.8297872340425539E-2</v>
      </c>
      <c r="K313" s="5">
        <f>LN(Таблица1[[#This Row],[БСП ао - объём]])</f>
        <v>13.791627617500943</v>
      </c>
      <c r="L313" s="5">
        <f>LN(Таблица1[[#This Row],[СевСт-ао - объём]])</f>
        <v>15.299011027751718</v>
      </c>
      <c r="M313" s="5">
        <f>LN(Таблица1[[#This Row],[Аэрофлот - объём]])</f>
        <v>16.656131690595881</v>
      </c>
      <c r="N313" s="6">
        <f>Таблица1[[#This Row],[БСП ао - цена]]*10</f>
        <v>422</v>
      </c>
      <c r="O313" s="6">
        <f>Таблица1[[#This Row],[Аэрофлот - цена]]*10</f>
        <v>519.79999999999995</v>
      </c>
      <c r="P313" s="5">
        <f>Таблица1[[#This Row],[БСП ао - объём]]*Таблица1[[#This Row],[БСП ао - цена]]</f>
        <v>41204080</v>
      </c>
      <c r="Q313" s="5">
        <f>Таблица1[[#This Row],[СевСт-ао - объём]]*Таблица1[[#This Row],[СевСт-ао цена]]</f>
        <v>2662643400</v>
      </c>
      <c r="R313" s="5">
        <f>Таблица1[[#This Row],[Аэрофлот - объём]]*Таблица1[[#This Row],[Аэрофлот - цена]]</f>
        <v>890230272</v>
      </c>
      <c r="S313" s="5">
        <f>(Таблица1[[#This Row],[БСП ао - цена]]-AVERAGE(Таблица1[БСП ао - цена]))/_xlfn.STDEV.S(Таблица1[БСП ао - цена])</f>
        <v>-0.67362591285412476</v>
      </c>
      <c r="T313" s="5">
        <f>(Таблица1[[#This Row],[БСП ао - цена]]-MIN(Таблица1[БСП ао - цена]))/(MAX(Таблица1[БСП ао - цена])-MIN(Таблица1[БСП ао - цена]))</f>
        <v>0.11789542059110103</v>
      </c>
      <c r="U313" s="5">
        <f>(Таблица1[[#This Row],[СевСт-ао цена]]-AVERAGE(Таблица1[СевСт-ао цена]))/_xlfn.STDEV.S(Таблица1[СевСт-ао цена])</f>
        <v>-0.34702286691902084</v>
      </c>
      <c r="V313" s="5">
        <f>(Таблица1[[#This Row],[СевСт-ао цена]]-MIN(Таблица1[СевСт-ао цена]))/(MAX(Таблица1[СевСт-ао цена])-MIN(Таблица1[СевСт-ао цена]))</f>
        <v>0.23585018547325592</v>
      </c>
      <c r="W313" s="5">
        <f>(Таблица1[[#This Row],[Аэрофлот - цена]]-AVERAGE(Таблица1[Аэрофлот - цена]))/_xlfn.STDEV.S(Таблица1[Аэрофлот - цена])</f>
        <v>-0.71294505504083849</v>
      </c>
      <c r="X313" s="5">
        <f>(Таблица1[[#This Row],[Аэрофлот - цена]]-MIN(Таблица1[Аэрофлот - цена]))/(MAX(Таблица1[Аэрофлот - цена])-MIN(Таблица1[Аэрофлот - цена]))</f>
        <v>0.14305481639169768</v>
      </c>
    </row>
    <row r="314" spans="1:24" x14ac:dyDescent="0.25">
      <c r="A314" s="1">
        <v>42387</v>
      </c>
      <c r="B314" s="6">
        <v>41</v>
      </c>
      <c r="C314" s="6">
        <v>642</v>
      </c>
      <c r="D314" s="6">
        <v>52.03</v>
      </c>
      <c r="E314">
        <v>873080</v>
      </c>
      <c r="F314">
        <v>7521550</v>
      </c>
      <c r="G314">
        <v>18614600</v>
      </c>
      <c r="H314" s="5">
        <f>(Таблица1[[#This Row],[БСП ао - цена]]-B313)/B313</f>
        <v>-2.8436018957346036E-2</v>
      </c>
      <c r="I314" s="5">
        <f>(Таблица1[[#This Row],[СевСт-ао цена]]-C313)/C313</f>
        <v>6.2913907284768214E-2</v>
      </c>
      <c r="J314" s="5">
        <f>(Таблица1[[#This Row],[Аэрофлот - цена]]-D313)/D313</f>
        <v>9.619084263178966E-4</v>
      </c>
      <c r="K314" s="5">
        <f>LN(Таблица1[[#This Row],[БСП ао - объём]])</f>
        <v>13.679782468653015</v>
      </c>
      <c r="L314" s="5">
        <f>LN(Таблица1[[#This Row],[СевСт-ао - объём]])</f>
        <v>15.833282791708104</v>
      </c>
      <c r="M314" s="5">
        <f>LN(Таблица1[[#This Row],[Аэрофлот - объём]])</f>
        <v>16.739456777010808</v>
      </c>
      <c r="N314" s="6">
        <f>Таблица1[[#This Row],[БСП ао - цена]]*10</f>
        <v>410</v>
      </c>
      <c r="O314" s="6">
        <f>Таблица1[[#This Row],[Аэрофлот - цена]]*10</f>
        <v>520.29999999999995</v>
      </c>
      <c r="P314" s="5">
        <f>Таблица1[[#This Row],[БСП ао - объём]]*Таблица1[[#This Row],[БСП ао - цена]]</f>
        <v>35796280</v>
      </c>
      <c r="Q314" s="5">
        <f>Таблица1[[#This Row],[СевСт-ао - объём]]*Таблица1[[#This Row],[СевСт-ао цена]]</f>
        <v>4828835100</v>
      </c>
      <c r="R314" s="5">
        <f>Таблица1[[#This Row],[Аэрофлот - объём]]*Таблица1[[#This Row],[Аэрофлот - цена]]</f>
        <v>968517638</v>
      </c>
      <c r="S314" s="5">
        <f>(Таблица1[[#This Row],[БСП ао - цена]]-AVERAGE(Таблица1[БСП ао - цена]))/_xlfn.STDEV.S(Таблица1[БСП ао - цена])</f>
        <v>-0.71281165484954934</v>
      </c>
      <c r="T314" s="5">
        <f>(Таблица1[[#This Row],[БСП ао - цена]]-MIN(Таблица1[БСП ао - цена]))/(MAX(Таблица1[БСП ао - цена])-MIN(Таблица1[БСП ао - цена]))</f>
        <v>0.11010068203962325</v>
      </c>
      <c r="U314" s="5">
        <f>(Таблица1[[#This Row],[СевСт-ао цена]]-AVERAGE(Таблица1[СевСт-ао цена]))/_xlfn.STDEV.S(Таблица1[СевСт-ао цена])</f>
        <v>-0.24719389301644965</v>
      </c>
      <c r="V314" s="5">
        <f>(Таблица1[[#This Row],[СевСт-ао цена]]-MIN(Таблица1[СевСт-ао цена]))/(MAX(Таблица1[СевСт-ао цена])-MIN(Таблица1[СевСт-ао цена]))</f>
        <v>0.25858561684815123</v>
      </c>
      <c r="W314" s="5">
        <f>(Таблица1[[#This Row],[Аэрофлот - цена]]-AVERAGE(Таблица1[Аэрофлот - цена]))/_xlfn.STDEV.S(Таблица1[Аэрофлот - цена])</f>
        <v>-0.71169404992149699</v>
      </c>
      <c r="X314" s="5">
        <f>(Таблица1[[#This Row],[Аэрофлот - цена]]-MIN(Таблица1[Аэрофлот - цена]))/(MAX(Таблица1[Аэрофлот - цена])-MIN(Таблица1[Аэрофлот - цена]))</f>
        <v>0.14332091538052155</v>
      </c>
    </row>
    <row r="315" spans="1:24" x14ac:dyDescent="0.25">
      <c r="A315" s="1">
        <v>42394</v>
      </c>
      <c r="B315" s="6">
        <v>42.5</v>
      </c>
      <c r="C315" s="6">
        <v>621.5</v>
      </c>
      <c r="D315" s="6">
        <v>50.5</v>
      </c>
      <c r="E315">
        <v>940270</v>
      </c>
      <c r="F315">
        <v>6287630</v>
      </c>
      <c r="G315">
        <v>19104800</v>
      </c>
      <c r="H315" s="5">
        <f>(Таблица1[[#This Row],[БСП ао - цена]]-B314)/B314</f>
        <v>3.6585365853658534E-2</v>
      </c>
      <c r="I315" s="5">
        <f>(Таблица1[[#This Row],[СевСт-ао цена]]-C314)/C314</f>
        <v>-3.1931464174454825E-2</v>
      </c>
      <c r="J315" s="5">
        <f>(Таблица1[[#This Row],[Аэрофлот - цена]]-D314)/D314</f>
        <v>-2.9406111858543169E-2</v>
      </c>
      <c r="K315" s="5">
        <f>LN(Таблица1[[#This Row],[БСП ао - объём]])</f>
        <v>13.75392234704494</v>
      </c>
      <c r="L315" s="5">
        <f>LN(Таблица1[[#This Row],[СевСт-ао - объём]])</f>
        <v>15.654094769120722</v>
      </c>
      <c r="M315" s="5">
        <f>LN(Таблица1[[#This Row],[Аэрофлот - объём]])</f>
        <v>16.76545017034459</v>
      </c>
      <c r="N315" s="6">
        <f>Таблица1[[#This Row],[БСП ао - цена]]*10</f>
        <v>425</v>
      </c>
      <c r="O315" s="6">
        <f>Таблица1[[#This Row],[Аэрофлот - цена]]*10</f>
        <v>505</v>
      </c>
      <c r="P315" s="5">
        <f>Таблица1[[#This Row],[БСП ао - объём]]*Таблица1[[#This Row],[БСП ао - цена]]</f>
        <v>39961475</v>
      </c>
      <c r="Q315" s="5">
        <f>Таблица1[[#This Row],[СевСт-ао - объём]]*Таблица1[[#This Row],[СевСт-ао цена]]</f>
        <v>3907762045</v>
      </c>
      <c r="R315" s="5">
        <f>Таблица1[[#This Row],[Аэрофлот - объём]]*Таблица1[[#This Row],[Аэрофлот - цена]]</f>
        <v>964792400</v>
      </c>
      <c r="S315" s="5">
        <f>(Таблица1[[#This Row],[БСП ао - цена]]-AVERAGE(Таблица1[БСП ао - цена]))/_xlfn.STDEV.S(Таблица1[БСП ао - цена])</f>
        <v>-0.66382947735526876</v>
      </c>
      <c r="T315" s="5">
        <f>(Таблица1[[#This Row],[БСП ао - цена]]-MIN(Таблица1[БСП ао - цена]))/(MAX(Таблица1[БСП ао - цена])-MIN(Таблица1[БСП ао - цена]))</f>
        <v>0.11984410522897045</v>
      </c>
      <c r="U315" s="5">
        <f>(Таблица1[[#This Row],[СевСт-ао цена]]-AVERAGE(Таблица1[СевСт-ао цена]))/_xlfn.STDEV.S(Таблица1[СевСт-ао цена])</f>
        <v>-0.30104899735862622</v>
      </c>
      <c r="V315" s="5">
        <f>(Таблица1[[#This Row],[СевСт-ао цена]]-MIN(Таблица1[СевСт-ао цена]))/(MAX(Таблица1[СевСт-ао цена])-MIN(Таблица1[СевСт-ао цена]))</f>
        <v>0.24632044992222088</v>
      </c>
      <c r="W315" s="5">
        <f>(Таблица1[[#This Row],[Аэрофлот - цена]]-AVERAGE(Таблица1[Аэрофлот - цена]))/_xlfn.STDEV.S(Таблица1[Аэрофлот - цена])</f>
        <v>-0.74997480657334614</v>
      </c>
      <c r="X315" s="5">
        <f>(Таблица1[[#This Row],[Аэрофлот - цена]]-MIN(Таблица1[Аэрофлот - цена]))/(MAX(Таблица1[Аэрофлот - цена])-MIN(Таблица1[Аэрофлот - цена]))</f>
        <v>0.13517828632251197</v>
      </c>
    </row>
    <row r="316" spans="1:24" x14ac:dyDescent="0.25">
      <c r="A316" s="1">
        <v>42401</v>
      </c>
      <c r="B316" s="6">
        <v>42.7</v>
      </c>
      <c r="C316" s="6">
        <v>637</v>
      </c>
      <c r="D316" s="6">
        <v>57.3</v>
      </c>
      <c r="E316">
        <v>406220</v>
      </c>
      <c r="F316">
        <v>4740430</v>
      </c>
      <c r="G316">
        <v>42650600</v>
      </c>
      <c r="H316" s="5">
        <f>(Таблица1[[#This Row],[БСП ао - цена]]-B315)/B315</f>
        <v>4.7058823529412437E-3</v>
      </c>
      <c r="I316" s="5">
        <f>(Таблица1[[#This Row],[СевСт-ао цена]]-C315)/C315</f>
        <v>2.4939662107803701E-2</v>
      </c>
      <c r="J316" s="5">
        <f>(Таблица1[[#This Row],[Аэрофлот - цена]]-D315)/D315</f>
        <v>0.13465346534653461</v>
      </c>
      <c r="K316" s="5">
        <f>LN(Таблица1[[#This Row],[БСП ао - объём]])</f>
        <v>12.914650163745476</v>
      </c>
      <c r="L316" s="5">
        <f>LN(Таблица1[[#This Row],[СевСт-ао - объём]])</f>
        <v>15.371638406856272</v>
      </c>
      <c r="M316" s="5">
        <f>LN(Таблица1[[#This Row],[Аэрофлот - объём]])</f>
        <v>17.568551899798319</v>
      </c>
      <c r="N316" s="6">
        <f>Таблица1[[#This Row],[БСП ао - цена]]*10</f>
        <v>427</v>
      </c>
      <c r="O316" s="6">
        <f>Таблица1[[#This Row],[Аэрофлот - цена]]*10</f>
        <v>573</v>
      </c>
      <c r="P316" s="5">
        <f>Таблица1[[#This Row],[БСП ао - объём]]*Таблица1[[#This Row],[БСП ао - цена]]</f>
        <v>17345594</v>
      </c>
      <c r="Q316" s="5">
        <f>Таблица1[[#This Row],[СевСт-ао - объём]]*Таблица1[[#This Row],[СевСт-ао цена]]</f>
        <v>3019653910</v>
      </c>
      <c r="R316" s="5">
        <f>Таблица1[[#This Row],[Аэрофлот - объём]]*Таблица1[[#This Row],[Аэрофлот - цена]]</f>
        <v>2443879380</v>
      </c>
      <c r="S316" s="5">
        <f>(Таблица1[[#This Row],[БСП ао - цена]]-AVERAGE(Таблица1[БСП ао - цена]))/_xlfn.STDEV.S(Таблица1[БСП ао - цена])</f>
        <v>-0.65729852035603131</v>
      </c>
      <c r="T316" s="5">
        <f>(Таблица1[[#This Row],[БСП ао - цена]]-MIN(Таблица1[БСП ао - цена]))/(MAX(Таблица1[БСП ао - цена])-MIN(Таблица1[БСП ао - цена]))</f>
        <v>0.12114322832088342</v>
      </c>
      <c r="U316" s="5">
        <f>(Таблица1[[#This Row],[СевСт-ао цена]]-AVERAGE(Таблица1[СевСт-ао цена]))/_xlfn.STDEV.S(Таблица1[СевСт-ао цена])</f>
        <v>-0.26032928431941954</v>
      </c>
      <c r="V316" s="5">
        <f>(Таблица1[[#This Row],[СевСт-ао цена]]-MIN(Таблица1[СевСт-ао цена]))/(MAX(Таблица1[СевСт-ао цена])-MIN(Таблица1[СевСт-ао цена]))</f>
        <v>0.25559411271987553</v>
      </c>
      <c r="W316" s="5">
        <f>(Таблица1[[#This Row],[Аэрофлот - цена]]-AVERAGE(Таблица1[Аэрофлот - цена]))/_xlfn.STDEV.S(Таблица1[Аэрофлот - цена])</f>
        <v>-0.57983811034290533</v>
      </c>
      <c r="X316" s="5">
        <f>(Таблица1[[#This Row],[Аэрофлот - цена]]-MIN(Таблица1[Аэрофлот - цена]))/(MAX(Таблица1[Аэрофлот - цена])-MIN(Таблица1[Аэрофлот - цена]))</f>
        <v>0.17136774880255451</v>
      </c>
    </row>
    <row r="317" spans="1:24" x14ac:dyDescent="0.25">
      <c r="A317" s="1">
        <v>42408</v>
      </c>
      <c r="B317" s="6">
        <v>42.7</v>
      </c>
      <c r="C317" s="6">
        <v>658</v>
      </c>
      <c r="D317" s="6">
        <v>54.41</v>
      </c>
      <c r="E317">
        <v>836150</v>
      </c>
      <c r="F317">
        <v>3634870</v>
      </c>
      <c r="G317">
        <v>24731100</v>
      </c>
      <c r="H317" s="5">
        <f>(Таблица1[[#This Row],[БСП ао - цена]]-B316)/B316</f>
        <v>0</v>
      </c>
      <c r="I317" s="5">
        <f>(Таблица1[[#This Row],[СевСт-ао цена]]-C316)/C316</f>
        <v>3.2967032967032968E-2</v>
      </c>
      <c r="J317" s="5">
        <f>(Таблица1[[#This Row],[Аэрофлот - цена]]-D316)/D316</f>
        <v>-5.0436300174520082E-2</v>
      </c>
      <c r="K317" s="5">
        <f>LN(Таблица1[[#This Row],[БСП ао - объём]])</f>
        <v>13.636563301809268</v>
      </c>
      <c r="L317" s="5">
        <f>LN(Таблица1[[#This Row],[СевСт-ао - объём]])</f>
        <v>15.106083904898952</v>
      </c>
      <c r="M317" s="5">
        <f>LN(Таблица1[[#This Row],[Аэрофлот - объём]])</f>
        <v>17.023572118896567</v>
      </c>
      <c r="N317" s="6">
        <f>Таблица1[[#This Row],[БСП ао - цена]]*10</f>
        <v>427</v>
      </c>
      <c r="O317" s="6">
        <f>Таблица1[[#This Row],[Аэрофлот - цена]]*10</f>
        <v>544.09999999999991</v>
      </c>
      <c r="P317" s="5">
        <f>Таблица1[[#This Row],[БСП ао - объём]]*Таблица1[[#This Row],[БСП ао - цена]]</f>
        <v>35703605</v>
      </c>
      <c r="Q317" s="5">
        <f>Таблица1[[#This Row],[СевСт-ао - объём]]*Таблица1[[#This Row],[СевСт-ао цена]]</f>
        <v>2391744460</v>
      </c>
      <c r="R317" s="5">
        <f>Таблица1[[#This Row],[Аэрофлот - объём]]*Таблица1[[#This Row],[Аэрофлот - цена]]</f>
        <v>1345619151</v>
      </c>
      <c r="S317" s="5">
        <f>(Таблица1[[#This Row],[БСП ао - цена]]-AVERAGE(Таблица1[БСП ао - цена]))/_xlfn.STDEV.S(Таблица1[БСП ао - цена])</f>
        <v>-0.65729852035603131</v>
      </c>
      <c r="T317" s="5">
        <f>(Таблица1[[#This Row],[БСП ао - цена]]-MIN(Таблица1[БСП ао - цена]))/(MAX(Таблица1[БСП ао - цена])-MIN(Таблица1[БСП ао - цена]))</f>
        <v>0.12114322832088342</v>
      </c>
      <c r="U317" s="5">
        <f>(Таблица1[[#This Row],[СевСт-ао цена]]-AVERAGE(Таблица1[СевСт-ао цена]))/_xlfn.STDEV.S(Таблица1[СевСт-ао цена])</f>
        <v>-0.20516064084694599</v>
      </c>
      <c r="V317" s="5">
        <f>(Таблица1[[#This Row],[СевСт-ао цена]]-MIN(Таблица1[СевСт-ао цена]))/(MAX(Таблица1[СевСт-ао цена])-MIN(Таблица1[СевСт-ао цена]))</f>
        <v>0.26815843005863343</v>
      </c>
      <c r="W317" s="5">
        <f>(Таблица1[[#This Row],[Аэрофлот - цена]]-AVERAGE(Таблица1[Аэрофлот - цена]))/_xlfn.STDEV.S(Таблица1[Аэрофлот - цена])</f>
        <v>-0.65214620624084274</v>
      </c>
      <c r="X317" s="5">
        <f>(Таблица1[[#This Row],[Аэрофлот - цена]]-MIN(Таблица1[Аэрофлот - цена]))/(MAX(Таблица1[Аэрофлот - цена])-MIN(Таблица1[Аэрофлот - цена]))</f>
        <v>0.15598722724853642</v>
      </c>
    </row>
    <row r="318" spans="1:24" x14ac:dyDescent="0.25">
      <c r="A318" s="1">
        <v>42415</v>
      </c>
      <c r="B318" s="6">
        <v>43.15</v>
      </c>
      <c r="C318" s="6">
        <v>644</v>
      </c>
      <c r="D318" s="6">
        <v>53.4</v>
      </c>
      <c r="E318">
        <v>2036810</v>
      </c>
      <c r="F318">
        <v>3680580</v>
      </c>
      <c r="G318">
        <v>13082100</v>
      </c>
      <c r="H318" s="5">
        <f>(Таблица1[[#This Row],[БСП ао - цена]]-B317)/B317</f>
        <v>1.0538641686182569E-2</v>
      </c>
      <c r="I318" s="5">
        <f>(Таблица1[[#This Row],[СевСт-ао цена]]-C317)/C317</f>
        <v>-2.1276595744680851E-2</v>
      </c>
      <c r="J318" s="5">
        <f>(Таблица1[[#This Row],[Аэрофлот - цена]]-D317)/D317</f>
        <v>-1.8562764197757729E-2</v>
      </c>
      <c r="K318" s="5">
        <f>LN(Таблица1[[#This Row],[БСП ао - объём]])</f>
        <v>14.526895416435442</v>
      </c>
      <c r="L318" s="5">
        <f>LN(Таблица1[[#This Row],[СевСт-ао - объём]])</f>
        <v>15.118580906421821</v>
      </c>
      <c r="M318" s="5">
        <f>LN(Таблица1[[#This Row],[Аэрофлот - объём]])</f>
        <v>16.386755441565196</v>
      </c>
      <c r="N318" s="6">
        <f>Таблица1[[#This Row],[БСП ао - цена]]*10</f>
        <v>431.5</v>
      </c>
      <c r="O318" s="6">
        <f>Таблица1[[#This Row],[Аэрофлот - цена]]*10</f>
        <v>534</v>
      </c>
      <c r="P318" s="5">
        <f>Таблица1[[#This Row],[БСП ао - объём]]*Таблица1[[#This Row],[БСП ао - цена]]</f>
        <v>87888351.5</v>
      </c>
      <c r="Q318" s="5">
        <f>Таблица1[[#This Row],[СевСт-ао - объём]]*Таблица1[[#This Row],[СевСт-ао цена]]</f>
        <v>2370293520</v>
      </c>
      <c r="R318" s="5">
        <f>Таблица1[[#This Row],[Аэрофлот - объём]]*Таблица1[[#This Row],[Аэрофлот - цена]]</f>
        <v>698584140</v>
      </c>
      <c r="S318" s="5">
        <f>(Таблица1[[#This Row],[БСП ао - цена]]-AVERAGE(Таблица1[БСП ао - цена]))/_xlfn.STDEV.S(Таблица1[БСП ао - цена])</f>
        <v>-0.64260386710774731</v>
      </c>
      <c r="T318" s="5">
        <f>(Таблица1[[#This Row],[БСП ао - цена]]-MIN(Таблица1[БСП ао - цена]))/(MAX(Таблица1[БСП ао - цена])-MIN(Таблица1[БСП ао - цена]))</f>
        <v>0.12406625527768755</v>
      </c>
      <c r="U318" s="5">
        <f>(Таблица1[[#This Row],[СевСт-ао цена]]-AVERAGE(Таблица1[СевСт-ао цена]))/_xlfn.STDEV.S(Таблица1[СевСт-ао цена])</f>
        <v>-0.24193973649526168</v>
      </c>
      <c r="V318" s="5">
        <f>(Таблица1[[#This Row],[СевСт-ао цена]]-MIN(Таблица1[СевСт-ао цена]))/(MAX(Таблица1[СевСт-ао цена])-MIN(Таблица1[СевСт-ао цена]))</f>
        <v>0.25978221849946148</v>
      </c>
      <c r="W318" s="5">
        <f>(Таблица1[[#This Row],[Аэрофлот - цена]]-AVERAGE(Таблица1[Аэрофлот - цена]))/_xlfn.STDEV.S(Таблица1[Аэрофлот - цена])</f>
        <v>-0.67741650965154054</v>
      </c>
      <c r="X318" s="5">
        <f>(Таблица1[[#This Row],[Аэрофлот - цена]]-MIN(Таблица1[Аэрофлот - цена]))/(MAX(Таблица1[Аэрофлот - цена])-MIN(Таблица1[Аэрофлот - цена]))</f>
        <v>0.15061202767429482</v>
      </c>
    </row>
    <row r="319" spans="1:24" x14ac:dyDescent="0.25">
      <c r="A319" s="1">
        <v>42422</v>
      </c>
      <c r="B319" s="6">
        <v>42.5</v>
      </c>
      <c r="C319" s="6">
        <v>635</v>
      </c>
      <c r="D319" s="6">
        <v>55.35</v>
      </c>
      <c r="E319">
        <v>1716560</v>
      </c>
      <c r="F319">
        <v>3570450</v>
      </c>
      <c r="G319">
        <v>11890700</v>
      </c>
      <c r="H319" s="5">
        <f>(Таблица1[[#This Row],[БСП ао - цена]]-B318)/B318</f>
        <v>-1.5063731170336004E-2</v>
      </c>
      <c r="I319" s="5">
        <f>(Таблица1[[#This Row],[СевСт-ао цена]]-C318)/C318</f>
        <v>-1.3975155279503106E-2</v>
      </c>
      <c r="J319" s="5">
        <f>(Таблица1[[#This Row],[Аэрофлот - цена]]-D318)/D318</f>
        <v>3.6516853932584324E-2</v>
      </c>
      <c r="K319" s="5">
        <f>LN(Таблица1[[#This Row],[БСП ао - объём]])</f>
        <v>14.355832846118963</v>
      </c>
      <c r="L319" s="5">
        <f>LN(Таблица1[[#This Row],[СевСт-ао - объём]])</f>
        <v>15.088202196232304</v>
      </c>
      <c r="M319" s="5">
        <f>LN(Таблица1[[#This Row],[Аэрофлот - объём]])</f>
        <v>16.29126713993654</v>
      </c>
      <c r="N319" s="6">
        <f>Таблица1[[#This Row],[БСП ао - цена]]*10</f>
        <v>425</v>
      </c>
      <c r="O319" s="6">
        <f>Таблица1[[#This Row],[Аэрофлот - цена]]*10</f>
        <v>553.5</v>
      </c>
      <c r="P319" s="5">
        <f>Таблица1[[#This Row],[БСП ао - объём]]*Таблица1[[#This Row],[БСП ао - цена]]</f>
        <v>72953800</v>
      </c>
      <c r="Q319" s="5">
        <f>Таблица1[[#This Row],[СевСт-ао - объём]]*Таблица1[[#This Row],[СевСт-ао цена]]</f>
        <v>2267235750</v>
      </c>
      <c r="R319" s="5">
        <f>Таблица1[[#This Row],[Аэрофлот - объём]]*Таблица1[[#This Row],[Аэрофлот - цена]]</f>
        <v>658150245</v>
      </c>
      <c r="S319" s="5">
        <f>(Таблица1[[#This Row],[БСП ао - цена]]-AVERAGE(Таблица1[БСП ао - цена]))/_xlfn.STDEV.S(Таблица1[БСП ао - цена])</f>
        <v>-0.66382947735526876</v>
      </c>
      <c r="T319" s="5">
        <f>(Таблица1[[#This Row],[БСП ао - цена]]-MIN(Таблица1[БСП ао - цена]))/(MAX(Таблица1[БСП ао - цена])-MIN(Таблица1[БСП ао - цена]))</f>
        <v>0.11984410522897045</v>
      </c>
      <c r="U319" s="5">
        <f>(Таблица1[[#This Row],[СевСт-ао цена]]-AVERAGE(Таблица1[СевСт-ао цена]))/_xlfn.STDEV.S(Таблица1[СевСт-ао цена])</f>
        <v>-0.26558344084060748</v>
      </c>
      <c r="V319" s="5">
        <f>(Таблица1[[#This Row],[СевСт-ао цена]]-MIN(Таблица1[СевСт-ао цена]))/(MAX(Таблица1[СевСт-ао цена])-MIN(Таблица1[СевСт-ао цена]))</f>
        <v>0.25439751106856523</v>
      </c>
      <c r="W319" s="5">
        <f>(Таблица1[[#This Row],[Аэрофлот - цена]]-AVERAGE(Таблица1[Аэрофлот - цена]))/_xlfn.STDEV.S(Таблица1[Аэрофлот - цена])</f>
        <v>-0.62862730999722283</v>
      </c>
      <c r="X319" s="5">
        <f>(Таблица1[[#This Row],[Аэрофлот - цена]]-MIN(Таблица1[Аэрофлот - цена]))/(MAX(Таблица1[Аэрофлот - цена])-MIN(Таблица1[Аэрофлот - цена]))</f>
        <v>0.16098988823842469</v>
      </c>
    </row>
    <row r="320" spans="1:24" x14ac:dyDescent="0.25">
      <c r="A320" s="1">
        <v>42429</v>
      </c>
      <c r="B320" s="6">
        <v>42.2</v>
      </c>
      <c r="C320" s="6">
        <v>629.1</v>
      </c>
      <c r="D320" s="6">
        <v>65.489999999999995</v>
      </c>
      <c r="E320">
        <v>511510</v>
      </c>
      <c r="F320">
        <v>4963270</v>
      </c>
      <c r="G320">
        <v>53037100</v>
      </c>
      <c r="H320" s="5">
        <f>(Таблица1[[#This Row],[БСП ао - цена]]-B319)/B319</f>
        <v>-7.0588235294116982E-3</v>
      </c>
      <c r="I320" s="5">
        <f>(Таблица1[[#This Row],[СевСт-ао цена]]-C319)/C319</f>
        <v>-9.2913385826771302E-3</v>
      </c>
      <c r="J320" s="5">
        <f>(Таблица1[[#This Row],[Аэрофлот - цена]]-D319)/D319</f>
        <v>0.18319783197831965</v>
      </c>
      <c r="K320" s="5">
        <f>LN(Таблица1[[#This Row],[БСП ао - объём]])</f>
        <v>13.145122414524844</v>
      </c>
      <c r="L320" s="5">
        <f>LN(Таблица1[[#This Row],[СевСт-ао - объём]])</f>
        <v>15.417575355668896</v>
      </c>
      <c r="M320" s="5">
        <f>LN(Таблица1[[#This Row],[Аэрофлот - объём]])</f>
        <v>17.78650222663067</v>
      </c>
      <c r="N320" s="6">
        <f>Таблица1[[#This Row],[БСП ао - цена]]*10</f>
        <v>422</v>
      </c>
      <c r="O320" s="6">
        <f>Таблица1[[#This Row],[Аэрофлот - цена]]*10</f>
        <v>654.9</v>
      </c>
      <c r="P320" s="5">
        <f>Таблица1[[#This Row],[БСП ао - объём]]*Таблица1[[#This Row],[БСП ао - цена]]</f>
        <v>21585722</v>
      </c>
      <c r="Q320" s="5">
        <f>Таблица1[[#This Row],[СевСт-ао - объём]]*Таблица1[[#This Row],[СевСт-ао цена]]</f>
        <v>3122393157</v>
      </c>
      <c r="R320" s="5">
        <f>Таблица1[[#This Row],[Аэрофлот - объём]]*Таблица1[[#This Row],[Аэрофлот - цена]]</f>
        <v>3473399678.9999995</v>
      </c>
      <c r="S320" s="5">
        <f>(Таблица1[[#This Row],[БСП ао - цена]]-AVERAGE(Таблица1[БСП ао - цена]))/_xlfn.STDEV.S(Таблица1[БСП ао - цена])</f>
        <v>-0.67362591285412476</v>
      </c>
      <c r="T320" s="5">
        <f>(Таблица1[[#This Row],[БСП ао - цена]]-MIN(Таблица1[БСП ао - цена]))/(MAX(Таблица1[БСП ао - цена])-MIN(Таблица1[БСП ао - цена]))</f>
        <v>0.11789542059110103</v>
      </c>
      <c r="U320" s="5">
        <f>(Таблица1[[#This Row],[СевСт-ао цена]]-AVERAGE(Таблица1[СевСт-ао цена]))/_xlfn.STDEV.S(Таблица1[СевСт-ао цена])</f>
        <v>-0.28108320257811192</v>
      </c>
      <c r="V320" s="5">
        <f>(Таблица1[[#This Row],[СевСт-ао цена]]-MIN(Таблица1[СевСт-ао цена]))/(MAX(Таблица1[СевСт-ао цена])-MIN(Таблица1[СевСт-ао цена]))</f>
        <v>0.25086753619719993</v>
      </c>
      <c r="W320" s="5">
        <f>(Таблица1[[#This Row],[Аэрофлот - цена]]-AVERAGE(Таблица1[Аэрофлот - цена]))/_xlfn.STDEV.S(Таблица1[Аэрофлот - цена])</f>
        <v>-0.37492347179477137</v>
      </c>
      <c r="X320" s="5">
        <f>(Таблица1[[#This Row],[Аэрофлот - цена]]-MIN(Таблица1[Аэрофлот - цена]))/(MAX(Таблица1[Аэрофлот - цена])-MIN(Таблица1[Аэрофлот - цена]))</f>
        <v>0.2149547631718999</v>
      </c>
    </row>
    <row r="321" spans="1:24" x14ac:dyDescent="0.25">
      <c r="A321" s="1">
        <v>42436</v>
      </c>
      <c r="B321" s="6">
        <v>42.35</v>
      </c>
      <c r="C321" s="6">
        <v>652</v>
      </c>
      <c r="D321" s="6">
        <v>64.77</v>
      </c>
      <c r="E321">
        <v>365370</v>
      </c>
      <c r="F321">
        <v>4468470</v>
      </c>
      <c r="G321">
        <v>43424000</v>
      </c>
      <c r="H321" s="5">
        <f>(Таблица1[[#This Row],[БСП ао - цена]]-B320)/B320</f>
        <v>3.5545023696682125E-3</v>
      </c>
      <c r="I321" s="5">
        <f>(Таблица1[[#This Row],[СевСт-ао цена]]-C320)/C320</f>
        <v>3.640120807502778E-2</v>
      </c>
      <c r="J321" s="5">
        <f>(Таблица1[[#This Row],[Аэрофлот - цена]]-D320)/D320</f>
        <v>-1.0994044892349961E-2</v>
      </c>
      <c r="K321" s="5">
        <f>LN(Таблица1[[#This Row],[БСП ао - объём]])</f>
        <v>12.808665817749265</v>
      </c>
      <c r="L321" s="5">
        <f>LN(Таблица1[[#This Row],[СевСт-ао - объём]])</f>
        <v>15.312556626118743</v>
      </c>
      <c r="M321" s="5">
        <f>LN(Таблица1[[#This Row],[Аэрофлот - объём]])</f>
        <v>17.586522841616734</v>
      </c>
      <c r="N321" s="6">
        <f>Таблица1[[#This Row],[БСП ао - цена]]*10</f>
        <v>423.5</v>
      </c>
      <c r="O321" s="6">
        <f>Таблица1[[#This Row],[Аэрофлот - цена]]*10</f>
        <v>647.69999999999993</v>
      </c>
      <c r="P321" s="5">
        <f>Таблица1[[#This Row],[БСП ао - объём]]*Таблица1[[#This Row],[БСП ао - цена]]</f>
        <v>15473419.5</v>
      </c>
      <c r="Q321" s="5">
        <f>Таблица1[[#This Row],[СевСт-ао - объём]]*Таблица1[[#This Row],[СевСт-ао цена]]</f>
        <v>2913442440</v>
      </c>
      <c r="R321" s="5">
        <f>Таблица1[[#This Row],[Аэрофлот - объём]]*Таблица1[[#This Row],[Аэрофлот - цена]]</f>
        <v>2812572480</v>
      </c>
      <c r="S321" s="5">
        <f>(Таблица1[[#This Row],[БСП ао - цена]]-AVERAGE(Таблица1[БСП ао - цена]))/_xlfn.STDEV.S(Таблица1[БСП ао - цена])</f>
        <v>-0.66872769510469676</v>
      </c>
      <c r="T321" s="5">
        <f>(Таблица1[[#This Row],[БСП ао - цена]]-MIN(Таблица1[БСП ао - цена]))/(MAX(Таблица1[БСП ао - цена])-MIN(Таблица1[БСП ао - цена]))</f>
        <v>0.11886976291003575</v>
      </c>
      <c r="U321" s="5">
        <f>(Таблица1[[#This Row],[СевСт-ао цена]]-AVERAGE(Таблица1[СевСт-ао цена]))/_xlfn.STDEV.S(Таблица1[СевСт-ао цена])</f>
        <v>-0.22092311041050985</v>
      </c>
      <c r="V321" s="5">
        <f>(Таблица1[[#This Row],[СевСт-ао цена]]-MIN(Таблица1[СевСт-ао цена]))/(MAX(Таблица1[СевСт-ао цена])-MIN(Таблица1[СевСт-ао цена]))</f>
        <v>0.26456862510470264</v>
      </c>
      <c r="W321" s="5">
        <f>(Таблица1[[#This Row],[Аэрофлот - цена]]-AVERAGE(Таблица1[Аэрофлот - цена]))/_xlfn.STDEV.S(Таблица1[Аэрофлот - цена])</f>
        <v>-0.39293794551328859</v>
      </c>
      <c r="X321" s="5">
        <f>(Таблица1[[#This Row],[Аэрофлот - цена]]-MIN(Таблица1[Аэрофлот - цена]))/(MAX(Таблица1[Аэрофлот - цена])-MIN(Таблица1[Аэрофлот - цена]))</f>
        <v>0.21112293773283658</v>
      </c>
    </row>
    <row r="322" spans="1:24" x14ac:dyDescent="0.25">
      <c r="A322" s="1">
        <v>42443</v>
      </c>
      <c r="B322" s="6">
        <v>44.25</v>
      </c>
      <c r="C322" s="6">
        <v>667.6</v>
      </c>
      <c r="D322" s="6">
        <v>70.510000000000005</v>
      </c>
      <c r="E322">
        <v>1028280</v>
      </c>
      <c r="F322">
        <v>8179370</v>
      </c>
      <c r="G322">
        <v>38453300</v>
      </c>
      <c r="H322" s="5">
        <f>(Таблица1[[#This Row],[БСП ао - цена]]-B321)/B321</f>
        <v>4.4864226682408463E-2</v>
      </c>
      <c r="I322" s="5">
        <f>(Таблица1[[#This Row],[СевСт-ао цена]]-C321)/C321</f>
        <v>2.3926380368098195E-2</v>
      </c>
      <c r="J322" s="5">
        <f>(Таблица1[[#This Row],[Аэрофлот - цена]]-D321)/D321</f>
        <v>8.8621275281766401E-2</v>
      </c>
      <c r="K322" s="5">
        <f>LN(Таблица1[[#This Row],[БСП ао - объём]])</f>
        <v>13.843398061451165</v>
      </c>
      <c r="L322" s="5">
        <f>LN(Таблица1[[#This Row],[СевСт-ао - объём]])</f>
        <v>15.917125688498045</v>
      </c>
      <c r="M322" s="5">
        <f>LN(Таблица1[[#This Row],[Аэрофлот - объём]])</f>
        <v>17.464955075980832</v>
      </c>
      <c r="N322" s="6">
        <f>Таблица1[[#This Row],[БСП ао - цена]]*10</f>
        <v>442.5</v>
      </c>
      <c r="O322" s="6">
        <f>Таблица1[[#This Row],[Аэрофлот - цена]]*10</f>
        <v>705.1</v>
      </c>
      <c r="P322" s="5">
        <f>Таблица1[[#This Row],[БСП ао - объём]]*Таблица1[[#This Row],[БСП ао - цена]]</f>
        <v>45501390</v>
      </c>
      <c r="Q322" s="5">
        <f>Таблица1[[#This Row],[СевСт-ао - объём]]*Таблица1[[#This Row],[СевСт-ао цена]]</f>
        <v>5460547412</v>
      </c>
      <c r="R322" s="5">
        <f>Таблица1[[#This Row],[Аэрофлот - объём]]*Таблица1[[#This Row],[Аэрофлот - цена]]</f>
        <v>2711342183</v>
      </c>
      <c r="S322" s="5">
        <f>(Таблица1[[#This Row],[БСП ао - цена]]-AVERAGE(Таблица1[БСП ао - цена]))/_xlfn.STDEV.S(Таблица1[БСП ао - цена])</f>
        <v>-0.60668360361194151</v>
      </c>
      <c r="T322" s="5">
        <f>(Таблица1[[#This Row],[БСП ао - цена]]-MIN(Таблица1[БСП ао - цена]))/(MAX(Таблица1[БСП ао - цена])-MIN(Таблица1[БСП ао - цена]))</f>
        <v>0.13121143228320883</v>
      </c>
      <c r="U322" s="5">
        <f>(Таблица1[[#This Row],[СевСт-ао цена]]-AVERAGE(Таблица1[СевСт-ао цена]))/_xlfn.STDEV.S(Таблица1[СевСт-ао цена])</f>
        <v>-0.17994068954524375</v>
      </c>
      <c r="V322" s="5">
        <f>(Таблица1[[#This Row],[СевСт-ао цена]]-MIN(Таблица1[СевСт-ао цена]))/(MAX(Таблица1[СевСт-ао цена])-MIN(Таблица1[СевСт-ао цена]))</f>
        <v>0.27390211798492281</v>
      </c>
      <c r="W322" s="5">
        <f>(Таблица1[[#This Row],[Аэрофлот - цена]]-AVERAGE(Таблица1[Аэрофлот - цена]))/_xlfn.STDEV.S(Таблица1[Аэрофлот - цена])</f>
        <v>-0.24932255781288676</v>
      </c>
      <c r="X322" s="5">
        <f>(Таблица1[[#This Row],[Аэрофлот - цена]]-MIN(Таблица1[Аэрофлот - цена]))/(MAX(Таблица1[Аэрофлот - цена])-MIN(Таблица1[Аэрофлот - цена]))</f>
        <v>0.24167110164981373</v>
      </c>
    </row>
    <row r="323" spans="1:24" x14ac:dyDescent="0.25">
      <c r="A323" s="1">
        <v>42450</v>
      </c>
      <c r="B323" s="6">
        <v>44.05</v>
      </c>
      <c r="C323" s="6">
        <v>713</v>
      </c>
      <c r="D323" s="6">
        <v>73.209999999999994</v>
      </c>
      <c r="E323">
        <v>2080140</v>
      </c>
      <c r="F323">
        <v>4560510</v>
      </c>
      <c r="G323">
        <v>32201700</v>
      </c>
      <c r="H323" s="5">
        <f>(Таблица1[[#This Row],[БСП ао - цена]]-B322)/B322</f>
        <v>-4.5197740112994994E-3</v>
      </c>
      <c r="I323" s="5">
        <f>(Таблица1[[#This Row],[СевСт-ао цена]]-C322)/C322</f>
        <v>6.8004793289394808E-2</v>
      </c>
      <c r="J323" s="5">
        <f>(Таблица1[[#This Row],[Аэрофлот - цена]]-D322)/D322</f>
        <v>3.8292440788540466E-2</v>
      </c>
      <c r="K323" s="5">
        <f>LN(Таблица1[[#This Row],[БСП ао - объём]])</f>
        <v>14.547945757104747</v>
      </c>
      <c r="L323" s="5">
        <f>LN(Таблица1[[#This Row],[СевСт-ао - объём]])</f>
        <v>15.33294501734197</v>
      </c>
      <c r="M323" s="5">
        <f>LN(Таблица1[[#This Row],[Аэрофлот - объём]])</f>
        <v>17.287529804152083</v>
      </c>
      <c r="N323" s="6">
        <f>Таблица1[[#This Row],[БСП ао - цена]]*10</f>
        <v>440.5</v>
      </c>
      <c r="O323" s="6">
        <f>Таблица1[[#This Row],[Аэрофлот - цена]]*10</f>
        <v>732.09999999999991</v>
      </c>
      <c r="P323" s="5">
        <f>Таблица1[[#This Row],[БСП ао - объём]]*Таблица1[[#This Row],[БСП ао - цена]]</f>
        <v>91630167</v>
      </c>
      <c r="Q323" s="5">
        <f>Таблица1[[#This Row],[СевСт-ао - объём]]*Таблица1[[#This Row],[СевСт-ао цена]]</f>
        <v>3251643630</v>
      </c>
      <c r="R323" s="5">
        <f>Таблица1[[#This Row],[Аэрофлот - объём]]*Таблица1[[#This Row],[Аэрофлот - цена]]</f>
        <v>2357486457</v>
      </c>
      <c r="S323" s="5">
        <f>(Таблица1[[#This Row],[БСП ао - цена]]-AVERAGE(Таблица1[БСП ао - цена]))/_xlfn.STDEV.S(Таблица1[БСП ао - цена])</f>
        <v>-0.61321456061117896</v>
      </c>
      <c r="T323" s="5">
        <f>(Таблица1[[#This Row],[БСП ао - цена]]-MIN(Таблица1[БСП ао - цена]))/(MAX(Таблица1[БСП ао - цена])-MIN(Таблица1[БСП ао - цена]))</f>
        <v>0.12991230919129587</v>
      </c>
      <c r="U323" s="5">
        <f>(Таблица1[[#This Row],[СевСт-ао цена]]-AVERAGE(Таблица1[СевСт-ао цена]))/_xlfn.STDEV.S(Таблица1[СевСт-ао цена])</f>
        <v>-6.0671336514277197E-2</v>
      </c>
      <c r="V323" s="5">
        <f>(Таблица1[[#This Row],[СевСт-ао цена]]-MIN(Таблица1[СевСт-ао цена]))/(MAX(Таблица1[СевСт-ао цена])-MIN(Таблица1[СевСт-ао цена]))</f>
        <v>0.30106497546966615</v>
      </c>
      <c r="W323" s="5">
        <f>(Таблица1[[#This Row],[Аэрофлот - цена]]-AVERAGE(Таблица1[Аэрофлот - цена]))/_xlfn.STDEV.S(Таблица1[Аэрофлот - цена])</f>
        <v>-0.18176828136844725</v>
      </c>
      <c r="X323" s="5">
        <f>(Таблица1[[#This Row],[Аэрофлот - цена]]-MIN(Таблица1[Аэрофлот - цена]))/(MAX(Таблица1[Аэрофлот - цена])-MIN(Таблица1[Аэрофлот - цена]))</f>
        <v>0.25604044704630119</v>
      </c>
    </row>
    <row r="324" spans="1:24" x14ac:dyDescent="0.25">
      <c r="A324" s="1">
        <v>42457</v>
      </c>
      <c r="B324" s="6">
        <v>46.9</v>
      </c>
      <c r="C324" s="6">
        <v>734.9</v>
      </c>
      <c r="D324" s="6">
        <v>74.55</v>
      </c>
      <c r="E324">
        <v>1633710</v>
      </c>
      <c r="F324">
        <v>3881420</v>
      </c>
      <c r="G324">
        <v>18137100</v>
      </c>
      <c r="H324" s="5">
        <f>(Таблица1[[#This Row],[БСП ао - цена]]-B323)/B323</f>
        <v>6.4699205448354183E-2</v>
      </c>
      <c r="I324" s="5">
        <f>(Таблица1[[#This Row],[СевСт-ао цена]]-C323)/C323</f>
        <v>3.0715287517531525E-2</v>
      </c>
      <c r="J324" s="5">
        <f>(Таблица1[[#This Row],[Аэрофлот - цена]]-D323)/D323</f>
        <v>1.8303510449392206E-2</v>
      </c>
      <c r="K324" s="5">
        <f>LN(Таблица1[[#This Row],[БСП ао - объём]])</f>
        <v>14.306364060070727</v>
      </c>
      <c r="L324" s="5">
        <f>LN(Таблица1[[#This Row],[СевСт-ао - объём]])</f>
        <v>15.171711624026781</v>
      </c>
      <c r="M324" s="5">
        <f>LN(Таблица1[[#This Row],[Аэрофлот - объём]])</f>
        <v>16.713470122175362</v>
      </c>
      <c r="N324" s="6">
        <f>Таблица1[[#This Row],[БСП ао - цена]]*10</f>
        <v>469</v>
      </c>
      <c r="O324" s="6">
        <f>Таблица1[[#This Row],[Аэрофлот - цена]]*10</f>
        <v>745.5</v>
      </c>
      <c r="P324" s="5">
        <f>Таблица1[[#This Row],[БСП ао - объём]]*Таблица1[[#This Row],[БСП ао - цена]]</f>
        <v>76620999</v>
      </c>
      <c r="Q324" s="5">
        <f>Таблица1[[#This Row],[СевСт-ао - объём]]*Таблица1[[#This Row],[СевСт-ао цена]]</f>
        <v>2852455558</v>
      </c>
      <c r="R324" s="5">
        <f>Таблица1[[#This Row],[Аэрофлот - объём]]*Таблица1[[#This Row],[Аэрофлот - цена]]</f>
        <v>1352120805</v>
      </c>
      <c r="S324" s="5">
        <f>(Таблица1[[#This Row],[БСП ао - цена]]-AVERAGE(Таблица1[БСП ао - цена]))/_xlfn.STDEV.S(Таблица1[БСП ао - цена])</f>
        <v>-0.52014842337204592</v>
      </c>
      <c r="T324" s="5">
        <f>(Таблица1[[#This Row],[БСП ао - цена]]-MIN(Таблица1[БСП ао - цена]))/(MAX(Таблица1[БСП ао - цена])-MIN(Таблица1[БСП ао - цена]))</f>
        <v>0.14842481325105553</v>
      </c>
      <c r="U324" s="5">
        <f>(Таблица1[[#This Row],[СевСт-ао цена]]-AVERAGE(Таблица1[СевСт-ао цена]))/_xlfn.STDEV.S(Таблица1[СевСт-ао цена])</f>
        <v>-3.1383226072691306E-3</v>
      </c>
      <c r="V324" s="5">
        <f>(Таблица1[[#This Row],[СевСт-ао цена]]-MIN(Таблица1[СевСт-ао цена]))/(MAX(Таблица1[СевСт-ао цена])-MIN(Таблица1[СевСт-ао цена]))</f>
        <v>0.31416776355151366</v>
      </c>
      <c r="W324" s="5">
        <f>(Таблица1[[#This Row],[Аэрофлот - цена]]-AVERAGE(Таблица1[Аэрофлот - цена]))/_xlfn.STDEV.S(Таблица1[Аэрофлот - цена])</f>
        <v>-0.14824134417009555</v>
      </c>
      <c r="X324" s="5">
        <f>(Таблица1[[#This Row],[Аэрофлот - цена]]-MIN(Таблица1[Аэрофлот - цена]))/(MAX(Таблица1[Аэрофлот - цена])-MIN(Таблица1[Аэрофлот - цена]))</f>
        <v>0.2631718999467802</v>
      </c>
    </row>
    <row r="325" spans="1:24" x14ac:dyDescent="0.25">
      <c r="A325" s="1">
        <v>42464</v>
      </c>
      <c r="B325" s="6">
        <v>53</v>
      </c>
      <c r="C325" s="6">
        <v>731</v>
      </c>
      <c r="D325" s="6">
        <v>79</v>
      </c>
      <c r="E325">
        <v>1318230</v>
      </c>
      <c r="F325">
        <v>3158940</v>
      </c>
      <c r="G325">
        <v>28175800</v>
      </c>
      <c r="H325" s="5">
        <f>(Таблица1[[#This Row],[БСП ао - цена]]-B324)/B324</f>
        <v>0.13006396588486144</v>
      </c>
      <c r="I325" s="5">
        <f>(Таблица1[[#This Row],[СевСт-ао цена]]-C324)/C324</f>
        <v>-5.3068444686351574E-3</v>
      </c>
      <c r="J325" s="5">
        <f>(Таблица1[[#This Row],[Аэрофлот - цена]]-D324)/D324</f>
        <v>5.9691482226693536E-2</v>
      </c>
      <c r="K325" s="5">
        <f>LN(Таблица1[[#This Row],[БСП ао - объём]])</f>
        <v>14.091800485648573</v>
      </c>
      <c r="L325" s="5">
        <f>LN(Таблица1[[#This Row],[СевСт-ао - объём]])</f>
        <v>14.96574708625152</v>
      </c>
      <c r="M325" s="5">
        <f>LN(Таблица1[[#This Row],[Аэрофлот - объём]])</f>
        <v>17.153974011453297</v>
      </c>
      <c r="N325" s="6">
        <f>Таблица1[[#This Row],[БСП ао - цена]]*10</f>
        <v>530</v>
      </c>
      <c r="O325" s="6">
        <f>Таблица1[[#This Row],[Аэрофлот - цена]]*10</f>
        <v>790</v>
      </c>
      <c r="P325" s="5">
        <f>Таблица1[[#This Row],[БСП ао - объём]]*Таблица1[[#This Row],[БСП ао - цена]]</f>
        <v>69866190</v>
      </c>
      <c r="Q325" s="5">
        <f>Таблица1[[#This Row],[СевСт-ао - объём]]*Таблица1[[#This Row],[СевСт-ао цена]]</f>
        <v>2309185140</v>
      </c>
      <c r="R325" s="5">
        <f>Таблица1[[#This Row],[Аэрофлот - объём]]*Таблица1[[#This Row],[Аэрофлот - цена]]</f>
        <v>2225888200</v>
      </c>
      <c r="S325" s="5">
        <f>(Таблица1[[#This Row],[БСП ао - цена]]-AVERAGE(Таблица1[БСП ао - цена]))/_xlfn.STDEV.S(Таблица1[БСП ао - цена])</f>
        <v>-0.32095423489530495</v>
      </c>
      <c r="T325" s="5">
        <f>(Таблица1[[#This Row],[БСП ао - цена]]-MIN(Таблица1[БСП ао - цена]))/(MAX(Таблица1[БСП ао - цена])-MIN(Таблица1[БСП ао - цена]))</f>
        <v>0.18804806755440079</v>
      </c>
      <c r="U325" s="5">
        <f>(Таблица1[[#This Row],[СевСт-ао цена]]-AVERAGE(Таблица1[СевСт-ао цена]))/_xlfn.STDEV.S(Таблица1[СевСт-ао цена])</f>
        <v>-1.3383927823585585E-2</v>
      </c>
      <c r="V325" s="5">
        <f>(Таблица1[[#This Row],[СевСт-ао цена]]-MIN(Таблица1[СевСт-ао цена]))/(MAX(Таблица1[СевСт-ао цена])-MIN(Таблица1[СевСт-ао цена]))</f>
        <v>0.31183439033145866</v>
      </c>
      <c r="W325" s="5">
        <f>(Таблица1[[#This Row],[Аэрофлот - цена]]-AVERAGE(Таблица1[Аэрофлот - цена]))/_xlfn.STDEV.S(Таблица1[Аэрофлот - цена])</f>
        <v>-3.6901888548703986E-2</v>
      </c>
      <c r="X325" s="5">
        <f>(Таблица1[[#This Row],[Аэрофлот - цена]]-MIN(Таблица1[Аэрофлот - цена]))/(MAX(Таблица1[Аэрофлот - цена])-MIN(Таблица1[Аэрофлот - цена]))</f>
        <v>0.28685470995210216</v>
      </c>
    </row>
    <row r="326" spans="1:24" x14ac:dyDescent="0.25">
      <c r="A326" s="1">
        <v>42471</v>
      </c>
      <c r="B326" s="6">
        <v>55</v>
      </c>
      <c r="C326" s="6">
        <v>784.9</v>
      </c>
      <c r="D326" s="6">
        <v>78</v>
      </c>
      <c r="E326">
        <v>647600</v>
      </c>
      <c r="F326">
        <v>4631790</v>
      </c>
      <c r="G326">
        <v>28445500</v>
      </c>
      <c r="H326" s="5">
        <f>(Таблица1[[#This Row],[БСП ао - цена]]-B325)/B325</f>
        <v>3.7735849056603772E-2</v>
      </c>
      <c r="I326" s="5">
        <f>(Таблица1[[#This Row],[СевСт-ао цена]]-C325)/C325</f>
        <v>7.3734610123118979E-2</v>
      </c>
      <c r="J326" s="5">
        <f>(Таблица1[[#This Row],[Аэрофлот - цена]]-D325)/D325</f>
        <v>-1.2658227848101266E-2</v>
      </c>
      <c r="K326" s="5">
        <f>LN(Таблица1[[#This Row],[БСП ао - объём]])</f>
        <v>13.381028500785616</v>
      </c>
      <c r="L326" s="5">
        <f>LN(Таблица1[[#This Row],[СевСт-ао - объём]])</f>
        <v>15.348453960419659</v>
      </c>
      <c r="M326" s="5">
        <f>LN(Таблица1[[#This Row],[Аэрофлот - объём]])</f>
        <v>17.163500533794082</v>
      </c>
      <c r="N326" s="6">
        <f>Таблица1[[#This Row],[БСП ао - цена]]*10</f>
        <v>550</v>
      </c>
      <c r="O326" s="6">
        <f>Таблица1[[#This Row],[Аэрофлот - цена]]*10</f>
        <v>780</v>
      </c>
      <c r="P326" s="5">
        <f>Таблица1[[#This Row],[БСП ао - объём]]*Таблица1[[#This Row],[БСП ао - цена]]</f>
        <v>35618000</v>
      </c>
      <c r="Q326" s="5">
        <f>Таблица1[[#This Row],[СевСт-ао - объём]]*Таблица1[[#This Row],[СевСт-ао цена]]</f>
        <v>3635491971</v>
      </c>
      <c r="R326" s="5">
        <f>Таблица1[[#This Row],[Аэрофлот - объём]]*Таблица1[[#This Row],[Аэрофлот - цена]]</f>
        <v>2218749000</v>
      </c>
      <c r="S326" s="5">
        <f>(Таблица1[[#This Row],[БСП ао - цена]]-AVERAGE(Таблица1[БСП ао - цена]))/_xlfn.STDEV.S(Таблица1[БСП ао - цена])</f>
        <v>-0.25564466490293092</v>
      </c>
      <c r="T326" s="5">
        <f>(Таблица1[[#This Row],[БСП ао - цена]]-MIN(Таблица1[БСП ао - цена]))/(MAX(Таблица1[БСП ао - цена])-MIN(Таблица1[БСП ао - цена]))</f>
        <v>0.20103929847353039</v>
      </c>
      <c r="U326" s="5">
        <f>(Таблица1[[#This Row],[СевСт-ао цена]]-AVERAGE(Таблица1[СевСт-ао цена]))/_xlfn.STDEV.S(Таблица1[СевСт-ао цена])</f>
        <v>0.12821559042242978</v>
      </c>
      <c r="V326" s="5">
        <f>(Таблица1[[#This Row],[СевСт-ао цена]]-MIN(Таблица1[СевСт-ао цена]))/(MAX(Таблица1[СевСт-ао цена])-MIN(Таблица1[СевСт-ао цена]))</f>
        <v>0.34408280483427062</v>
      </c>
      <c r="W326" s="5">
        <f>(Таблица1[[#This Row],[Аэрофлот - цена]]-AVERAGE(Таблица1[Аэрофлот - цена]))/_xlfn.STDEV.S(Таблица1[Аэрофлот - цена])</f>
        <v>-6.1921990935533536E-2</v>
      </c>
      <c r="X326" s="5">
        <f>(Таблица1[[#This Row],[Аэрофлот - цена]]-MIN(Таблица1[Аэрофлот - цена]))/(MAX(Таблица1[Аэрофлот - цена])-MIN(Таблица1[Аэрофлот - цена]))</f>
        <v>0.2815327301756253</v>
      </c>
    </row>
    <row r="327" spans="1:24" x14ac:dyDescent="0.25">
      <c r="A327" s="1">
        <v>42478</v>
      </c>
      <c r="B327" s="6">
        <v>52.65</v>
      </c>
      <c r="C327" s="6">
        <v>817.9</v>
      </c>
      <c r="D327" s="6">
        <v>78.209999999999994</v>
      </c>
      <c r="E327">
        <v>579440</v>
      </c>
      <c r="F327">
        <v>4140040</v>
      </c>
      <c r="G327">
        <v>25780100</v>
      </c>
      <c r="H327" s="5">
        <f>(Таблица1[[#This Row],[БСП ао - цена]]-B326)/B326</f>
        <v>-4.2727272727272753E-2</v>
      </c>
      <c r="I327" s="5">
        <f>(Таблица1[[#This Row],[СевСт-ао цена]]-C326)/C326</f>
        <v>4.2043572429608871E-2</v>
      </c>
      <c r="J327" s="5">
        <f>(Таблица1[[#This Row],[Аэрофлот - цена]]-D326)/D326</f>
        <v>2.692307692307612E-3</v>
      </c>
      <c r="K327" s="5">
        <f>LN(Таблица1[[#This Row],[БСП ао - объём]])</f>
        <v>13.269817398869208</v>
      </c>
      <c r="L327" s="5">
        <f>LN(Таблица1[[#This Row],[СевСт-ао - объём]])</f>
        <v>15.236216007590571</v>
      </c>
      <c r="M327" s="5">
        <f>LN(Таблица1[[#This Row],[Аэрофлот - объём]])</f>
        <v>17.065113434443742</v>
      </c>
      <c r="N327" s="6">
        <f>Таблица1[[#This Row],[БСП ао - цена]]*10</f>
        <v>526.5</v>
      </c>
      <c r="O327" s="6">
        <f>Таблица1[[#This Row],[Аэрофлот - цена]]*10</f>
        <v>782.09999999999991</v>
      </c>
      <c r="P327" s="5">
        <f>Таблица1[[#This Row],[БСП ао - объём]]*Таблица1[[#This Row],[БСП ао - цена]]</f>
        <v>30507516</v>
      </c>
      <c r="Q327" s="5">
        <f>Таблица1[[#This Row],[СевСт-ао - объём]]*Таблица1[[#This Row],[СевСт-ао цена]]</f>
        <v>3386138716</v>
      </c>
      <c r="R327" s="5">
        <f>Таблица1[[#This Row],[Аэрофлот - объём]]*Таблица1[[#This Row],[Аэрофлот - цена]]</f>
        <v>2016261620.9999998</v>
      </c>
      <c r="S327" s="5">
        <f>(Таблица1[[#This Row],[БСП ао - цена]]-AVERAGE(Таблица1[БСП ао - цена]))/_xlfn.STDEV.S(Таблица1[БСП ао - цена])</f>
        <v>-0.33238340964397045</v>
      </c>
      <c r="T327" s="5">
        <f>(Таблица1[[#This Row],[БСП ао - цена]]-MIN(Таблица1[БСП ао - цена]))/(MAX(Таблица1[БСП ао - цена])-MIN(Таблица1[БСП ао - цена]))</f>
        <v>0.1857746021435531</v>
      </c>
      <c r="U327" s="5">
        <f>(Таблица1[[#This Row],[СевСт-ао цена]]-AVERAGE(Таблица1[СевСт-ао цена]))/_xlfn.STDEV.S(Таблица1[СевСт-ао цена])</f>
        <v>0.21490917302203105</v>
      </c>
      <c r="V327" s="5">
        <f>(Таблица1[[#This Row],[СевСт-ао цена]]-MIN(Таблица1[СевСт-ао цена]))/(MAX(Таблица1[СевСт-ао цена])-MIN(Таблица1[СевСт-ао цена]))</f>
        <v>0.36382673208089022</v>
      </c>
      <c r="W327" s="5">
        <f>(Таблица1[[#This Row],[Аэрофлот - цена]]-AVERAGE(Таблица1[Аэрофлот - цена]))/_xlfn.STDEV.S(Таблица1[Аэрофлот - цена])</f>
        <v>-5.6667769434299485E-2</v>
      </c>
      <c r="X327" s="5">
        <f>(Таблица1[[#This Row],[Аэрофлот - цена]]-MIN(Таблица1[Аэрофлот - цена]))/(MAX(Таблица1[Аэрофлот - цена])-MIN(Таблица1[Аэрофлот - цена]))</f>
        <v>0.28265034592868543</v>
      </c>
    </row>
    <row r="328" spans="1:24" x14ac:dyDescent="0.25">
      <c r="A328" s="1">
        <v>42485</v>
      </c>
      <c r="B328" s="6">
        <v>52.4</v>
      </c>
      <c r="C328" s="6">
        <v>727</v>
      </c>
      <c r="D328" s="6">
        <v>77.48</v>
      </c>
      <c r="E328">
        <v>942210</v>
      </c>
      <c r="F328">
        <v>6121390</v>
      </c>
      <c r="G328">
        <v>19445600</v>
      </c>
      <c r="H328" s="5">
        <f>(Таблица1[[#This Row],[БСП ао - цена]]-B327)/B327</f>
        <v>-4.7483380816714148E-3</v>
      </c>
      <c r="I328" s="5">
        <f>(Таблица1[[#This Row],[СевСт-ао цена]]-C327)/C327</f>
        <v>-0.11113828096344294</v>
      </c>
      <c r="J328" s="5">
        <f>(Таблица1[[#This Row],[Аэрофлот - цена]]-D327)/D327</f>
        <v>-9.3338447768826216E-3</v>
      </c>
      <c r="K328" s="5">
        <f>LN(Таблица1[[#This Row],[БСП ао - объём]])</f>
        <v>13.75598345864962</v>
      </c>
      <c r="L328" s="5">
        <f>LN(Таблица1[[#This Row],[СевСт-ао - объём]])</f>
        <v>15.627299752882722</v>
      </c>
      <c r="M328" s="5">
        <f>LN(Таблица1[[#This Row],[Аэрофлот - объём]])</f>
        <v>16.78313138135719</v>
      </c>
      <c r="N328" s="6">
        <f>Таблица1[[#This Row],[БСП ао - цена]]*10</f>
        <v>524</v>
      </c>
      <c r="O328" s="6">
        <f>Таблица1[[#This Row],[Аэрофлот - цена]]*10</f>
        <v>774.80000000000007</v>
      </c>
      <c r="P328" s="5">
        <f>Таблица1[[#This Row],[БСП ао - объём]]*Таблица1[[#This Row],[БСП ао - цена]]</f>
        <v>49371804</v>
      </c>
      <c r="Q328" s="5">
        <f>Таблица1[[#This Row],[СевСт-ао - объём]]*Таблица1[[#This Row],[СевСт-ао цена]]</f>
        <v>4450250530</v>
      </c>
      <c r="R328" s="5">
        <f>Таблица1[[#This Row],[Аэрофлот - объём]]*Таблица1[[#This Row],[Аэрофлот - цена]]</f>
        <v>1506645088</v>
      </c>
      <c r="S328" s="5">
        <f>(Таблица1[[#This Row],[БСП ао - цена]]-AVERAGE(Таблица1[БСП ао - цена]))/_xlfn.STDEV.S(Таблица1[БСП ао - цена])</f>
        <v>-0.34054710589301723</v>
      </c>
      <c r="T328" s="5">
        <f>(Таблица1[[#This Row],[БСП ао - цена]]-MIN(Таблица1[БСП ао - цена]))/(MAX(Таблица1[БСП ао - цена])-MIN(Таблица1[БСП ао - цена]))</f>
        <v>0.1841506982786619</v>
      </c>
      <c r="U328" s="5">
        <f>(Таблица1[[#This Row],[СевСт-ао цена]]-AVERAGE(Таблица1[СевСт-ао цена]))/_xlfn.STDEV.S(Таблица1[СевСт-ао цена])</f>
        <v>-2.3892240865961499E-2</v>
      </c>
      <c r="V328" s="5">
        <f>(Таблица1[[#This Row],[СевСт-ао цена]]-MIN(Таблица1[СевСт-ао цена]))/(MAX(Таблица1[СевСт-ао цена])-MIN(Таблица1[СевСт-ао цена]))</f>
        <v>0.30944118702883811</v>
      </c>
      <c r="W328" s="5">
        <f>(Таблица1[[#This Row],[Аэрофлот - цена]]-AVERAGE(Таблица1[Аэрофлот - цена]))/_xlfn.STDEV.S(Таблица1[Аэрофлот - цена])</f>
        <v>-7.4932444176684807E-2</v>
      </c>
      <c r="X328" s="5">
        <f>(Таблица1[[#This Row],[Аэрофлот - цена]]-MIN(Таблица1[Аэрофлот - цена]))/(MAX(Таблица1[Аэрофлот - цена])-MIN(Таблица1[Аэрофлот - цена]))</f>
        <v>0.2787653006918574</v>
      </c>
    </row>
    <row r="329" spans="1:24" x14ac:dyDescent="0.25">
      <c r="A329" s="1">
        <v>42492</v>
      </c>
      <c r="B329" s="6">
        <v>52.2</v>
      </c>
      <c r="C329" s="6">
        <v>722</v>
      </c>
      <c r="D329" s="6">
        <v>78.5</v>
      </c>
      <c r="E329">
        <v>108310</v>
      </c>
      <c r="F329">
        <v>3404960</v>
      </c>
      <c r="G329">
        <v>10114500</v>
      </c>
      <c r="H329" s="5">
        <f>(Таблица1[[#This Row],[БСП ао - цена]]-B328)/B328</f>
        <v>-3.8167938931296897E-3</v>
      </c>
      <c r="I329" s="5">
        <f>(Таблица1[[#This Row],[СевСт-ао цена]]-C328)/C328</f>
        <v>-6.8775790921595595E-3</v>
      </c>
      <c r="J329" s="5">
        <f>(Таблица1[[#This Row],[Аэрофлот - цена]]-D328)/D328</f>
        <v>1.3164687661331904E-2</v>
      </c>
      <c r="K329" s="5">
        <f>LN(Таблица1[[#This Row],[БСП ао - объём]])</f>
        <v>11.592752764829783</v>
      </c>
      <c r="L329" s="5">
        <f>LN(Таблица1[[#This Row],[СевСт-ао - объём]])</f>
        <v>15.040743750066499</v>
      </c>
      <c r="M329" s="5">
        <f>LN(Таблица1[[#This Row],[Аэрофлот - объём]])</f>
        <v>16.129480595824884</v>
      </c>
      <c r="N329" s="6">
        <f>Таблица1[[#This Row],[БСП ао - цена]]*10</f>
        <v>522</v>
      </c>
      <c r="O329" s="6">
        <f>Таблица1[[#This Row],[Аэрофлот - цена]]*10</f>
        <v>785</v>
      </c>
      <c r="P329" s="5">
        <f>Таблица1[[#This Row],[БСП ао - объём]]*Таблица1[[#This Row],[БСП ао - цена]]</f>
        <v>5653782</v>
      </c>
      <c r="Q329" s="5">
        <f>Таблица1[[#This Row],[СевСт-ао - объём]]*Таблица1[[#This Row],[СевСт-ао цена]]</f>
        <v>2458381120</v>
      </c>
      <c r="R329" s="5">
        <f>Таблица1[[#This Row],[Аэрофлот - объём]]*Таблица1[[#This Row],[Аэрофлот - цена]]</f>
        <v>793988250</v>
      </c>
      <c r="S329" s="5">
        <f>(Таблица1[[#This Row],[БСП ао - цена]]-AVERAGE(Таблица1[БСП ао - цена]))/_xlfn.STDEV.S(Таблица1[БСП ао - цена])</f>
        <v>-0.34707806289225451</v>
      </c>
      <c r="T329" s="5">
        <f>(Таблица1[[#This Row],[БСП ао - цена]]-MIN(Таблица1[БСП ао - цена]))/(MAX(Таблица1[БСП ао - цена])-MIN(Таблица1[БСП ао - цена]))</f>
        <v>0.18285157518674897</v>
      </c>
      <c r="U329" s="5">
        <f>(Таблица1[[#This Row],[СевСт-ао цена]]-AVERAGE(Таблица1[СевСт-ао цена]))/_xlfn.STDEV.S(Таблица1[СевСт-ао цена])</f>
        <v>-3.7027632168931388E-2</v>
      </c>
      <c r="V329" s="5">
        <f>(Таблица1[[#This Row],[СевСт-ао цена]]-MIN(Таблица1[СевСт-ао цена]))/(MAX(Таблица1[СевСт-ао цена])-MIN(Таблица1[СевСт-ао цена]))</f>
        <v>0.3064496829005624</v>
      </c>
      <c r="W329" s="5">
        <f>(Таблица1[[#This Row],[Аэрофлот - цена]]-AVERAGE(Таблица1[Аэрофлот - цена]))/_xlfn.STDEV.S(Таблица1[Аэрофлот - цена])</f>
        <v>-4.9411939742118757E-2</v>
      </c>
      <c r="X329" s="5">
        <f>(Таблица1[[#This Row],[Аэрофлот - цена]]-MIN(Таблица1[Аэрофлот - цена]))/(MAX(Таблица1[Аэрофлот - цена])-MIN(Таблица1[Аэрофлот - цена]))</f>
        <v>0.28419372006386373</v>
      </c>
    </row>
    <row r="330" spans="1:24" x14ac:dyDescent="0.25">
      <c r="A330" s="1">
        <v>42499</v>
      </c>
      <c r="B330" s="6">
        <v>52.9</v>
      </c>
      <c r="C330" s="6">
        <v>689</v>
      </c>
      <c r="D330" s="6">
        <v>80.510000000000005</v>
      </c>
      <c r="E330">
        <v>558460</v>
      </c>
      <c r="F330">
        <v>4518140</v>
      </c>
      <c r="G330">
        <v>16887000</v>
      </c>
      <c r="H330" s="5">
        <f>(Таблица1[[#This Row],[БСП ао - цена]]-B329)/B329</f>
        <v>1.3409961685823672E-2</v>
      </c>
      <c r="I330" s="5">
        <f>(Таблица1[[#This Row],[СевСт-ао цена]]-C329)/C329</f>
        <v>-4.5706371191135735E-2</v>
      </c>
      <c r="J330" s="5">
        <f>(Таблица1[[#This Row],[Аэрофлот - цена]]-D329)/D329</f>
        <v>2.5605095541401338E-2</v>
      </c>
      <c r="K330" s="5">
        <f>LN(Таблица1[[#This Row],[БСП ао - объём]])</f>
        <v>13.23293827451471</v>
      </c>
      <c r="L330" s="5">
        <f>LN(Таблица1[[#This Row],[СевСт-ао - объём]])</f>
        <v>15.323610962692454</v>
      </c>
      <c r="M330" s="5">
        <f>LN(Таблица1[[#This Row],[Аэрофлот - объём]])</f>
        <v>16.642054653114272</v>
      </c>
      <c r="N330" s="6">
        <f>Таблица1[[#This Row],[БСП ао - цена]]*10</f>
        <v>529</v>
      </c>
      <c r="O330" s="6">
        <f>Таблица1[[#This Row],[Аэрофлот - цена]]*10</f>
        <v>805.1</v>
      </c>
      <c r="P330" s="5">
        <f>Таблица1[[#This Row],[БСП ао - объём]]*Таблица1[[#This Row],[БСП ао - цена]]</f>
        <v>29542534</v>
      </c>
      <c r="Q330" s="5">
        <f>Таблица1[[#This Row],[СевСт-ао - объём]]*Таблица1[[#This Row],[СевСт-ао цена]]</f>
        <v>3112998460</v>
      </c>
      <c r="R330" s="5">
        <f>Таблица1[[#This Row],[Аэрофлот - объём]]*Таблица1[[#This Row],[Аэрофлот - цена]]</f>
        <v>1359572370</v>
      </c>
      <c r="S330" s="5">
        <f>(Таблица1[[#This Row],[БСП ао - цена]]-AVERAGE(Таблица1[БСП ао - цена]))/_xlfn.STDEV.S(Таблица1[БСП ао - цена])</f>
        <v>-0.32421971339492373</v>
      </c>
      <c r="T330" s="5">
        <f>(Таблица1[[#This Row],[БСП ао - цена]]-MIN(Таблица1[БСП ао - цена]))/(MAX(Таблица1[БСП ао - цена])-MIN(Таблица1[БСП ао - цена]))</f>
        <v>0.18739850600844429</v>
      </c>
      <c r="U330" s="5">
        <f>(Таблица1[[#This Row],[СевСт-ао цена]]-AVERAGE(Таблица1[СевСт-ао цена]))/_xlfn.STDEV.S(Таблица1[СевСт-ао цена])</f>
        <v>-0.12372121476853268</v>
      </c>
      <c r="V330" s="5">
        <f>(Таблица1[[#This Row],[СевСт-ао цена]]-MIN(Таблица1[СевСт-ао цена]))/(MAX(Таблица1[СевСт-ао цена])-MIN(Таблица1[СевСт-ао цена]))</f>
        <v>0.2867057556539428</v>
      </c>
      <c r="W330" s="5">
        <f>(Таблица1[[#This Row],[Аэрофлот - цена]]-AVERAGE(Таблица1[Аэрофлот - цена]))/_xlfn.STDEV.S(Таблица1[Аэрофлот - цена])</f>
        <v>8.7846605540876661E-4</v>
      </c>
      <c r="X330" s="5">
        <f>(Таблица1[[#This Row],[Аэрофлот - цена]]-MIN(Таблица1[Аэрофлот - цена]))/(MAX(Таблица1[Аэрофлот - цена])-MIN(Таблица1[Аэрофлот - цена]))</f>
        <v>0.29489089941458224</v>
      </c>
    </row>
    <row r="331" spans="1:24" x14ac:dyDescent="0.25">
      <c r="A331" s="1">
        <v>42506</v>
      </c>
      <c r="B331" s="6">
        <v>52.95</v>
      </c>
      <c r="C331" s="6">
        <v>704.4</v>
      </c>
      <c r="D331" s="6">
        <v>78.8</v>
      </c>
      <c r="E331">
        <v>2222960</v>
      </c>
      <c r="F331">
        <v>5184920</v>
      </c>
      <c r="G331">
        <v>16464500</v>
      </c>
      <c r="H331" s="5">
        <f>(Таблица1[[#This Row],[БСП ао - цена]]-B330)/B330</f>
        <v>9.4517958412106357E-4</v>
      </c>
      <c r="I331" s="5">
        <f>(Таблица1[[#This Row],[СевСт-ао цена]]-C330)/C330</f>
        <v>2.2351233671988355E-2</v>
      </c>
      <c r="J331" s="5">
        <f>(Таблица1[[#This Row],[Аэрофлот - цена]]-D330)/D330</f>
        <v>-2.1239597565519908E-2</v>
      </c>
      <c r="K331" s="5">
        <f>LN(Таблица1[[#This Row],[БСП ао - объём]])</f>
        <v>14.61435019908224</v>
      </c>
      <c r="L331" s="5">
        <f>LN(Таблица1[[#This Row],[СевСт-ао - объём]])</f>
        <v>15.461264970404265</v>
      </c>
      <c r="M331" s="5">
        <f>LN(Таблица1[[#This Row],[Аэрофлот - объём]])</f>
        <v>16.616717105885403</v>
      </c>
      <c r="N331" s="6">
        <f>Таблица1[[#This Row],[БСП ао - цена]]*10</f>
        <v>529.5</v>
      </c>
      <c r="O331" s="6">
        <f>Таблица1[[#This Row],[Аэрофлот - цена]]*10</f>
        <v>788</v>
      </c>
      <c r="P331" s="5">
        <f>Таблица1[[#This Row],[БСП ао - объём]]*Таблица1[[#This Row],[БСП ао - цена]]</f>
        <v>117705732</v>
      </c>
      <c r="Q331" s="5">
        <f>Таблица1[[#This Row],[СевСт-ао - объём]]*Таблица1[[#This Row],[СевСт-ао цена]]</f>
        <v>3652257648</v>
      </c>
      <c r="R331" s="5">
        <f>Таблица1[[#This Row],[Аэрофлот - объём]]*Таблица1[[#This Row],[Аэрофлот - цена]]</f>
        <v>1297402600</v>
      </c>
      <c r="S331" s="5">
        <f>(Таблица1[[#This Row],[БСП ао - цена]]-AVERAGE(Таблица1[БСП ао - цена]))/_xlfn.STDEV.S(Таблица1[БСП ао - цена])</f>
        <v>-0.32258697414511422</v>
      </c>
      <c r="T331" s="5">
        <f>(Таблица1[[#This Row],[БСП ао - цена]]-MIN(Таблица1[БСП ао - цена]))/(MAX(Таблица1[БСП ао - цена])-MIN(Таблица1[БСП ао - цена]))</f>
        <v>0.18772328678142255</v>
      </c>
      <c r="U331" s="5">
        <f>(Таблица1[[#This Row],[СевСт-ао цена]]-AVERAGE(Таблица1[СевСт-ао цена]))/_xlfn.STDEV.S(Таблица1[СевСт-ао цена])</f>
        <v>-8.3264209555385466E-2</v>
      </c>
      <c r="V331" s="5">
        <f>(Таблица1[[#This Row],[СевСт-ао цена]]-MIN(Таблица1[СевСт-ао цена]))/(MAX(Таблица1[СевСт-ао цена])-MIN(Таблица1[СевСт-ао цена]))</f>
        <v>0.29591958836903193</v>
      </c>
      <c r="W331" s="5">
        <f>(Таблица1[[#This Row],[Аэрофлот - цена]]-AVERAGE(Таблица1[Аэрофлот - цена]))/_xlfn.STDEV.S(Таблица1[Аэрофлот - цена])</f>
        <v>-4.1905909026069964E-2</v>
      </c>
      <c r="X331" s="5">
        <f>(Таблица1[[#This Row],[Аэрофлот - цена]]-MIN(Таблица1[Аэрофлот - цена]))/(MAX(Таблица1[Аэрофлот - цена])-MIN(Таблица1[Аэрофлот - цена]))</f>
        <v>0.28579031399680677</v>
      </c>
    </row>
    <row r="332" spans="1:24" x14ac:dyDescent="0.25">
      <c r="A332" s="1">
        <v>42513</v>
      </c>
      <c r="B332" s="6">
        <v>56.7</v>
      </c>
      <c r="C332" s="6">
        <v>706</v>
      </c>
      <c r="D332" s="6">
        <v>81</v>
      </c>
      <c r="E332">
        <v>591930</v>
      </c>
      <c r="F332">
        <v>3130430</v>
      </c>
      <c r="G332">
        <v>16389800</v>
      </c>
      <c r="H332" s="5">
        <f>(Таблица1[[#This Row],[БСП ао - цена]]-B331)/B331</f>
        <v>7.0821529745042494E-2</v>
      </c>
      <c r="I332" s="5">
        <f>(Таблица1[[#This Row],[СевСт-ао цена]]-C331)/C331</f>
        <v>2.2714366837024744E-3</v>
      </c>
      <c r="J332" s="5">
        <f>(Таблица1[[#This Row],[Аэрофлот - цена]]-D331)/D331</f>
        <v>2.7918781725888363E-2</v>
      </c>
      <c r="K332" s="5">
        <f>LN(Таблица1[[#This Row],[БСП ао - объём]])</f>
        <v>13.291143663631615</v>
      </c>
      <c r="L332" s="5">
        <f>LN(Таблица1[[#This Row],[СевСт-ао - объём]])</f>
        <v>14.956680933272235</v>
      </c>
      <c r="M332" s="5">
        <f>LN(Таблица1[[#This Row],[Аэрофлот - объём]])</f>
        <v>16.612169748083023</v>
      </c>
      <c r="N332" s="6">
        <f>Таблица1[[#This Row],[БСП ао - цена]]*10</f>
        <v>567</v>
      </c>
      <c r="O332" s="6">
        <f>Таблица1[[#This Row],[Аэрофлот - цена]]*10</f>
        <v>810</v>
      </c>
      <c r="P332" s="5">
        <f>Таблица1[[#This Row],[БСП ао - объём]]*Таблица1[[#This Row],[БСП ао - цена]]</f>
        <v>33562431</v>
      </c>
      <c r="Q332" s="5">
        <f>Таблица1[[#This Row],[СевСт-ао - объём]]*Таблица1[[#This Row],[СевСт-ао цена]]</f>
        <v>2210083580</v>
      </c>
      <c r="R332" s="5">
        <f>Таблица1[[#This Row],[Аэрофлот - объём]]*Таблица1[[#This Row],[Аэрофлот - цена]]</f>
        <v>1327573800</v>
      </c>
      <c r="S332" s="5">
        <f>(Таблица1[[#This Row],[БСП ао - цена]]-AVERAGE(Таблица1[БСП ао - цена]))/_xlfn.STDEV.S(Таблица1[БСП ао - цена])</f>
        <v>-0.20013153040941284</v>
      </c>
      <c r="T332" s="5">
        <f>(Таблица1[[#This Row],[БСП ао - цена]]-MIN(Таблица1[БСП ао - цена]))/(MAX(Таблица1[БСП ао - цена])-MIN(Таблица1[БСП ао - цена]))</f>
        <v>0.21208184475479058</v>
      </c>
      <c r="U332" s="5">
        <f>(Таблица1[[#This Row],[СевСт-ао цена]]-AVERAGE(Таблица1[СевСт-ао цена]))/_xlfn.STDEV.S(Таблица1[СевСт-ао цена])</f>
        <v>-7.9060884338435042E-2</v>
      </c>
      <c r="V332" s="5">
        <f>(Таблица1[[#This Row],[СевСт-ао цена]]-MIN(Таблица1[СевСт-ао цена]))/(MAX(Таблица1[СевСт-ао цена])-MIN(Таблица1[СевСт-ао цена]))</f>
        <v>0.29687686969008015</v>
      </c>
      <c r="W332" s="5">
        <f>(Таблица1[[#This Row],[Аэрофлот - цена]]-AVERAGE(Таблица1[Аэрофлот - цена]))/_xlfn.STDEV.S(Таблица1[Аэрофлот - цена])</f>
        <v>1.3138316224955119E-2</v>
      </c>
      <c r="X332" s="5">
        <f>(Таблица1[[#This Row],[Аэрофлот - цена]]-MIN(Таблица1[Аэрофлот - цена]))/(MAX(Таблица1[Аэрофлот - цена])-MIN(Таблица1[Аэрофлот - цена]))</f>
        <v>0.29749866950505588</v>
      </c>
    </row>
    <row r="333" spans="1:24" x14ac:dyDescent="0.25">
      <c r="A333" s="1">
        <v>42520</v>
      </c>
      <c r="B333" s="6">
        <v>56.6</v>
      </c>
      <c r="C333" s="6">
        <v>667.5</v>
      </c>
      <c r="D333" s="6">
        <v>88.2</v>
      </c>
      <c r="E333">
        <v>882590</v>
      </c>
      <c r="F333">
        <v>3299430</v>
      </c>
      <c r="G333">
        <v>19527500</v>
      </c>
      <c r="H333" s="5">
        <f>(Таблица1[[#This Row],[БСП ао - цена]]-B332)/B332</f>
        <v>-1.7636684303351221E-3</v>
      </c>
      <c r="I333" s="5">
        <f>(Таблица1[[#This Row],[СевСт-ао цена]]-C332)/C332</f>
        <v>-5.4532577903682718E-2</v>
      </c>
      <c r="J333" s="5">
        <f>(Таблица1[[#This Row],[Аэрофлот - цена]]-D332)/D332</f>
        <v>8.888888888888892E-2</v>
      </c>
      <c r="K333" s="5">
        <f>LN(Таблица1[[#This Row],[БСП ао - объём]])</f>
        <v>13.69061604559251</v>
      </c>
      <c r="L333" s="5">
        <f>LN(Таблица1[[#This Row],[СевСт-ао - объём]])</f>
        <v>15.009260284244908</v>
      </c>
      <c r="M333" s="5">
        <f>LN(Таблица1[[#This Row],[Аэрофлот - объём]])</f>
        <v>16.787334286466589</v>
      </c>
      <c r="N333" s="6">
        <f>Таблица1[[#This Row],[БСП ао - цена]]*10</f>
        <v>566</v>
      </c>
      <c r="O333" s="6">
        <f>Таблица1[[#This Row],[Аэрофлот - цена]]*10</f>
        <v>882</v>
      </c>
      <c r="P333" s="5">
        <f>Таблица1[[#This Row],[БСП ао - объём]]*Таблица1[[#This Row],[БСП ао - цена]]</f>
        <v>49954594</v>
      </c>
      <c r="Q333" s="5">
        <f>Таблица1[[#This Row],[СевСт-ао - объём]]*Таблица1[[#This Row],[СевСт-ао цена]]</f>
        <v>2202369525</v>
      </c>
      <c r="R333" s="5">
        <f>Таблица1[[#This Row],[Аэрофлот - объём]]*Таблица1[[#This Row],[Аэрофлот - цена]]</f>
        <v>1722325500</v>
      </c>
      <c r="S333" s="5">
        <f>(Таблица1[[#This Row],[БСП ао - цена]]-AVERAGE(Таблица1[БСП ао - цена]))/_xlfn.STDEV.S(Таблица1[БСП ао - цена])</f>
        <v>-0.20339700890903159</v>
      </c>
      <c r="T333" s="5">
        <f>(Таблица1[[#This Row],[БСП ао - цена]]-MIN(Таблица1[БСП ао - цена]))/(MAX(Таблица1[БСП ао - цена])-MIN(Таблица1[БСП ао - цена]))</f>
        <v>0.21143228320883403</v>
      </c>
      <c r="U333" s="5">
        <f>(Таблица1[[#This Row],[СевСт-ао цена]]-AVERAGE(Таблица1[СевСт-ао цена]))/_xlfn.STDEV.S(Таблица1[СевСт-ао цена])</f>
        <v>-0.1802033973713032</v>
      </c>
      <c r="V333" s="5">
        <f>(Таблица1[[#This Row],[СевСт-ао цена]]-MIN(Таблица1[СевСт-ао цена]))/(MAX(Таблица1[СевСт-ао цена])-MIN(Таблица1[СевСт-ао цена]))</f>
        <v>0.27384228790235726</v>
      </c>
      <c r="W333" s="5">
        <f>(Таблица1[[#This Row],[Аэрофлот - цена]]-AVERAGE(Таблица1[Аэрофлот - цена]))/_xlfn.STDEV.S(Таблица1[Аэрофлот - цена])</f>
        <v>0.19328305341012797</v>
      </c>
      <c r="X333" s="5">
        <f>(Таблица1[[#This Row],[Аэрофлот - цена]]-MIN(Таблица1[Аэрофлот - цена]))/(MAX(Таблица1[Аэрофлот - цена])-MIN(Таблица1[Аэрофлот - цена]))</f>
        <v>0.33581692389568918</v>
      </c>
    </row>
    <row r="334" spans="1:24" x14ac:dyDescent="0.25">
      <c r="A334" s="1">
        <v>42527</v>
      </c>
      <c r="B334" s="6">
        <v>55.65</v>
      </c>
      <c r="C334" s="6">
        <v>671.9</v>
      </c>
      <c r="D334" s="6">
        <v>83.92</v>
      </c>
      <c r="E334">
        <v>314530</v>
      </c>
      <c r="F334">
        <v>2283280</v>
      </c>
      <c r="G334">
        <v>18034900</v>
      </c>
      <c r="H334" s="5">
        <f>(Таблица1[[#This Row],[БСП ао - цена]]-B333)/B333</f>
        <v>-1.6784452296819838E-2</v>
      </c>
      <c r="I334" s="5">
        <f>(Таблица1[[#This Row],[СевСт-ао цена]]-C333)/C333</f>
        <v>6.5917602996254342E-3</v>
      </c>
      <c r="J334" s="5">
        <f>(Таблица1[[#This Row],[Аэрофлот - цена]]-D333)/D333</f>
        <v>-4.8526077097505678E-2</v>
      </c>
      <c r="K334" s="5">
        <f>LN(Таблица1[[#This Row],[БСП ао - объём]])</f>
        <v>12.658834740080497</v>
      </c>
      <c r="L334" s="5">
        <f>LN(Таблица1[[#This Row],[СевСт-ао - объём]])</f>
        <v>14.64112356363327</v>
      </c>
      <c r="M334" s="5">
        <f>LN(Таблица1[[#This Row],[Аэрофлот - объём]])</f>
        <v>16.707819327530352</v>
      </c>
      <c r="N334" s="6">
        <f>Таблица1[[#This Row],[БСП ао - цена]]*10</f>
        <v>556.5</v>
      </c>
      <c r="O334" s="6">
        <f>Таблица1[[#This Row],[Аэрофлот - цена]]*10</f>
        <v>839.2</v>
      </c>
      <c r="P334" s="5">
        <f>Таблица1[[#This Row],[БСП ао - объём]]*Таблица1[[#This Row],[БСП ао - цена]]</f>
        <v>17503594.5</v>
      </c>
      <c r="Q334" s="5">
        <f>Таблица1[[#This Row],[СевСт-ао - объём]]*Таблица1[[#This Row],[СевСт-ао цена]]</f>
        <v>1534135832</v>
      </c>
      <c r="R334" s="5">
        <f>Таблица1[[#This Row],[Аэрофлот - объём]]*Таблица1[[#This Row],[Аэрофлот - цена]]</f>
        <v>1513488808</v>
      </c>
      <c r="S334" s="5">
        <f>(Таблица1[[#This Row],[БСП ао - цена]]-AVERAGE(Таблица1[БСП ао - цена]))/_xlfn.STDEV.S(Таблица1[БСП ао - цена])</f>
        <v>-0.23441905465540938</v>
      </c>
      <c r="T334" s="5">
        <f>(Таблица1[[#This Row],[БСП ао - цена]]-MIN(Таблица1[БСП ао - цена]))/(MAX(Таблица1[БСП ао - цена])-MIN(Таблица1[БСП ао - цена]))</f>
        <v>0.20526144852224748</v>
      </c>
      <c r="U334" s="5">
        <f>(Таблица1[[#This Row],[СевСт-ао цена]]-AVERAGE(Таблица1[СевСт-ао цена]))/_xlfn.STDEV.S(Таблица1[СевСт-ао цена])</f>
        <v>-0.16864425302468977</v>
      </c>
      <c r="V334" s="5">
        <f>(Таблица1[[#This Row],[СевСт-ао цена]]-MIN(Таблица1[СевСт-ао цена]))/(MAX(Таблица1[СевСт-ао цена])-MIN(Таблица1[СевСт-ао цена]))</f>
        <v>0.27647481153523989</v>
      </c>
      <c r="W334" s="5">
        <f>(Таблица1[[#This Row],[Аэрофлот - цена]]-AVERAGE(Таблица1[Аэрофлот - цена]))/_xlfn.STDEV.S(Таблица1[Аэрофлот - цена])</f>
        <v>8.6197015194497448E-2</v>
      </c>
      <c r="X334" s="5">
        <f>(Таблица1[[#This Row],[Аэрофлот - цена]]-MIN(Таблица1[Аэрофлот - цена]))/(MAX(Таблица1[Аэрофлот - цена])-MIN(Таблица1[Аэрофлот - цена]))</f>
        <v>0.31303885045236829</v>
      </c>
    </row>
    <row r="335" spans="1:24" x14ac:dyDescent="0.25">
      <c r="A335" s="1">
        <v>42534</v>
      </c>
      <c r="B335" s="6">
        <v>52.5</v>
      </c>
      <c r="C335" s="6">
        <v>652.4</v>
      </c>
      <c r="D335" s="6">
        <v>84.7</v>
      </c>
      <c r="E335">
        <v>521680</v>
      </c>
      <c r="F335">
        <v>3284890</v>
      </c>
      <c r="G335">
        <v>12422300</v>
      </c>
      <c r="H335" s="5">
        <f>(Таблица1[[#This Row],[БСП ао - цена]]-B334)/B334</f>
        <v>-5.6603773584905634E-2</v>
      </c>
      <c r="I335" s="5">
        <f>(Таблица1[[#This Row],[СевСт-ао цена]]-C334)/C334</f>
        <v>-2.9022175919035571E-2</v>
      </c>
      <c r="J335" s="5">
        <f>(Таблица1[[#This Row],[Аэрофлот - цена]]-D334)/D334</f>
        <v>9.2945662535748458E-3</v>
      </c>
      <c r="K335" s="5">
        <f>LN(Таблица1[[#This Row],[БСП ао - объём]])</f>
        <v>13.164809652067085</v>
      </c>
      <c r="L335" s="5">
        <f>LN(Таблица1[[#This Row],[СевСт-ао - объём]])</f>
        <v>15.00484372379986</v>
      </c>
      <c r="M335" s="5">
        <f>LN(Таблица1[[#This Row],[Аэрофлот - объём]])</f>
        <v>16.335003802510133</v>
      </c>
      <c r="N335" s="6">
        <f>Таблица1[[#This Row],[БСП ао - цена]]*10</f>
        <v>525</v>
      </c>
      <c r="O335" s="6">
        <f>Таблица1[[#This Row],[Аэрофлот - цена]]*10</f>
        <v>847</v>
      </c>
      <c r="P335" s="5">
        <f>Таблица1[[#This Row],[БСП ао - объём]]*Таблица1[[#This Row],[БСП ао - цена]]</f>
        <v>27388200</v>
      </c>
      <c r="Q335" s="5">
        <f>Таблица1[[#This Row],[СевСт-ао - объём]]*Таблица1[[#This Row],[СевСт-ао цена]]</f>
        <v>2143062236</v>
      </c>
      <c r="R335" s="5">
        <f>Таблица1[[#This Row],[Аэрофлот - объём]]*Таблица1[[#This Row],[Аэрофлот - цена]]</f>
        <v>1052168810</v>
      </c>
      <c r="S335" s="5">
        <f>(Таблица1[[#This Row],[БСП ао - цена]]-AVERAGE(Таблица1[БСП ао - цена]))/_xlfn.STDEV.S(Таблица1[БСП ао - цена])</f>
        <v>-0.33728162739339845</v>
      </c>
      <c r="T335" s="5">
        <f>(Таблица1[[#This Row],[БСП ао - цена]]-MIN(Таблица1[БСП ао - цена]))/(MAX(Таблица1[БСП ао - цена])-MIN(Таблица1[БСП ао - цена]))</f>
        <v>0.1848002598246184</v>
      </c>
      <c r="U335" s="5">
        <f>(Таблица1[[#This Row],[СевСт-ао цена]]-AVERAGE(Таблица1[СевСт-ао цена]))/_xlfn.STDEV.S(Таблица1[СевСт-ао цена])</f>
        <v>-0.21987227910627233</v>
      </c>
      <c r="V335" s="5">
        <f>(Таблица1[[#This Row],[СевСт-ао цена]]-MIN(Таблица1[СевСт-ао цена]))/(MAX(Таблица1[СевСт-ао цена])-MIN(Таблица1[СевСт-ао цена]))</f>
        <v>0.26480794543496466</v>
      </c>
      <c r="W335" s="5">
        <f>(Таблица1[[#This Row],[Аэрофлот - цена]]-AVERAGE(Таблица1[Аэрофлот - цена]))/_xlfn.STDEV.S(Таблица1[Аэрофлот - цена])</f>
        <v>0.10571269505622453</v>
      </c>
      <c r="X335" s="5">
        <f>(Таблица1[[#This Row],[Аэрофлот - цена]]-MIN(Таблица1[Аэрофлот - цена]))/(MAX(Таблица1[Аэрофлот - цена])-MIN(Таблица1[Аэрофлот - цена]))</f>
        <v>0.31718999467802023</v>
      </c>
    </row>
    <row r="336" spans="1:24" x14ac:dyDescent="0.25">
      <c r="A336" s="1">
        <v>42541</v>
      </c>
      <c r="B336" s="6">
        <v>52.4</v>
      </c>
      <c r="C336" s="6">
        <v>679</v>
      </c>
      <c r="D336" s="6">
        <v>83.42</v>
      </c>
      <c r="E336">
        <v>675270</v>
      </c>
      <c r="F336">
        <v>3210040</v>
      </c>
      <c r="G336">
        <v>13119400</v>
      </c>
      <c r="H336" s="5">
        <f>(Таблица1[[#This Row],[БСП ао - цена]]-B335)/B335</f>
        <v>-1.9047619047619319E-3</v>
      </c>
      <c r="I336" s="5">
        <f>(Таблица1[[#This Row],[СевСт-ао цена]]-C335)/C335</f>
        <v>4.0772532188841235E-2</v>
      </c>
      <c r="J336" s="5">
        <f>(Таблица1[[#This Row],[Аэрофлот - цена]]-D335)/D335</f>
        <v>-1.5112160566706034E-2</v>
      </c>
      <c r="K336" s="5">
        <f>LN(Таблица1[[#This Row],[БСП ао - объём]])</f>
        <v>13.422867889875993</v>
      </c>
      <c r="L336" s="5">
        <f>LN(Таблица1[[#This Row],[СевСт-ао - объём]])</f>
        <v>14.981793956087751</v>
      </c>
      <c r="M336" s="5">
        <f>LN(Таблица1[[#This Row],[Аэрофлот - объём]])</f>
        <v>16.389602608727174</v>
      </c>
      <c r="N336" s="6">
        <f>Таблица1[[#This Row],[БСП ао - цена]]*10</f>
        <v>524</v>
      </c>
      <c r="O336" s="6">
        <f>Таблица1[[#This Row],[Аэрофлот - цена]]*10</f>
        <v>834.2</v>
      </c>
      <c r="P336" s="5">
        <f>Таблица1[[#This Row],[БСП ао - объём]]*Таблица1[[#This Row],[БСП ао - цена]]</f>
        <v>35384148</v>
      </c>
      <c r="Q336" s="5">
        <f>Таблица1[[#This Row],[СевСт-ао - объём]]*Таблица1[[#This Row],[СевСт-ао цена]]</f>
        <v>2179617160</v>
      </c>
      <c r="R336" s="5">
        <f>Таблица1[[#This Row],[Аэрофлот - объём]]*Таблица1[[#This Row],[Аэрофлот - цена]]</f>
        <v>1094420348</v>
      </c>
      <c r="S336" s="5">
        <f>(Таблица1[[#This Row],[БСП ао - цена]]-AVERAGE(Таблица1[БСП ао - цена]))/_xlfn.STDEV.S(Таблица1[БСП ао - цена])</f>
        <v>-0.34054710589301723</v>
      </c>
      <c r="T336" s="5">
        <f>(Таблица1[[#This Row],[БСП ао - цена]]-MIN(Таблица1[БСП ао - цена]))/(MAX(Таблица1[БСП ао - цена])-MIN(Таблица1[БСП ао - цена]))</f>
        <v>0.1841506982786619</v>
      </c>
      <c r="U336" s="5">
        <f>(Таблица1[[#This Row],[СевСт-ао цена]]-AVERAGE(Таблица1[СевСт-ао цена]))/_xlfn.STDEV.S(Таблица1[СевСт-ао цена])</f>
        <v>-0.14999199737447244</v>
      </c>
      <c r="V336" s="5">
        <f>(Таблица1[[#This Row],[СевСт-ао цена]]-MIN(Таблица1[СевСт-ао цена]))/(MAX(Таблица1[СевСт-ао цена])-MIN(Таблица1[СевСт-ао цена]))</f>
        <v>0.28072274739739139</v>
      </c>
      <c r="W336" s="5">
        <f>(Таблица1[[#This Row],[Аэрофлот - цена]]-AVERAGE(Таблица1[Аэрофлот - цена]))/_xlfn.STDEV.S(Таблица1[Аэрофлот - цена])</f>
        <v>7.3686964001082669E-2</v>
      </c>
      <c r="X336" s="5">
        <f>(Таблица1[[#This Row],[Аэрофлот - цена]]-MIN(Таблица1[Аэрофлот - цена]))/(MAX(Таблица1[Аэрофлот - цена])-MIN(Таблица1[Аэрофлот - цена]))</f>
        <v>0.31037786056412986</v>
      </c>
    </row>
    <row r="337" spans="1:24" x14ac:dyDescent="0.25">
      <c r="A337" s="1">
        <v>42548</v>
      </c>
      <c r="B337" s="6">
        <v>51.8</v>
      </c>
      <c r="C337" s="6">
        <v>699.1</v>
      </c>
      <c r="D337" s="6">
        <v>86.01</v>
      </c>
      <c r="E337">
        <v>367400</v>
      </c>
      <c r="F337">
        <v>3224760</v>
      </c>
      <c r="G337">
        <v>14976400</v>
      </c>
      <c r="H337" s="5">
        <f>(Таблица1[[#This Row],[БСП ао - цена]]-B336)/B336</f>
        <v>-1.1450381679389341E-2</v>
      </c>
      <c r="I337" s="5">
        <f>(Таблица1[[#This Row],[СевСт-ао цена]]-C336)/C336</f>
        <v>2.9602356406480151E-2</v>
      </c>
      <c r="J337" s="5">
        <f>(Таблица1[[#This Row],[Аэрофлот - цена]]-D336)/D336</f>
        <v>3.1047710381203589E-2</v>
      </c>
      <c r="K337" s="5">
        <f>LN(Таблица1[[#This Row],[БСП ао - объём]])</f>
        <v>12.814206451763162</v>
      </c>
      <c r="L337" s="5">
        <f>LN(Таблица1[[#This Row],[СевСт-ао - объём]])</f>
        <v>14.986369086838158</v>
      </c>
      <c r="M337" s="5">
        <f>LN(Таблица1[[#This Row],[Аэрофлот - объём]])</f>
        <v>16.521986186744531</v>
      </c>
      <c r="N337" s="6">
        <f>Таблица1[[#This Row],[БСП ао - цена]]*10</f>
        <v>518</v>
      </c>
      <c r="O337" s="6">
        <f>Таблица1[[#This Row],[Аэрофлот - цена]]*10</f>
        <v>860.1</v>
      </c>
      <c r="P337" s="5">
        <f>Таблица1[[#This Row],[БСП ао - объём]]*Таблица1[[#This Row],[БСП ао - цена]]</f>
        <v>19031320</v>
      </c>
      <c r="Q337" s="5">
        <f>Таблица1[[#This Row],[СевСт-ао - объём]]*Таблица1[[#This Row],[СевСт-ао цена]]</f>
        <v>2254429716</v>
      </c>
      <c r="R337" s="5">
        <f>Таблица1[[#This Row],[Аэрофлот - объём]]*Таблица1[[#This Row],[Аэрофлот - цена]]</f>
        <v>1288120164</v>
      </c>
      <c r="S337" s="5">
        <f>(Таблица1[[#This Row],[БСП ао - цена]]-AVERAGE(Таблица1[БСП ао - цена]))/_xlfn.STDEV.S(Таблица1[БСП ао - цена])</f>
        <v>-0.36013997689072946</v>
      </c>
      <c r="T337" s="5">
        <f>(Таблица1[[#This Row],[БСП ао - цена]]-MIN(Таблица1[БСП ао - цена]))/(MAX(Таблица1[БСП ао - цена])-MIN(Таблица1[БСП ао - цена]))</f>
        <v>0.18025332900292301</v>
      </c>
      <c r="U337" s="5">
        <f>(Таблица1[[#This Row],[СевСт-ао цена]]-AVERAGE(Таблица1[СевСт-ао цена]))/_xlfn.STDEV.S(Таблица1[СевСт-ао цена])</f>
        <v>-9.7187724336533429E-2</v>
      </c>
      <c r="V337" s="5">
        <f>(Таблица1[[#This Row],[СевСт-ао цена]]-MIN(Таблица1[СевСт-ао цена]))/(MAX(Таблица1[СевСт-ао цена])-MIN(Таблица1[СевСт-ао цена]))</f>
        <v>0.29274859399305969</v>
      </c>
      <c r="W337" s="5">
        <f>(Таблица1[[#This Row],[Аэрофлот - цена]]-AVERAGE(Таблица1[Аэрофлот - цена]))/_xlfn.STDEV.S(Таблица1[Аэрофлот - цена])</f>
        <v>0.13848902918297129</v>
      </c>
      <c r="X337" s="5">
        <f>(Таблица1[[#This Row],[Аэрофлот - цена]]-MIN(Таблица1[Аэрофлот - цена]))/(MAX(Таблица1[Аэрофлот - цена])-MIN(Таблица1[Аэрофлот - цена]))</f>
        <v>0.32416178818520491</v>
      </c>
    </row>
    <row r="338" spans="1:24" x14ac:dyDescent="0.25">
      <c r="A338" s="1">
        <v>42555</v>
      </c>
      <c r="B338" s="6">
        <v>50.5</v>
      </c>
      <c r="C338" s="6">
        <v>658.2</v>
      </c>
      <c r="D338" s="6">
        <v>89</v>
      </c>
      <c r="E338">
        <v>367850</v>
      </c>
      <c r="F338">
        <v>3206600</v>
      </c>
      <c r="G338">
        <v>8946100</v>
      </c>
      <c r="H338" s="5">
        <f>(Таблица1[[#This Row],[БСП ао - цена]]-B337)/B337</f>
        <v>-2.5096525096525043E-2</v>
      </c>
      <c r="I338" s="5">
        <f>(Таблица1[[#This Row],[СевСт-ао цена]]-C337)/C337</f>
        <v>-5.8503790587898695E-2</v>
      </c>
      <c r="J338" s="5">
        <f>(Таблица1[[#This Row],[Аэрофлот - цена]]-D337)/D337</f>
        <v>3.4763399604697064E-2</v>
      </c>
      <c r="K338" s="5">
        <f>LN(Таблица1[[#This Row],[БСП ао - объём]])</f>
        <v>12.81543052536041</v>
      </c>
      <c r="L338" s="5">
        <f>LN(Таблица1[[#This Row],[СевСт-ао - объём]])</f>
        <v>14.980721743736874</v>
      </c>
      <c r="M338" s="5">
        <f>LN(Таблица1[[#This Row],[Аэрофлот - объём]])</f>
        <v>16.006728241092649</v>
      </c>
      <c r="N338" s="6">
        <f>Таблица1[[#This Row],[БСП ао - цена]]*10</f>
        <v>505</v>
      </c>
      <c r="O338" s="6">
        <f>Таблица1[[#This Row],[Аэрофлот - цена]]*10</f>
        <v>890</v>
      </c>
      <c r="P338" s="5">
        <f>Таблица1[[#This Row],[БСП ао - объём]]*Таблица1[[#This Row],[БСП ао - цена]]</f>
        <v>18576425</v>
      </c>
      <c r="Q338" s="5">
        <f>Таблица1[[#This Row],[СевСт-ао - объём]]*Таблица1[[#This Row],[СевСт-ао цена]]</f>
        <v>2110584120.0000002</v>
      </c>
      <c r="R338" s="5">
        <f>Таблица1[[#This Row],[Аэрофлот - объём]]*Таблица1[[#This Row],[Аэрофлот - цена]]</f>
        <v>796202900</v>
      </c>
      <c r="S338" s="5">
        <f>(Таблица1[[#This Row],[БСП ао - цена]]-AVERAGE(Таблица1[БСП ао - цена]))/_xlfn.STDEV.S(Таблица1[БСП ао - цена])</f>
        <v>-0.40259119738577254</v>
      </c>
      <c r="T338" s="5">
        <f>(Таблица1[[#This Row],[БСП ао - цена]]-MIN(Таблица1[БСП ао - цена]))/(MAX(Таблица1[БСП ао - цена])-MIN(Таблица1[БСП ао - цена]))</f>
        <v>0.1718090289054888</v>
      </c>
      <c r="U338" s="5">
        <f>(Таблица1[[#This Row],[СевСт-ао цена]]-AVERAGE(Таблица1[СевСт-ао цена]))/_xlfn.STDEV.S(Таблица1[СевСт-ао цена])</f>
        <v>-0.20463522519482708</v>
      </c>
      <c r="V338" s="5">
        <f>(Таблица1[[#This Row],[СевСт-ао цена]]-MIN(Таблица1[СевСт-ао цена]))/(MAX(Таблица1[СевСт-ао цена])-MIN(Таблица1[СевСт-ао цена]))</f>
        <v>0.26827809022376453</v>
      </c>
      <c r="W338" s="5">
        <f>(Таблица1[[#This Row],[Аэрофлот - цена]]-AVERAGE(Таблица1[Аэрофлот - цена]))/_xlfn.STDEV.S(Таблица1[Аэрофлот - цена])</f>
        <v>0.21329913531959152</v>
      </c>
      <c r="X338" s="5">
        <f>(Таблица1[[#This Row],[Аэрофлот - цена]]-MIN(Таблица1[Аэрофлот - цена]))/(MAX(Таблица1[Аэрофлот - цена])-MIN(Таблица1[Аэрофлот - цена]))</f>
        <v>0.34007450771687064</v>
      </c>
    </row>
    <row r="339" spans="1:24" x14ac:dyDescent="0.25">
      <c r="A339" s="1">
        <v>42562</v>
      </c>
      <c r="B339" s="6">
        <v>53.9</v>
      </c>
      <c r="C339" s="6">
        <v>730</v>
      </c>
      <c r="D339" s="6">
        <v>87.18</v>
      </c>
      <c r="E339">
        <v>244780</v>
      </c>
      <c r="F339">
        <v>4527810</v>
      </c>
      <c r="G339">
        <v>14847100</v>
      </c>
      <c r="H339" s="5">
        <f>(Таблица1[[#This Row],[БСП ао - цена]]-B338)/B338</f>
        <v>6.7326732673267303E-2</v>
      </c>
      <c r="I339" s="5">
        <f>(Таблица1[[#This Row],[СевСт-ао цена]]-C338)/C338</f>
        <v>0.10908538438164683</v>
      </c>
      <c r="J339" s="5">
        <f>(Таблица1[[#This Row],[Аэрофлот - цена]]-D338)/D338</f>
        <v>-2.0449438202247115E-2</v>
      </c>
      <c r="K339" s="5">
        <f>LN(Таблица1[[#This Row],[БСП ао - объём]])</f>
        <v>12.408115126936329</v>
      </c>
      <c r="L339" s="5">
        <f>LN(Таблица1[[#This Row],[СевСт-ао - объём]])</f>
        <v>15.325748936854021</v>
      </c>
      <c r="M339" s="5">
        <f>LN(Таблица1[[#This Row],[Аэрофлот - объём]])</f>
        <v>16.513315117946863</v>
      </c>
      <c r="N339" s="6">
        <f>Таблица1[[#This Row],[БСП ао - цена]]*10</f>
        <v>539</v>
      </c>
      <c r="O339" s="6">
        <f>Таблица1[[#This Row],[Аэрофлот - цена]]*10</f>
        <v>871.80000000000007</v>
      </c>
      <c r="P339" s="5">
        <f>Таблица1[[#This Row],[БСП ао - объём]]*Таблица1[[#This Row],[БСП ао - цена]]</f>
        <v>13193642</v>
      </c>
      <c r="Q339" s="5">
        <f>Таблица1[[#This Row],[СевСт-ао - объём]]*Таблица1[[#This Row],[СевСт-ао цена]]</f>
        <v>3305301300</v>
      </c>
      <c r="R339" s="5">
        <f>Таблица1[[#This Row],[Аэрофлот - объём]]*Таблица1[[#This Row],[Аэрофлот - цена]]</f>
        <v>1294370178</v>
      </c>
      <c r="S339" s="5">
        <f>(Таблица1[[#This Row],[БСП ао - цена]]-AVERAGE(Таблица1[БСП ао - цена]))/_xlfn.STDEV.S(Таблица1[БСП ао - цена])</f>
        <v>-0.29156492839873666</v>
      </c>
      <c r="T339" s="5">
        <f>(Таблица1[[#This Row],[БСП ао - цена]]-MIN(Таблица1[БСП ао - цена]))/(MAX(Таблица1[БСП ао - цена])-MIN(Таблица1[БСП ао - цена]))</f>
        <v>0.19389412146800911</v>
      </c>
      <c r="U339" s="5">
        <f>(Таблица1[[#This Row],[СевСт-ао цена]]-AVERAGE(Таблица1[СевСт-ао цена]))/_xlfn.STDEV.S(Таблица1[СевСт-ао цена])</f>
        <v>-1.6011006084179564E-2</v>
      </c>
      <c r="V339" s="5">
        <f>(Таблица1[[#This Row],[СевСт-ао цена]]-MIN(Таблица1[СевСт-ао цена]))/(MAX(Таблица1[СевСт-ао цена])-MIN(Таблица1[СевСт-ао цена]))</f>
        <v>0.3112360895058035</v>
      </c>
      <c r="W339" s="5">
        <f>(Таблица1[[#This Row],[Аэрофлот - цена]]-AVERAGE(Таблица1[Аэрофлот - цена]))/_xlfn.STDEV.S(Таблица1[Аэрофлот - цена])</f>
        <v>0.16776254897556192</v>
      </c>
      <c r="X339" s="5">
        <f>(Таблица1[[#This Row],[Аэрофлот - цена]]-MIN(Таблица1[Аэрофлот - цена]))/(MAX(Таблица1[Аэрофлот - цена])-MIN(Таблица1[Аэрофлот - цена]))</f>
        <v>0.33038850452368285</v>
      </c>
    </row>
    <row r="340" spans="1:24" x14ac:dyDescent="0.25">
      <c r="A340" s="1">
        <v>42569</v>
      </c>
      <c r="B340" s="6">
        <v>55.8</v>
      </c>
      <c r="C340" s="6">
        <v>747.5</v>
      </c>
      <c r="D340" s="6">
        <v>86.88</v>
      </c>
      <c r="E340">
        <v>562230</v>
      </c>
      <c r="F340">
        <v>3402550</v>
      </c>
      <c r="G340">
        <v>14440700</v>
      </c>
      <c r="H340" s="5">
        <f>(Таблица1[[#This Row],[БСП ао - цена]]-B339)/B339</f>
        <v>3.5250463821892369E-2</v>
      </c>
      <c r="I340" s="5">
        <f>(Таблица1[[#This Row],[СевСт-ао цена]]-C339)/C339</f>
        <v>2.3972602739726026E-2</v>
      </c>
      <c r="J340" s="5">
        <f>(Таблица1[[#This Row],[Аэрофлот - цена]]-D339)/D339</f>
        <v>-3.4411562284929038E-3</v>
      </c>
      <c r="K340" s="5">
        <f>LN(Таблица1[[#This Row],[БСП ао - объём]])</f>
        <v>13.239666297823835</v>
      </c>
      <c r="L340" s="5">
        <f>LN(Таблица1[[#This Row],[СевСт-ао - объём]])</f>
        <v>15.040035708476935</v>
      </c>
      <c r="M340" s="5">
        <f>LN(Таблица1[[#This Row],[Аэрофлот - объём]])</f>
        <v>16.485561166708301</v>
      </c>
      <c r="N340" s="6">
        <f>Таблица1[[#This Row],[БСП ао - цена]]*10</f>
        <v>558</v>
      </c>
      <c r="O340" s="6">
        <f>Таблица1[[#This Row],[Аэрофлот - цена]]*10</f>
        <v>868.8</v>
      </c>
      <c r="P340" s="5">
        <f>Таблица1[[#This Row],[БСП ао - объём]]*Таблица1[[#This Row],[БСП ао - цена]]</f>
        <v>31372434</v>
      </c>
      <c r="Q340" s="5">
        <f>Таблица1[[#This Row],[СевСт-ао - объём]]*Таблица1[[#This Row],[СевСт-ао цена]]</f>
        <v>2543406125</v>
      </c>
      <c r="R340" s="5">
        <f>Таблица1[[#This Row],[Аэрофлот - объём]]*Таблица1[[#This Row],[Аэрофлот - цена]]</f>
        <v>1254608016</v>
      </c>
      <c r="S340" s="5">
        <f>(Таблица1[[#This Row],[БСП ао - цена]]-AVERAGE(Таблица1[БСП ао - цена]))/_xlfn.STDEV.S(Таблица1[БСП ао - цена])</f>
        <v>-0.22952083690598135</v>
      </c>
      <c r="T340" s="5">
        <f>(Таблица1[[#This Row],[БСП ао - цена]]-MIN(Таблица1[БСП ао - цена]))/(MAX(Таблица1[БСП ао - цена])-MIN(Таблица1[БСП ао - цена]))</f>
        <v>0.20623579084118218</v>
      </c>
      <c r="U340" s="5">
        <f>(Таблица1[[#This Row],[СевСт-ао цена]]-AVERAGE(Таблица1[СевСт-ао цена]))/_xlfn.STDEV.S(Таблица1[СевСт-ао цена])</f>
        <v>2.9962863476215056E-2</v>
      </c>
      <c r="V340" s="5">
        <f>(Таблица1[[#This Row],[СевСт-ао цена]]-MIN(Таблица1[СевСт-ао цена]))/(MAX(Таблица1[СевСт-ао цена])-MIN(Таблица1[СевСт-ао цена]))</f>
        <v>0.32170635395476849</v>
      </c>
      <c r="W340" s="5">
        <f>(Таблица1[[#This Row],[Аэрофлот - цена]]-AVERAGE(Таблица1[Аэрофлот - цена]))/_xlfn.STDEV.S(Таблица1[Аэрофлот - цена])</f>
        <v>0.16025651825951276</v>
      </c>
      <c r="X340" s="5">
        <f>(Таблица1[[#This Row],[Аэрофлот - цена]]-MIN(Таблица1[Аэрофлот - цена]))/(MAX(Таблица1[Аэрофлот - цена])-MIN(Таблица1[Аэрофлот - цена]))</f>
        <v>0.3287919105907397</v>
      </c>
    </row>
    <row r="341" spans="1:24" x14ac:dyDescent="0.25">
      <c r="A341" s="1">
        <v>42576</v>
      </c>
      <c r="B341" s="6">
        <v>58.35</v>
      </c>
      <c r="C341" s="6">
        <v>793.2</v>
      </c>
      <c r="D341" s="6">
        <v>85.7</v>
      </c>
      <c r="E341">
        <v>450740</v>
      </c>
      <c r="F341">
        <v>3042230</v>
      </c>
      <c r="G341">
        <v>16206300</v>
      </c>
      <c r="H341" s="5">
        <f>(Таблица1[[#This Row],[БСП ао - цена]]-B340)/B340</f>
        <v>4.5698924731182873E-2</v>
      </c>
      <c r="I341" s="5">
        <f>(Таблица1[[#This Row],[СевСт-ао цена]]-C340)/C340</f>
        <v>6.1137123745819456E-2</v>
      </c>
      <c r="J341" s="5">
        <f>(Таблица1[[#This Row],[Аэрофлот - цена]]-D340)/D340</f>
        <v>-1.3581952117863635E-2</v>
      </c>
      <c r="K341" s="5">
        <f>LN(Таблица1[[#This Row],[БСП ао - объём]])</f>
        <v>13.018645955572657</v>
      </c>
      <c r="L341" s="5">
        <f>LN(Таблица1[[#This Row],[СевСт-ао - объём]])</f>
        <v>14.928101357095754</v>
      </c>
      <c r="M341" s="5">
        <f>LN(Таблица1[[#This Row],[Аэрофлот - объём]])</f>
        <v>16.600910613493816</v>
      </c>
      <c r="N341" s="6">
        <f>Таблица1[[#This Row],[БСП ао - цена]]*10</f>
        <v>583.5</v>
      </c>
      <c r="O341" s="6">
        <f>Таблица1[[#This Row],[Аэрофлот - цена]]*10</f>
        <v>857</v>
      </c>
      <c r="P341" s="5">
        <f>Таблица1[[#This Row],[БСП ао - объём]]*Таблица1[[#This Row],[БСП ао - цена]]</f>
        <v>26300679</v>
      </c>
      <c r="Q341" s="5">
        <f>Таблица1[[#This Row],[СевСт-ао - объём]]*Таблица1[[#This Row],[СевСт-ао цена]]</f>
        <v>2413096836</v>
      </c>
      <c r="R341" s="5">
        <f>Таблица1[[#This Row],[Аэрофлот - объём]]*Таблица1[[#This Row],[Аэрофлот - цена]]</f>
        <v>1388879910</v>
      </c>
      <c r="S341" s="5">
        <f>(Таблица1[[#This Row],[БСП ао - цена]]-AVERAGE(Таблица1[БСП ао - цена]))/_xlfn.STDEV.S(Таблица1[БСП ао - цена])</f>
        <v>-0.14625113516570429</v>
      </c>
      <c r="T341" s="5">
        <f>(Таблица1[[#This Row],[БСП ао - цена]]-MIN(Таблица1[БСП ао - цена]))/(MAX(Таблица1[БСП ао - цена])-MIN(Таблица1[БСП ао - цена]))</f>
        <v>0.22279961026307243</v>
      </c>
      <c r="U341" s="5">
        <f>(Таблица1[[#This Row],[СевСт-ао цена]]-AVERAGE(Таблица1[СевСт-ао цена]))/_xlfn.STDEV.S(Таблица1[СевСт-ао цена])</f>
        <v>0.15002033998535999</v>
      </c>
      <c r="V341" s="5">
        <f>(Таблица1[[#This Row],[СевСт-ао цена]]-MIN(Таблица1[СевСт-ао цена]))/(MAX(Таблица1[СевСт-ао цена])-MIN(Таблица1[СевСт-ао цена]))</f>
        <v>0.34904870168720836</v>
      </c>
      <c r="W341" s="5">
        <f>(Таблица1[[#This Row],[Аэрофлот - цена]]-AVERAGE(Таблица1[Аэрофлот - цена]))/_xlfn.STDEV.S(Таблица1[Аэрофлот - цена])</f>
        <v>0.13073279744305408</v>
      </c>
      <c r="X341" s="5">
        <f>(Таблица1[[#This Row],[Аэрофлот - цена]]-MIN(Таблица1[Аэрофлот - цена]))/(MAX(Таблица1[Аэрофлот - цена])-MIN(Таблица1[Аэрофлот - цена]))</f>
        <v>0.32251197445449709</v>
      </c>
    </row>
    <row r="342" spans="1:24" x14ac:dyDescent="0.25">
      <c r="A342" s="1">
        <v>42583</v>
      </c>
      <c r="B342" s="6">
        <v>59.7</v>
      </c>
      <c r="C342" s="6">
        <v>795</v>
      </c>
      <c r="D342" s="6">
        <v>87</v>
      </c>
      <c r="E342">
        <v>658030</v>
      </c>
      <c r="F342">
        <v>3057120</v>
      </c>
      <c r="G342">
        <v>7992400</v>
      </c>
      <c r="H342" s="5">
        <f>(Таблица1[[#This Row],[БСП ао - цена]]-B341)/B341</f>
        <v>2.3136246786632415E-2</v>
      </c>
      <c r="I342" s="5">
        <f>(Таблица1[[#This Row],[СевСт-ао цена]]-C341)/C341</f>
        <v>2.2692889561270226E-3</v>
      </c>
      <c r="J342" s="5">
        <f>(Таблица1[[#This Row],[Аэрофлот - цена]]-D341)/D341</f>
        <v>1.5169194865810936E-2</v>
      </c>
      <c r="K342" s="5">
        <f>LN(Таблица1[[#This Row],[БСП ао - объём]])</f>
        <v>13.397005801973306</v>
      </c>
      <c r="L342" s="5">
        <f>LN(Таблица1[[#This Row],[СевСт-ао - объём]])</f>
        <v>14.932983854273303</v>
      </c>
      <c r="M342" s="5">
        <f>LN(Таблица1[[#This Row],[Аэрофлот - объём]])</f>
        <v>15.894001648108114</v>
      </c>
      <c r="N342" s="6">
        <f>Таблица1[[#This Row],[БСП ао - цена]]*10</f>
        <v>597</v>
      </c>
      <c r="O342" s="6">
        <f>Таблица1[[#This Row],[Аэрофлот - цена]]*10</f>
        <v>870</v>
      </c>
      <c r="P342" s="5">
        <f>Таблица1[[#This Row],[БСП ао - объём]]*Таблица1[[#This Row],[БСП ао - цена]]</f>
        <v>39284391</v>
      </c>
      <c r="Q342" s="5">
        <f>Таблица1[[#This Row],[СевСт-ао - объём]]*Таблица1[[#This Row],[СевСт-ао цена]]</f>
        <v>2430410400</v>
      </c>
      <c r="R342" s="5">
        <f>Таблица1[[#This Row],[Аэрофлот - объём]]*Таблица1[[#This Row],[Аэрофлот - цена]]</f>
        <v>695338800</v>
      </c>
      <c r="S342" s="5">
        <f>(Таблица1[[#This Row],[БСП ао - цена]]-AVERAGE(Таблица1[БСП ао - цена]))/_xlfn.STDEV.S(Таблица1[БСП ао - цена])</f>
        <v>-0.10216717542085176</v>
      </c>
      <c r="T342" s="5">
        <f>(Таблица1[[#This Row],[БСП ао - цена]]-MIN(Таблица1[БСП ао - цена]))/(MAX(Таблица1[БСП ао - цена])-MIN(Таблица1[БСП ао - цена]))</f>
        <v>0.23156869113348494</v>
      </c>
      <c r="U342" s="5">
        <f>(Таблица1[[#This Row],[СевСт-ао цена]]-AVERAGE(Таблица1[СевСт-ао цена]))/_xlfn.STDEV.S(Таблица1[СевСт-ао цена])</f>
        <v>0.15474908085442901</v>
      </c>
      <c r="V342" s="5">
        <f>(Таблица1[[#This Row],[СевСт-ао цена]]-MIN(Таблица1[СевСт-ао цена]))/(MAX(Таблица1[СевСт-ао цена])-MIN(Таблица1[СевСт-ао цена]))</f>
        <v>0.35012564317338757</v>
      </c>
      <c r="W342" s="5">
        <f>(Таблица1[[#This Row],[Аэрофлот - цена]]-AVERAGE(Таблица1[Аэрофлот - цена]))/_xlfn.STDEV.S(Таблица1[Аэрофлот - цена])</f>
        <v>0.16325893054593243</v>
      </c>
      <c r="X342" s="5">
        <f>(Таблица1[[#This Row],[Аэрофлот - цена]]-MIN(Таблица1[Аэрофлот - цена]))/(MAX(Таблица1[Аэрофлот - цена])-MIN(Таблица1[Аэрофлот - цена]))</f>
        <v>0.32943054816391698</v>
      </c>
    </row>
    <row r="343" spans="1:24" x14ac:dyDescent="0.25">
      <c r="A343" s="1">
        <v>42590</v>
      </c>
      <c r="B343" s="6">
        <v>58.85</v>
      </c>
      <c r="C343" s="6">
        <v>788</v>
      </c>
      <c r="D343" s="6">
        <v>85.79</v>
      </c>
      <c r="E343">
        <v>431440</v>
      </c>
      <c r="F343">
        <v>2505490</v>
      </c>
      <c r="G343">
        <v>8617300</v>
      </c>
      <c r="H343" s="5">
        <f>(Таблица1[[#This Row],[БСП ао - цена]]-B342)/B342</f>
        <v>-1.4237855946398682E-2</v>
      </c>
      <c r="I343" s="5">
        <f>(Таблица1[[#This Row],[СевСт-ао цена]]-C342)/C342</f>
        <v>-8.8050314465408803E-3</v>
      </c>
      <c r="J343" s="5">
        <f>(Таблица1[[#This Row],[Аэрофлот - цена]]-D342)/D342</f>
        <v>-1.3908045977011422E-2</v>
      </c>
      <c r="K343" s="5">
        <f>LN(Таблица1[[#This Row],[БСП ао - объём]])</f>
        <v>12.97488373001111</v>
      </c>
      <c r="L343" s="5">
        <f>LN(Таблица1[[#This Row],[СевСт-ао - объём]])</f>
        <v>14.733994882154635</v>
      </c>
      <c r="M343" s="5">
        <f>LN(Таблица1[[#This Row],[Аэрофлот - объём]])</f>
        <v>15.969282368516657</v>
      </c>
      <c r="N343" s="6">
        <f>Таблица1[[#This Row],[БСП ао - цена]]*10</f>
        <v>588.5</v>
      </c>
      <c r="O343" s="6">
        <f>Таблица1[[#This Row],[Аэрофлот - цена]]*10</f>
        <v>857.90000000000009</v>
      </c>
      <c r="P343" s="5">
        <f>Таблица1[[#This Row],[БСП ао - объём]]*Таблица1[[#This Row],[БСП ао - цена]]</f>
        <v>25390244</v>
      </c>
      <c r="Q343" s="5">
        <f>Таблица1[[#This Row],[СевСт-ао - объём]]*Таблица1[[#This Row],[СевСт-ао цена]]</f>
        <v>1974326120</v>
      </c>
      <c r="R343" s="5">
        <f>Таблица1[[#This Row],[Аэрофлот - объём]]*Таблица1[[#This Row],[Аэрофлот - цена]]</f>
        <v>739278167</v>
      </c>
      <c r="S343" s="5">
        <f>(Таблица1[[#This Row],[БСП ао - цена]]-AVERAGE(Таблица1[БСП ао - цена]))/_xlfn.STDEV.S(Таблица1[БСП ао - цена])</f>
        <v>-0.12992374266761078</v>
      </c>
      <c r="T343" s="5">
        <f>(Таблица1[[#This Row],[БСП ао - цена]]-MIN(Таблица1[БСП ао - цена]))/(MAX(Таблица1[БСП ао - цена])-MIN(Таблица1[БСП ао - цена]))</f>
        <v>0.22604741799285483</v>
      </c>
      <c r="U343" s="5">
        <f>(Таблица1[[#This Row],[СевСт-ао цена]]-AVERAGE(Таблица1[СевСт-ао цена]))/_xlfn.STDEV.S(Таблица1[СевСт-ао цена])</f>
        <v>0.13635953303027118</v>
      </c>
      <c r="V343" s="5">
        <f>(Таблица1[[#This Row],[СевСт-ао цена]]-MIN(Таблица1[СевСт-ао цена]))/(MAX(Таблица1[СевСт-ао цена])-MIN(Таблица1[СевСт-ао цена]))</f>
        <v>0.34593753739380162</v>
      </c>
      <c r="W343" s="5">
        <f>(Таблица1[[#This Row],[Аэрофлот - цена]]-AVERAGE(Таблица1[Аэрофлот - цена]))/_xlfn.STDEV.S(Таблица1[Аэрофлот - цена])</f>
        <v>0.13298460665786882</v>
      </c>
      <c r="X343" s="5">
        <f>(Таблица1[[#This Row],[Аэрофлот - цена]]-MIN(Таблица1[Аэрофлот - цена]))/(MAX(Таблица1[Аэрофлот - цена])-MIN(Таблица1[Аэрофлот - цена]))</f>
        <v>0.32299095263437999</v>
      </c>
    </row>
    <row r="344" spans="1:24" x14ac:dyDescent="0.25">
      <c r="A344" s="1">
        <v>42597</v>
      </c>
      <c r="B344" s="6">
        <v>56.9</v>
      </c>
      <c r="C344" s="6">
        <v>802.1</v>
      </c>
      <c r="D344" s="6">
        <v>83.25</v>
      </c>
      <c r="E344">
        <v>414990</v>
      </c>
      <c r="F344">
        <v>2916520</v>
      </c>
      <c r="G344">
        <v>10143200</v>
      </c>
      <c r="H344" s="5">
        <f>(Таблица1[[#This Row],[БСП ао - цена]]-B343)/B343</f>
        <v>-3.3135089209855612E-2</v>
      </c>
      <c r="I344" s="5">
        <f>(Таблица1[[#This Row],[СевСт-ао цена]]-C343)/C343</f>
        <v>1.7893401015228454E-2</v>
      </c>
      <c r="J344" s="5">
        <f>(Таблица1[[#This Row],[Аэрофлот - цена]]-D343)/D343</f>
        <v>-2.9607180324047161E-2</v>
      </c>
      <c r="K344" s="5">
        <f>LN(Таблица1[[#This Row],[БСП ао - объём]])</f>
        <v>12.936009702536971</v>
      </c>
      <c r="L344" s="5">
        <f>LN(Таблица1[[#This Row],[СевСт-ао - объём]])</f>
        <v>14.885901682687033</v>
      </c>
      <c r="M344" s="5">
        <f>LN(Таблица1[[#This Row],[Аэрофлот - объём]])</f>
        <v>16.132314088195876</v>
      </c>
      <c r="N344" s="6">
        <f>Таблица1[[#This Row],[БСП ао - цена]]*10</f>
        <v>569</v>
      </c>
      <c r="O344" s="6">
        <f>Таблица1[[#This Row],[Аэрофлот - цена]]*10</f>
        <v>832.5</v>
      </c>
      <c r="P344" s="5">
        <f>Таблица1[[#This Row],[БСП ао - объём]]*Таблица1[[#This Row],[БСП ао - цена]]</f>
        <v>23612931</v>
      </c>
      <c r="Q344" s="5">
        <f>Таблица1[[#This Row],[СевСт-ао - объём]]*Таблица1[[#This Row],[СевСт-ао цена]]</f>
        <v>2339340692</v>
      </c>
      <c r="R344" s="5">
        <f>Таблица1[[#This Row],[Аэрофлот - объём]]*Таблица1[[#This Row],[Аэрофлот - цена]]</f>
        <v>844421400</v>
      </c>
      <c r="S344" s="5">
        <f>(Таблица1[[#This Row],[БСП ао - цена]]-AVERAGE(Таблица1[БСП ао - цена]))/_xlfn.STDEV.S(Таблица1[БСП ао - цена])</f>
        <v>-0.19360057341017559</v>
      </c>
      <c r="T344" s="5">
        <f>(Таблица1[[#This Row],[БСП ао - цена]]-MIN(Таблица1[БСП ао - цена]))/(MAX(Таблица1[БСП ао - цена])-MIN(Таблица1[БСП ао - цена]))</f>
        <v>0.21338096784670346</v>
      </c>
      <c r="U344" s="5">
        <f>(Таблица1[[#This Row],[СевСт-ао цена]]-AVERAGE(Таблица1[СевСт-ао цена]))/_xlfn.STDEV.S(Таблица1[СевСт-ао цена])</f>
        <v>0.17340133650464631</v>
      </c>
      <c r="V344" s="5">
        <f>(Таблица1[[#This Row],[СевСт-ао цена]]-MIN(Таблица1[СевСт-ао цена]))/(MAX(Таблица1[СевСт-ао цена])-MIN(Таблица1[СевСт-ао цена]))</f>
        <v>0.35437357903553901</v>
      </c>
      <c r="W344" s="5">
        <f>(Таблица1[[#This Row],[Аэрофлот - цена]]-AVERAGE(Таблица1[Аэрофлот - цена]))/_xlfn.STDEV.S(Таблица1[Аэрофлот - цена])</f>
        <v>6.943354659532161E-2</v>
      </c>
      <c r="X344" s="5">
        <f>(Таблица1[[#This Row],[Аэрофлот - цена]]-MIN(Таблица1[Аэрофлот - цена]))/(MAX(Таблица1[Аэрофлот - цена])-MIN(Таблица1[Аэрофлот - цена]))</f>
        <v>0.30947312400212879</v>
      </c>
    </row>
    <row r="345" spans="1:24" x14ac:dyDescent="0.25">
      <c r="A345" s="1">
        <v>42604</v>
      </c>
      <c r="B345" s="6">
        <v>56.4</v>
      </c>
      <c r="C345" s="6">
        <v>791</v>
      </c>
      <c r="D345" s="6">
        <v>94</v>
      </c>
      <c r="E345">
        <v>1190680</v>
      </c>
      <c r="F345">
        <v>2111680</v>
      </c>
      <c r="G345">
        <v>20837100</v>
      </c>
      <c r="H345" s="5">
        <f>(Таблица1[[#This Row],[БСП ао - цена]]-B344)/B344</f>
        <v>-8.7873462214411256E-3</v>
      </c>
      <c r="I345" s="5">
        <f>(Таблица1[[#This Row],[СевСт-ао цена]]-C344)/C344</f>
        <v>-1.383867348210949E-2</v>
      </c>
      <c r="J345" s="5">
        <f>(Таблица1[[#This Row],[Аэрофлот - цена]]-D344)/D344</f>
        <v>0.12912912912912913</v>
      </c>
      <c r="K345" s="5">
        <f>LN(Таблица1[[#This Row],[БСП ао - объём]])</f>
        <v>13.990035130456004</v>
      </c>
      <c r="L345" s="5">
        <f>LN(Таблица1[[#This Row],[СевСт-ао - объём]])</f>
        <v>14.562994397177194</v>
      </c>
      <c r="M345" s="5">
        <f>LN(Таблица1[[#This Row],[Аэрофлот - объём]])</f>
        <v>16.852245609696169</v>
      </c>
      <c r="N345" s="6">
        <f>Таблица1[[#This Row],[БСП ао - цена]]*10</f>
        <v>564</v>
      </c>
      <c r="O345" s="6">
        <f>Таблица1[[#This Row],[Аэрофлот - цена]]*10</f>
        <v>940</v>
      </c>
      <c r="P345" s="5">
        <f>Таблица1[[#This Row],[БСП ао - объём]]*Таблица1[[#This Row],[БСП ао - цена]]</f>
        <v>67154352</v>
      </c>
      <c r="Q345" s="5">
        <f>Таблица1[[#This Row],[СевСт-ао - объём]]*Таблица1[[#This Row],[СевСт-ао цена]]</f>
        <v>1670338880</v>
      </c>
      <c r="R345" s="5">
        <f>Таблица1[[#This Row],[Аэрофлот - объём]]*Таблица1[[#This Row],[Аэрофлот - цена]]</f>
        <v>1958687400</v>
      </c>
      <c r="S345" s="5">
        <f>(Таблица1[[#This Row],[БСП ао - цена]]-AVERAGE(Таблица1[БСП ао - цена]))/_xlfn.STDEV.S(Таблица1[БСП ао - цена])</f>
        <v>-0.20992796590826909</v>
      </c>
      <c r="T345" s="5">
        <f>(Таблица1[[#This Row],[БСП ао - цена]]-MIN(Таблица1[БСП ао - цена]))/(MAX(Таблица1[БСП ао - цена])-MIN(Таблица1[БСП ао - цена]))</f>
        <v>0.21013316011692107</v>
      </c>
      <c r="U345" s="5">
        <f>(Таблица1[[#This Row],[СевСт-ао цена]]-AVERAGE(Таблица1[СевСт-ао цена]))/_xlfn.STDEV.S(Таблица1[СевСт-ао цена])</f>
        <v>0.14424076781205311</v>
      </c>
      <c r="V345" s="5">
        <f>(Таблица1[[#This Row],[СевСт-ао цена]]-MIN(Таблица1[СевСт-ао цена]))/(MAX(Таблица1[СевСт-ао цена])-MIN(Таблица1[СевСт-ао цена]))</f>
        <v>0.34773243987076702</v>
      </c>
      <c r="W345" s="5">
        <f>(Таблица1[[#This Row],[Аэрофлот - цена]]-AVERAGE(Таблица1[Аэрофлот - цена]))/_xlfn.STDEV.S(Таблица1[Аэрофлот - цена])</f>
        <v>0.33839964725373928</v>
      </c>
      <c r="X345" s="5">
        <f>(Таблица1[[#This Row],[Аэрофлот - цена]]-MIN(Таблица1[Аэрофлот - цена]))/(MAX(Таблица1[Аэрофлот - цена])-MIN(Таблица1[Аэрофлот - цена]))</f>
        <v>0.36668440659925494</v>
      </c>
    </row>
    <row r="346" spans="1:24" x14ac:dyDescent="0.25">
      <c r="A346" s="1">
        <v>42611</v>
      </c>
      <c r="B346" s="6">
        <v>56</v>
      </c>
      <c r="C346" s="6">
        <v>777</v>
      </c>
      <c r="D346" s="6">
        <v>101.95</v>
      </c>
      <c r="E346">
        <v>1286670</v>
      </c>
      <c r="F346">
        <v>2476610</v>
      </c>
      <c r="G346">
        <v>29136900</v>
      </c>
      <c r="H346" s="5">
        <f>(Таблица1[[#This Row],[БСП ао - цена]]-B345)/B345</f>
        <v>-7.0921985815602584E-3</v>
      </c>
      <c r="I346" s="5">
        <f>(Таблица1[[#This Row],[СевСт-ао цена]]-C345)/C345</f>
        <v>-1.7699115044247787E-2</v>
      </c>
      <c r="J346" s="5">
        <f>(Таблица1[[#This Row],[Аэрофлот - цена]]-D345)/D345</f>
        <v>8.4574468085106408E-2</v>
      </c>
      <c r="K346" s="5">
        <f>LN(Таблица1[[#This Row],[БСП ао - объём]])</f>
        <v>14.067568043443123</v>
      </c>
      <c r="L346" s="5">
        <f>LN(Таблица1[[#This Row],[СевСт-ао - объём]])</f>
        <v>14.722401247548733</v>
      </c>
      <c r="M346" s="5">
        <f>LN(Таблица1[[#This Row],[Аэрофлот - объём]])</f>
        <v>17.187515970093539</v>
      </c>
      <c r="N346" s="6">
        <f>Таблица1[[#This Row],[БСП ао - цена]]*10</f>
        <v>560</v>
      </c>
      <c r="O346" s="6">
        <f>Таблица1[[#This Row],[Аэрофлот - цена]]*10</f>
        <v>1019.5</v>
      </c>
      <c r="P346" s="5">
        <f>Таблица1[[#This Row],[БСП ао - объём]]*Таблица1[[#This Row],[БСП ао - цена]]</f>
        <v>72053520</v>
      </c>
      <c r="Q346" s="5">
        <f>Таблица1[[#This Row],[СевСт-ао - объём]]*Таблица1[[#This Row],[СевСт-ао цена]]</f>
        <v>1924325970</v>
      </c>
      <c r="R346" s="5">
        <f>Таблица1[[#This Row],[Аэрофлот - объём]]*Таблица1[[#This Row],[Аэрофлот - цена]]</f>
        <v>2970506955</v>
      </c>
      <c r="S346" s="5">
        <f>(Таблица1[[#This Row],[БСП ао - цена]]-AVERAGE(Таблица1[БСП ао - цена]))/_xlfn.STDEV.S(Таблица1[БСП ао - цена])</f>
        <v>-0.22298987990674385</v>
      </c>
      <c r="T346" s="5">
        <f>(Таблица1[[#This Row],[БСП ао - цена]]-MIN(Таблица1[БСП ао - цена]))/(MAX(Таблица1[БСП ао - цена])-MIN(Таблица1[БСП ао - цена]))</f>
        <v>0.20753491393309517</v>
      </c>
      <c r="U346" s="5">
        <f>(Таблица1[[#This Row],[СевСт-ао цена]]-AVERAGE(Таблица1[СевСт-ао цена]))/_xlfn.STDEV.S(Таблица1[СевСт-ао цена])</f>
        <v>0.10746167216373741</v>
      </c>
      <c r="V346" s="5">
        <f>(Таблица1[[#This Row],[СевСт-ао цена]]-MIN(Таблица1[СевСт-ао цена]))/(MAX(Таблица1[СевСт-ао цена])-MIN(Таблица1[СевСт-ао цена]))</f>
        <v>0.33935622831159507</v>
      </c>
      <c r="W346" s="5">
        <f>(Таблица1[[#This Row],[Аэрофлот - цена]]-AVERAGE(Таблица1[Аэрофлот - цена]))/_xlfn.STDEV.S(Таблица1[Аэрофлот - цена])</f>
        <v>0.53730946122903434</v>
      </c>
      <c r="X346" s="5">
        <f>(Таблица1[[#This Row],[Аэрофлот - цена]]-MIN(Таблица1[Аэрофлот - цена]))/(MAX(Таблица1[Аэрофлот - цена])-MIN(Таблица1[Аэрофлот - цена]))</f>
        <v>0.40899414582224586</v>
      </c>
    </row>
    <row r="347" spans="1:24" x14ac:dyDescent="0.25">
      <c r="A347" s="1">
        <v>42618</v>
      </c>
      <c r="B347" s="6">
        <v>58.85</v>
      </c>
      <c r="C347" s="6">
        <v>781.6</v>
      </c>
      <c r="D347" s="6">
        <v>103.8</v>
      </c>
      <c r="E347">
        <v>2123340</v>
      </c>
      <c r="F347">
        <v>1838430</v>
      </c>
      <c r="G347">
        <v>16879400</v>
      </c>
      <c r="H347" s="5">
        <f>(Таблица1[[#This Row],[БСП ао - цена]]-B346)/B346</f>
        <v>5.089285714285717E-2</v>
      </c>
      <c r="I347" s="5">
        <f>(Таблица1[[#This Row],[СевСт-ао цена]]-C346)/C346</f>
        <v>5.9202059202059492E-3</v>
      </c>
      <c r="J347" s="5">
        <f>(Таблица1[[#This Row],[Аэрофлот - цена]]-D346)/D346</f>
        <v>1.8146150073565417E-2</v>
      </c>
      <c r="K347" s="5">
        <f>LN(Таблица1[[#This Row],[БСП ао - объём]])</f>
        <v>14.568500878592733</v>
      </c>
      <c r="L347" s="5">
        <f>LN(Таблица1[[#This Row],[СевСт-ао - объём]])</f>
        <v>14.424422504481342</v>
      </c>
      <c r="M347" s="5">
        <f>LN(Таблица1[[#This Row],[Аэрофлот - объём]])</f>
        <v>16.64160450147665</v>
      </c>
      <c r="N347" s="6">
        <f>Таблица1[[#This Row],[БСП ао - цена]]*10</f>
        <v>588.5</v>
      </c>
      <c r="O347" s="6">
        <f>Таблица1[[#This Row],[Аэрофлот - цена]]*10</f>
        <v>1038</v>
      </c>
      <c r="P347" s="5">
        <f>Таблица1[[#This Row],[БСП ао - объём]]*Таблица1[[#This Row],[БСП ао - цена]]</f>
        <v>124958559</v>
      </c>
      <c r="Q347" s="5">
        <f>Таблица1[[#This Row],[СевСт-ао - объём]]*Таблица1[[#This Row],[СевСт-ао цена]]</f>
        <v>1436916888</v>
      </c>
      <c r="R347" s="5">
        <f>Таблица1[[#This Row],[Аэрофлот - объём]]*Таблица1[[#This Row],[Аэрофлот - цена]]</f>
        <v>1752081720</v>
      </c>
      <c r="S347" s="5">
        <f>(Таблица1[[#This Row],[БСП ао - цена]]-AVERAGE(Таблица1[БСП ао - цена]))/_xlfn.STDEV.S(Таблица1[БСП ао - цена])</f>
        <v>-0.12992374266761078</v>
      </c>
      <c r="T347" s="5">
        <f>(Таблица1[[#This Row],[БСП ао - цена]]-MIN(Таблица1[БСП ао - цена]))/(MAX(Таблица1[БСП ао - цена])-MIN(Таблица1[БСП ао - цена]))</f>
        <v>0.22604741799285483</v>
      </c>
      <c r="U347" s="5">
        <f>(Таблица1[[#This Row],[СевСт-ао цена]]-AVERAGE(Таблица1[СевСт-ао цена]))/_xlfn.STDEV.S(Таблица1[СевСт-ао цена])</f>
        <v>0.11954623216246978</v>
      </c>
      <c r="V347" s="5">
        <f>(Таблица1[[#This Row],[СевСт-ао цена]]-MIN(Таблица1[СевСт-ао цена]))/(MAX(Таблица1[СевСт-ао цена])-MIN(Таблица1[СевСт-ао цена]))</f>
        <v>0.34210841210960868</v>
      </c>
      <c r="W347" s="5">
        <f>(Таблица1[[#This Row],[Аэрофлот - цена]]-AVERAGE(Таблица1[Аэрофлот - цена]))/_xlfn.STDEV.S(Таблица1[Аэрофлот - цена])</f>
        <v>0.58359665064466881</v>
      </c>
      <c r="X347" s="5">
        <f>(Таблица1[[#This Row],[Аэрофлот - цена]]-MIN(Таблица1[Аэрофлот - цена]))/(MAX(Таблица1[Аэрофлот - цена])-MIN(Таблица1[Аэрофлот - цена]))</f>
        <v>0.41883980840872798</v>
      </c>
    </row>
    <row r="348" spans="1:24" x14ac:dyDescent="0.25">
      <c r="A348" s="1">
        <v>42625</v>
      </c>
      <c r="B348" s="6">
        <v>56.9</v>
      </c>
      <c r="C348" s="6">
        <v>726.4</v>
      </c>
      <c r="D348" s="6">
        <v>104.2</v>
      </c>
      <c r="E348">
        <v>719040</v>
      </c>
      <c r="F348">
        <v>3455280</v>
      </c>
      <c r="G348">
        <v>8870200</v>
      </c>
      <c r="H348" s="5">
        <f>(Таблица1[[#This Row],[БСП ао - цена]]-B347)/B347</f>
        <v>-3.3135089209855612E-2</v>
      </c>
      <c r="I348" s="5">
        <f>(Таблица1[[#This Row],[СевСт-ао цена]]-C347)/C347</f>
        <v>-7.0624360286591664E-2</v>
      </c>
      <c r="J348" s="5">
        <f>(Таблица1[[#This Row],[Аэрофлот - цена]]-D347)/D347</f>
        <v>3.8535645472062207E-3</v>
      </c>
      <c r="K348" s="5">
        <f>LN(Таблица1[[#This Row],[БСП ао - объём]])</f>
        <v>13.485672267979101</v>
      </c>
      <c r="L348" s="5">
        <f>LN(Таблица1[[#This Row],[СевСт-ао - объём]])</f>
        <v>15.055414053868347</v>
      </c>
      <c r="M348" s="5">
        <f>LN(Таблица1[[#This Row],[Аэрофлот - объём]])</f>
        <v>15.99820790194588</v>
      </c>
      <c r="N348" s="6">
        <f>Таблица1[[#This Row],[БСП ао - цена]]*10</f>
        <v>569</v>
      </c>
      <c r="O348" s="6">
        <f>Таблица1[[#This Row],[Аэрофлот - цена]]*10</f>
        <v>1042</v>
      </c>
      <c r="P348" s="5">
        <f>Таблица1[[#This Row],[БСП ао - объём]]*Таблица1[[#This Row],[БСП ао - цена]]</f>
        <v>40913376</v>
      </c>
      <c r="Q348" s="5">
        <f>Таблица1[[#This Row],[СевСт-ао - объём]]*Таблица1[[#This Row],[СевСт-ао цена]]</f>
        <v>2509915392</v>
      </c>
      <c r="R348" s="5">
        <f>Таблица1[[#This Row],[Аэрофлот - объём]]*Таблица1[[#This Row],[Аэрофлот - цена]]</f>
        <v>924274840</v>
      </c>
      <c r="S348" s="5">
        <f>(Таблица1[[#This Row],[БСП ао - цена]]-AVERAGE(Таблица1[БСП ао - цена]))/_xlfn.STDEV.S(Таблица1[БСП ао - цена])</f>
        <v>-0.19360057341017559</v>
      </c>
      <c r="T348" s="5">
        <f>(Таблица1[[#This Row],[БСП ао - цена]]-MIN(Таблица1[БСП ао - цена]))/(MAX(Таблица1[БСП ао - цена])-MIN(Таблица1[БСП ао - цена]))</f>
        <v>0.21338096784670346</v>
      </c>
      <c r="U348" s="5">
        <f>(Таблица1[[#This Row],[СевСт-ао цена]]-AVERAGE(Таблица1[СевСт-ао цена]))/_xlfn.STDEV.S(Таблица1[СевСт-ао цена])</f>
        <v>-2.5468487822317944E-2</v>
      </c>
      <c r="V348" s="5">
        <f>(Таблица1[[#This Row],[СевСт-ао цена]]-MIN(Таблица1[СевСт-ао цена]))/(MAX(Таблица1[СевСт-ао цена])-MIN(Таблица1[СевСт-ао цена]))</f>
        <v>0.30908220653344493</v>
      </c>
      <c r="W348" s="5">
        <f>(Таблица1[[#This Row],[Аэрофлот - цена]]-AVERAGE(Таблица1[Аэрофлот - цена]))/_xlfn.STDEV.S(Таблица1[Аэрофлот - цена])</f>
        <v>0.59360469159940077</v>
      </c>
      <c r="X348" s="5">
        <f>(Таблица1[[#This Row],[Аэрофлот - цена]]-MIN(Таблица1[Аэрофлот - цена]))/(MAX(Таблица1[Аэрофлот - цена])-MIN(Таблица1[Аэрофлот - цена]))</f>
        <v>0.42096860031931876</v>
      </c>
    </row>
    <row r="349" spans="1:24" x14ac:dyDescent="0.25">
      <c r="A349" s="1">
        <v>42632</v>
      </c>
      <c r="B349" s="6">
        <v>59.15</v>
      </c>
      <c r="C349" s="6">
        <v>782</v>
      </c>
      <c r="D349" s="6">
        <v>114.25</v>
      </c>
      <c r="E349">
        <v>407410</v>
      </c>
      <c r="F349">
        <v>3503700</v>
      </c>
      <c r="G349">
        <v>19999800</v>
      </c>
      <c r="H349" s="5">
        <f>(Таблица1[[#This Row],[БСП ао - цена]]-B348)/B348</f>
        <v>3.9543057996485061E-2</v>
      </c>
      <c r="I349" s="5">
        <f>(Таблица1[[#This Row],[СевСт-ао цена]]-C348)/C348</f>
        <v>7.6541850220264357E-2</v>
      </c>
      <c r="J349" s="5">
        <f>(Таблица1[[#This Row],[Аэрофлот - цена]]-D348)/D348</f>
        <v>9.6449136276391526E-2</v>
      </c>
      <c r="K349" s="5">
        <f>LN(Таблица1[[#This Row],[БСП ао - объём]])</f>
        <v>12.917575328374431</v>
      </c>
      <c r="L349" s="5">
        <f>LN(Таблица1[[#This Row],[СевСт-ао - объём]])</f>
        <v>15.069330110934766</v>
      </c>
      <c r="M349" s="5">
        <f>LN(Таблица1[[#This Row],[Аэрофлот - объём]])</f>
        <v>16.811232831468264</v>
      </c>
      <c r="N349" s="6">
        <f>Таблица1[[#This Row],[БСП ао - цена]]*10</f>
        <v>591.5</v>
      </c>
      <c r="O349" s="6">
        <f>Таблица1[[#This Row],[Аэрофлот - цена]]*10</f>
        <v>1142.5</v>
      </c>
      <c r="P349" s="5">
        <f>Таблица1[[#This Row],[БСП ао - объём]]*Таблица1[[#This Row],[БСП ао - цена]]</f>
        <v>24098301.5</v>
      </c>
      <c r="Q349" s="5">
        <f>Таблица1[[#This Row],[СевСт-ао - объём]]*Таблица1[[#This Row],[СевСт-ао цена]]</f>
        <v>2739893400</v>
      </c>
      <c r="R349" s="5">
        <f>Таблица1[[#This Row],[Аэрофлот - объём]]*Таблица1[[#This Row],[Аэрофлот - цена]]</f>
        <v>2284977150</v>
      </c>
      <c r="S349" s="5">
        <f>(Таблица1[[#This Row],[БСП ао - цена]]-AVERAGE(Таблица1[БСП ао - цена]))/_xlfn.STDEV.S(Таблица1[БСП ао - цена])</f>
        <v>-0.12012730716875476</v>
      </c>
      <c r="T349" s="5">
        <f>(Таблица1[[#This Row],[БСП ао - цена]]-MIN(Таблица1[БСП ао - цена]))/(MAX(Таблица1[БСП ао - цена])-MIN(Таблица1[БСП ао - цена]))</f>
        <v>0.22799610263072423</v>
      </c>
      <c r="U349" s="5">
        <f>(Таблица1[[#This Row],[СевСт-ао цена]]-AVERAGE(Таблица1[СевСт-ао цена]))/_xlfn.STDEV.S(Таблица1[СевСт-ао цена])</f>
        <v>0.1205970634667073</v>
      </c>
      <c r="V349" s="5">
        <f>(Таблица1[[#This Row],[СевСт-ао цена]]-MIN(Таблица1[СевСт-ао цена]))/(MAX(Таблица1[СевСт-ао цена])-MIN(Таблица1[СевСт-ао цена]))</f>
        <v>0.34234773243987077</v>
      </c>
      <c r="W349" s="5">
        <f>(Таблица1[[#This Row],[Аэрофлот - цена]]-AVERAGE(Таблица1[Аэрофлот - цена]))/_xlfn.STDEV.S(Таблица1[Аэрофлот - цена])</f>
        <v>0.84505672058703774</v>
      </c>
      <c r="X349" s="5">
        <f>(Таблица1[[#This Row],[Аэрофлот - цена]]-MIN(Таблица1[Аэрофлот - цена]))/(MAX(Таблица1[Аэрофлот - цена])-MIN(Таблица1[Аэрофлот - цена]))</f>
        <v>0.47445449707291115</v>
      </c>
    </row>
    <row r="350" spans="1:24" x14ac:dyDescent="0.25">
      <c r="A350" s="1">
        <v>42639</v>
      </c>
      <c r="B350" s="6">
        <v>58.8</v>
      </c>
      <c r="C350" s="6">
        <v>753</v>
      </c>
      <c r="D350" s="6">
        <v>116.93</v>
      </c>
      <c r="E350">
        <v>342300</v>
      </c>
      <c r="F350">
        <v>3343240</v>
      </c>
      <c r="G350">
        <v>26043800</v>
      </c>
      <c r="H350" s="5">
        <f>(Таблица1[[#This Row],[БСП ао - цена]]-B349)/B349</f>
        <v>-5.9171597633136336E-3</v>
      </c>
      <c r="I350" s="5">
        <f>(Таблица1[[#This Row],[СевСт-ао цена]]-C349)/C349</f>
        <v>-3.7084398976982097E-2</v>
      </c>
      <c r="J350" s="5">
        <f>(Таблица1[[#This Row],[Аэрофлот - цена]]-D349)/D349</f>
        <v>2.3457330415754984E-2</v>
      </c>
      <c r="K350" s="5">
        <f>LN(Таблица1[[#This Row],[БСП ао - объём]])</f>
        <v>12.743442824518276</v>
      </c>
      <c r="L350" s="5">
        <f>LN(Таблица1[[#This Row],[СевСт-ао - объём]])</f>
        <v>15.022450954629097</v>
      </c>
      <c r="M350" s="5">
        <f>LN(Таблица1[[#This Row],[Аэрофлот - объём]])</f>
        <v>17.075290293997469</v>
      </c>
      <c r="N350" s="6">
        <f>Таблица1[[#This Row],[БСП ао - цена]]*10</f>
        <v>588</v>
      </c>
      <c r="O350" s="6">
        <f>Таблица1[[#This Row],[Аэрофлот - цена]]*10</f>
        <v>1169.3000000000002</v>
      </c>
      <c r="P350" s="5">
        <f>Таблица1[[#This Row],[БСП ао - объём]]*Таблица1[[#This Row],[БСП ао - цена]]</f>
        <v>20127240</v>
      </c>
      <c r="Q350" s="5">
        <f>Таблица1[[#This Row],[СевСт-ао - объём]]*Таблица1[[#This Row],[СевСт-ао цена]]</f>
        <v>2517459720</v>
      </c>
      <c r="R350" s="5">
        <f>Таблица1[[#This Row],[Аэрофлот - объём]]*Таблица1[[#This Row],[Аэрофлот - цена]]</f>
        <v>3045301534</v>
      </c>
      <c r="S350" s="5">
        <f>(Таблица1[[#This Row],[БСП ао - цена]]-AVERAGE(Таблица1[БСП ао - цена]))/_xlfn.STDEV.S(Таблица1[БСП ао - цена])</f>
        <v>-0.13155648191742025</v>
      </c>
      <c r="T350" s="5">
        <f>(Таблица1[[#This Row],[БСП ао - цена]]-MIN(Таблица1[БСП ао - цена]))/(MAX(Таблица1[БСП ао - цена])-MIN(Таблица1[БСП ао - цена]))</f>
        <v>0.22572263721987659</v>
      </c>
      <c r="U350" s="5">
        <f>(Таблица1[[#This Row],[СевСт-ао цена]]-AVERAGE(Таблица1[СевСт-ао цена]))/_xlfn.STDEV.S(Таблица1[СевСт-ао цена])</f>
        <v>4.4411793909481932E-2</v>
      </c>
      <c r="V350" s="5">
        <f>(Таблица1[[#This Row],[СевСт-ао цена]]-MIN(Таблица1[СевСт-ао цена]))/(MAX(Таблица1[СевСт-ао цена])-MIN(Таблица1[СевСт-ао цена]))</f>
        <v>0.32499700849587171</v>
      </c>
      <c r="W350" s="5">
        <f>(Таблица1[[#This Row],[Аэрофлот - цена]]-AVERAGE(Таблица1[Аэрофлот - цена]))/_xlfn.STDEV.S(Таблица1[Аэрофлот - цена])</f>
        <v>0.91211059498374103</v>
      </c>
      <c r="X350" s="5">
        <f>(Таблица1[[#This Row],[Аэрофлот - цена]]-MIN(Таблица1[Аэрофлот - цена]))/(MAX(Таблица1[Аэрофлот - цена])-MIN(Таблица1[Аэрофлот - цена]))</f>
        <v>0.48871740287386911</v>
      </c>
    </row>
    <row r="351" spans="1:24" x14ac:dyDescent="0.25">
      <c r="A351" s="1">
        <v>42646</v>
      </c>
      <c r="B351" s="6">
        <v>58.45</v>
      </c>
      <c r="C351" s="6">
        <v>799</v>
      </c>
      <c r="D351" s="6">
        <v>118.77</v>
      </c>
      <c r="E351">
        <v>180840</v>
      </c>
      <c r="F351">
        <v>2474260</v>
      </c>
      <c r="G351">
        <v>20452800</v>
      </c>
      <c r="H351" s="5">
        <f>(Таблица1[[#This Row],[БСП ао - цена]]-B350)/B350</f>
        <v>-5.9523809523808558E-3</v>
      </c>
      <c r="I351" s="5">
        <f>(Таблица1[[#This Row],[СевСт-ао цена]]-C350)/C350</f>
        <v>6.1088977423638779E-2</v>
      </c>
      <c r="J351" s="5">
        <f>(Таблица1[[#This Row],[Аэрофлот - цена]]-D350)/D350</f>
        <v>1.5735910373727777E-2</v>
      </c>
      <c r="K351" s="5">
        <f>LN(Таблица1[[#This Row],[БСП ао - объём]])</f>
        <v>12.105367941408542</v>
      </c>
      <c r="L351" s="5">
        <f>LN(Таблица1[[#This Row],[СевСт-ао - объём]])</f>
        <v>14.721451919379547</v>
      </c>
      <c r="M351" s="5">
        <f>LN(Таблица1[[#This Row],[Аэрофлот - объём]])</f>
        <v>16.833630350395893</v>
      </c>
      <c r="N351" s="6">
        <f>Таблица1[[#This Row],[БСП ао - цена]]*10</f>
        <v>584.5</v>
      </c>
      <c r="O351" s="6">
        <f>Таблица1[[#This Row],[Аэрофлот - цена]]*10</f>
        <v>1187.7</v>
      </c>
      <c r="P351" s="5">
        <f>Таблица1[[#This Row],[БСП ао - объём]]*Таблица1[[#This Row],[БСП ао - цена]]</f>
        <v>10570098</v>
      </c>
      <c r="Q351" s="5">
        <f>Таблица1[[#This Row],[СевСт-ао - объём]]*Таблица1[[#This Row],[СевСт-ао цена]]</f>
        <v>1976933740</v>
      </c>
      <c r="R351" s="5">
        <f>Таблица1[[#This Row],[Аэрофлот - объём]]*Таблица1[[#This Row],[Аэрофлот - цена]]</f>
        <v>2429179056</v>
      </c>
      <c r="S351" s="5">
        <f>(Таблица1[[#This Row],[БСП ао - цена]]-AVERAGE(Таблица1[БСП ао - цена]))/_xlfn.STDEV.S(Таблица1[БСП ао - цена])</f>
        <v>-0.14298565666608554</v>
      </c>
      <c r="T351" s="5">
        <f>(Таблица1[[#This Row],[БСП ао - цена]]-MIN(Таблица1[БСП ао - цена]))/(MAX(Таблица1[БСП ао - цена])-MIN(Таблица1[БСП ао - цена]))</f>
        <v>0.22344917180902896</v>
      </c>
      <c r="U351" s="5">
        <f>(Таблица1[[#This Row],[СевСт-ао цена]]-AVERAGE(Таблица1[СевСт-ао цена]))/_xlfn.STDEV.S(Таблица1[СевСт-ао цена])</f>
        <v>0.16525739389680494</v>
      </c>
      <c r="V351" s="5">
        <f>(Таблица1[[#This Row],[СевСт-ао цена]]-MIN(Таблица1[СевСт-ао цена]))/(MAX(Таблица1[СевСт-ао цена])-MIN(Таблица1[СевСт-ао цена]))</f>
        <v>0.35251884647600812</v>
      </c>
      <c r="W351" s="5">
        <f>(Таблица1[[#This Row],[Аэрофлот - цена]]-AVERAGE(Таблица1[Аэрофлот - цена]))/_xlfn.STDEV.S(Таблица1[Аэрофлот - цена])</f>
        <v>0.95814758337550721</v>
      </c>
      <c r="X351" s="5">
        <f>(Таблица1[[#This Row],[Аэрофлот - цена]]-MIN(Таблица1[Аэрофлот - цена]))/(MAX(Таблица1[Аэрофлот - цена])-MIN(Таблица1[Аэрофлот - цена]))</f>
        <v>0.49850984566258638</v>
      </c>
    </row>
    <row r="352" spans="1:24" x14ac:dyDescent="0.25">
      <c r="A352" s="1">
        <v>42653</v>
      </c>
      <c r="B352" s="6">
        <v>57.6</v>
      </c>
      <c r="C352" s="6">
        <v>808</v>
      </c>
      <c r="D352" s="6">
        <v>116</v>
      </c>
      <c r="E352">
        <v>363340</v>
      </c>
      <c r="F352">
        <v>2453860</v>
      </c>
      <c r="G352">
        <v>23987000</v>
      </c>
      <c r="H352" s="5">
        <f>(Таблица1[[#This Row],[БСП ао - цена]]-B351)/B351</f>
        <v>-1.4542343883661272E-2</v>
      </c>
      <c r="I352" s="5">
        <f>(Таблица1[[#This Row],[СевСт-ао цена]]-C351)/C351</f>
        <v>1.1264080100125156E-2</v>
      </c>
      <c r="J352" s="5">
        <f>(Таблица1[[#This Row],[Аэрофлот - цена]]-D351)/D351</f>
        <v>-2.3322387808369083E-2</v>
      </c>
      <c r="K352" s="5">
        <f>LN(Таблица1[[#This Row],[БСП ао - объём]])</f>
        <v>12.803094313992736</v>
      </c>
      <c r="L352" s="5">
        <f>LN(Таблица1[[#This Row],[СевСт-ао - объём]])</f>
        <v>14.713172852910846</v>
      </c>
      <c r="M352" s="5">
        <f>LN(Таблица1[[#This Row],[Аэрофлот - объём]])</f>
        <v>16.993022574891167</v>
      </c>
      <c r="N352" s="6">
        <f>Таблица1[[#This Row],[БСП ао - цена]]*10</f>
        <v>576</v>
      </c>
      <c r="O352" s="6">
        <f>Таблица1[[#This Row],[Аэрофлот - цена]]*10</f>
        <v>1160</v>
      </c>
      <c r="P352" s="5">
        <f>Таблица1[[#This Row],[БСП ао - объём]]*Таблица1[[#This Row],[БСП ао - цена]]</f>
        <v>20928384</v>
      </c>
      <c r="Q352" s="5">
        <f>Таблица1[[#This Row],[СевСт-ао - объём]]*Таблица1[[#This Row],[СевСт-ао цена]]</f>
        <v>1982718880</v>
      </c>
      <c r="R352" s="5">
        <f>Таблица1[[#This Row],[Аэрофлот - объём]]*Таблица1[[#This Row],[Аэрофлот - цена]]</f>
        <v>2782492000</v>
      </c>
      <c r="S352" s="5">
        <f>(Таблица1[[#This Row],[БСП ао - цена]]-AVERAGE(Таблица1[БСП ао - цена]))/_xlfn.STDEV.S(Таблица1[БСП ао - цена])</f>
        <v>-0.17074222391284458</v>
      </c>
      <c r="T352" s="5">
        <f>(Таблица1[[#This Row],[БСП ао - цена]]-MIN(Таблица1[БСП ао - цена]))/(MAX(Таблица1[БСП ао - цена])-MIN(Таблица1[БСП ао - цена]))</f>
        <v>0.21792789866839882</v>
      </c>
      <c r="U352" s="5">
        <f>(Таблица1[[#This Row],[СевСт-ао цена]]-AVERAGE(Таблица1[СевСт-ао цена]))/_xlfn.STDEV.S(Таблица1[СевСт-ао цена])</f>
        <v>0.18890109824215073</v>
      </c>
      <c r="V352" s="5">
        <f>(Таблица1[[#This Row],[СевСт-ао цена]]-MIN(Таблица1[СевСт-ао цена]))/(MAX(Таблица1[СевСт-ао цена])-MIN(Таблица1[СевСт-ао цена]))</f>
        <v>0.35790355390690443</v>
      </c>
      <c r="W352" s="5">
        <f>(Таблица1[[#This Row],[Аэрофлот - цена]]-AVERAGE(Таблица1[Аэрофлот - цена]))/_xlfn.STDEV.S(Таблица1[Аэрофлот - цена])</f>
        <v>0.88884189976398942</v>
      </c>
      <c r="X352" s="5">
        <f>(Таблица1[[#This Row],[Аэрофлот - цена]]-MIN(Таблица1[Аэрофлот - цена]))/(MAX(Таблица1[Аэрофлот - цена])-MIN(Таблица1[Аэрофлот - цена]))</f>
        <v>0.48376796168174563</v>
      </c>
    </row>
    <row r="353" spans="1:24" x14ac:dyDescent="0.25">
      <c r="A353" s="1">
        <v>42660</v>
      </c>
      <c r="B353" s="6">
        <v>57.25</v>
      </c>
      <c r="C353" s="6">
        <v>827.2</v>
      </c>
      <c r="D353" s="6">
        <v>126.69</v>
      </c>
      <c r="E353">
        <v>275050</v>
      </c>
      <c r="F353">
        <v>3150250</v>
      </c>
      <c r="G353">
        <v>20835600</v>
      </c>
      <c r="H353" s="5">
        <f>(Таблица1[[#This Row],[БСП ао - цена]]-B352)/B352</f>
        <v>-6.0763888888889133E-3</v>
      </c>
      <c r="I353" s="5">
        <f>(Таблица1[[#This Row],[СевСт-ао цена]]-C352)/C352</f>
        <v>2.3762376237623818E-2</v>
      </c>
      <c r="J353" s="5">
        <f>(Таблица1[[#This Row],[Аэрофлот - цена]]-D352)/D352</f>
        <v>9.2155172413793091E-2</v>
      </c>
      <c r="K353" s="5">
        <f>LN(Таблица1[[#This Row],[БСП ао - объём]])</f>
        <v>12.524708178303603</v>
      </c>
      <c r="L353" s="5">
        <f>LN(Таблица1[[#This Row],[СевСт-ао - объём]])</f>
        <v>14.962992372731939</v>
      </c>
      <c r="M353" s="5">
        <f>LN(Таблица1[[#This Row],[Аэрофлот - объём]])</f>
        <v>16.852173620120229</v>
      </c>
      <c r="N353" s="6">
        <f>Таблица1[[#This Row],[БСП ао - цена]]*10</f>
        <v>572.5</v>
      </c>
      <c r="O353" s="6">
        <f>Таблица1[[#This Row],[Аэрофлот - цена]]*10</f>
        <v>1266.9000000000001</v>
      </c>
      <c r="P353" s="5">
        <f>Таблица1[[#This Row],[БСП ао - объём]]*Таблица1[[#This Row],[БСП ао - цена]]</f>
        <v>15746612.5</v>
      </c>
      <c r="Q353" s="5">
        <f>Таблица1[[#This Row],[СевСт-ао - объём]]*Таблица1[[#This Row],[СевСт-ао цена]]</f>
        <v>2605886800</v>
      </c>
      <c r="R353" s="5">
        <f>Таблица1[[#This Row],[Аэрофлот - объём]]*Таблица1[[#This Row],[Аэрофлот - цена]]</f>
        <v>2639662164</v>
      </c>
      <c r="S353" s="5">
        <f>(Таблица1[[#This Row],[БСП ао - цена]]-AVERAGE(Таблица1[БСП ао - цена]))/_xlfn.STDEV.S(Таблица1[БСП ао - цена])</f>
        <v>-0.18217139866151008</v>
      </c>
      <c r="T353" s="5">
        <f>(Таблица1[[#This Row],[БСП ао - цена]]-MIN(Таблица1[БСП ао - цена]))/(MAX(Таблица1[БСП ао - цена])-MIN(Таблица1[БСП ао - цена]))</f>
        <v>0.21565443325755118</v>
      </c>
      <c r="U353" s="5">
        <f>(Таблица1[[#This Row],[СевСт-ао цена]]-AVERAGE(Таблица1[СевСт-ао цена]))/_xlfn.STDEV.S(Таблица1[СевСт-ао цена])</f>
        <v>0.23934100084555524</v>
      </c>
      <c r="V353" s="5">
        <f>(Таблица1[[#This Row],[СевСт-ао цена]]-MIN(Таблица1[СевСт-ао цена]))/(MAX(Таблица1[СевСт-ао цена])-MIN(Таблица1[СевСт-ао цена]))</f>
        <v>0.36939092975948312</v>
      </c>
      <c r="W353" s="5">
        <f>(Таблица1[[#This Row],[Аэрофлот - цена]]-AVERAGE(Таблица1[Аэрофлот - цена]))/_xlfn.STDEV.S(Таблица1[Аэрофлот - цена])</f>
        <v>1.1563067942791974</v>
      </c>
      <c r="X353" s="5">
        <f>(Таблица1[[#This Row],[Аэрофлот - цена]]-MIN(Таблица1[Аэрофлот - цена]))/(MAX(Таблица1[Аэрофлот - цена])-MIN(Таблица1[Аэрофлот - цена]))</f>
        <v>0.54065992549228314</v>
      </c>
    </row>
    <row r="354" spans="1:24" x14ac:dyDescent="0.25">
      <c r="A354" s="1">
        <v>42667</v>
      </c>
      <c r="B354" s="6">
        <v>57.6</v>
      </c>
      <c r="C354" s="6">
        <v>866.8</v>
      </c>
      <c r="D354" s="6">
        <v>129.19</v>
      </c>
      <c r="E354">
        <v>622100</v>
      </c>
      <c r="F354">
        <v>3771080</v>
      </c>
      <c r="G354">
        <v>19742300</v>
      </c>
      <c r="H354" s="5">
        <f>(Таблица1[[#This Row],[БСП ао - цена]]-B353)/B353</f>
        <v>6.1135371179039553E-3</v>
      </c>
      <c r="I354" s="5">
        <f>(Таблица1[[#This Row],[СевСт-ао цена]]-C353)/C353</f>
        <v>4.7872340425531804E-2</v>
      </c>
      <c r="J354" s="5">
        <f>(Таблица1[[#This Row],[Аэрофлот - цена]]-D353)/D353</f>
        <v>1.9733207040808273E-2</v>
      </c>
      <c r="K354" s="5">
        <f>LN(Таблица1[[#This Row],[БСП ао - объём]])</f>
        <v>13.340856130503111</v>
      </c>
      <c r="L354" s="5">
        <f>LN(Таблица1[[#This Row],[СевСт-ао - объём]])</f>
        <v>15.142871990547423</v>
      </c>
      <c r="M354" s="5">
        <f>LN(Таблица1[[#This Row],[Аэрофлот - объём]])</f>
        <v>16.798274099873282</v>
      </c>
      <c r="N354" s="6">
        <f>Таблица1[[#This Row],[БСП ао - цена]]*10</f>
        <v>576</v>
      </c>
      <c r="O354" s="6">
        <f>Таблица1[[#This Row],[Аэрофлот - цена]]*10</f>
        <v>1291.9000000000001</v>
      </c>
      <c r="P354" s="5">
        <f>Таблица1[[#This Row],[БСП ао - объём]]*Таблица1[[#This Row],[БСП ао - цена]]</f>
        <v>35832960</v>
      </c>
      <c r="Q354" s="5">
        <f>Таблица1[[#This Row],[СевСт-ао - объём]]*Таблица1[[#This Row],[СевСт-ао цена]]</f>
        <v>3268772144</v>
      </c>
      <c r="R354" s="5">
        <f>Таблица1[[#This Row],[Аэрофлот - объём]]*Таблица1[[#This Row],[Аэрофлот - цена]]</f>
        <v>2550507737</v>
      </c>
      <c r="S354" s="5">
        <f>(Таблица1[[#This Row],[БСП ао - цена]]-AVERAGE(Таблица1[БСП ао - цена]))/_xlfn.STDEV.S(Таблица1[БСП ао - цена])</f>
        <v>-0.17074222391284458</v>
      </c>
      <c r="T354" s="5">
        <f>(Таблица1[[#This Row],[БСП ао - цена]]-MIN(Таблица1[БСП ао - цена]))/(MAX(Таблица1[БСП ао - цена])-MIN(Таблица1[БСП ао - цена]))</f>
        <v>0.21792789866839882</v>
      </c>
      <c r="U354" s="5">
        <f>(Таблица1[[#This Row],[СевСт-ао цена]]-AVERAGE(Таблица1[СевСт-ао цена]))/_xlfn.STDEV.S(Таблица1[СевСт-ао цена])</f>
        <v>0.34337329996507654</v>
      </c>
      <c r="V354" s="5">
        <f>(Таблица1[[#This Row],[СевСт-ао цена]]-MIN(Таблица1[СевСт-ао цена]))/(MAX(Таблица1[СевСт-ао цена])-MIN(Таблица1[СевСт-ао цена]))</f>
        <v>0.39308364245542654</v>
      </c>
      <c r="W354" s="5">
        <f>(Таблица1[[#This Row],[Аэрофлот - цена]]-AVERAGE(Таблица1[Аэрофлот - цена]))/_xlfn.STDEV.S(Таблица1[Аэрофлот - цена])</f>
        <v>1.2188570502462712</v>
      </c>
      <c r="X354" s="5">
        <f>(Таблица1[[#This Row],[Аэрофлот - цена]]-MIN(Таблица1[Аэрофлот - цена]))/(MAX(Таблица1[Аэрофлот - цена])-MIN(Таблица1[Аэрофлот - цена]))</f>
        <v>0.55396487493347524</v>
      </c>
    </row>
    <row r="355" spans="1:24" x14ac:dyDescent="0.25">
      <c r="A355" s="1">
        <v>42674</v>
      </c>
      <c r="B355" s="6">
        <v>56.8</v>
      </c>
      <c r="C355" s="6">
        <v>842.8</v>
      </c>
      <c r="D355" s="6">
        <v>130.85</v>
      </c>
      <c r="E355">
        <v>344790</v>
      </c>
      <c r="F355">
        <v>3153570</v>
      </c>
      <c r="G355">
        <v>22338000</v>
      </c>
      <c r="H355" s="5">
        <f>(Таблица1[[#This Row],[БСП ао - цена]]-B354)/B354</f>
        <v>-1.3888888888888963E-2</v>
      </c>
      <c r="I355" s="5">
        <f>(Таблица1[[#This Row],[СевСт-ао цена]]-C354)/C354</f>
        <v>-2.7688047992616521E-2</v>
      </c>
      <c r="J355" s="5">
        <f>(Таблица1[[#This Row],[Аэрофлот - цена]]-D354)/D354</f>
        <v>1.2849291740846789E-2</v>
      </c>
      <c r="K355" s="5">
        <f>LN(Таблица1[[#This Row],[БСП ао - объём]])</f>
        <v>12.750690815030914</v>
      </c>
      <c r="L355" s="5">
        <f>LN(Таблица1[[#This Row],[СевСт-ао - объём]])</f>
        <v>14.964045702397749</v>
      </c>
      <c r="M355" s="5">
        <f>LN(Таблица1[[#This Row],[Аэрофлот - объём]])</f>
        <v>16.92179982208291</v>
      </c>
      <c r="N355" s="6">
        <f>Таблица1[[#This Row],[БСП ао - цена]]*10</f>
        <v>568</v>
      </c>
      <c r="O355" s="6">
        <f>Таблица1[[#This Row],[Аэрофлот - цена]]*10</f>
        <v>1308.5</v>
      </c>
      <c r="P355" s="5">
        <f>Таблица1[[#This Row],[БСП ао - объём]]*Таблица1[[#This Row],[БСП ао - цена]]</f>
        <v>19584072</v>
      </c>
      <c r="Q355" s="5">
        <f>Таблица1[[#This Row],[СевСт-ао - объём]]*Таблица1[[#This Row],[СевСт-ао цена]]</f>
        <v>2657828796</v>
      </c>
      <c r="R355" s="5">
        <f>Таблица1[[#This Row],[Аэрофлот - объём]]*Таблица1[[#This Row],[Аэрофлот - цена]]</f>
        <v>2922927300</v>
      </c>
      <c r="S355" s="5">
        <f>(Таблица1[[#This Row],[БСП ао - цена]]-AVERAGE(Таблица1[БСП ао - цена]))/_xlfn.STDEV.S(Таблица1[БСП ао - цена])</f>
        <v>-0.19686605190979434</v>
      </c>
      <c r="T355" s="5">
        <f>(Таблица1[[#This Row],[БСП ао - цена]]-MIN(Таблица1[БСП ао - цена]))/(MAX(Таблица1[БСП ао - цена])-MIN(Таблица1[БСП ао - цена]))</f>
        <v>0.21273140630074702</v>
      </c>
      <c r="U355" s="5">
        <f>(Таблица1[[#This Row],[СевСт-ао цена]]-AVERAGE(Таблица1[СевСт-ао цена]))/_xlfn.STDEV.S(Таблица1[СевСт-ао цена])</f>
        <v>0.28032342171082109</v>
      </c>
      <c r="V355" s="5">
        <f>(Таблица1[[#This Row],[СевСт-ао цена]]-MIN(Таблица1[СевСт-ао цена]))/(MAX(Таблица1[СевСт-ао цена])-MIN(Таблица1[СевСт-ао цена]))</f>
        <v>0.37872442263970324</v>
      </c>
      <c r="W355" s="5">
        <f>(Таблица1[[#This Row],[Аэрофлот - цена]]-AVERAGE(Таблица1[Аэрофлот - цена]))/_xlfn.STDEV.S(Таблица1[Аэрофлот - цена])</f>
        <v>1.2603904202084082</v>
      </c>
      <c r="X355" s="5">
        <f>(Таблица1[[#This Row],[Аэрофлот - цена]]-MIN(Таблица1[Аэрофлот - цена]))/(MAX(Таблица1[Аэрофлот - цена])-MIN(Таблица1[Аэрофлот - цена]))</f>
        <v>0.56279936136242681</v>
      </c>
    </row>
    <row r="356" spans="1:24" x14ac:dyDescent="0.25">
      <c r="A356" s="1">
        <v>42681</v>
      </c>
      <c r="B356" s="6">
        <v>55.9</v>
      </c>
      <c r="C356" s="6">
        <v>933</v>
      </c>
      <c r="D356" s="6">
        <v>129.6</v>
      </c>
      <c r="E356">
        <v>827550</v>
      </c>
      <c r="F356">
        <v>5388810</v>
      </c>
      <c r="G356">
        <v>24252300</v>
      </c>
      <c r="H356" s="5">
        <f>(Таблица1[[#This Row],[БСП ао - цена]]-B355)/B355</f>
        <v>-1.5845070422535187E-2</v>
      </c>
      <c r="I356" s="5">
        <f>(Таблица1[[#This Row],[СевСт-ао цена]]-C355)/C355</f>
        <v>0.10702420503084961</v>
      </c>
      <c r="J356" s="5">
        <f>(Таблица1[[#This Row],[Аэрофлот - цена]]-D355)/D355</f>
        <v>-9.5529231944975167E-3</v>
      </c>
      <c r="K356" s="5">
        <f>LN(Таблица1[[#This Row],[БСП ао - объём]])</f>
        <v>13.626224807368686</v>
      </c>
      <c r="L356" s="5">
        <f>LN(Таблица1[[#This Row],[СевСт-ао - объём]])</f>
        <v>15.499835139289081</v>
      </c>
      <c r="M356" s="5">
        <f>LN(Таблица1[[#This Row],[Аэрофлот - объём]])</f>
        <v>17.004022016211053</v>
      </c>
      <c r="N356" s="6">
        <f>Таблица1[[#This Row],[БСП ао - цена]]*10</f>
        <v>559</v>
      </c>
      <c r="O356" s="6">
        <f>Таблица1[[#This Row],[Аэрофлот - цена]]*10</f>
        <v>1296</v>
      </c>
      <c r="P356" s="5">
        <f>Таблица1[[#This Row],[БСП ао - объём]]*Таблица1[[#This Row],[БСП ао - цена]]</f>
        <v>46260045</v>
      </c>
      <c r="Q356" s="5">
        <f>Таблица1[[#This Row],[СевСт-ао - объём]]*Таблица1[[#This Row],[СевСт-ао цена]]</f>
        <v>5027759730</v>
      </c>
      <c r="R356" s="5">
        <f>Таблица1[[#This Row],[Аэрофлот - объём]]*Таблица1[[#This Row],[Аэрофлот - цена]]</f>
        <v>3143098080</v>
      </c>
      <c r="S356" s="5">
        <f>(Таблица1[[#This Row],[БСП ао - цена]]-AVERAGE(Таблица1[БСП ао - цена]))/_xlfn.STDEV.S(Таблица1[БСП ао - цена])</f>
        <v>-0.2262553584063626</v>
      </c>
      <c r="T356" s="5">
        <f>(Таблица1[[#This Row],[БСП ао - цена]]-MIN(Таблица1[БСП ао - цена]))/(MAX(Таблица1[БСП ао - цена])-MIN(Таблица1[БСП ао - цена]))</f>
        <v>0.20688535238713868</v>
      </c>
      <c r="U356" s="5">
        <f>(Таблица1[[#This Row],[СевСт-ао цена]]-AVERAGE(Таблица1[СевСт-ао цена]))/_xlfn.STDEV.S(Таблица1[СевСт-ао цена])</f>
        <v>0.51728588081639804</v>
      </c>
      <c r="V356" s="5">
        <f>(Таблица1[[#This Row],[СевСт-ао цена]]-MIN(Таблица1[СевСт-ао цена]))/(MAX(Таблица1[СевСт-ао цена])-MIN(Таблица1[СевСт-ао цена]))</f>
        <v>0.4326911571137968</v>
      </c>
      <c r="W356" s="5">
        <f>(Таблица1[[#This Row],[Аэрофлот - цена]]-AVERAGE(Таблица1[Аэрофлот - цена]))/_xlfn.STDEV.S(Таблица1[Аэрофлот - цена])</f>
        <v>1.2291152922248711</v>
      </c>
      <c r="X356" s="5">
        <f>(Таблица1[[#This Row],[Аэрофлот - цена]]-MIN(Таблица1[Аэрофлот - цена]))/(MAX(Таблица1[Аэрофлот - цена])-MIN(Таблица1[Аэрофлот - цена]))</f>
        <v>0.55614688664183076</v>
      </c>
    </row>
    <row r="357" spans="1:24" x14ac:dyDescent="0.25">
      <c r="A357" s="1">
        <v>42688</v>
      </c>
      <c r="B357" s="6">
        <v>55.25</v>
      </c>
      <c r="C357" s="6">
        <v>914.5</v>
      </c>
      <c r="D357" s="6">
        <v>129.91</v>
      </c>
      <c r="E357">
        <v>275340</v>
      </c>
      <c r="F357">
        <v>3005270</v>
      </c>
      <c r="G357">
        <v>10442300</v>
      </c>
      <c r="H357" s="5">
        <f>(Таблица1[[#This Row],[БСП ао - цена]]-B356)/B356</f>
        <v>-1.1627906976744162E-2</v>
      </c>
      <c r="I357" s="5">
        <f>(Таблица1[[#This Row],[СевСт-ао цена]]-C356)/C356</f>
        <v>-1.982851018220793E-2</v>
      </c>
      <c r="J357" s="5">
        <f>(Таблица1[[#This Row],[Аэрофлот - цена]]-D356)/D356</f>
        <v>2.3919753086419928E-3</v>
      </c>
      <c r="K357" s="5">
        <f>LN(Таблица1[[#This Row],[БСП ао - объём]])</f>
        <v>12.525761976616934</v>
      </c>
      <c r="L357" s="5">
        <f>LN(Таблица1[[#This Row],[СевСт-ао - объём]])</f>
        <v>14.915877972164736</v>
      </c>
      <c r="M357" s="5">
        <f>LN(Таблица1[[#This Row],[Аэрофлот - объём]])</f>
        <v>16.161375422668261</v>
      </c>
      <c r="N357" s="6">
        <f>Таблица1[[#This Row],[БСП ао - цена]]*10</f>
        <v>552.5</v>
      </c>
      <c r="O357" s="6">
        <f>Таблица1[[#This Row],[Аэрофлот - цена]]*10</f>
        <v>1299.0999999999999</v>
      </c>
      <c r="P357" s="5">
        <f>Таблица1[[#This Row],[БСП ао - объём]]*Таблица1[[#This Row],[БСП ао - цена]]</f>
        <v>15212535</v>
      </c>
      <c r="Q357" s="5">
        <f>Таблица1[[#This Row],[СевСт-ао - объём]]*Таблица1[[#This Row],[СевСт-ао цена]]</f>
        <v>2748319415</v>
      </c>
      <c r="R357" s="5">
        <f>Таблица1[[#This Row],[Аэрофлот - объём]]*Таблица1[[#This Row],[Аэрофлот - цена]]</f>
        <v>1356559193</v>
      </c>
      <c r="S357" s="5">
        <f>(Таблица1[[#This Row],[БСП ао - цена]]-AVERAGE(Таблица1[БСП ао - цена]))/_xlfn.STDEV.S(Таблица1[БСП ао - цена])</f>
        <v>-0.24748096865388414</v>
      </c>
      <c r="T357" s="5">
        <f>(Таблица1[[#This Row],[БСП ао - цена]]-MIN(Таблица1[БСП ао - цена]))/(MAX(Таблица1[БСП ао - цена])-MIN(Таблица1[БСП ао - цена]))</f>
        <v>0.20266320233842158</v>
      </c>
      <c r="U357" s="5">
        <f>(Таблица1[[#This Row],[СевСт-ао цена]]-AVERAGE(Таблица1[СевСт-ао цена]))/_xlfn.STDEV.S(Таблица1[СевСт-ао цена])</f>
        <v>0.46868493299540942</v>
      </c>
      <c r="V357" s="5">
        <f>(Таблица1[[#This Row],[СевСт-ао цена]]-MIN(Таблица1[СевСт-ао цена]))/(MAX(Таблица1[СевСт-ао цена])-MIN(Таблица1[СевСт-ао цена]))</f>
        <v>0.42162259183917672</v>
      </c>
      <c r="W357" s="5">
        <f>(Таблица1[[#This Row],[Аэрофлот - цена]]-AVERAGE(Таблица1[Аэрофлот - цена]))/_xlfn.STDEV.S(Таблица1[Аэрофлот - цена])</f>
        <v>1.2368715239647883</v>
      </c>
      <c r="X357" s="5">
        <f>(Таблица1[[#This Row],[Аэрофлот - цена]]-MIN(Таблица1[Аэрофлот - цена]))/(MAX(Таблица1[Аэрофлот - цена])-MIN(Таблица1[Аэрофлот - цена]))</f>
        <v>0.55779670037253859</v>
      </c>
    </row>
    <row r="358" spans="1:24" x14ac:dyDescent="0.25">
      <c r="A358" s="1">
        <v>42695</v>
      </c>
      <c r="B358" s="6">
        <v>56.25</v>
      </c>
      <c r="C358" s="6">
        <v>983.6</v>
      </c>
      <c r="D358" s="6">
        <v>130</v>
      </c>
      <c r="E358">
        <v>438070</v>
      </c>
      <c r="F358">
        <v>4093370</v>
      </c>
      <c r="G358">
        <v>12561500</v>
      </c>
      <c r="H358" s="5">
        <f>(Таблица1[[#This Row],[БСП ао - цена]]-B357)/B357</f>
        <v>1.8099547511312219E-2</v>
      </c>
      <c r="I358" s="5">
        <f>(Таблица1[[#This Row],[СевСт-ао цена]]-C357)/C357</f>
        <v>7.5560415527610739E-2</v>
      </c>
      <c r="J358" s="5">
        <f>(Таблица1[[#This Row],[Аэрофлот - цена]]-D357)/D357</f>
        <v>6.9278731429453782E-4</v>
      </c>
      <c r="K358" s="5">
        <f>LN(Таблица1[[#This Row],[БСП ао - объём]])</f>
        <v>12.990133993940749</v>
      </c>
      <c r="L358" s="5">
        <f>LN(Таблица1[[#This Row],[СевСт-ао - объём]])</f>
        <v>15.224879149629764</v>
      </c>
      <c r="M358" s="5">
        <f>LN(Таблица1[[#This Row],[Аэрофлот - объём]])</f>
        <v>16.346147138625113</v>
      </c>
      <c r="N358" s="6">
        <f>Таблица1[[#This Row],[БСП ао - цена]]*10</f>
        <v>562.5</v>
      </c>
      <c r="O358" s="6">
        <f>Таблица1[[#This Row],[Аэрофлот - цена]]*10</f>
        <v>1300</v>
      </c>
      <c r="P358" s="5">
        <f>Таблица1[[#This Row],[БСП ао - объём]]*Таблица1[[#This Row],[БСП ао - цена]]</f>
        <v>24641437.5</v>
      </c>
      <c r="Q358" s="5">
        <f>Таблица1[[#This Row],[СевСт-ао - объём]]*Таблица1[[#This Row],[СевСт-ао цена]]</f>
        <v>4026238732</v>
      </c>
      <c r="R358" s="5">
        <f>Таблица1[[#This Row],[Аэрофлот - объём]]*Таблица1[[#This Row],[Аэрофлот - цена]]</f>
        <v>1632995000</v>
      </c>
      <c r="S358" s="5">
        <f>(Таблица1[[#This Row],[БСП ао - цена]]-AVERAGE(Таблица1[БСП ао - цена]))/_xlfn.STDEV.S(Таблица1[БСП ао - цена])</f>
        <v>-0.2148261836576971</v>
      </c>
      <c r="T358" s="5">
        <f>(Таблица1[[#This Row],[БСП ао - цена]]-MIN(Таблица1[БСП ао - цена]))/(MAX(Таблица1[БСП ао - цена])-MIN(Таблица1[БСП ао - цена]))</f>
        <v>0.2091588177979864</v>
      </c>
      <c r="U358" s="5">
        <f>(Таблица1[[#This Row],[СевСт-ао цена]]-AVERAGE(Таблица1[СевСт-ао цена]))/_xlfn.STDEV.S(Таблица1[СевСт-ао цена])</f>
        <v>0.65021604080245343</v>
      </c>
      <c r="V358" s="5">
        <f>(Таблица1[[#This Row],[СевСт-ао цена]]-MIN(Таблица1[СевСт-ао цена]))/(MAX(Таблица1[СевСт-ао цена])-MIN(Таблица1[СевСт-ао цена]))</f>
        <v>0.46296517889194683</v>
      </c>
      <c r="W358" s="5">
        <f>(Таблица1[[#This Row],[Аэрофлот - цена]]-AVERAGE(Таблица1[Аэрофлот - цена]))/_xlfn.STDEV.S(Таблица1[Аэрофлот - цена])</f>
        <v>1.2391233331796032</v>
      </c>
      <c r="X358" s="5">
        <f>(Таблица1[[#This Row],[Аэрофлот - цена]]-MIN(Таблица1[Аэрофлот - цена]))/(MAX(Таблица1[Аэрофлот - цена])-MIN(Таблица1[Аэрофлот - цена]))</f>
        <v>0.55827567855242155</v>
      </c>
    </row>
    <row r="359" spans="1:24" x14ac:dyDescent="0.25">
      <c r="A359" s="1">
        <v>42702</v>
      </c>
      <c r="B359" s="6">
        <v>55.95</v>
      </c>
      <c r="C359" s="6">
        <v>973</v>
      </c>
      <c r="D359" s="6">
        <v>135.9</v>
      </c>
      <c r="E359">
        <v>937980</v>
      </c>
      <c r="F359">
        <v>2902580</v>
      </c>
      <c r="G359">
        <v>33075800</v>
      </c>
      <c r="H359" s="5">
        <f>(Таблица1[[#This Row],[БСП ао - цена]]-B358)/B358</f>
        <v>-5.3333333333332828E-3</v>
      </c>
      <c r="I359" s="5">
        <f>(Таблица1[[#This Row],[СевСт-ао цена]]-C358)/C358</f>
        <v>-1.0776738511590099E-2</v>
      </c>
      <c r="J359" s="5">
        <f>(Таблица1[[#This Row],[Аэрофлот - цена]]-D358)/D358</f>
        <v>4.5384615384615426E-2</v>
      </c>
      <c r="K359" s="5">
        <f>LN(Таблица1[[#This Row],[БСП ао - объём]])</f>
        <v>13.751483905799425</v>
      </c>
      <c r="L359" s="5">
        <f>LN(Таблица1[[#This Row],[СевСт-ао - объём]])</f>
        <v>14.881110554620513</v>
      </c>
      <c r="M359" s="5">
        <f>LN(Таблица1[[#This Row],[Аэрофлот - объём]])</f>
        <v>17.314312455125542</v>
      </c>
      <c r="N359" s="6">
        <f>Таблица1[[#This Row],[БСП ао - цена]]*10</f>
        <v>559.5</v>
      </c>
      <c r="O359" s="6">
        <f>Таблица1[[#This Row],[Аэрофлот - цена]]*10</f>
        <v>1359</v>
      </c>
      <c r="P359" s="5">
        <f>Таблица1[[#This Row],[БСП ао - объём]]*Таблица1[[#This Row],[БСП ао - цена]]</f>
        <v>52479981</v>
      </c>
      <c r="Q359" s="5">
        <f>Таблица1[[#This Row],[СевСт-ао - объём]]*Таблица1[[#This Row],[СевСт-ао цена]]</f>
        <v>2824210340</v>
      </c>
      <c r="R359" s="5">
        <f>Таблица1[[#This Row],[Аэрофлот - объём]]*Таблица1[[#This Row],[Аэрофлот - цена]]</f>
        <v>4495001220</v>
      </c>
      <c r="S359" s="5">
        <f>(Таблица1[[#This Row],[БСП ао - цена]]-AVERAGE(Таблица1[БСП ао - цена]))/_xlfn.STDEV.S(Таблица1[БСП ао - цена])</f>
        <v>-0.22462261915655313</v>
      </c>
      <c r="T359" s="5">
        <f>(Таблица1[[#This Row],[БСП ао - цена]]-MIN(Таблица1[БСП ао - цена]))/(MAX(Таблица1[БСП ао - цена])-MIN(Таблица1[БСП ао - цена]))</f>
        <v>0.20721013316011694</v>
      </c>
      <c r="U359" s="5">
        <f>(Таблица1[[#This Row],[СевСт-ао цена]]-AVERAGE(Таблица1[СевСт-ао цена]))/_xlfn.STDEV.S(Таблица1[СевСт-ао цена])</f>
        <v>0.6223690112401572</v>
      </c>
      <c r="V359" s="5">
        <f>(Таблица1[[#This Row],[СевСт-ао цена]]-MIN(Таблица1[СевСт-ао цена]))/(MAX(Таблица1[СевСт-ао цена])-MIN(Таблица1[СевСт-ао цена]))</f>
        <v>0.45662319014000241</v>
      </c>
      <c r="W359" s="5">
        <f>(Таблица1[[#This Row],[Аэрофлот - цена]]-AVERAGE(Таблица1[Аэрофлот - цена]))/_xlfn.STDEV.S(Таблица1[Аэрофлот - цена])</f>
        <v>1.3867419372618977</v>
      </c>
      <c r="X359" s="5">
        <f>(Таблица1[[#This Row],[Аэрофлот - цена]]-MIN(Таблица1[Аэрофлот - цена]))/(MAX(Таблица1[Аэрофлот - цена])-MIN(Таблица1[Аэрофлот - цена]))</f>
        <v>0.58967535923363501</v>
      </c>
    </row>
    <row r="360" spans="1:24" x14ac:dyDescent="0.25">
      <c r="A360" s="1">
        <v>42709</v>
      </c>
      <c r="B360" s="6">
        <v>61.8</v>
      </c>
      <c r="C360" s="6">
        <v>1006</v>
      </c>
      <c r="D360" s="6">
        <v>147.68</v>
      </c>
      <c r="E360">
        <v>1330470</v>
      </c>
      <c r="F360">
        <v>2914560</v>
      </c>
      <c r="G360">
        <v>26737300</v>
      </c>
      <c r="H360" s="5">
        <f>(Таблица1[[#This Row],[БСП ао - цена]]-B359)/B359</f>
        <v>0.10455764075067013</v>
      </c>
      <c r="I360" s="5">
        <f>(Таблица1[[#This Row],[СевСт-ао цена]]-C359)/C359</f>
        <v>3.391572456320658E-2</v>
      </c>
      <c r="J360" s="5">
        <f>(Таблица1[[#This Row],[Аэрофлот - цена]]-D359)/D359</f>
        <v>8.6681383370125098E-2</v>
      </c>
      <c r="K360" s="5">
        <f>LN(Таблица1[[#This Row],[БСП ао - объём]])</f>
        <v>14.101042821231355</v>
      </c>
      <c r="L360" s="5">
        <f>LN(Таблица1[[#This Row],[СевСт-ао - объём]])</f>
        <v>14.885229422977403</v>
      </c>
      <c r="M360" s="5">
        <f>LN(Таблица1[[#This Row],[Аэрофлот - объём]])</f>
        <v>17.10157015221392</v>
      </c>
      <c r="N360" s="6">
        <f>Таблица1[[#This Row],[БСП ао - цена]]*10</f>
        <v>618</v>
      </c>
      <c r="O360" s="6">
        <f>Таблица1[[#This Row],[Аэрофлот - цена]]*10</f>
        <v>1476.8000000000002</v>
      </c>
      <c r="P360" s="5">
        <f>Таблица1[[#This Row],[БСП ао - объём]]*Таблица1[[#This Row],[БСП ао - цена]]</f>
        <v>82223046</v>
      </c>
      <c r="Q360" s="5">
        <f>Таблица1[[#This Row],[СевСт-ао - объём]]*Таблица1[[#This Row],[СевСт-ао цена]]</f>
        <v>2932047360</v>
      </c>
      <c r="R360" s="5">
        <f>Таблица1[[#This Row],[Аэрофлот - объём]]*Таблица1[[#This Row],[Аэрофлот - цена]]</f>
        <v>3948564464</v>
      </c>
      <c r="S360" s="5">
        <f>(Таблица1[[#This Row],[БСП ао - цена]]-AVERAGE(Таблица1[БСП ао - цена]))/_xlfn.STDEV.S(Таблица1[БСП ао - цена])</f>
        <v>-3.359212692885917E-2</v>
      </c>
      <c r="T360" s="5">
        <f>(Таблица1[[#This Row],[БСП ао - цена]]-MIN(Таблица1[БСП ао - цена]))/(MAX(Таблица1[БСП ао - цена])-MIN(Таблица1[БСП ао - цена]))</f>
        <v>0.24520948359857098</v>
      </c>
      <c r="U360" s="5">
        <f>(Таблица1[[#This Row],[СевСт-ао цена]]-AVERAGE(Таблица1[СевСт-ао цена]))/_xlfn.STDEV.S(Таблица1[СевСт-ао цена])</f>
        <v>0.70906259383975845</v>
      </c>
      <c r="V360" s="5">
        <f>(Таблица1[[#This Row],[СевСт-ао цена]]-MIN(Таблица1[СевСт-ао цена]))/(MAX(Таблица1[СевСт-ао цена])-MIN(Таблица1[СевСт-ао цена]))</f>
        <v>0.47636711738662202</v>
      </c>
      <c r="W360" s="5">
        <f>(Таблица1[[#This Row],[Аэрофлот - цена]]-AVERAGE(Таблица1[Аэрофлот - цена]))/_xlfn.STDEV.S(Таблица1[Аэрофлот - цена])</f>
        <v>1.6814787433787497</v>
      </c>
      <c r="X360" s="5">
        <f>(Таблица1[[#This Row],[Аэрофлот - цена]]-MIN(Таблица1[Аэрофлот - цена]))/(MAX(Таблица1[Аэрофлот - цена])-MIN(Таблица1[Аэрофлот - цена]))</f>
        <v>0.65236828100053224</v>
      </c>
    </row>
    <row r="361" spans="1:24" x14ac:dyDescent="0.25">
      <c r="A361" s="1">
        <v>42716</v>
      </c>
      <c r="B361" s="6">
        <v>67</v>
      </c>
      <c r="C361" s="6">
        <v>945</v>
      </c>
      <c r="D361" s="6">
        <v>149.80000000000001</v>
      </c>
      <c r="E361">
        <v>1118320</v>
      </c>
      <c r="F361">
        <v>3706310</v>
      </c>
      <c r="G361">
        <v>31183900</v>
      </c>
      <c r="H361" s="5">
        <f>(Таблица1[[#This Row],[БСП ао - цена]]-B360)/B360</f>
        <v>8.4142394822006528E-2</v>
      </c>
      <c r="I361" s="5">
        <f>(Таблица1[[#This Row],[СевСт-ао цена]]-C360)/C360</f>
        <v>-6.063618290258449E-2</v>
      </c>
      <c r="J361" s="5">
        <f>(Таблица1[[#This Row],[Аэрофлот - цена]]-D360)/D360</f>
        <v>1.4355362946912273E-2</v>
      </c>
      <c r="K361" s="5">
        <f>LN(Таблица1[[#This Row],[БСП ао - объём]])</f>
        <v>13.927338117145011</v>
      </c>
      <c r="L361" s="5">
        <f>LN(Таблица1[[#This Row],[СевСт-ао - объём]])</f>
        <v>15.125547330467286</v>
      </c>
      <c r="M361" s="5">
        <f>LN(Таблица1[[#This Row],[Аэрофлот - объём]])</f>
        <v>17.255412493951635</v>
      </c>
      <c r="N361" s="6">
        <f>Таблица1[[#This Row],[БСП ао - цена]]*10</f>
        <v>670</v>
      </c>
      <c r="O361" s="6">
        <f>Таблица1[[#This Row],[Аэрофлот - цена]]*10</f>
        <v>1498</v>
      </c>
      <c r="P361" s="5">
        <f>Таблица1[[#This Row],[БСП ао - объём]]*Таблица1[[#This Row],[БСП ао - цена]]</f>
        <v>74927440</v>
      </c>
      <c r="Q361" s="5">
        <f>Таблица1[[#This Row],[СевСт-ао - объём]]*Таблица1[[#This Row],[СевСт-ао цена]]</f>
        <v>3502462950</v>
      </c>
      <c r="R361" s="5">
        <f>Таблица1[[#This Row],[Аэрофлот - объём]]*Таблица1[[#This Row],[Аэрофлот - цена]]</f>
        <v>4671348220</v>
      </c>
      <c r="S361" s="5">
        <f>(Таблица1[[#This Row],[БСП ао - цена]]-AVERAGE(Таблица1[БСП ао - цена]))/_xlfn.STDEV.S(Таблица1[БСП ао - цена])</f>
        <v>0.13621275505131347</v>
      </c>
      <c r="T361" s="5">
        <f>(Таблица1[[#This Row],[БСП ао - цена]]-MIN(Таблица1[БСП ао - цена]))/(MAX(Таблица1[БСП ао - цена])-MIN(Таблица1[БСП ао - цена]))</f>
        <v>0.27898668398830795</v>
      </c>
      <c r="U361" s="5">
        <f>(Таблица1[[#This Row],[СевСт-ао цена]]-AVERAGE(Таблица1[СевСт-ао цена]))/_xlfn.STDEV.S(Таблица1[СевСт-ао цена])</f>
        <v>0.54881081994352576</v>
      </c>
      <c r="V361" s="5">
        <f>(Таблица1[[#This Row],[СевСт-ао цена]]-MIN(Таблица1[СевСт-ао цена]))/(MAX(Таблица1[СевСт-ао цена])-MIN(Таблица1[СевСт-ао цена]))</f>
        <v>0.4398707670216585</v>
      </c>
      <c r="W361" s="5">
        <f>(Таблица1[[#This Row],[Аэрофлот - цена]]-AVERAGE(Таблица1[Аэрофлот - цена]))/_xlfn.STDEV.S(Таблица1[Аэрофлот - цена])</f>
        <v>1.7345213604388285</v>
      </c>
      <c r="X361" s="5">
        <f>(Таблица1[[#This Row],[Аэрофлот - цена]]-MIN(Таблица1[Аэрофлот - цена]))/(MAX(Таблица1[Аэрофлот - цена])-MIN(Таблица1[Аэрофлот - цена]))</f>
        <v>0.66365087812666324</v>
      </c>
    </row>
    <row r="362" spans="1:24" x14ac:dyDescent="0.25">
      <c r="A362" s="1">
        <v>42723</v>
      </c>
      <c r="B362" s="6">
        <v>65</v>
      </c>
      <c r="C362" s="6">
        <v>900.8</v>
      </c>
      <c r="D362" s="6">
        <v>153.30000000000001</v>
      </c>
      <c r="E362">
        <v>631980</v>
      </c>
      <c r="F362">
        <v>1977140</v>
      </c>
      <c r="G362">
        <v>19735600</v>
      </c>
      <c r="H362" s="5">
        <f>(Таблица1[[#This Row],[БСП ао - цена]]-B361)/B361</f>
        <v>-2.9850746268656716E-2</v>
      </c>
      <c r="I362" s="5">
        <f>(Таблица1[[#This Row],[СевСт-ао цена]]-C361)/C361</f>
        <v>-4.677248677248682E-2</v>
      </c>
      <c r="J362" s="5">
        <f>(Таблица1[[#This Row],[Аэрофлот - цена]]-D361)/D361</f>
        <v>2.336448598130841E-2</v>
      </c>
      <c r="K362" s="5">
        <f>LN(Таблица1[[#This Row],[БСП ао - объём]])</f>
        <v>13.356613027058643</v>
      </c>
      <c r="L362" s="5">
        <f>LN(Таблица1[[#This Row],[СевСт-ао - объём]])</f>
        <v>14.497161914010736</v>
      </c>
      <c r="M362" s="5">
        <f>LN(Таблица1[[#This Row],[Аэрофлот - объём]])</f>
        <v>16.797934669454527</v>
      </c>
      <c r="N362" s="6">
        <f>Таблица1[[#This Row],[БСП ао - цена]]*10</f>
        <v>650</v>
      </c>
      <c r="O362" s="6">
        <f>Таблица1[[#This Row],[Аэрофлот - цена]]*10</f>
        <v>1533</v>
      </c>
      <c r="P362" s="5">
        <f>Таблица1[[#This Row],[БСП ао - объём]]*Таблица1[[#This Row],[БСП ао - цена]]</f>
        <v>41078700</v>
      </c>
      <c r="Q362" s="5">
        <f>Таблица1[[#This Row],[СевСт-ао - объём]]*Таблица1[[#This Row],[СевСт-ао цена]]</f>
        <v>1781007712</v>
      </c>
      <c r="R362" s="5">
        <f>Таблица1[[#This Row],[Аэрофлот - объём]]*Таблица1[[#This Row],[Аэрофлот - цена]]</f>
        <v>3025467480</v>
      </c>
      <c r="S362" s="5">
        <f>(Таблица1[[#This Row],[БСП ао - цена]]-AVERAGE(Таблица1[БСП ао - цена]))/_xlfn.STDEV.S(Таблица1[БСП ао - цена])</f>
        <v>7.0903185058939416E-2</v>
      </c>
      <c r="T362" s="5">
        <f>(Таблица1[[#This Row],[БСП ао - цена]]-MIN(Таблица1[БСП ао - цена]))/(MAX(Таблица1[БСП ао - цена])-MIN(Таблица1[БСП ао - цена]))</f>
        <v>0.26599545306917832</v>
      </c>
      <c r="U362" s="5">
        <f>(Таблица1[[#This Row],[СевСт-ао цена]]-AVERAGE(Таблица1[СевСт-ао цена]))/_xlfn.STDEV.S(Таблица1[СевСт-ао цена])</f>
        <v>0.43269396082527178</v>
      </c>
      <c r="V362" s="5">
        <f>(Таблица1[[#This Row],[СевСт-ао цена]]-MIN(Таблица1[СевСт-ао цена]))/(MAX(Таблица1[СевСт-ао цена])-MIN(Таблица1[СевСт-ао цена]))</f>
        <v>0.4134258705277013</v>
      </c>
      <c r="W362" s="5">
        <f>(Таблица1[[#This Row],[Аэрофлот - цена]]-AVERAGE(Таблица1[Аэрофлот - цена]))/_xlfn.STDEV.S(Таблица1[Аэрофлот - цена])</f>
        <v>1.8220917187927319</v>
      </c>
      <c r="X362" s="5">
        <f>(Таблица1[[#This Row],[Аэрофлот - цена]]-MIN(Таблица1[Аэрофлот - цена]))/(MAX(Таблица1[Аэрофлот - цена])-MIN(Таблица1[Аэрофлот - цена]))</f>
        <v>0.68227780734433219</v>
      </c>
    </row>
    <row r="363" spans="1:24" x14ac:dyDescent="0.25">
      <c r="A363" s="1">
        <v>42730</v>
      </c>
      <c r="B363" s="6">
        <v>66.8</v>
      </c>
      <c r="C363" s="6">
        <v>942.2</v>
      </c>
      <c r="D363" s="6">
        <v>152.85</v>
      </c>
      <c r="E363">
        <v>275210</v>
      </c>
      <c r="F363">
        <v>1669010</v>
      </c>
      <c r="G363">
        <v>8992600</v>
      </c>
      <c r="H363" s="5">
        <f>(Таблица1[[#This Row],[БСП ао - цена]]-B362)/B362</f>
        <v>2.7692307692307648E-2</v>
      </c>
      <c r="I363" s="5">
        <f>(Таблица1[[#This Row],[СевСт-ао цена]]-C362)/C362</f>
        <v>4.5959147424511647E-2</v>
      </c>
      <c r="J363" s="5">
        <f>(Таблица1[[#This Row],[Аэрофлот - цена]]-D362)/D362</f>
        <v>-2.9354207436400326E-3</v>
      </c>
      <c r="K363" s="5">
        <f>LN(Таблица1[[#This Row],[БСП ао - объём]])</f>
        <v>12.525289721590447</v>
      </c>
      <c r="L363" s="5">
        <f>LN(Таблица1[[#This Row],[СевСт-ао - объём]])</f>
        <v>14.327741194237767</v>
      </c>
      <c r="M363" s="5">
        <f>LN(Таблица1[[#This Row],[Аэрофлот - объём]])</f>
        <v>16.011912574868177</v>
      </c>
      <c r="N363" s="6">
        <f>Таблица1[[#This Row],[БСП ао - цена]]*10</f>
        <v>668</v>
      </c>
      <c r="O363" s="6">
        <f>Таблица1[[#This Row],[Аэрофлот - цена]]*10</f>
        <v>1528.5</v>
      </c>
      <c r="P363" s="5">
        <f>Таблица1[[#This Row],[БСП ао - объём]]*Таблица1[[#This Row],[БСП ао - цена]]</f>
        <v>18384028</v>
      </c>
      <c r="Q363" s="5">
        <f>Таблица1[[#This Row],[СевСт-ао - объём]]*Таблица1[[#This Row],[СевСт-ао цена]]</f>
        <v>1572541222</v>
      </c>
      <c r="R363" s="5">
        <f>Таблица1[[#This Row],[Аэрофлот - объём]]*Таблица1[[#This Row],[Аэрофлот - цена]]</f>
        <v>1374518910</v>
      </c>
      <c r="S363" s="5">
        <f>(Таблица1[[#This Row],[БСП ао - цена]]-AVERAGE(Таблица1[БСП ао - цена]))/_xlfn.STDEV.S(Таблица1[БСП ао - цена])</f>
        <v>0.12968179805207597</v>
      </c>
      <c r="T363" s="5">
        <f>(Таблица1[[#This Row],[БСП ао - цена]]-MIN(Таблица1[БСП ао - цена]))/(MAX(Таблица1[БСП ао - цена])-MIN(Таблица1[БСП ао - цена]))</f>
        <v>0.27768756089639496</v>
      </c>
      <c r="U363" s="5">
        <f>(Таблица1[[#This Row],[СевСт-ао цена]]-AVERAGE(Таблица1[СевСт-ао цена]))/_xlfn.STDEV.S(Таблица1[СевСт-ао цена])</f>
        <v>0.54145500081386277</v>
      </c>
      <c r="V363" s="5">
        <f>(Таблица1[[#This Row],[СевСт-ао цена]]-MIN(Таблица1[СевСт-ао цена]))/(MAX(Таблица1[СевСт-ао цена])-MIN(Таблица1[СевСт-ао цена]))</f>
        <v>0.43819552470982415</v>
      </c>
      <c r="W363" s="5">
        <f>(Таблица1[[#This Row],[Аэрофлот - цена]]-AVERAGE(Таблица1[Аэрофлот - цена]))/_xlfn.STDEV.S(Таблица1[Аэрофлот - цена])</f>
        <v>1.8108326727186583</v>
      </c>
      <c r="X363" s="5">
        <f>(Таблица1[[#This Row],[Аэрофлот - цена]]-MIN(Таблица1[Аэрофлот - цена]))/(MAX(Таблица1[Аэрофлот - цена])-MIN(Таблица1[Аэрофлот - цена]))</f>
        <v>0.6798829164449175</v>
      </c>
    </row>
    <row r="364" spans="1:24" x14ac:dyDescent="0.25">
      <c r="A364" s="1">
        <v>42737</v>
      </c>
      <c r="B364" s="6">
        <v>68.95</v>
      </c>
      <c r="C364" s="6">
        <v>941.9</v>
      </c>
      <c r="D364" s="6">
        <v>146.31</v>
      </c>
      <c r="E364">
        <v>197520</v>
      </c>
      <c r="F364">
        <v>1574690</v>
      </c>
      <c r="G364">
        <v>13453400</v>
      </c>
      <c r="H364" s="5">
        <f>(Таблица1[[#This Row],[БСП ао - цена]]-B363)/B363</f>
        <v>3.2185628742515057E-2</v>
      </c>
      <c r="I364" s="5">
        <f>(Таблица1[[#This Row],[СевСт-ао цена]]-C363)/C363</f>
        <v>-3.1840373593724071E-4</v>
      </c>
      <c r="J364" s="5">
        <f>(Таблица1[[#This Row],[Аэрофлот - цена]]-D363)/D363</f>
        <v>-4.2787046123650585E-2</v>
      </c>
      <c r="K364" s="5">
        <f>LN(Таблица1[[#This Row],[БСП ао - объём]])</f>
        <v>12.193595124019062</v>
      </c>
      <c r="L364" s="5">
        <f>LN(Таблица1[[#This Row],[СевСт-ао - объём]])</f>
        <v>14.269568985472384</v>
      </c>
      <c r="M364" s="5">
        <f>LN(Таблица1[[#This Row],[Аэрофлот - объём]])</f>
        <v>16.414742420170683</v>
      </c>
      <c r="N364" s="6">
        <f>Таблица1[[#This Row],[БСП ао - цена]]*10</f>
        <v>689.5</v>
      </c>
      <c r="O364" s="6">
        <f>Таблица1[[#This Row],[Аэрофлот - цена]]*10</f>
        <v>1463.1</v>
      </c>
      <c r="P364" s="5">
        <f>Таблица1[[#This Row],[БСП ао - объём]]*Таблица1[[#This Row],[БСП ао - цена]]</f>
        <v>13619004</v>
      </c>
      <c r="Q364" s="5">
        <f>Таблица1[[#This Row],[СевСт-ао - объём]]*Таблица1[[#This Row],[СевСт-ао цена]]</f>
        <v>1483200511</v>
      </c>
      <c r="R364" s="5">
        <f>Таблица1[[#This Row],[Аэрофлот - объём]]*Таблица1[[#This Row],[Аэрофлот - цена]]</f>
        <v>1968366954</v>
      </c>
      <c r="S364" s="5">
        <f>(Таблица1[[#This Row],[БСП ао - цена]]-AVERAGE(Таблица1[БСП ао - цена]))/_xlfn.STDEV.S(Таблица1[БСП ао - цена])</f>
        <v>0.19988958579387828</v>
      </c>
      <c r="T364" s="5">
        <f>(Таблица1[[#This Row],[БСП ао - цена]]-MIN(Таблица1[БСП ао - цена]))/(MAX(Таблица1[БСП ао - цена])-MIN(Таблица1[БСП ао - цена]))</f>
        <v>0.29165313413445931</v>
      </c>
      <c r="U364" s="5">
        <f>(Таблица1[[#This Row],[СевСт-ао цена]]-AVERAGE(Таблица1[СевСт-ао цена]))/_xlfn.STDEV.S(Таблица1[СевСт-ао цена])</f>
        <v>0.54066687733568441</v>
      </c>
      <c r="V364" s="5">
        <f>(Таблица1[[#This Row],[СевСт-ао цена]]-MIN(Таблица1[СевСт-ао цена]))/(MAX(Таблица1[СевСт-ао цена])-MIN(Таблица1[СевСт-ао цена]))</f>
        <v>0.4380160344621275</v>
      </c>
      <c r="W364" s="5">
        <f>(Таблица1[[#This Row],[Аэрофлот - цена]]-AVERAGE(Таблица1[Аэрофлот - цена]))/_xlfn.STDEV.S(Таблица1[Аэрофлот - цена])</f>
        <v>1.6472012031087933</v>
      </c>
      <c r="X364" s="5">
        <f>(Таблица1[[#This Row],[Аэрофлот - цена]]-MIN(Таблица1[Аэрофлот - цена]))/(MAX(Таблица1[Аэрофлот - цена])-MIN(Таблица1[Аэрофлот - цена]))</f>
        <v>0.64507716870675891</v>
      </c>
    </row>
    <row r="365" spans="1:24" x14ac:dyDescent="0.25">
      <c r="A365" s="1">
        <v>42744</v>
      </c>
      <c r="B365" s="6">
        <v>74.7</v>
      </c>
      <c r="C365" s="6">
        <v>942.6</v>
      </c>
      <c r="D365" s="6">
        <v>156.9</v>
      </c>
      <c r="E365">
        <v>573690</v>
      </c>
      <c r="F365">
        <v>1549050</v>
      </c>
      <c r="G365">
        <v>30270300</v>
      </c>
      <c r="H365" s="5">
        <f>(Таблица1[[#This Row],[БСП ао - цена]]-B364)/B364</f>
        <v>8.3393763596809278E-2</v>
      </c>
      <c r="I365" s="5">
        <f>(Таблица1[[#This Row],[СевСт-ао цена]]-C364)/C364</f>
        <v>7.4317868138873075E-4</v>
      </c>
      <c r="J365" s="5">
        <f>(Таблица1[[#This Row],[Аэрофлот - цена]]-D364)/D364</f>
        <v>7.2380561820791486E-2</v>
      </c>
      <c r="K365" s="5">
        <f>LN(Таблица1[[#This Row],[БСП ао - объём]])</f>
        <v>13.25984445972513</v>
      </c>
      <c r="L365" s="5">
        <f>LN(Таблица1[[#This Row],[СевСт-ао - объём]])</f>
        <v>14.253152397767659</v>
      </c>
      <c r="M365" s="5">
        <f>LN(Таблица1[[#This Row],[Аэрофлот - объём]])</f>
        <v>17.225677591751566</v>
      </c>
      <c r="N365" s="6">
        <f>Таблица1[[#This Row],[БСП ао - цена]]*10</f>
        <v>747</v>
      </c>
      <c r="O365" s="6">
        <f>Таблица1[[#This Row],[Аэрофлот - цена]]*10</f>
        <v>1569</v>
      </c>
      <c r="P365" s="5">
        <f>Таблица1[[#This Row],[БСП ао - объём]]*Таблица1[[#This Row],[БСП ао - цена]]</f>
        <v>42854643</v>
      </c>
      <c r="Q365" s="5">
        <f>Таблица1[[#This Row],[СевСт-ао - объём]]*Таблица1[[#This Row],[СевСт-ао цена]]</f>
        <v>1460134530</v>
      </c>
      <c r="R365" s="5">
        <f>Таблица1[[#This Row],[Аэрофлот - объём]]*Таблица1[[#This Row],[Аэрофлот - цена]]</f>
        <v>4749410070</v>
      </c>
      <c r="S365" s="5">
        <f>(Таблица1[[#This Row],[БСП ао - цена]]-AVERAGE(Таблица1[БСП ао - цена]))/_xlfn.STDEV.S(Таблица1[БСП ао - цена])</f>
        <v>0.38765459952195369</v>
      </c>
      <c r="T365" s="5">
        <f>(Таблица1[[#This Row],[БСП ао - цена]]-MIN(Таблица1[БСП ао - цена]))/(MAX(Таблица1[БСП ао - цена])-MIN(Таблица1[БСП ао - цена]))</f>
        <v>0.32900292302695688</v>
      </c>
      <c r="U365" s="5">
        <f>(Таблица1[[#This Row],[СевСт-ао цена]]-AVERAGE(Таблица1[СевСт-ао цена]))/_xlfn.STDEV.S(Таблица1[СевСт-ао цена])</f>
        <v>0.54250583211810022</v>
      </c>
      <c r="V365" s="5">
        <f>(Таблица1[[#This Row],[СевСт-ао цена]]-MIN(Таблица1[СевСт-ао цена]))/(MAX(Таблица1[СевСт-ао цена])-MIN(Таблица1[СевСт-ао цена]))</f>
        <v>0.43843484504008612</v>
      </c>
      <c r="W365" s="5">
        <f>(Таблица1[[#This Row],[Аэрофлот - цена]]-AVERAGE(Таблица1[Аэрофлот - цена]))/_xlfn.STDEV.S(Таблица1[Аэрофлот - цена])</f>
        <v>1.9121640873853183</v>
      </c>
      <c r="X365" s="5">
        <f>(Таблица1[[#This Row],[Аэрофлот - цена]]-MIN(Таблица1[Аэрофлот - цена]))/(MAX(Таблица1[Аэрофлот - цена])-MIN(Таблица1[Аэрофлот - цена]))</f>
        <v>0.70143693453964884</v>
      </c>
    </row>
    <row r="366" spans="1:24" x14ac:dyDescent="0.25">
      <c r="A366" s="1">
        <v>42751</v>
      </c>
      <c r="B366" s="6">
        <v>70.349999999999994</v>
      </c>
      <c r="C366" s="6">
        <v>912.7</v>
      </c>
      <c r="D366" s="6">
        <v>160.5</v>
      </c>
      <c r="E366">
        <v>1023830</v>
      </c>
      <c r="F366">
        <v>1332630</v>
      </c>
      <c r="G366">
        <v>21134500</v>
      </c>
      <c r="H366" s="5">
        <f>(Таблица1[[#This Row],[БСП ао - цена]]-B365)/B365</f>
        <v>-5.8232931726907744E-2</v>
      </c>
      <c r="I366" s="5">
        <f>(Таблица1[[#This Row],[СевСт-ао цена]]-C365)/C365</f>
        <v>-3.1720772331848057E-2</v>
      </c>
      <c r="J366" s="5">
        <f>(Таблица1[[#This Row],[Аэрофлот - цена]]-D365)/D365</f>
        <v>2.2944550669216024E-2</v>
      </c>
      <c r="K366" s="5">
        <f>LN(Таблица1[[#This Row],[БСП ао - объём]])</f>
        <v>13.83906105517447</v>
      </c>
      <c r="L366" s="5">
        <f>LN(Таблица1[[#This Row],[СевСт-ао - объём]])</f>
        <v>14.102664991238983</v>
      </c>
      <c r="M366" s="5">
        <f>LN(Таблица1[[#This Row],[Аэрофлот - объём]])</f>
        <v>16.86641733426292</v>
      </c>
      <c r="N366" s="6">
        <f>Таблица1[[#This Row],[БСП ао - цена]]*10</f>
        <v>703.5</v>
      </c>
      <c r="O366" s="6">
        <f>Таблица1[[#This Row],[Аэрофлот - цена]]*10</f>
        <v>1605</v>
      </c>
      <c r="P366" s="5">
        <f>Таблица1[[#This Row],[БСП ао - объём]]*Таблица1[[#This Row],[БСП ао - цена]]</f>
        <v>72026440.5</v>
      </c>
      <c r="Q366" s="5">
        <f>Таблица1[[#This Row],[СевСт-ао - объём]]*Таблица1[[#This Row],[СевСт-ао цена]]</f>
        <v>1216291401</v>
      </c>
      <c r="R366" s="5">
        <f>Таблица1[[#This Row],[Аэрофлот - объём]]*Таблица1[[#This Row],[Аэрофлот - цена]]</f>
        <v>3392087250</v>
      </c>
      <c r="S366" s="5">
        <f>(Таблица1[[#This Row],[БСП ао - цена]]-AVERAGE(Таблица1[БСП ао - цена]))/_xlfn.STDEV.S(Таблица1[БСП ао - цена])</f>
        <v>0.24560628478853985</v>
      </c>
      <c r="T366" s="5">
        <f>(Таблица1[[#This Row],[БСП ао - цена]]-MIN(Таблица1[БСП ао - цена]))/(MAX(Таблица1[БСП ао - цена])-MIN(Таблица1[БСП ао - цена]))</f>
        <v>0.30074699577784997</v>
      </c>
      <c r="U366" s="5">
        <f>(Таблица1[[#This Row],[СевСт-ао цена]]-AVERAGE(Таблица1[СевСт-ао цена]))/_xlfn.STDEV.S(Таблица1[СевСт-ао цена])</f>
        <v>0.46395619212634037</v>
      </c>
      <c r="V366" s="5">
        <f>(Таблица1[[#This Row],[СевСт-ао цена]]-MIN(Таблица1[СевСт-ао цена]))/(MAX(Таблица1[СевСт-ао цена])-MIN(Таблица1[СевСт-ао цена]))</f>
        <v>0.42054565035299751</v>
      </c>
      <c r="W366" s="5">
        <f>(Таблица1[[#This Row],[Аэрофлот - цена]]-AVERAGE(Таблица1[Аэрофлот - цена]))/_xlfn.STDEV.S(Таблица1[Аэрофлот - цена])</f>
        <v>2.0022364559779042</v>
      </c>
      <c r="X366" s="5">
        <f>(Таблица1[[#This Row],[Аэрофлот - цена]]-MIN(Таблица1[Аэрофлот - цена]))/(MAX(Таблица1[Аэрофлот - цена])-MIN(Таблица1[Аэрофлот - цена]))</f>
        <v>0.72059606173496538</v>
      </c>
    </row>
    <row r="367" spans="1:24" x14ac:dyDescent="0.25">
      <c r="A367" s="1">
        <v>42758</v>
      </c>
      <c r="B367" s="6">
        <v>74.849999999999994</v>
      </c>
      <c r="C367" s="6">
        <v>993.7</v>
      </c>
      <c r="D367" s="6">
        <v>168.5</v>
      </c>
      <c r="E367">
        <v>489500</v>
      </c>
      <c r="F367">
        <v>2799550</v>
      </c>
      <c r="G367">
        <v>16426100</v>
      </c>
      <c r="H367" s="5">
        <f>(Таблица1[[#This Row],[БСП ао - цена]]-B366)/B366</f>
        <v>6.3965884861407252E-2</v>
      </c>
      <c r="I367" s="5">
        <f>(Таблица1[[#This Row],[СевСт-ао цена]]-C366)/C366</f>
        <v>8.8747671743179574E-2</v>
      </c>
      <c r="J367" s="5">
        <f>(Таблица1[[#This Row],[Аэрофлот - цена]]-D366)/D366</f>
        <v>4.9844236760124609E-2</v>
      </c>
      <c r="K367" s="5">
        <f>LN(Таблица1[[#This Row],[БСП ао - объём]])</f>
        <v>13.101139740952702</v>
      </c>
      <c r="L367" s="5">
        <f>LN(Таблица1[[#This Row],[СевСт-ао - объём]])</f>
        <v>14.844969247943794</v>
      </c>
      <c r="M367" s="5">
        <f>LN(Таблица1[[#This Row],[Аэрофлот - объём]])</f>
        <v>16.614382091173155</v>
      </c>
      <c r="N367" s="6">
        <f>Таблица1[[#This Row],[БСП ао - цена]]*10</f>
        <v>748.5</v>
      </c>
      <c r="O367" s="6">
        <f>Таблица1[[#This Row],[Аэрофлот - цена]]*10</f>
        <v>1685</v>
      </c>
      <c r="P367" s="5">
        <f>Таблица1[[#This Row],[БСП ао - объём]]*Таблица1[[#This Row],[БСП ао - цена]]</f>
        <v>36639075</v>
      </c>
      <c r="Q367" s="5">
        <f>Таблица1[[#This Row],[СевСт-ао - объём]]*Таблица1[[#This Row],[СевСт-ао цена]]</f>
        <v>2781912835</v>
      </c>
      <c r="R367" s="5">
        <f>Таблица1[[#This Row],[Аэрофлот - объём]]*Таблица1[[#This Row],[Аэрофлот - цена]]</f>
        <v>2767797850</v>
      </c>
      <c r="S367" s="5">
        <f>(Таблица1[[#This Row],[БСП ао - цена]]-AVERAGE(Таблица1[БСП ао - цена]))/_xlfn.STDEV.S(Таблица1[БСП ао - цена])</f>
        <v>0.39255281727138147</v>
      </c>
      <c r="T367" s="5">
        <f>(Таблица1[[#This Row],[БСП ао - цена]]-MIN(Таблица1[БСП ао - цена]))/(MAX(Таблица1[БСП ао - цена])-MIN(Таблица1[БСП ао - цена]))</f>
        <v>0.3299772653458915</v>
      </c>
      <c r="U367" s="5">
        <f>(Таблица1[[#This Row],[СевСт-ао цена]]-AVERAGE(Таблица1[СевСт-ао цена]))/_xlfn.STDEV.S(Таблица1[СевСт-ао цена])</f>
        <v>0.67674953123445258</v>
      </c>
      <c r="V367" s="5">
        <f>(Таблица1[[#This Row],[СевСт-ао цена]]-MIN(Таблица1[СевСт-ао цена]))/(MAX(Таблица1[СевСт-ао цена])-MIN(Таблица1[СевСт-ао цена]))</f>
        <v>0.46900801723106383</v>
      </c>
      <c r="W367" s="5">
        <f>(Таблица1[[#This Row],[Аэрофлот - цена]]-AVERAGE(Таблица1[Аэрофлот - цена]))/_xlfn.STDEV.S(Таблица1[Аэрофлот - цена])</f>
        <v>2.2023972750725407</v>
      </c>
      <c r="X367" s="5">
        <f>(Таблица1[[#This Row],[Аэрофлот - цена]]-MIN(Таблица1[Аэрофлот - цена]))/(MAX(Таблица1[Аэрофлот - цена])-MIN(Таблица1[Аэрофлот - цена]))</f>
        <v>0.76317189994678025</v>
      </c>
    </row>
    <row r="368" spans="1:24" x14ac:dyDescent="0.25">
      <c r="A368" s="1">
        <v>42765</v>
      </c>
      <c r="B368" s="6">
        <v>74.650000000000006</v>
      </c>
      <c r="C368" s="6">
        <v>932.6</v>
      </c>
      <c r="D368" s="6">
        <v>178.5</v>
      </c>
      <c r="E368">
        <v>421840</v>
      </c>
      <c r="F368">
        <v>2415420</v>
      </c>
      <c r="G368">
        <v>18426700</v>
      </c>
      <c r="H368" s="5">
        <f>(Таблица1[[#This Row],[БСП ао - цена]]-B367)/B367</f>
        <v>-2.6720106880426006E-3</v>
      </c>
      <c r="I368" s="5">
        <f>(Таблица1[[#This Row],[СевСт-ао цена]]-C367)/C367</f>
        <v>-6.1487370433732536E-2</v>
      </c>
      <c r="J368" s="5">
        <f>(Таблица1[[#This Row],[Аэрофлот - цена]]-D367)/D367</f>
        <v>5.9347181008902079E-2</v>
      </c>
      <c r="K368" s="5">
        <f>LN(Таблица1[[#This Row],[БСП ао - объём]])</f>
        <v>12.952381374204352</v>
      </c>
      <c r="L368" s="5">
        <f>LN(Таблица1[[#This Row],[СевСт-ао - объём]])</f>
        <v>14.697383742991168</v>
      </c>
      <c r="M368" s="5">
        <f>LN(Таблица1[[#This Row],[Аэрофлот - объём]])</f>
        <v>16.729311257726447</v>
      </c>
      <c r="N368" s="6">
        <f>Таблица1[[#This Row],[БСП ао - цена]]*10</f>
        <v>746.5</v>
      </c>
      <c r="O368" s="6">
        <f>Таблица1[[#This Row],[Аэрофлот - цена]]*10</f>
        <v>1785</v>
      </c>
      <c r="P368" s="5">
        <f>Таблица1[[#This Row],[БСП ао - объём]]*Таблица1[[#This Row],[БСП ао - цена]]</f>
        <v>31490356.000000004</v>
      </c>
      <c r="Q368" s="5">
        <f>Таблица1[[#This Row],[СевСт-ао - объём]]*Таблица1[[#This Row],[СевСт-ао цена]]</f>
        <v>2252620692</v>
      </c>
      <c r="R368" s="5">
        <f>Таблица1[[#This Row],[Аэрофлот - объём]]*Таблица1[[#This Row],[Аэрофлот - цена]]</f>
        <v>3289165950</v>
      </c>
      <c r="S368" s="5">
        <f>(Таблица1[[#This Row],[БСП ао - цена]]-AVERAGE(Таблица1[БСП ао - цена]))/_xlfn.STDEV.S(Таблица1[БСП ао - цена])</f>
        <v>0.38602186027214447</v>
      </c>
      <c r="T368" s="5">
        <f>(Таблица1[[#This Row],[БСП ао - цена]]-MIN(Таблица1[БСП ао - цена]))/(MAX(Таблица1[БСП ао - цена])-MIN(Таблица1[БСП ао - цена]))</f>
        <v>0.32867814225397862</v>
      </c>
      <c r="U368" s="5">
        <f>(Таблица1[[#This Row],[СевСт-ао цена]]-AVERAGE(Таблица1[СевСт-ао цена]))/_xlfn.STDEV.S(Таблица1[СевСт-ао цена])</f>
        <v>0.51623504951216048</v>
      </c>
      <c r="V368" s="5">
        <f>(Таблица1[[#This Row],[СевСт-ао цена]]-MIN(Таблица1[СевСт-ао цена]))/(MAX(Таблица1[СевСт-ао цена])-MIN(Таблица1[СевСт-ао цена]))</f>
        <v>0.43245183678353472</v>
      </c>
      <c r="W368" s="5">
        <f>(Таблица1[[#This Row],[Аэрофлот - цена]]-AVERAGE(Таблица1[Аэрофлот - цена]))/_xlfn.STDEV.S(Таблица1[Аэрофлот - цена])</f>
        <v>2.4525982989408361</v>
      </c>
      <c r="X368" s="5">
        <f>(Таблица1[[#This Row],[Аэрофлот - цена]]-MIN(Таблица1[Аэрофлот - цена]))/(MAX(Таблица1[Аэрофлот - цена])-MIN(Таблица1[Аэрофлот - цена]))</f>
        <v>0.81639169771154874</v>
      </c>
    </row>
    <row r="369" spans="1:24" x14ac:dyDescent="0.25">
      <c r="A369" s="1">
        <v>42772</v>
      </c>
      <c r="B369" s="6">
        <v>71.900000000000006</v>
      </c>
      <c r="C369" s="6">
        <v>909.8</v>
      </c>
      <c r="D369" s="6">
        <v>179.5</v>
      </c>
      <c r="E369">
        <v>541190</v>
      </c>
      <c r="F369">
        <v>4308550</v>
      </c>
      <c r="G369">
        <v>19525300</v>
      </c>
      <c r="H369" s="5">
        <f>(Таблица1[[#This Row],[БСП ао - цена]]-B368)/B368</f>
        <v>-3.6838580040187537E-2</v>
      </c>
      <c r="I369" s="5">
        <f>(Таблица1[[#This Row],[СевСт-ао цена]]-C368)/C368</f>
        <v>-2.444778039888491E-2</v>
      </c>
      <c r="J369" s="5">
        <f>(Таблица1[[#This Row],[Аэрофлот - цена]]-D368)/D368</f>
        <v>5.6022408963585435E-3</v>
      </c>
      <c r="K369" s="5">
        <f>LN(Таблица1[[#This Row],[БСП ао - объём]])</f>
        <v>13.201525697650558</v>
      </c>
      <c r="L369" s="5">
        <f>LN(Таблица1[[#This Row],[СевСт-ао - объём]])</f>
        <v>15.276111978561547</v>
      </c>
      <c r="M369" s="5">
        <f>LN(Таблица1[[#This Row],[Аэрофлот - объём]])</f>
        <v>16.787221618488758</v>
      </c>
      <c r="N369" s="6">
        <f>Таблица1[[#This Row],[БСП ао - цена]]*10</f>
        <v>719</v>
      </c>
      <c r="O369" s="6">
        <f>Таблица1[[#This Row],[Аэрофлот - цена]]*10</f>
        <v>1795</v>
      </c>
      <c r="P369" s="5">
        <f>Таблица1[[#This Row],[БСП ао - объём]]*Таблица1[[#This Row],[БСП ао - цена]]</f>
        <v>38911561</v>
      </c>
      <c r="Q369" s="5">
        <f>Таблица1[[#This Row],[СевСт-ао - объём]]*Таблица1[[#This Row],[СевСт-ао цена]]</f>
        <v>3919918790</v>
      </c>
      <c r="R369" s="5">
        <f>Таблица1[[#This Row],[Аэрофлот - объём]]*Таблица1[[#This Row],[Аэрофлот - цена]]</f>
        <v>3504791350</v>
      </c>
      <c r="S369" s="5">
        <f>(Таблица1[[#This Row],[БСП ао - цена]]-AVERAGE(Таблица1[БСП ао - цена]))/_xlfn.STDEV.S(Таблица1[БСП ао - цена])</f>
        <v>0.2962212015326301</v>
      </c>
      <c r="T369" s="5">
        <f>(Таблица1[[#This Row],[БСП ао - цена]]-MIN(Таблица1[БСП ао - цена]))/(MAX(Таблица1[БСП ао - цена])-MIN(Таблица1[БСП ао - цена]))</f>
        <v>0.31081519974017546</v>
      </c>
      <c r="U369" s="5">
        <f>(Таблица1[[#This Row],[СевСт-ао цена]]-AVERAGE(Таблица1[СевСт-ао цена]))/_xlfn.STDEV.S(Таблица1[СевСт-ао цена])</f>
        <v>0.45633766517061758</v>
      </c>
      <c r="V369" s="5">
        <f>(Таблица1[[#This Row],[СевСт-ао цена]]-MIN(Таблица1[СевСт-ао цена]))/(MAX(Таблица1[СевСт-ао цена])-MIN(Таблица1[СевСт-ао цена]))</f>
        <v>0.41881057795859755</v>
      </c>
      <c r="W369" s="5">
        <f>(Таблица1[[#This Row],[Аэрофлот - цена]]-AVERAGE(Таблица1[Аэрофлот - цена]))/_xlfn.STDEV.S(Таблица1[Аэрофлот - цена])</f>
        <v>2.4776184013276659</v>
      </c>
      <c r="X369" s="5">
        <f>(Таблица1[[#This Row],[Аэрофлот - цена]]-MIN(Таблица1[Аэрофлот - цена]))/(MAX(Таблица1[Аэрофлот - цена])-MIN(Таблица1[Аэрофлот - цена]))</f>
        <v>0.8217136774880256</v>
      </c>
    </row>
    <row r="370" spans="1:24" x14ac:dyDescent="0.25">
      <c r="A370" s="1">
        <v>42779</v>
      </c>
      <c r="B370" s="6">
        <v>70.95</v>
      </c>
      <c r="C370" s="6">
        <v>882.9</v>
      </c>
      <c r="D370" s="6">
        <v>173.1</v>
      </c>
      <c r="E370">
        <v>739810</v>
      </c>
      <c r="F370">
        <v>2509560</v>
      </c>
      <c r="G370">
        <v>13702400</v>
      </c>
      <c r="H370" s="5">
        <f>(Таблица1[[#This Row],[БСП ао - цена]]-B369)/B369</f>
        <v>-1.3212795549374169E-2</v>
      </c>
      <c r="I370" s="5">
        <f>(Таблица1[[#This Row],[СевСт-ао цена]]-C369)/C369</f>
        <v>-2.9566937788524927E-2</v>
      </c>
      <c r="J370" s="5">
        <f>(Таблица1[[#This Row],[Аэрофлот - цена]]-D369)/D369</f>
        <v>-3.5654596100278581E-2</v>
      </c>
      <c r="K370" s="5">
        <f>LN(Таблица1[[#This Row],[БСП ао - объём]])</f>
        <v>13.514148675455937</v>
      </c>
      <c r="L370" s="5">
        <f>LN(Таблица1[[#This Row],[СевСт-ао - объём]])</f>
        <v>14.735617996936554</v>
      </c>
      <c r="M370" s="5">
        <f>LN(Таблица1[[#This Row],[Аэрофлот - объём]])</f>
        <v>16.433081557937445</v>
      </c>
      <c r="N370" s="6">
        <f>Таблица1[[#This Row],[БСП ао - цена]]*10</f>
        <v>709.5</v>
      </c>
      <c r="O370" s="6">
        <f>Таблица1[[#This Row],[Аэрофлот - цена]]*10</f>
        <v>1731</v>
      </c>
      <c r="P370" s="5">
        <f>Таблица1[[#This Row],[БСП ао - объём]]*Таблица1[[#This Row],[БСП ао - цена]]</f>
        <v>52489519.5</v>
      </c>
      <c r="Q370" s="5">
        <f>Таблица1[[#This Row],[СевСт-ао - объём]]*Таблица1[[#This Row],[СевСт-ао цена]]</f>
        <v>2215690524</v>
      </c>
      <c r="R370" s="5">
        <f>Таблица1[[#This Row],[Аэрофлот - объём]]*Таблица1[[#This Row],[Аэрофлот - цена]]</f>
        <v>2371885440</v>
      </c>
      <c r="S370" s="5">
        <f>(Таблица1[[#This Row],[БСП ао - цена]]-AVERAGE(Таблица1[БСП ао - цена]))/_xlfn.STDEV.S(Таблица1[БСП ао - цена])</f>
        <v>0.26519915578625236</v>
      </c>
      <c r="T370" s="5">
        <f>(Таблица1[[#This Row],[БСП ао - цена]]-MIN(Таблица1[БСП ао - цена]))/(MAX(Таблица1[БСП ао - цена])-MIN(Таблица1[БСП ао - цена]))</f>
        <v>0.30464436505358888</v>
      </c>
      <c r="U370" s="5">
        <f>(Таблица1[[#This Row],[СевСт-ао цена]]-AVERAGE(Таблица1[СевСт-ао цена]))/_xlfn.STDEV.S(Таблица1[СевСт-ао цена])</f>
        <v>0.38566925996063967</v>
      </c>
      <c r="V370" s="5">
        <f>(Таблица1[[#This Row],[СевСт-ао цена]]-MIN(Таблица1[СевСт-ао цена]))/(MAX(Таблица1[СевСт-ао цена])-MIN(Таблица1[СевСт-ао цена]))</f>
        <v>0.40271628574847423</v>
      </c>
      <c r="W370" s="5">
        <f>(Таблица1[[#This Row],[Аэрофлот - цена]]-AVERAGE(Таблица1[Аэрофлот - цена]))/_xlfn.STDEV.S(Таблица1[Аэрофлот - цена])</f>
        <v>2.3174897460519568</v>
      </c>
      <c r="X370" s="5">
        <f>(Таблица1[[#This Row],[Аэрофлот - цена]]-MIN(Таблица1[Аэрофлот - цена]))/(MAX(Таблица1[Аэрофлот - цена])-MIN(Таблица1[Аэрофлот - цена]))</f>
        <v>0.78765300691857365</v>
      </c>
    </row>
    <row r="371" spans="1:24" x14ac:dyDescent="0.25">
      <c r="A371" s="1">
        <v>42786</v>
      </c>
      <c r="B371" s="6">
        <v>67.75</v>
      </c>
      <c r="C371" s="6">
        <v>849.7</v>
      </c>
      <c r="D371" s="6">
        <v>167</v>
      </c>
      <c r="E371">
        <v>548630</v>
      </c>
      <c r="F371">
        <v>2349200</v>
      </c>
      <c r="G371">
        <v>7274200</v>
      </c>
      <c r="H371" s="5">
        <f>(Таблица1[[#This Row],[БСП ао - цена]]-B370)/B370</f>
        <v>-4.5102184637068395E-2</v>
      </c>
      <c r="I371" s="5">
        <f>(Таблица1[[#This Row],[СевСт-ао цена]]-C370)/C370</f>
        <v>-3.7603352588061995E-2</v>
      </c>
      <c r="J371" s="5">
        <f>(Таблица1[[#This Row],[Аэрофлот - цена]]-D370)/D370</f>
        <v>-3.5239745811669526E-2</v>
      </c>
      <c r="K371" s="5">
        <f>LN(Таблица1[[#This Row],[БСП ао - объём]])</f>
        <v>13.21517954064233</v>
      </c>
      <c r="L371" s="5">
        <f>LN(Таблица1[[#This Row],[СевСт-ао - объём]])</f>
        <v>14.669585402630501</v>
      </c>
      <c r="M371" s="5">
        <f>LN(Таблица1[[#This Row],[Аэрофлот - объём]])</f>
        <v>15.799844399339428</v>
      </c>
      <c r="N371" s="6">
        <f>Таблица1[[#This Row],[БСП ао - цена]]*10</f>
        <v>677.5</v>
      </c>
      <c r="O371" s="6">
        <f>Таблица1[[#This Row],[Аэрофлот - цена]]*10</f>
        <v>1670</v>
      </c>
      <c r="P371" s="5">
        <f>Таблица1[[#This Row],[БСП ао - объём]]*Таблица1[[#This Row],[БСП ао - цена]]</f>
        <v>37169682.5</v>
      </c>
      <c r="Q371" s="5">
        <f>Таблица1[[#This Row],[СевСт-ао - объём]]*Таблица1[[#This Row],[СевСт-ао цена]]</f>
        <v>1996115240</v>
      </c>
      <c r="R371" s="5">
        <f>Таблица1[[#This Row],[Аэрофлот - объём]]*Таблица1[[#This Row],[Аэрофлот - цена]]</f>
        <v>1214791400</v>
      </c>
      <c r="S371" s="5">
        <f>(Таблица1[[#This Row],[БСП ао - цена]]-AVERAGE(Таблица1[БСП ао - цена]))/_xlfn.STDEV.S(Таблица1[БСП ао - цена])</f>
        <v>0.16070384379845376</v>
      </c>
      <c r="T371" s="5">
        <f>(Таблица1[[#This Row],[БСП ао - цена]]-MIN(Таблица1[БСП ао - цена]))/(MAX(Таблица1[БСП ао - цена])-MIN(Таблица1[БСП ао - цена]))</f>
        <v>0.28385839558298154</v>
      </c>
      <c r="U371" s="5">
        <f>(Таблица1[[#This Row],[СевСт-ао цена]]-AVERAGE(Таблица1[СевСт-ао цена]))/_xlfn.STDEV.S(Таблица1[СевСт-ао цена])</f>
        <v>0.29845026170891975</v>
      </c>
      <c r="V371" s="5">
        <f>(Таблица1[[#This Row],[СевСт-ао цена]]-MIN(Таблица1[СевСт-ао цена]))/(MAX(Таблица1[СевСт-ао цена])-MIN(Таблица1[СевСт-ао цена]))</f>
        <v>0.38285269833672375</v>
      </c>
      <c r="W371" s="5">
        <f>(Таблица1[[#This Row],[Аэрофлот - цена]]-AVERAGE(Таблица1[Аэрофлот - цена]))/_xlfn.STDEV.S(Таблица1[Аэрофлот - цена])</f>
        <v>2.1648671214922963</v>
      </c>
      <c r="X371" s="5">
        <f>(Таблица1[[#This Row],[Аэрофлот - цена]]-MIN(Таблица1[Аэрофлот - цена]))/(MAX(Таблица1[Аэрофлот - цена])-MIN(Таблица1[Аэрофлот - цена]))</f>
        <v>0.75518893028206491</v>
      </c>
    </row>
    <row r="372" spans="1:24" x14ac:dyDescent="0.25">
      <c r="A372" s="1">
        <v>42793</v>
      </c>
      <c r="B372" s="6">
        <v>63.65</v>
      </c>
      <c r="C372" s="6">
        <v>825</v>
      </c>
      <c r="D372" s="6">
        <v>168.85</v>
      </c>
      <c r="E372">
        <v>661220</v>
      </c>
      <c r="F372">
        <v>2918270</v>
      </c>
      <c r="G372">
        <v>29904400</v>
      </c>
      <c r="H372" s="5">
        <f>(Таблица1[[#This Row],[БСП ао - цена]]-B371)/B371</f>
        <v>-6.051660516605168E-2</v>
      </c>
      <c r="I372" s="5">
        <f>(Таблица1[[#This Row],[СевСт-ао цена]]-C371)/C371</f>
        <v>-2.9069083205837405E-2</v>
      </c>
      <c r="J372" s="5">
        <f>(Таблица1[[#This Row],[Аэрофлот - цена]]-D371)/D371</f>
        <v>1.1077844311377212E-2</v>
      </c>
      <c r="K372" s="5">
        <f>LN(Таблица1[[#This Row],[БСП ао - объём]])</f>
        <v>13.401841892505422</v>
      </c>
      <c r="L372" s="5">
        <f>LN(Таблица1[[#This Row],[СевСт-ао - объём]])</f>
        <v>14.886501532913853</v>
      </c>
      <c r="M372" s="5">
        <f>LN(Таблица1[[#This Row],[Аэрофлот - объём]])</f>
        <v>17.213516184724995</v>
      </c>
      <c r="N372" s="6">
        <f>Таблица1[[#This Row],[БСП ао - цена]]*10</f>
        <v>636.5</v>
      </c>
      <c r="O372" s="6">
        <f>Таблица1[[#This Row],[Аэрофлот - цена]]*10</f>
        <v>1688.5</v>
      </c>
      <c r="P372" s="5">
        <f>Таблица1[[#This Row],[БСП ао - объём]]*Таблица1[[#This Row],[БСП ао - цена]]</f>
        <v>42086653</v>
      </c>
      <c r="Q372" s="5">
        <f>Таблица1[[#This Row],[СевСт-ао - объём]]*Таблица1[[#This Row],[СевСт-ао цена]]</f>
        <v>2407572750</v>
      </c>
      <c r="R372" s="5">
        <f>Таблица1[[#This Row],[Аэрофлот - объём]]*Таблица1[[#This Row],[Аэрофлот - цена]]</f>
        <v>5049357940</v>
      </c>
      <c r="S372" s="5">
        <f>(Таблица1[[#This Row],[БСП ао - цена]]-AVERAGE(Таблица1[БСП ао - цена]))/_xlfn.STDEV.S(Таблица1[БСП ао - цена])</f>
        <v>2.681922531408688E-2</v>
      </c>
      <c r="T372" s="5">
        <f>(Таблица1[[#This Row],[БСП ао - цена]]-MIN(Таблица1[БСП ао - цена]))/(MAX(Таблица1[БСП ао - цена])-MIN(Таблица1[БСП ао - цена]))</f>
        <v>0.25722637219876582</v>
      </c>
      <c r="U372" s="5">
        <f>(Таблица1[[#This Row],[СевСт-ао цена]]-AVERAGE(Таблица1[СевСт-ао цена]))/_xlfn.STDEV.S(Таблица1[СевСт-ао цена])</f>
        <v>0.23356142867224836</v>
      </c>
      <c r="V372" s="5">
        <f>(Таблица1[[#This Row],[СевСт-ао цена]]-MIN(Таблица1[СевСт-ао цена]))/(MAX(Таблица1[СевСт-ао цена])-MIN(Таблица1[СевСт-ао цена]))</f>
        <v>0.36807466794304178</v>
      </c>
      <c r="W372" s="5">
        <f>(Таблица1[[#This Row],[Аэрофлот - цена]]-AVERAGE(Таблица1[Аэрофлот - цена]))/_xlfn.STDEV.S(Таблица1[Аэрофлот - цена])</f>
        <v>2.211154310907931</v>
      </c>
      <c r="X372" s="5">
        <f>(Таблица1[[#This Row],[Аэрофлот - цена]]-MIN(Таблица1[Аэрофлот - цена]))/(MAX(Таблица1[Аэрофлот - цена])-MIN(Таблица1[Аэрофлот - цена]))</f>
        <v>0.76503459286854703</v>
      </c>
    </row>
    <row r="373" spans="1:24" x14ac:dyDescent="0.25">
      <c r="A373" s="1">
        <v>42800</v>
      </c>
      <c r="B373" s="6">
        <v>59.4</v>
      </c>
      <c r="C373" s="6">
        <v>810.2</v>
      </c>
      <c r="D373" s="6">
        <v>149.19999999999999</v>
      </c>
      <c r="E373">
        <v>829550</v>
      </c>
      <c r="F373">
        <v>2308260</v>
      </c>
      <c r="G373">
        <v>19124800</v>
      </c>
      <c r="H373" s="5">
        <f>(Таблица1[[#This Row],[БСП ао - цена]]-B372)/B372</f>
        <v>-6.6771406127258445E-2</v>
      </c>
      <c r="I373" s="5">
        <f>(Таблица1[[#This Row],[СевСт-ао цена]]-C372)/C372</f>
        <v>-1.7939393939393884E-2</v>
      </c>
      <c r="J373" s="5">
        <f>(Таблица1[[#This Row],[Аэрофлот - цена]]-D372)/D372</f>
        <v>-0.11637548119632814</v>
      </c>
      <c r="K373" s="5">
        <f>LN(Таблица1[[#This Row],[БСП ао - объём]])</f>
        <v>13.628638664071502</v>
      </c>
      <c r="L373" s="5">
        <f>LN(Таблица1[[#This Row],[СевСт-ао - объём]])</f>
        <v>14.652004551911855</v>
      </c>
      <c r="M373" s="5">
        <f>LN(Таблица1[[#This Row],[Аэрофлот - объём]])</f>
        <v>16.766496480105854</v>
      </c>
      <c r="N373" s="6">
        <f>Таблица1[[#This Row],[БСП ао - цена]]*10</f>
        <v>594</v>
      </c>
      <c r="O373" s="6">
        <f>Таблица1[[#This Row],[Аэрофлот - цена]]*10</f>
        <v>1492</v>
      </c>
      <c r="P373" s="5">
        <f>Таблица1[[#This Row],[БСП ао - объём]]*Таблица1[[#This Row],[БСП ао - цена]]</f>
        <v>49275270</v>
      </c>
      <c r="Q373" s="5">
        <f>Таблица1[[#This Row],[СевСт-ао - объём]]*Таблица1[[#This Row],[СевСт-ао цена]]</f>
        <v>1870152252</v>
      </c>
      <c r="R373" s="5">
        <f>Таблица1[[#This Row],[Аэрофлот - объём]]*Таблица1[[#This Row],[Аэрофлот - цена]]</f>
        <v>2853420160</v>
      </c>
      <c r="S373" s="5">
        <f>(Таблица1[[#This Row],[БСП ао - цена]]-AVERAGE(Таблица1[БСП ао - цена]))/_xlfn.STDEV.S(Таблица1[БСП ао - цена])</f>
        <v>-0.111963610919708</v>
      </c>
      <c r="T373" s="5">
        <f>(Таблица1[[#This Row],[БСП ао - цена]]-MIN(Таблица1[БСП ао - цена]))/(MAX(Таблица1[БСП ао - цена])-MIN(Таблица1[БСП ао - цена]))</f>
        <v>0.22962000649561545</v>
      </c>
      <c r="U373" s="5">
        <f>(Таблица1[[#This Row],[СевСт-ао цена]]-AVERAGE(Таблица1[СевСт-ао цена]))/_xlfn.STDEV.S(Таблица1[СевСт-ао цена])</f>
        <v>0.19468067041545761</v>
      </c>
      <c r="V373" s="5">
        <f>(Таблица1[[#This Row],[СевСт-ао цена]]-MIN(Таблица1[СевСт-ао цена]))/(MAX(Таблица1[СевСт-ао цена])-MIN(Таблица1[СевСт-ао цена]))</f>
        <v>0.35921981572334571</v>
      </c>
      <c r="W373" s="5">
        <f>(Таблица1[[#This Row],[Аэрофлот - цена]]-AVERAGE(Таблица1[Аэрофлот - цена]))/_xlfn.STDEV.S(Таблица1[Аэрофлот - цена])</f>
        <v>1.7195092990067302</v>
      </c>
      <c r="X373" s="5">
        <f>(Таблица1[[#This Row],[Аэрофлот - цена]]-MIN(Таблица1[Аэрофлот - цена]))/(MAX(Таблица1[Аэрофлот - цена])-MIN(Таблица1[Аэрофлот - цена]))</f>
        <v>0.66045769026077694</v>
      </c>
    </row>
    <row r="374" spans="1:24" x14ac:dyDescent="0.25">
      <c r="A374" s="1">
        <v>42807</v>
      </c>
      <c r="B374" s="6">
        <v>60.8</v>
      </c>
      <c r="C374" s="6">
        <v>833.5</v>
      </c>
      <c r="D374" s="6">
        <v>161.55000000000001</v>
      </c>
      <c r="E374">
        <v>1233710</v>
      </c>
      <c r="F374">
        <v>3826880</v>
      </c>
      <c r="G374">
        <v>21601600</v>
      </c>
      <c r="H374" s="5">
        <f>(Таблица1[[#This Row],[БСП ао - цена]]-B373)/B373</f>
        <v>2.3569023569023545E-2</v>
      </c>
      <c r="I374" s="5">
        <f>(Таблица1[[#This Row],[СевСт-ао цена]]-C373)/C373</f>
        <v>2.8758331276228035E-2</v>
      </c>
      <c r="J374" s="5">
        <f>(Таблица1[[#This Row],[Аэрофлот - цена]]-D373)/D373</f>
        <v>8.2774798927614093E-2</v>
      </c>
      <c r="K374" s="5">
        <f>LN(Таблица1[[#This Row],[БСП ао - объём]])</f>
        <v>14.025536447725012</v>
      </c>
      <c r="L374" s="5">
        <f>LN(Таблица1[[#This Row],[СевСт-ао - объём]])</f>
        <v>15.157560407762579</v>
      </c>
      <c r="M374" s="5">
        <f>LN(Таблица1[[#This Row],[Аэрофлот - объём]])</f>
        <v>16.88827794398512</v>
      </c>
      <c r="N374" s="6">
        <f>Таблица1[[#This Row],[БСП ао - цена]]*10</f>
        <v>608</v>
      </c>
      <c r="O374" s="6">
        <f>Таблица1[[#This Row],[Аэрофлот - цена]]*10</f>
        <v>1615.5</v>
      </c>
      <c r="P374" s="5">
        <f>Таблица1[[#This Row],[БСП ао - объём]]*Таблица1[[#This Row],[БСП ао - цена]]</f>
        <v>75009568</v>
      </c>
      <c r="Q374" s="5">
        <f>Таблица1[[#This Row],[СевСт-ао - объём]]*Таблица1[[#This Row],[СевСт-ао цена]]</f>
        <v>3189704480</v>
      </c>
      <c r="R374" s="5">
        <f>Таблица1[[#This Row],[Аэрофлот - объём]]*Таблица1[[#This Row],[Аэрофлот - цена]]</f>
        <v>3489738480.0000005</v>
      </c>
      <c r="S374" s="5">
        <f>(Таблица1[[#This Row],[БСП ао - цена]]-AVERAGE(Таблица1[БСП ао - цена]))/_xlfn.STDEV.S(Таблица1[БСП ао - цена])</f>
        <v>-6.6246911925046198E-2</v>
      </c>
      <c r="T374" s="5">
        <f>(Таблица1[[#This Row],[БСП ао - цена]]-MIN(Таблица1[БСП ао - цена]))/(MAX(Таблица1[БСП ао - цена])-MIN(Таблица1[БСП ао - цена]))</f>
        <v>0.23871386813900619</v>
      </c>
      <c r="U374" s="5">
        <f>(Таблица1[[#This Row],[СевСт-ао цена]]-AVERAGE(Таблица1[СевСт-ао цена]))/_xlfn.STDEV.S(Таблица1[СевСт-ао цена])</f>
        <v>0.25589159388729721</v>
      </c>
      <c r="V374" s="5">
        <f>(Таблица1[[#This Row],[СевСт-ао цена]]-MIN(Таблица1[СевСт-ао цена]))/(MAX(Таблица1[СевСт-ао цена])-MIN(Таблица1[СевСт-ао цена]))</f>
        <v>0.37316022496111045</v>
      </c>
      <c r="W374" s="5">
        <f>(Таблица1[[#This Row],[Аэрофлот - цена]]-AVERAGE(Таблица1[Аэрофлот - цена]))/_xlfn.STDEV.S(Таблица1[Аэрофлот - цена])</f>
        <v>2.0285075634840757</v>
      </c>
      <c r="X374" s="5">
        <f>(Таблица1[[#This Row],[Аэрофлот - цена]]-MIN(Таблица1[Аэрофлот - цена]))/(MAX(Таблица1[Аэрофлот - цена])-MIN(Таблица1[Аэрофлот - цена]))</f>
        <v>0.72618414050026614</v>
      </c>
    </row>
    <row r="375" spans="1:24" x14ac:dyDescent="0.25">
      <c r="A375" s="1">
        <v>42814</v>
      </c>
      <c r="B375" s="6">
        <v>66.900000000000006</v>
      </c>
      <c r="C375" s="6">
        <v>825</v>
      </c>
      <c r="D375" s="6">
        <v>167.6</v>
      </c>
      <c r="E375">
        <v>525190</v>
      </c>
      <c r="F375">
        <v>3044500</v>
      </c>
      <c r="G375">
        <v>12538500</v>
      </c>
      <c r="H375" s="5">
        <f>(Таблица1[[#This Row],[БСП ао - цена]]-B374)/B374</f>
        <v>0.1003289473684212</v>
      </c>
      <c r="I375" s="5">
        <f>(Таблица1[[#This Row],[СевСт-ао цена]]-C374)/C374</f>
        <v>-1.0197960407918417E-2</v>
      </c>
      <c r="J375" s="5">
        <f>(Таблица1[[#This Row],[Аэрофлот - цена]]-D374)/D374</f>
        <v>3.7449705973382742E-2</v>
      </c>
      <c r="K375" s="5">
        <f>LN(Таблица1[[#This Row],[БСП ао - объём]])</f>
        <v>13.171515380863934</v>
      </c>
      <c r="L375" s="5">
        <f>LN(Таблица1[[#This Row],[СевСт-ао - объём]])</f>
        <v>14.928847242030766</v>
      </c>
      <c r="M375" s="5">
        <f>LN(Таблица1[[#This Row],[Аэрофлот - объём]])</f>
        <v>16.344314468789456</v>
      </c>
      <c r="N375" s="6">
        <f>Таблица1[[#This Row],[БСП ао - цена]]*10</f>
        <v>669</v>
      </c>
      <c r="O375" s="6">
        <f>Таблица1[[#This Row],[Аэрофлот - цена]]*10</f>
        <v>1676</v>
      </c>
      <c r="P375" s="5">
        <f>Таблица1[[#This Row],[БСП ао - объём]]*Таблица1[[#This Row],[БСП ао - цена]]</f>
        <v>35135211</v>
      </c>
      <c r="Q375" s="5">
        <f>Таблица1[[#This Row],[СевСт-ао - объём]]*Таблица1[[#This Row],[СевСт-ао цена]]</f>
        <v>2511712500</v>
      </c>
      <c r="R375" s="5">
        <f>Таблица1[[#This Row],[Аэрофлот - объём]]*Таблица1[[#This Row],[Аэрофлот - цена]]</f>
        <v>2101452600</v>
      </c>
      <c r="S375" s="5">
        <f>(Таблица1[[#This Row],[БСП ао - цена]]-AVERAGE(Таблица1[БСП ао - цена]))/_xlfn.STDEV.S(Таблица1[БСП ао - цена])</f>
        <v>0.13294727655169497</v>
      </c>
      <c r="T375" s="5">
        <f>(Таблица1[[#This Row],[БСП ао - цена]]-MIN(Таблица1[БСП ао - цена]))/(MAX(Таблица1[БСП ао - цена])-MIN(Таблица1[БСП ао - цена]))</f>
        <v>0.27833712244235148</v>
      </c>
      <c r="U375" s="5">
        <f>(Таблица1[[#This Row],[СевСт-ао цена]]-AVERAGE(Таблица1[СевСт-ао цена]))/_xlfn.STDEV.S(Таблица1[СевСт-ао цена])</f>
        <v>0.23356142867224836</v>
      </c>
      <c r="V375" s="5">
        <f>(Таблица1[[#This Row],[СевСт-ао цена]]-MIN(Таблица1[СевСт-ао цена]))/(MAX(Таблица1[СевСт-ао цена])-MIN(Таблица1[СевСт-ао цена]))</f>
        <v>0.36807466794304178</v>
      </c>
      <c r="W375" s="5">
        <f>(Таблица1[[#This Row],[Аэрофлот - цена]]-AVERAGE(Таблица1[Аэрофлот - цена]))/_xlfn.STDEV.S(Таблица1[Аэрофлот - цена])</f>
        <v>2.179879182924394</v>
      </c>
      <c r="X375" s="5">
        <f>(Таблица1[[#This Row],[Аэрофлот - цена]]-MIN(Таблица1[Аэрофлот - цена]))/(MAX(Таблица1[Аэрофлот - цена])-MIN(Таблица1[Аэрофлот - цена]))</f>
        <v>0.75838211814795098</v>
      </c>
    </row>
    <row r="376" spans="1:24" x14ac:dyDescent="0.25">
      <c r="A376" s="1">
        <v>42821</v>
      </c>
      <c r="B376" s="6">
        <v>60.85</v>
      </c>
      <c r="C376" s="6">
        <v>809.9</v>
      </c>
      <c r="D376" s="6">
        <v>168</v>
      </c>
      <c r="E376">
        <v>657330</v>
      </c>
      <c r="F376">
        <v>2395680</v>
      </c>
      <c r="G376">
        <v>9646700</v>
      </c>
      <c r="H376" s="5">
        <f>(Таблица1[[#This Row],[БСП ао - цена]]-B375)/B375</f>
        <v>-9.0433482810164487E-2</v>
      </c>
      <c r="I376" s="5">
        <f>(Таблица1[[#This Row],[СевСт-ао цена]]-C375)/C375</f>
        <v>-1.8303030303030331E-2</v>
      </c>
      <c r="J376" s="5">
        <f>(Таблица1[[#This Row],[Аэрофлот - цена]]-D375)/D375</f>
        <v>2.386634844868769E-3</v>
      </c>
      <c r="K376" s="5">
        <f>LN(Таблица1[[#This Row],[БСП ао - объём]])</f>
        <v>13.395941454469837</v>
      </c>
      <c r="L376" s="5">
        <f>LN(Таблица1[[#This Row],[СевСт-ао - объём]])</f>
        <v>14.689177673371546</v>
      </c>
      <c r="M376" s="5">
        <f>LN(Таблица1[[#This Row],[Аэрофлот - объём]])</f>
        <v>16.082126445918551</v>
      </c>
      <c r="N376" s="6">
        <f>Таблица1[[#This Row],[БСП ао - цена]]*10</f>
        <v>608.5</v>
      </c>
      <c r="O376" s="6">
        <f>Таблица1[[#This Row],[Аэрофлот - цена]]*10</f>
        <v>1680</v>
      </c>
      <c r="P376" s="5">
        <f>Таблица1[[#This Row],[БСП ао - объём]]*Таблица1[[#This Row],[БСП ао - цена]]</f>
        <v>39998530.5</v>
      </c>
      <c r="Q376" s="5">
        <f>Таблица1[[#This Row],[СевСт-ао - объём]]*Таблица1[[#This Row],[СевСт-ао цена]]</f>
        <v>1940261232</v>
      </c>
      <c r="R376" s="5">
        <f>Таблица1[[#This Row],[Аэрофлот - объём]]*Таблица1[[#This Row],[Аэрофлот - цена]]</f>
        <v>1620645600</v>
      </c>
      <c r="S376" s="5">
        <f>(Таблица1[[#This Row],[БСП ао - цена]]-AVERAGE(Таблица1[БСП ао - цена]))/_xlfn.STDEV.S(Таблица1[БСП ао - цена])</f>
        <v>-6.4614172675236711E-2</v>
      </c>
      <c r="T376" s="5">
        <f>(Таблица1[[#This Row],[БСП ао - цена]]-MIN(Таблица1[БСП ао - цена]))/(MAX(Таблица1[БСП ао - цена])-MIN(Таблица1[БСП ао - цена]))</f>
        <v>0.2390386489119844</v>
      </c>
      <c r="U376" s="5">
        <f>(Таблица1[[#This Row],[СевСт-ао цена]]-AVERAGE(Таблица1[СевСт-ао цена]))/_xlfn.STDEV.S(Таблица1[СевСт-ао цена])</f>
        <v>0.19389254693727923</v>
      </c>
      <c r="V376" s="5">
        <f>(Таблица1[[#This Row],[СевСт-ао цена]]-MIN(Таблица1[СевСт-ао цена]))/(MAX(Таблица1[СевСт-ао цена])-MIN(Таблица1[СевСт-ао цена]))</f>
        <v>0.35904032547564907</v>
      </c>
      <c r="W376" s="5">
        <f>(Таблица1[[#This Row],[Аэрофлот - цена]]-AVERAGE(Таблица1[Аэрофлот - цена]))/_xlfn.STDEV.S(Таблица1[Аэрофлот - цена])</f>
        <v>2.189887223879126</v>
      </c>
      <c r="X376" s="5">
        <f>(Таблица1[[#This Row],[Аэрофлот - цена]]-MIN(Таблица1[Аэрофлот - цена]))/(MAX(Таблица1[Аэрофлот - цена])-MIN(Таблица1[Аэрофлот - цена]))</f>
        <v>0.76051091005854177</v>
      </c>
    </row>
    <row r="377" spans="1:24" x14ac:dyDescent="0.25">
      <c r="A377" s="1">
        <v>42828</v>
      </c>
      <c r="B377" s="6">
        <v>61.7</v>
      </c>
      <c r="C377" s="6">
        <v>840</v>
      </c>
      <c r="D377" s="6">
        <v>171.9</v>
      </c>
      <c r="E377">
        <v>885850</v>
      </c>
      <c r="F377">
        <v>3501570</v>
      </c>
      <c r="G377">
        <v>13870000</v>
      </c>
      <c r="H377" s="5">
        <f>(Таблица1[[#This Row],[БСП ао - цена]]-B376)/B376</f>
        <v>1.396877567789649E-2</v>
      </c>
      <c r="I377" s="5">
        <f>(Таблица1[[#This Row],[СевСт-ао цена]]-C376)/C376</f>
        <v>3.7165082108902361E-2</v>
      </c>
      <c r="J377" s="5">
        <f>(Таблица1[[#This Row],[Аэрофлот - цена]]-D376)/D376</f>
        <v>2.321428571428575E-2</v>
      </c>
      <c r="K377" s="5">
        <f>LN(Таблица1[[#This Row],[БСП ао - объём]])</f>
        <v>13.694302915028583</v>
      </c>
      <c r="L377" s="5">
        <f>LN(Таблица1[[#This Row],[СевСт-ао - объём]])</f>
        <v>15.068721997310126</v>
      </c>
      <c r="M377" s="5">
        <f>LN(Таблица1[[#This Row],[Аэрофлот - объём]])</f>
        <v>16.445238792291015</v>
      </c>
      <c r="N377" s="6">
        <f>Таблица1[[#This Row],[БСП ао - цена]]*10</f>
        <v>617</v>
      </c>
      <c r="O377" s="6">
        <f>Таблица1[[#This Row],[Аэрофлот - цена]]*10</f>
        <v>1719</v>
      </c>
      <c r="P377" s="5">
        <f>Таблица1[[#This Row],[БСП ао - объём]]*Таблица1[[#This Row],[БСП ао - цена]]</f>
        <v>54656945</v>
      </c>
      <c r="Q377" s="5">
        <f>Таблица1[[#This Row],[СевСт-ао - объём]]*Таблица1[[#This Row],[СевСт-ао цена]]</f>
        <v>2941318800</v>
      </c>
      <c r="R377" s="5">
        <f>Таблица1[[#This Row],[Аэрофлот - объём]]*Таблица1[[#This Row],[Аэрофлот - цена]]</f>
        <v>2384253000</v>
      </c>
      <c r="S377" s="5">
        <f>(Таблица1[[#This Row],[БСП ао - цена]]-AVERAGE(Таблица1[БСП ао - цена]))/_xlfn.STDEV.S(Таблица1[БСП ао - цена])</f>
        <v>-3.6857605428477692E-2</v>
      </c>
      <c r="T377" s="5">
        <f>(Таблица1[[#This Row],[БСП ао - цена]]-MIN(Таблица1[БСП ао - цена]))/(MAX(Таблица1[БСП ао - цена])-MIN(Таблица1[БСП ао - цена]))</f>
        <v>0.24455992205261454</v>
      </c>
      <c r="U377" s="5">
        <f>(Таблица1[[#This Row],[СевСт-ао цена]]-AVERAGE(Таблица1[СевСт-ао цена]))/_xlfn.STDEV.S(Таблица1[СевСт-ао цена])</f>
        <v>0.27296760258115804</v>
      </c>
      <c r="V377" s="5">
        <f>(Таблица1[[#This Row],[СевСт-ао цена]]-MIN(Таблица1[СевСт-ао цена]))/(MAX(Таблица1[СевСт-ао цена])-MIN(Таблица1[СевСт-ао цена]))</f>
        <v>0.37704918032786888</v>
      </c>
      <c r="W377" s="5">
        <f>(Таблица1[[#This Row],[Аэрофлот - цена]]-AVERAGE(Таблица1[Аэрофлот - цена]))/_xlfn.STDEV.S(Таблица1[Аэрофлот - цена])</f>
        <v>2.2874656231877615</v>
      </c>
      <c r="X377" s="5">
        <f>(Таблица1[[#This Row],[Аэрофлот - цена]]-MIN(Таблица1[Аэрофлот - цена]))/(MAX(Таблица1[Аэрофлот - цена])-MIN(Таблица1[Аэрофлот - цена]))</f>
        <v>0.78126663118680151</v>
      </c>
    </row>
    <row r="378" spans="1:24" x14ac:dyDescent="0.25">
      <c r="A378" s="1">
        <v>42835</v>
      </c>
      <c r="B378" s="6">
        <v>58.85</v>
      </c>
      <c r="C378" s="6">
        <v>781.4</v>
      </c>
      <c r="D378" s="6">
        <v>161.75</v>
      </c>
      <c r="E378">
        <v>1193300</v>
      </c>
      <c r="F378">
        <v>2881370</v>
      </c>
      <c r="G378">
        <v>17794800</v>
      </c>
      <c r="H378" s="5">
        <f>(Таблица1[[#This Row],[БСП ао - цена]]-B377)/B377</f>
        <v>-4.6191247974068095E-2</v>
      </c>
      <c r="I378" s="5">
        <f>(Таблица1[[#This Row],[СевСт-ао цена]]-C377)/C377</f>
        <v>-6.9761904761904789E-2</v>
      </c>
      <c r="J378" s="5">
        <f>(Таблица1[[#This Row],[Аэрофлот - цена]]-D377)/D377</f>
        <v>-5.9045956951716147E-2</v>
      </c>
      <c r="K378" s="5">
        <f>LN(Таблица1[[#This Row],[БСП ао - объём]])</f>
        <v>13.992233136357747</v>
      </c>
      <c r="L378" s="5">
        <f>LN(Таблица1[[#This Row],[СевСт-ао - объём]])</f>
        <v>14.873776433449839</v>
      </c>
      <c r="M378" s="5">
        <f>LN(Таблица1[[#This Row],[Аэрофлот - объём]])</f>
        <v>16.694416837751159</v>
      </c>
      <c r="N378" s="6">
        <f>Таблица1[[#This Row],[БСП ао - цена]]*10</f>
        <v>588.5</v>
      </c>
      <c r="O378" s="6">
        <f>Таблица1[[#This Row],[Аэрофлот - цена]]*10</f>
        <v>1617.5</v>
      </c>
      <c r="P378" s="5">
        <f>Таблица1[[#This Row],[БСП ао - объём]]*Таблица1[[#This Row],[БСП ао - цена]]</f>
        <v>70225705</v>
      </c>
      <c r="Q378" s="5">
        <f>Таблица1[[#This Row],[СевСт-ао - объём]]*Таблица1[[#This Row],[СевСт-ао цена]]</f>
        <v>2251502518</v>
      </c>
      <c r="R378" s="5">
        <f>Таблица1[[#This Row],[Аэрофлот - объём]]*Таблица1[[#This Row],[Аэрофлот - цена]]</f>
        <v>2878308900</v>
      </c>
      <c r="S378" s="5">
        <f>(Таблица1[[#This Row],[БСП ао - цена]]-AVERAGE(Таблица1[БСП ао - цена]))/_xlfn.STDEV.S(Таблица1[БСП ао - цена])</f>
        <v>-0.12992374266761078</v>
      </c>
      <c r="T378" s="5">
        <f>(Таблица1[[#This Row],[БСП ао - цена]]-MIN(Таблица1[БСП ао - цена]))/(MAX(Таблица1[БСП ао - цена])-MIN(Таблица1[БСП ао - цена]))</f>
        <v>0.22604741799285483</v>
      </c>
      <c r="U378" s="5">
        <f>(Таблица1[[#This Row],[СевСт-ао цена]]-AVERAGE(Таблица1[СевСт-ао цена]))/_xlfn.STDEV.S(Таблица1[СевСт-ао цена])</f>
        <v>0.11902081651035086</v>
      </c>
      <c r="V378" s="5">
        <f>(Таблица1[[#This Row],[СевСт-ао цена]]-MIN(Таблица1[СевСт-ао цена]))/(MAX(Таблица1[СевСт-ао цена])-MIN(Таблица1[СевСт-ао цена]))</f>
        <v>0.34198875194447759</v>
      </c>
      <c r="W378" s="5">
        <f>(Таблица1[[#This Row],[Аэрофлот - цена]]-AVERAGE(Таблица1[Аэрофлот - цена]))/_xlfn.STDEV.S(Таблица1[Аэрофлот - цена])</f>
        <v>2.0335115839614413</v>
      </c>
      <c r="X378" s="5">
        <f>(Таблица1[[#This Row],[Аэрофлот - цена]]-MIN(Таблица1[Аэрофлот - цена]))/(MAX(Таблица1[Аэрофлот - цена])-MIN(Таблица1[Аэрофлот - цена]))</f>
        <v>0.72724853645556142</v>
      </c>
    </row>
    <row r="379" spans="1:24" x14ac:dyDescent="0.25">
      <c r="A379" s="1">
        <v>42842</v>
      </c>
      <c r="B379" s="6">
        <v>60.35</v>
      </c>
      <c r="C379" s="6">
        <v>774</v>
      </c>
      <c r="D379" s="6">
        <v>167.35</v>
      </c>
      <c r="E379">
        <v>815820</v>
      </c>
      <c r="F379">
        <v>3364240</v>
      </c>
      <c r="G379">
        <v>10432300</v>
      </c>
      <c r="H379" s="5">
        <f>(Таблица1[[#This Row],[БСП ао - цена]]-B378)/B378</f>
        <v>2.5488530161427356E-2</v>
      </c>
      <c r="I379" s="5">
        <f>(Таблица1[[#This Row],[СевСт-ао цена]]-C378)/C378</f>
        <v>-9.4701817251087502E-3</v>
      </c>
      <c r="J379" s="5">
        <f>(Таблица1[[#This Row],[Аэрофлот - цена]]-D378)/D378</f>
        <v>3.4621329211746488E-2</v>
      </c>
      <c r="K379" s="5">
        <f>LN(Таблица1[[#This Row],[БСП ао - объём]])</f>
        <v>13.611949021377786</v>
      </c>
      <c r="L379" s="5">
        <f>LN(Таблица1[[#This Row],[СевСт-ао - объём]])</f>
        <v>15.028712641168665</v>
      </c>
      <c r="M379" s="5">
        <f>LN(Таблица1[[#This Row],[Аэрофлот - объём]])</f>
        <v>16.160417320403788</v>
      </c>
      <c r="N379" s="6">
        <f>Таблица1[[#This Row],[БСП ао - цена]]*10</f>
        <v>603.5</v>
      </c>
      <c r="O379" s="6">
        <f>Таблица1[[#This Row],[Аэрофлот - цена]]*10</f>
        <v>1673.5</v>
      </c>
      <c r="P379" s="5">
        <f>Таблица1[[#This Row],[БСП ао - объём]]*Таблица1[[#This Row],[БСП ао - цена]]</f>
        <v>49234737</v>
      </c>
      <c r="Q379" s="5">
        <f>Таблица1[[#This Row],[СевСт-ао - объём]]*Таблица1[[#This Row],[СевСт-ао цена]]</f>
        <v>2603921760</v>
      </c>
      <c r="R379" s="5">
        <f>Таблица1[[#This Row],[Аэрофлот - объём]]*Таблица1[[#This Row],[Аэрофлот - цена]]</f>
        <v>1745845405</v>
      </c>
      <c r="S379" s="5">
        <f>(Таблица1[[#This Row],[БСП ао - цена]]-AVERAGE(Таблица1[БСП ао - цена]))/_xlfn.STDEV.S(Таблица1[БСП ао - цена])</f>
        <v>-8.0941565173330232E-2</v>
      </c>
      <c r="T379" s="5">
        <f>(Таблица1[[#This Row],[БСП ао - цена]]-MIN(Таблица1[БСП ао - цена]))/(MAX(Таблица1[БСП ао - цена])-MIN(Таблица1[БСП ао - цена]))</f>
        <v>0.235790841182202</v>
      </c>
      <c r="U379" s="5">
        <f>(Таблица1[[#This Row],[СевСт-ао цена]]-AVERAGE(Таблица1[СевСт-ао цена]))/_xlfn.STDEV.S(Таблица1[СевСт-ао цена])</f>
        <v>9.9580437381955475E-2</v>
      </c>
      <c r="V379" s="5">
        <f>(Таблица1[[#This Row],[СевСт-ао цена]]-MIN(Таблица1[СевСт-ао цена]))/(MAX(Таблица1[СевСт-ао цена])-MIN(Таблица1[СевСт-ао цена]))</f>
        <v>0.33756132583462967</v>
      </c>
      <c r="W379" s="5">
        <f>(Таблица1[[#This Row],[Аэрофлот - цена]]-AVERAGE(Таблица1[Аэрофлот - цена]))/_xlfn.STDEV.S(Таблица1[Аэрофлот - цена])</f>
        <v>2.1736241573276867</v>
      </c>
      <c r="X379" s="5">
        <f>(Таблица1[[#This Row],[Аэрофлот - цена]]-MIN(Таблица1[Аэрофлот - цена]))/(MAX(Таблица1[Аэрофлот - цена])-MIN(Таблица1[Аэрофлот - цена]))</f>
        <v>0.75705162320383179</v>
      </c>
    </row>
    <row r="380" spans="1:24" x14ac:dyDescent="0.25">
      <c r="A380" s="1">
        <v>42849</v>
      </c>
      <c r="B380" s="6">
        <v>63.35</v>
      </c>
      <c r="C380" s="6">
        <v>776</v>
      </c>
      <c r="D380" s="6">
        <v>175.75</v>
      </c>
      <c r="E380">
        <v>2116230</v>
      </c>
      <c r="F380">
        <v>2835090</v>
      </c>
      <c r="G380">
        <v>13692600</v>
      </c>
      <c r="H380" s="5">
        <f>(Таблица1[[#This Row],[БСП ао - цена]]-B379)/B379</f>
        <v>4.9710024855012427E-2</v>
      </c>
      <c r="I380" s="5">
        <f>(Таблица1[[#This Row],[СевСт-ао цена]]-C379)/C379</f>
        <v>2.5839793281653748E-3</v>
      </c>
      <c r="J380" s="5">
        <f>(Таблица1[[#This Row],[Аэрофлот - цена]]-D379)/D379</f>
        <v>5.0194203764565321E-2</v>
      </c>
      <c r="K380" s="5">
        <f>LN(Таблица1[[#This Row],[БСП ао - объём]])</f>
        <v>14.565146761705556</v>
      </c>
      <c r="L380" s="5">
        <f>LN(Таблица1[[#This Row],[СевСт-ао - объём]])</f>
        <v>14.857584240671841</v>
      </c>
      <c r="M380" s="5">
        <f>LN(Таблица1[[#This Row],[Аэрофлот - объём]])</f>
        <v>16.432366098881559</v>
      </c>
      <c r="N380" s="6">
        <f>Таблица1[[#This Row],[БСП ао - цена]]*10</f>
        <v>633.5</v>
      </c>
      <c r="O380" s="6">
        <f>Таблица1[[#This Row],[Аэрофлот - цена]]*10</f>
        <v>1757.5</v>
      </c>
      <c r="P380" s="5">
        <f>Таблица1[[#This Row],[БСП ао - объём]]*Таблица1[[#This Row],[БСП ао - цена]]</f>
        <v>134063170.5</v>
      </c>
      <c r="Q380" s="5">
        <f>Таблица1[[#This Row],[СевСт-ао - объём]]*Таблица1[[#This Row],[СевСт-ао цена]]</f>
        <v>2200029840</v>
      </c>
      <c r="R380" s="5">
        <f>Таблица1[[#This Row],[Аэрофлот - объём]]*Таблица1[[#This Row],[Аэрофлот - цена]]</f>
        <v>2406474450</v>
      </c>
      <c r="S380" s="5">
        <f>(Таблица1[[#This Row],[БСП ао - цена]]-AVERAGE(Таблица1[БСП ао - цена]))/_xlfn.STDEV.S(Таблица1[БСП ао - цена])</f>
        <v>1.7022789815230865E-2</v>
      </c>
      <c r="T380" s="5">
        <f>(Таблица1[[#This Row],[БСП ао - цена]]-MIN(Таблица1[БСП ао - цена]))/(MAX(Таблица1[БСП ао - цена])-MIN(Таблица1[БСП ао - цена]))</f>
        <v>0.25527768756089642</v>
      </c>
      <c r="U380" s="5">
        <f>(Таблица1[[#This Row],[СевСт-ао цена]]-AVERAGE(Таблица1[СевСт-ао цена]))/_xlfn.STDEV.S(Таблица1[СевСт-ао цена])</f>
        <v>0.10483459390314344</v>
      </c>
      <c r="V380" s="5">
        <f>(Таблица1[[#This Row],[СевСт-ао цена]]-MIN(Таблица1[СевСт-ао цена]))/(MAX(Таблица1[СевСт-ао цена])-MIN(Таблица1[СевСт-ао цена]))</f>
        <v>0.33875792748593991</v>
      </c>
      <c r="W380" s="5">
        <f>(Таблица1[[#This Row],[Аэрофлот - цена]]-AVERAGE(Таблица1[Аэрофлот - цена]))/_xlfn.STDEV.S(Таблица1[Аэрофлот - цена])</f>
        <v>2.3837930173770552</v>
      </c>
      <c r="X380" s="5">
        <f>(Таблица1[[#This Row],[Аэрофлот - цена]]-MIN(Таблица1[Аэрофлот - цена]))/(MAX(Таблица1[Аэрофлот - цена])-MIN(Таблица1[Аэрофлот - цена]))</f>
        <v>0.80175625332623734</v>
      </c>
    </row>
    <row r="381" spans="1:24" x14ac:dyDescent="0.25">
      <c r="A381" s="1">
        <v>42856</v>
      </c>
      <c r="B381" s="6">
        <v>62</v>
      </c>
      <c r="C381" s="6">
        <v>775.3</v>
      </c>
      <c r="D381" s="6">
        <v>187.6</v>
      </c>
      <c r="E381">
        <v>261040</v>
      </c>
      <c r="F381">
        <v>2399350</v>
      </c>
      <c r="G381">
        <v>15250200</v>
      </c>
      <c r="H381" s="5">
        <f>(Таблица1[[#This Row],[БСП ао - цена]]-B380)/B380</f>
        <v>-2.1310181531176028E-2</v>
      </c>
      <c r="I381" s="5">
        <f>(Таблица1[[#This Row],[СевСт-ао цена]]-C380)/C380</f>
        <v>-9.0206185567016169E-4</v>
      </c>
      <c r="J381" s="5">
        <f>(Таблица1[[#This Row],[Аэрофлот - цена]]-D380)/D380</f>
        <v>6.7425320056898969E-2</v>
      </c>
      <c r="K381" s="5">
        <f>LN(Таблица1[[#This Row],[БСП ао - объём]])</f>
        <v>12.472428931267203</v>
      </c>
      <c r="L381" s="5">
        <f>LN(Таблица1[[#This Row],[СевСт-ао - объём]])</f>
        <v>14.690708425302871</v>
      </c>
      <c r="M381" s="5">
        <f>LN(Таблица1[[#This Row],[Аэрофлот - объём]])</f>
        <v>16.540103175685797</v>
      </c>
      <c r="N381" s="6">
        <f>Таблица1[[#This Row],[БСП ао - цена]]*10</f>
        <v>620</v>
      </c>
      <c r="O381" s="6">
        <f>Таблица1[[#This Row],[Аэрофлот - цена]]*10</f>
        <v>1876</v>
      </c>
      <c r="P381" s="5">
        <f>Таблица1[[#This Row],[БСП ао - объём]]*Таблица1[[#This Row],[БСП ао - цена]]</f>
        <v>16184480</v>
      </c>
      <c r="Q381" s="5">
        <f>Таблица1[[#This Row],[СевСт-ао - объём]]*Таблица1[[#This Row],[СевСт-ао цена]]</f>
        <v>1860216055</v>
      </c>
      <c r="R381" s="5">
        <f>Таблица1[[#This Row],[Аэрофлот - объём]]*Таблица1[[#This Row],[Аэрофлот - цена]]</f>
        <v>2860937520</v>
      </c>
      <c r="S381" s="5">
        <f>(Таблица1[[#This Row],[БСП ао - цена]]-AVERAGE(Таблица1[БСП ао - цена]))/_xlfn.STDEV.S(Таблица1[БСП ао - цена])</f>
        <v>-2.7061169929621674E-2</v>
      </c>
      <c r="T381" s="5">
        <f>(Таблица1[[#This Row],[БСП ао - цена]]-MIN(Таблица1[БСП ао - цена]))/(MAX(Таблица1[БСП ао - цена])-MIN(Таблица1[БСП ао - цена]))</f>
        <v>0.24650860669048397</v>
      </c>
      <c r="U381" s="5">
        <f>(Таблица1[[#This Row],[СевСт-ао цена]]-AVERAGE(Таблица1[СевСт-ао цена]))/_xlfn.STDEV.S(Таблица1[СевСт-ао цена])</f>
        <v>0.10299563912072753</v>
      </c>
      <c r="V381" s="5">
        <f>(Таблица1[[#This Row],[СевСт-ао цена]]-MIN(Таблица1[СевСт-ао цена]))/(MAX(Таблица1[СевСт-ао цена])-MIN(Таблица1[СевСт-ао цена]))</f>
        <v>0.3383391169079813</v>
      </c>
      <c r="W381" s="5">
        <f>(Таблица1[[#This Row],[Аэрофлот - цена]]-AVERAGE(Таблица1[Аэрофлот - цена]))/_xlfn.STDEV.S(Таблица1[Аэрофлот - цена])</f>
        <v>2.6802812306609853</v>
      </c>
      <c r="X381" s="5">
        <f>(Таблица1[[#This Row],[Аэрофлот - цена]]-MIN(Таблица1[Аэрофлот - цена]))/(MAX(Таблица1[Аэрофлот - цена])-MIN(Таблица1[Аэрофлот - цена]))</f>
        <v>0.86482171367748795</v>
      </c>
    </row>
    <row r="382" spans="1:24" x14ac:dyDescent="0.25">
      <c r="A382" s="1">
        <v>42863</v>
      </c>
      <c r="B382" s="6">
        <v>63.9</v>
      </c>
      <c r="C382" s="6">
        <v>748.5</v>
      </c>
      <c r="D382" s="6">
        <v>184.15</v>
      </c>
      <c r="E382">
        <v>319620</v>
      </c>
      <c r="F382">
        <v>1973860</v>
      </c>
      <c r="G382">
        <v>11883700</v>
      </c>
      <c r="H382" s="5">
        <f>(Таблица1[[#This Row],[БСП ао - цена]]-B381)/B381</f>
        <v>3.0645161290322558E-2</v>
      </c>
      <c r="I382" s="5">
        <f>(Таблица1[[#This Row],[СевСт-ао цена]]-C381)/C381</f>
        <v>-3.4567264284792926E-2</v>
      </c>
      <c r="J382" s="5">
        <f>(Таблица1[[#This Row],[Аэрофлот - цена]]-D381)/D381</f>
        <v>-1.8390191897654524E-2</v>
      </c>
      <c r="K382" s="5">
        <f>LN(Таблица1[[#This Row],[БСП ао - объём]])</f>
        <v>12.674888069139099</v>
      </c>
      <c r="L382" s="5">
        <f>LN(Таблица1[[#This Row],[СевСт-ао - объём]])</f>
        <v>14.495501574474666</v>
      </c>
      <c r="M382" s="5">
        <f>LN(Таблица1[[#This Row],[Аэрофлот - объём]])</f>
        <v>16.290678271220418</v>
      </c>
      <c r="N382" s="6">
        <f>Таблица1[[#This Row],[БСП ао - цена]]*10</f>
        <v>639</v>
      </c>
      <c r="O382" s="6">
        <f>Таблица1[[#This Row],[Аэрофлот - цена]]*10</f>
        <v>1841.5</v>
      </c>
      <c r="P382" s="5">
        <f>Таблица1[[#This Row],[БСП ао - объём]]*Таблица1[[#This Row],[БСП ао - цена]]</f>
        <v>20423718</v>
      </c>
      <c r="Q382" s="5">
        <f>Таблица1[[#This Row],[СевСт-ао - объём]]*Таблица1[[#This Row],[СевСт-ао цена]]</f>
        <v>1477434210</v>
      </c>
      <c r="R382" s="5">
        <f>Таблица1[[#This Row],[Аэрофлот - объём]]*Таблица1[[#This Row],[Аэрофлот - цена]]</f>
        <v>2188383355</v>
      </c>
      <c r="S382" s="5">
        <f>(Таблица1[[#This Row],[БСП ао - цена]]-AVERAGE(Таблица1[БСП ао - цена]))/_xlfn.STDEV.S(Таблица1[БСП ао - цена])</f>
        <v>3.4982921563133637E-2</v>
      </c>
      <c r="T382" s="5">
        <f>(Таблица1[[#This Row],[БСП ао - цена]]-MIN(Таблица1[БСП ао - цена]))/(MAX(Таблица1[БСП ао - цена])-MIN(Таблица1[БСП ао - цена]))</f>
        <v>0.25885027606365701</v>
      </c>
      <c r="U382" s="5">
        <f>(Таблица1[[#This Row],[СевСт-ао цена]]-AVERAGE(Таблица1[СевСт-ао цена]))/_xlfn.STDEV.S(Таблица1[СевСт-ао цена])</f>
        <v>3.2589941736809035E-2</v>
      </c>
      <c r="V382" s="5">
        <f>(Таблица1[[#This Row],[СевСт-ао цена]]-MIN(Таблица1[СевСт-ао цена]))/(MAX(Таблица1[СевСт-ао цена])-MIN(Таблица1[СевСт-ао цена]))</f>
        <v>0.32230465478042358</v>
      </c>
      <c r="W382" s="5">
        <f>(Таблица1[[#This Row],[Аэрофлот - цена]]-AVERAGE(Таблица1[Аэрофлот - цена]))/_xlfn.STDEV.S(Таблица1[Аэрофлот - цена])</f>
        <v>2.5939618774264233</v>
      </c>
      <c r="X382" s="5">
        <f>(Таблица1[[#This Row],[Аэрофлот - цена]]-MIN(Таблица1[Аэрофлот - цена]))/(MAX(Таблица1[Аэрофлот - цена])-MIN(Таблица1[Аэрофлот - цена]))</f>
        <v>0.8464608834486429</v>
      </c>
    </row>
    <row r="383" spans="1:24" x14ac:dyDescent="0.25">
      <c r="A383" s="1">
        <v>42870</v>
      </c>
      <c r="B383" s="6">
        <v>61.25</v>
      </c>
      <c r="C383" s="6">
        <v>735.6</v>
      </c>
      <c r="D383" s="6">
        <v>189.1</v>
      </c>
      <c r="E383">
        <v>588030</v>
      </c>
      <c r="F383">
        <v>3881810</v>
      </c>
      <c r="G383">
        <v>17648300</v>
      </c>
      <c r="H383" s="5">
        <f>(Таблица1[[#This Row],[БСП ао - цена]]-B382)/B382</f>
        <v>-4.1471048513302015E-2</v>
      </c>
      <c r="I383" s="5">
        <f>(Таблица1[[#This Row],[СевСт-ао цена]]-C382)/C382</f>
        <v>-1.7234468937875721E-2</v>
      </c>
      <c r="J383" s="5">
        <f>(Таблица1[[#This Row],[Аэрофлот - цена]]-D382)/D382</f>
        <v>2.6880260657072975E-2</v>
      </c>
      <c r="K383" s="5">
        <f>LN(Таблица1[[#This Row],[БСП ао - объём]])</f>
        <v>13.284533245987431</v>
      </c>
      <c r="L383" s="5">
        <f>LN(Таблица1[[#This Row],[СевСт-ао - объём]])</f>
        <v>15.171812097669925</v>
      </c>
      <c r="M383" s="5">
        <f>LN(Таблица1[[#This Row],[Аэрофлот - объём]])</f>
        <v>16.686150019424318</v>
      </c>
      <c r="N383" s="6">
        <f>Таблица1[[#This Row],[БСП ао - цена]]*10</f>
        <v>612.5</v>
      </c>
      <c r="O383" s="6">
        <f>Таблица1[[#This Row],[Аэрофлот - цена]]*10</f>
        <v>1891</v>
      </c>
      <c r="P383" s="5">
        <f>Таблица1[[#This Row],[БСП ао - объём]]*Таблица1[[#This Row],[БСП ао - цена]]</f>
        <v>36016837.5</v>
      </c>
      <c r="Q383" s="5">
        <f>Таблица1[[#This Row],[СевСт-ао - объём]]*Таблица1[[#This Row],[СевСт-ао цена]]</f>
        <v>2855459436</v>
      </c>
      <c r="R383" s="5">
        <f>Таблица1[[#This Row],[Аэрофлот - объём]]*Таблица1[[#This Row],[Аэрофлот - цена]]</f>
        <v>3337293530</v>
      </c>
      <c r="S383" s="5">
        <f>(Таблица1[[#This Row],[БСП ао - цена]]-AVERAGE(Таблица1[БСП ао - цена]))/_xlfn.STDEV.S(Таблица1[БСП ао - цена])</f>
        <v>-5.1552258676761949E-2</v>
      </c>
      <c r="T383" s="5">
        <f>(Таблица1[[#This Row],[БСП ао - цена]]-MIN(Таблица1[БСП ао - цена]))/(MAX(Таблица1[БСП ао - цена])-MIN(Таблица1[БСП ао - цена]))</f>
        <v>0.24163689509581038</v>
      </c>
      <c r="U383" s="5">
        <f>(Таблица1[[#This Row],[СевСт-ао цена]]-AVERAGE(Таблица1[СевСт-ао цена]))/_xlfn.STDEV.S(Таблица1[СевСт-ао цена])</f>
        <v>-1.2993678248532261E-3</v>
      </c>
      <c r="V383" s="5">
        <f>(Таблица1[[#This Row],[СевСт-ао цена]]-MIN(Таблица1[СевСт-ао цена]))/(MAX(Таблица1[СевСт-ао цена])-MIN(Таблица1[СевСт-ао цена]))</f>
        <v>0.31458657412947227</v>
      </c>
      <c r="W383" s="5">
        <f>(Таблица1[[#This Row],[Аэрофлот - цена]]-AVERAGE(Таблица1[Аэрофлот - цена]))/_xlfn.STDEV.S(Таблица1[Аэрофлот - цена])</f>
        <v>2.7178113842412293</v>
      </c>
      <c r="X383" s="5">
        <f>(Таблица1[[#This Row],[Аэрофлот - цена]]-MIN(Таблица1[Аэрофлот - цена]))/(MAX(Таблица1[Аэрофлот - цена])-MIN(Таблица1[Аэрофлот - цена]))</f>
        <v>0.87280468334220329</v>
      </c>
    </row>
    <row r="384" spans="1:24" x14ac:dyDescent="0.25">
      <c r="A384" s="1">
        <v>42877</v>
      </c>
      <c r="B384" s="6">
        <v>61.95</v>
      </c>
      <c r="C384" s="6">
        <v>749</v>
      </c>
      <c r="D384" s="6">
        <v>190.1</v>
      </c>
      <c r="E384">
        <v>636820</v>
      </c>
      <c r="F384">
        <v>3180940</v>
      </c>
      <c r="G384">
        <v>15613900</v>
      </c>
      <c r="H384" s="5">
        <f>(Таблица1[[#This Row],[БСП ао - цена]]-B383)/B383</f>
        <v>1.1428571428571475E-2</v>
      </c>
      <c r="I384" s="5">
        <f>(Таблица1[[#This Row],[СевСт-ао цена]]-C383)/C383</f>
        <v>1.8216421968461089E-2</v>
      </c>
      <c r="J384" s="5">
        <f>(Таблица1[[#This Row],[Аэрофлот - цена]]-D383)/D383</f>
        <v>5.2882072977260709E-3</v>
      </c>
      <c r="K384" s="5">
        <f>LN(Таблица1[[#This Row],[БСП ао - объём]])</f>
        <v>13.364242320054295</v>
      </c>
      <c r="L384" s="5">
        <f>LN(Таблица1[[#This Row],[СевСт-ао - объём]])</f>
        <v>14.972687308560307</v>
      </c>
      <c r="M384" s="5">
        <f>LN(Таблица1[[#This Row],[Аэрофлот - объём]])</f>
        <v>16.56367210113309</v>
      </c>
      <c r="N384" s="6">
        <f>Таблица1[[#This Row],[БСП ао - цена]]*10</f>
        <v>619.5</v>
      </c>
      <c r="O384" s="6">
        <f>Таблица1[[#This Row],[Аэрофлот - цена]]*10</f>
        <v>1901</v>
      </c>
      <c r="P384" s="5">
        <f>Таблица1[[#This Row],[БСП ао - объём]]*Таблица1[[#This Row],[БСП ао - цена]]</f>
        <v>39450999</v>
      </c>
      <c r="Q384" s="5">
        <f>Таблица1[[#This Row],[СевСт-ао - объём]]*Таблица1[[#This Row],[СевСт-ао цена]]</f>
        <v>2382524060</v>
      </c>
      <c r="R384" s="5">
        <f>Таблица1[[#This Row],[Аэрофлот - объём]]*Таблица1[[#This Row],[Аэрофлот - цена]]</f>
        <v>2968202390</v>
      </c>
      <c r="S384" s="5">
        <f>(Таблица1[[#This Row],[БСП ао - цена]]-AVERAGE(Таблица1[БСП ао - цена]))/_xlfn.STDEV.S(Таблица1[БСП ао - цена])</f>
        <v>-2.8693909179430932E-2</v>
      </c>
      <c r="T384" s="5">
        <f>(Таблица1[[#This Row],[БСП ао - цена]]-MIN(Таблица1[БСП ао - цена]))/(MAX(Таблица1[БСП ао - цена])-MIN(Таблица1[БСП ао - цена]))</f>
        <v>0.24618382591750573</v>
      </c>
      <c r="U384" s="5">
        <f>(Таблица1[[#This Row],[СевСт-ао цена]]-AVERAGE(Таблица1[СевСт-ао цена]))/_xlfn.STDEV.S(Таблица1[СевСт-ао цена])</f>
        <v>3.3903480867106026E-2</v>
      </c>
      <c r="V384" s="5">
        <f>(Таблица1[[#This Row],[СевСт-ао цена]]-MIN(Таблица1[СевСт-ао цена]))/(MAX(Таблица1[СевСт-ао цена])-MIN(Таблица1[СевСт-ао цена]))</f>
        <v>0.32260380519325116</v>
      </c>
      <c r="W384" s="5">
        <f>(Таблица1[[#This Row],[Аэрофлот - цена]]-AVERAGE(Таблица1[Аэрофлот - цена]))/_xlfn.STDEV.S(Таблица1[Аэрофлот - цена])</f>
        <v>2.742831486628059</v>
      </c>
      <c r="X384" s="5">
        <f>(Таблица1[[#This Row],[Аэрофлот - цена]]-MIN(Таблица1[Аэрофлот - цена]))/(MAX(Таблица1[Аэрофлот - цена])-MIN(Таблица1[Аэрофлот - цена]))</f>
        <v>0.87812666311868015</v>
      </c>
    </row>
    <row r="385" spans="1:24" x14ac:dyDescent="0.25">
      <c r="A385" s="1">
        <v>42884</v>
      </c>
      <c r="B385" s="6">
        <v>60.55</v>
      </c>
      <c r="C385" s="6">
        <v>726.4</v>
      </c>
      <c r="D385" s="6">
        <v>185.8</v>
      </c>
      <c r="E385">
        <v>442000</v>
      </c>
      <c r="F385">
        <v>5025260</v>
      </c>
      <c r="G385">
        <v>15167100</v>
      </c>
      <c r="H385" s="5">
        <f>(Таблица1[[#This Row],[БСП ао - цена]]-B384)/B384</f>
        <v>-2.2598870056497265E-2</v>
      </c>
      <c r="I385" s="5">
        <f>(Таблица1[[#This Row],[СевСт-ао цена]]-C384)/C384</f>
        <v>-3.0173564753004034E-2</v>
      </c>
      <c r="J385" s="5">
        <f>(Таблица1[[#This Row],[Аэрофлот - цена]]-D384)/D384</f>
        <v>-2.2619673855865247E-2</v>
      </c>
      <c r="K385" s="5">
        <f>LN(Таблица1[[#This Row],[БСП ао - объём]])</f>
        <v>12.999065161059836</v>
      </c>
      <c r="L385" s="5">
        <f>LN(Таблица1[[#This Row],[СевСт-ао - объём]])</f>
        <v>15.429987751864411</v>
      </c>
      <c r="M385" s="5">
        <f>LN(Таблица1[[#This Row],[Аэрофлот - объём]])</f>
        <v>16.534639166273486</v>
      </c>
      <c r="N385" s="6">
        <f>Таблица1[[#This Row],[БСП ао - цена]]*10</f>
        <v>605.5</v>
      </c>
      <c r="O385" s="6">
        <f>Таблица1[[#This Row],[Аэрофлот - цена]]*10</f>
        <v>1858</v>
      </c>
      <c r="P385" s="5">
        <f>Таблица1[[#This Row],[БСП ао - объём]]*Таблица1[[#This Row],[БСП ао - цена]]</f>
        <v>26763100</v>
      </c>
      <c r="Q385" s="5">
        <f>Таблица1[[#This Row],[СевСт-ао - объём]]*Таблица1[[#This Row],[СевСт-ао цена]]</f>
        <v>3650348864</v>
      </c>
      <c r="R385" s="5">
        <f>Таблица1[[#This Row],[Аэрофлот - объём]]*Таблица1[[#This Row],[Аэрофлот - цена]]</f>
        <v>2818047180</v>
      </c>
      <c r="S385" s="5">
        <f>(Таблица1[[#This Row],[БСП ао - цена]]-AVERAGE(Таблица1[БСП ао - цена]))/_xlfn.STDEV.S(Таблица1[БСП ао - цена])</f>
        <v>-7.4410608174092965E-2</v>
      </c>
      <c r="T385" s="5">
        <f>(Таблица1[[#This Row],[БСП ао - цена]]-MIN(Таблица1[БСП ао - цена]))/(MAX(Таблица1[БСП ао - цена])-MIN(Таблица1[БСП ао - цена]))</f>
        <v>0.23708996427411499</v>
      </c>
      <c r="U385" s="5">
        <f>(Таблица1[[#This Row],[СевСт-ао цена]]-AVERAGE(Таблица1[СевСт-ао цена]))/_xlfn.STDEV.S(Таблица1[СевСт-ао цена])</f>
        <v>-2.5468487822317944E-2</v>
      </c>
      <c r="V385" s="5">
        <f>(Таблица1[[#This Row],[СевСт-ао цена]]-MIN(Таблица1[СевСт-ао цена]))/(MAX(Таблица1[СевСт-ао цена])-MIN(Таблица1[СевСт-ао цена]))</f>
        <v>0.30908220653344493</v>
      </c>
      <c r="W385" s="5">
        <f>(Таблица1[[#This Row],[Аэрофлот - цена]]-AVERAGE(Таблица1[Аэрофлот - цена]))/_xlfn.STDEV.S(Таблица1[Аэрофлот - цена])</f>
        <v>2.6352450463646924</v>
      </c>
      <c r="X385" s="5">
        <f>(Таблица1[[#This Row],[Аэрофлот - цена]]-MIN(Таблица1[Аэрофлот - цена]))/(MAX(Таблица1[Аэрофлот - цена])-MIN(Таблица1[Аэрофлот - цена]))</f>
        <v>0.85524215007982973</v>
      </c>
    </row>
    <row r="386" spans="1:24" x14ac:dyDescent="0.25">
      <c r="A386" s="1">
        <v>42891</v>
      </c>
      <c r="B386" s="6">
        <v>59</v>
      </c>
      <c r="C386" s="6">
        <v>732.3</v>
      </c>
      <c r="D386" s="6">
        <v>192.85</v>
      </c>
      <c r="E386">
        <v>180770</v>
      </c>
      <c r="F386">
        <v>3014230</v>
      </c>
      <c r="G386">
        <v>11302800</v>
      </c>
      <c r="H386" s="5">
        <f>(Таблица1[[#This Row],[БСП ао - цена]]-B385)/B385</f>
        <v>-2.5598678777869484E-2</v>
      </c>
      <c r="I386" s="5">
        <f>(Таблица1[[#This Row],[СевСт-ао цена]]-C385)/C385</f>
        <v>8.1222466960352117E-3</v>
      </c>
      <c r="J386" s="5">
        <f>(Таблица1[[#This Row],[Аэрофлот - цена]]-D385)/D385</f>
        <v>3.7944025834230261E-2</v>
      </c>
      <c r="K386" s="5">
        <f>LN(Таблица1[[#This Row],[БСП ао - объём]])</f>
        <v>12.1049807839689</v>
      </c>
      <c r="L386" s="5">
        <f>LN(Таблица1[[#This Row],[СевСт-ао - объём]])</f>
        <v>14.918854965807839</v>
      </c>
      <c r="M386" s="5">
        <f>LN(Таблица1[[#This Row],[Аэрофлот - объём]])</f>
        <v>16.240561040598909</v>
      </c>
      <c r="N386" s="6">
        <f>Таблица1[[#This Row],[БСП ао - цена]]*10</f>
        <v>590</v>
      </c>
      <c r="O386" s="6">
        <f>Таблица1[[#This Row],[Аэрофлот - цена]]*10</f>
        <v>1928.5</v>
      </c>
      <c r="P386" s="5">
        <f>Таблица1[[#This Row],[БСП ао - объём]]*Таблица1[[#This Row],[БСП ао - цена]]</f>
        <v>10665430</v>
      </c>
      <c r="Q386" s="5">
        <f>Таблица1[[#This Row],[СевСт-ао - объём]]*Таблица1[[#This Row],[СевСт-ао цена]]</f>
        <v>2207320629</v>
      </c>
      <c r="R386" s="5">
        <f>Таблица1[[#This Row],[Аэрофлот - объём]]*Таблица1[[#This Row],[Аэрофлот - цена]]</f>
        <v>2179744980</v>
      </c>
      <c r="S386" s="5">
        <f>(Таблица1[[#This Row],[БСП ао - цена]]-AVERAGE(Таблица1[БСП ао - цена]))/_xlfn.STDEV.S(Таблица1[БСП ао - цена])</f>
        <v>-0.12502552491818278</v>
      </c>
      <c r="T386" s="5">
        <f>(Таблица1[[#This Row],[БСП ао - цена]]-MIN(Таблица1[БСП ао - цена]))/(MAX(Таблица1[БСП ао - цена])-MIN(Таблица1[БСП ао - цена]))</f>
        <v>0.22702176031178958</v>
      </c>
      <c r="U386" s="5">
        <f>(Таблица1[[#This Row],[СевСт-ао цена]]-AVERAGE(Таблица1[СевСт-ао цена]))/_xlfn.STDEV.S(Таблица1[СевСт-ао цена])</f>
        <v>-9.9687260848135336E-3</v>
      </c>
      <c r="V386" s="5">
        <f>(Таблица1[[#This Row],[СевСт-ао цена]]-MIN(Таблица1[СевСт-ао цена]))/(MAX(Таблица1[СевСт-ао цена])-MIN(Таблица1[СевСт-ао цена]))</f>
        <v>0.31261218140481034</v>
      </c>
      <c r="W386" s="5">
        <f>(Таблица1[[#This Row],[Аэрофлот - цена]]-AVERAGE(Таблица1[Аэрофлот - цена]))/_xlfn.STDEV.S(Таблица1[Аэрофлот - цена])</f>
        <v>2.8116367681918404</v>
      </c>
      <c r="X386" s="5">
        <f>(Таблица1[[#This Row],[Аэрофлот - цена]]-MIN(Таблица1[Аэрофлот - цена]))/(MAX(Таблица1[Аэрофлот - цена])-MIN(Таблица1[Аэрофлот - цена]))</f>
        <v>0.89276210750399143</v>
      </c>
    </row>
    <row r="387" spans="1:24" x14ac:dyDescent="0.25">
      <c r="A387" s="1">
        <v>42898</v>
      </c>
      <c r="B387" s="6">
        <v>58</v>
      </c>
      <c r="C387" s="6">
        <v>717</v>
      </c>
      <c r="D387" s="6">
        <v>174.65</v>
      </c>
      <c r="E387">
        <v>332440</v>
      </c>
      <c r="F387">
        <v>6215210</v>
      </c>
      <c r="G387">
        <v>21856900</v>
      </c>
      <c r="H387" s="5">
        <f>(Таблица1[[#This Row],[БСП ао - цена]]-B386)/B386</f>
        <v>-1.6949152542372881E-2</v>
      </c>
      <c r="I387" s="5">
        <f>(Таблица1[[#This Row],[СевСт-ао цена]]-C386)/C386</f>
        <v>-2.0893076607947501E-2</v>
      </c>
      <c r="J387" s="5">
        <f>(Таблица1[[#This Row],[Аэрофлот - цена]]-D386)/D386</f>
        <v>-9.437386569872952E-2</v>
      </c>
      <c r="K387" s="5">
        <f>LN(Таблица1[[#This Row],[БСП ао - объём]])</f>
        <v>12.714214671666962</v>
      </c>
      <c r="L387" s="5">
        <f>LN(Таблица1[[#This Row],[СевСт-ао - объём]])</f>
        <v>15.642510071575735</v>
      </c>
      <c r="M387" s="5">
        <f>LN(Таблица1[[#This Row],[Аэрофлот - объём]])</f>
        <v>16.900027219128557</v>
      </c>
      <c r="N387" s="6">
        <f>Таблица1[[#This Row],[БСП ао - цена]]*10</f>
        <v>580</v>
      </c>
      <c r="O387" s="6">
        <f>Таблица1[[#This Row],[Аэрофлот - цена]]*10</f>
        <v>1746.5</v>
      </c>
      <c r="P387" s="5">
        <f>Таблица1[[#This Row],[БСП ао - объём]]*Таблица1[[#This Row],[БСП ао - цена]]</f>
        <v>19281520</v>
      </c>
      <c r="Q387" s="5">
        <f>Таблица1[[#This Row],[СевСт-ао - объём]]*Таблица1[[#This Row],[СевСт-ао цена]]</f>
        <v>4456305570</v>
      </c>
      <c r="R387" s="5">
        <f>Таблица1[[#This Row],[Аэрофлот - объём]]*Таблица1[[#This Row],[Аэрофлот - цена]]</f>
        <v>3817307585</v>
      </c>
      <c r="S387" s="5">
        <f>(Таблица1[[#This Row],[БСП ао - цена]]-AVERAGE(Таблица1[БСП ао - цена]))/_xlfn.STDEV.S(Таблица1[БСП ао - цена])</f>
        <v>-0.15768030991436979</v>
      </c>
      <c r="T387" s="5">
        <f>(Таблица1[[#This Row],[БСП ао - цена]]-MIN(Таблица1[БСП ао - цена]))/(MAX(Таблица1[БСП ао - цена])-MIN(Таблица1[БСП ао - цена]))</f>
        <v>0.22052614485222477</v>
      </c>
      <c r="U387" s="5">
        <f>(Таблица1[[#This Row],[СевСт-ао цена]]-AVERAGE(Таблица1[СевСт-ао цена]))/_xlfn.STDEV.S(Таблица1[СевСт-ао цена])</f>
        <v>-5.0163023471901283E-2</v>
      </c>
      <c r="V387" s="5">
        <f>(Таблица1[[#This Row],[СевСт-ао цена]]-MIN(Таблица1[СевСт-ао цена]))/(MAX(Таблица1[СевСт-ао цена])-MIN(Таблица1[СевСт-ао цена]))</f>
        <v>0.3034581787722867</v>
      </c>
      <c r="W387" s="5">
        <f>(Таблица1[[#This Row],[Аэрофлот - цена]]-AVERAGE(Таблица1[Аэрофлот - цена]))/_xlfn.STDEV.S(Таблица1[Аэрофлот - цена])</f>
        <v>2.3562709047515429</v>
      </c>
      <c r="X387" s="5">
        <f>(Таблица1[[#This Row],[Аэрофлот - цена]]-MIN(Таблица1[Аэрофлот - цена]))/(MAX(Таблица1[Аэрофлот - цена])-MIN(Таблица1[Аэрофлот - цена]))</f>
        <v>0.7959020755721129</v>
      </c>
    </row>
    <row r="388" spans="1:24" x14ac:dyDescent="0.25">
      <c r="A388" s="1">
        <v>42905</v>
      </c>
      <c r="B388" s="6">
        <v>57.4</v>
      </c>
      <c r="C388" s="6">
        <v>728</v>
      </c>
      <c r="D388" s="6">
        <v>191.35</v>
      </c>
      <c r="E388">
        <v>253480</v>
      </c>
      <c r="F388">
        <v>4852800</v>
      </c>
      <c r="G388">
        <v>27388000</v>
      </c>
      <c r="H388" s="5">
        <f>(Таблица1[[#This Row],[БСП ао - цена]]-B387)/B387</f>
        <v>-1.0344827586206921E-2</v>
      </c>
      <c r="I388" s="5">
        <f>(Таблица1[[#This Row],[СевСт-ао цена]]-C387)/C387</f>
        <v>1.5341701534170154E-2</v>
      </c>
      <c r="J388" s="5">
        <f>(Таблица1[[#This Row],[Аэрофлот - цена]]-D387)/D387</f>
        <v>9.5619811050672701E-2</v>
      </c>
      <c r="K388" s="5">
        <f>LN(Таблица1[[#This Row],[БСП ао - объём]])</f>
        <v>12.443040203437453</v>
      </c>
      <c r="L388" s="5">
        <f>LN(Таблица1[[#This Row],[СевСт-ао - объём]])</f>
        <v>15.395066415916453</v>
      </c>
      <c r="M388" s="5">
        <f>LN(Таблица1[[#This Row],[Аэрофлот - объём]])</f>
        <v>17.125615519223089</v>
      </c>
      <c r="N388" s="6">
        <f>Таблица1[[#This Row],[БСП ао - цена]]*10</f>
        <v>574</v>
      </c>
      <c r="O388" s="6">
        <f>Таблица1[[#This Row],[Аэрофлот - цена]]*10</f>
        <v>1913.5</v>
      </c>
      <c r="P388" s="5">
        <f>Таблица1[[#This Row],[БСП ао - объём]]*Таблица1[[#This Row],[БСП ао - цена]]</f>
        <v>14549752</v>
      </c>
      <c r="Q388" s="5">
        <f>Таблица1[[#This Row],[СевСт-ао - объём]]*Таблица1[[#This Row],[СевСт-ао цена]]</f>
        <v>3532838400</v>
      </c>
      <c r="R388" s="5">
        <f>Таблица1[[#This Row],[Аэрофлот - объём]]*Таблица1[[#This Row],[Аэрофлот - цена]]</f>
        <v>5240693800</v>
      </c>
      <c r="S388" s="5">
        <f>(Таблица1[[#This Row],[БСП ао - цена]]-AVERAGE(Таблица1[БСП ао - цена]))/_xlfn.STDEV.S(Таблица1[БСП ао - цена])</f>
        <v>-0.17727318091208205</v>
      </c>
      <c r="T388" s="5">
        <f>(Таблица1[[#This Row],[БСП ао - цена]]-MIN(Таблица1[БСП ао - цена]))/(MAX(Таблица1[БСП ао - цена])-MIN(Таблица1[БСП ао - цена]))</f>
        <v>0.21662877557648585</v>
      </c>
      <c r="U388" s="5">
        <f>(Таблица1[[#This Row],[СевСт-ао цена]]-AVERAGE(Таблица1[СевСт-ао цена]))/_xlfn.STDEV.S(Таблица1[СевСт-ао цена])</f>
        <v>-2.1265162605367521E-2</v>
      </c>
      <c r="V388" s="5">
        <f>(Таблица1[[#This Row],[СевСт-ао цена]]-MIN(Таблица1[СевСт-ао цена]))/(MAX(Таблица1[СевСт-ао цена])-MIN(Таблица1[СевСт-ао цена]))</f>
        <v>0.31003948785449326</v>
      </c>
      <c r="W388" s="5">
        <f>(Таблица1[[#This Row],[Аэрофлот - цена]]-AVERAGE(Таблица1[Аэрофлот - цена]))/_xlfn.STDEV.S(Таблица1[Аэрофлот - цена])</f>
        <v>2.774106614611596</v>
      </c>
      <c r="X388" s="5">
        <f>(Таблица1[[#This Row],[Аэрофлот - цена]]-MIN(Таблица1[Аэрофлот - цена]))/(MAX(Таблица1[Аэрофлот - цена])-MIN(Таблица1[Аэрофлот - цена]))</f>
        <v>0.8847791378392762</v>
      </c>
    </row>
    <row r="389" spans="1:24" x14ac:dyDescent="0.25">
      <c r="A389" s="1">
        <v>42912</v>
      </c>
      <c r="B389" s="6">
        <v>57.4</v>
      </c>
      <c r="C389" s="6">
        <v>776</v>
      </c>
      <c r="D389" s="6">
        <v>195.3</v>
      </c>
      <c r="E389">
        <v>593380</v>
      </c>
      <c r="F389">
        <v>4220630</v>
      </c>
      <c r="G389">
        <v>14760800</v>
      </c>
      <c r="H389" s="5">
        <f>(Таблица1[[#This Row],[БСП ао - цена]]-B388)/B388</f>
        <v>0</v>
      </c>
      <c r="I389" s="5">
        <f>(Таблица1[[#This Row],[СевСт-ао цена]]-C388)/C388</f>
        <v>6.5934065934065936E-2</v>
      </c>
      <c r="J389" s="5">
        <f>(Таблица1[[#This Row],[Аэрофлот - цена]]-D388)/D388</f>
        <v>2.0642801149725724E-2</v>
      </c>
      <c r="K389" s="5">
        <f>LN(Таблица1[[#This Row],[БСП ао - объём]])</f>
        <v>13.293590282192669</v>
      </c>
      <c r="L389" s="5">
        <f>LN(Таблица1[[#This Row],[СевСт-ао - объём]])</f>
        <v>15.255494963969213</v>
      </c>
      <c r="M389" s="5">
        <f>LN(Таблица1[[#This Row],[Аэрофлот - объём]])</f>
        <v>16.50748557620981</v>
      </c>
      <c r="N389" s="6">
        <f>Таблица1[[#This Row],[БСП ао - цена]]*10</f>
        <v>574</v>
      </c>
      <c r="O389" s="6">
        <f>Таблица1[[#This Row],[Аэрофлот - цена]]*10</f>
        <v>1953</v>
      </c>
      <c r="P389" s="5">
        <f>Таблица1[[#This Row],[БСП ао - объём]]*Таблица1[[#This Row],[БСП ао - цена]]</f>
        <v>34060012</v>
      </c>
      <c r="Q389" s="5">
        <f>Таблица1[[#This Row],[СевСт-ао - объём]]*Таблица1[[#This Row],[СевСт-ао цена]]</f>
        <v>3275208880</v>
      </c>
      <c r="R389" s="5">
        <f>Таблица1[[#This Row],[Аэрофлот - объём]]*Таблица1[[#This Row],[Аэрофлот - цена]]</f>
        <v>2882784240</v>
      </c>
      <c r="S389" s="5">
        <f>(Таблица1[[#This Row],[БСП ао - цена]]-AVERAGE(Таблица1[БСП ао - цена]))/_xlfn.STDEV.S(Таблица1[БСП ао - цена])</f>
        <v>-0.17727318091208205</v>
      </c>
      <c r="T389" s="5">
        <f>(Таблица1[[#This Row],[БСП ао - цена]]-MIN(Таблица1[БСП ао - цена]))/(MAX(Таблица1[БСП ао - цена])-MIN(Таблица1[БСП ао - цена]))</f>
        <v>0.21662877557648585</v>
      </c>
      <c r="U389" s="5">
        <f>(Таблица1[[#This Row],[СевСт-ао цена]]-AVERAGE(Таблица1[СевСт-ао цена]))/_xlfn.STDEV.S(Таблица1[СевСт-ао цена])</f>
        <v>0.10483459390314344</v>
      </c>
      <c r="V389" s="5">
        <f>(Таблица1[[#This Row],[СевСт-ао цена]]-MIN(Таблица1[СевСт-ао цена]))/(MAX(Таблица1[СевСт-ао цена])-MIN(Таблица1[СевСт-ао цена]))</f>
        <v>0.33875792748593991</v>
      </c>
      <c r="W389" s="5">
        <f>(Таблица1[[#This Row],[Аэрофлот - цена]]-AVERAGE(Таблица1[Аэрофлот - цена]))/_xlfn.STDEV.S(Таблица1[Аэрофлот - цена])</f>
        <v>2.8729360190395732</v>
      </c>
      <c r="X389" s="5">
        <f>(Таблица1[[#This Row],[Аэрофлот - цена]]-MIN(Таблица1[Аэрофлот - цена]))/(MAX(Таблица1[Аэрофлот - цена])-MIN(Таблица1[Аэрофлот - цена]))</f>
        <v>0.90580095795635984</v>
      </c>
    </row>
    <row r="390" spans="1:24" x14ac:dyDescent="0.25">
      <c r="A390" s="1">
        <v>42919</v>
      </c>
      <c r="B390" s="6">
        <v>59.9</v>
      </c>
      <c r="C390" s="6">
        <v>800.6</v>
      </c>
      <c r="D390" s="6">
        <v>213</v>
      </c>
      <c r="E390">
        <v>1105410</v>
      </c>
      <c r="F390">
        <v>3306720</v>
      </c>
      <c r="G390">
        <v>27092700</v>
      </c>
      <c r="H390" s="5">
        <f>(Таблица1[[#This Row],[БСП ао - цена]]-B389)/B389</f>
        <v>4.3554006968641118E-2</v>
      </c>
      <c r="I390" s="5">
        <f>(Таблица1[[#This Row],[СевСт-ао цена]]-C389)/C389</f>
        <v>3.1701030927835078E-2</v>
      </c>
      <c r="J390" s="5">
        <f>(Таблица1[[#This Row],[Аэрофлот - цена]]-D389)/D389</f>
        <v>9.0629800307219593E-2</v>
      </c>
      <c r="K390" s="5">
        <f>LN(Таблица1[[#This Row],[БСП ао - объём]])</f>
        <v>13.915726864839385</v>
      </c>
      <c r="L390" s="5">
        <f>LN(Таблица1[[#This Row],[СевСт-ао - объём]])</f>
        <v>15.011467319495132</v>
      </c>
      <c r="M390" s="5">
        <f>LN(Таблица1[[#This Row],[Аэрофлот - объём]])</f>
        <v>17.114774876868861</v>
      </c>
      <c r="N390" s="6">
        <f>Таблица1[[#This Row],[БСП ао - цена]]*10</f>
        <v>599</v>
      </c>
      <c r="O390" s="6">
        <f>Таблица1[[#This Row],[Аэрофлот - цена]]*10</f>
        <v>2130</v>
      </c>
      <c r="P390" s="5">
        <f>Таблица1[[#This Row],[БСП ао - объём]]*Таблица1[[#This Row],[БСП ао - цена]]</f>
        <v>66214059</v>
      </c>
      <c r="Q390" s="5">
        <f>Таблица1[[#This Row],[СевСт-ао - объём]]*Таблица1[[#This Row],[СевСт-ао цена]]</f>
        <v>2647360032</v>
      </c>
      <c r="R390" s="5">
        <f>Таблица1[[#This Row],[Аэрофлот - объём]]*Таблица1[[#This Row],[Аэрофлот - цена]]</f>
        <v>5770745100</v>
      </c>
      <c r="S390" s="5">
        <f>(Таблица1[[#This Row],[БСП ао - цена]]-AVERAGE(Таблица1[БСП ао - цена]))/_xlfn.STDEV.S(Таблица1[БСП ао - цена])</f>
        <v>-9.5636218421614488E-2</v>
      </c>
      <c r="T390" s="5">
        <f>(Таблица1[[#This Row],[БСП ао - цена]]-MIN(Таблица1[БСП ао - цена]))/(MAX(Таблица1[БСП ао - цена])-MIN(Таблица1[БСП ао - цена]))</f>
        <v>0.23286781422539785</v>
      </c>
      <c r="U390" s="5">
        <f>(Таблица1[[#This Row],[СевСт-ао цена]]-AVERAGE(Таблица1[СевСт-ао цена]))/_xlfn.STDEV.S(Таблица1[СевСт-ао цена])</f>
        <v>0.16946071911375535</v>
      </c>
      <c r="V390" s="5">
        <f>(Таблица1[[#This Row],[СевСт-ао цена]]-MIN(Таблица1[СевСт-ао цена]))/(MAX(Таблица1[СевСт-ао цена])-MIN(Таблица1[СевСт-ао цена]))</f>
        <v>0.35347612779705634</v>
      </c>
      <c r="W390" s="5">
        <f>(Таблица1[[#This Row],[Аэрофлот - цена]]-AVERAGE(Таблица1[Аэрофлот - цена]))/_xlfn.STDEV.S(Таблица1[Аэрофлот - цена])</f>
        <v>3.315791831286456</v>
      </c>
      <c r="X390" s="5">
        <f>(Таблица1[[#This Row],[Аэрофлот - цена]]-MIN(Таблица1[Аэрофлот - цена]))/(MAX(Таблица1[Аэрофлот - цена])-MIN(Таблица1[Аэрофлот - цена]))</f>
        <v>1</v>
      </c>
    </row>
    <row r="391" spans="1:24" x14ac:dyDescent="0.25">
      <c r="A391" s="1">
        <v>42926</v>
      </c>
      <c r="B391" s="6">
        <v>61.45</v>
      </c>
      <c r="C391" s="6">
        <v>835</v>
      </c>
      <c r="D391" s="6">
        <v>212.8</v>
      </c>
      <c r="E391">
        <v>634800</v>
      </c>
      <c r="F391">
        <v>3218390</v>
      </c>
      <c r="G391">
        <v>32048100</v>
      </c>
      <c r="H391" s="5">
        <f>(Таблица1[[#This Row],[БСП ао - цена]]-B390)/B390</f>
        <v>2.5876460767946651E-2</v>
      </c>
      <c r="I391" s="5">
        <f>(Таблица1[[#This Row],[СевСт-ао цена]]-C390)/C390</f>
        <v>4.296777416937294E-2</v>
      </c>
      <c r="J391" s="5">
        <f>(Таблица1[[#This Row],[Аэрофлот - цена]]-D390)/D390</f>
        <v>-9.3896713615018138E-4</v>
      </c>
      <c r="K391" s="5">
        <f>LN(Таблица1[[#This Row],[БСП ао - объём]])</f>
        <v>13.361065267634391</v>
      </c>
      <c r="L391" s="5">
        <f>LN(Таблица1[[#This Row],[СевСт-ао - объём]])</f>
        <v>14.98439179247891</v>
      </c>
      <c r="M391" s="5">
        <f>LN(Таблица1[[#This Row],[Аэрофлот - объём]])</f>
        <v>17.282748457202388</v>
      </c>
      <c r="N391" s="6">
        <f>Таблица1[[#This Row],[БСП ао - цена]]*10</f>
        <v>614.5</v>
      </c>
      <c r="O391" s="6">
        <f>Таблица1[[#This Row],[Аэрофлот - цена]]*10</f>
        <v>2128</v>
      </c>
      <c r="P391" s="5">
        <f>Таблица1[[#This Row],[БСП ао - объём]]*Таблица1[[#This Row],[БСП ао - цена]]</f>
        <v>39008460</v>
      </c>
      <c r="Q391" s="5">
        <f>Таблица1[[#This Row],[СевСт-ао - объём]]*Таблица1[[#This Row],[СевСт-ао цена]]</f>
        <v>2687355650</v>
      </c>
      <c r="R391" s="5">
        <f>Таблица1[[#This Row],[Аэрофлот - объём]]*Таблица1[[#This Row],[Аэрофлот - цена]]</f>
        <v>6819835680</v>
      </c>
      <c r="S391" s="5">
        <f>(Таблица1[[#This Row],[БСП ао - цена]]-AVERAGE(Таблица1[БСП ао - цена]))/_xlfn.STDEV.S(Таблица1[БСП ао - цена])</f>
        <v>-4.5021301677524446E-2</v>
      </c>
      <c r="T391" s="5">
        <f>(Таблица1[[#This Row],[БСП ао - цена]]-MIN(Таблица1[БСП ао - цена]))/(MAX(Таблица1[БСП ао - цена])-MIN(Таблица1[БСП ао - цена]))</f>
        <v>0.24293601818772334</v>
      </c>
      <c r="U391" s="5">
        <f>(Таблица1[[#This Row],[СевСт-ао цена]]-AVERAGE(Таблица1[СевСт-ао цена]))/_xlfn.STDEV.S(Таблица1[СевСт-ао цена])</f>
        <v>0.25983221127818817</v>
      </c>
      <c r="V391" s="5">
        <f>(Таблица1[[#This Row],[СевСт-ао цена]]-MIN(Таблица1[СевСт-ао цена]))/(MAX(Таблица1[СевСт-ао цена])-MIN(Таблица1[СевСт-ао цена]))</f>
        <v>0.37405767619959318</v>
      </c>
      <c r="W391" s="5">
        <f>(Таблица1[[#This Row],[Аэрофлот - цена]]-AVERAGE(Таблица1[Аэрофлот - цена]))/_xlfn.STDEV.S(Таблица1[Аэрофлот - цена])</f>
        <v>3.3107878108090905</v>
      </c>
      <c r="X391" s="5">
        <f>(Таблица1[[#This Row],[Аэрофлот - цена]]-MIN(Таблица1[Аэрофлот - цена]))/(MAX(Таблица1[Аэрофлот - цена])-MIN(Таблица1[Аэрофлот - цена]))</f>
        <v>0.99893560404470472</v>
      </c>
    </row>
    <row r="392" spans="1:24" x14ac:dyDescent="0.25">
      <c r="A392" s="1">
        <v>42933</v>
      </c>
      <c r="B392" s="6">
        <v>59.05</v>
      </c>
      <c r="C392" s="6">
        <v>820</v>
      </c>
      <c r="D392" s="6">
        <v>208.5</v>
      </c>
      <c r="E392">
        <v>469340</v>
      </c>
      <c r="F392">
        <v>4755130</v>
      </c>
      <c r="G392">
        <v>24428600</v>
      </c>
      <c r="H392" s="5">
        <f>(Таблица1[[#This Row],[БСП ао - цена]]-B391)/B391</f>
        <v>-3.9056143205858512E-2</v>
      </c>
      <c r="I392" s="5">
        <f>(Таблица1[[#This Row],[СевСт-ао цена]]-C391)/C391</f>
        <v>-1.7964071856287425E-2</v>
      </c>
      <c r="J392" s="5">
        <f>(Таблица1[[#This Row],[Аэрофлот - цена]]-D391)/D391</f>
        <v>-2.0206766917293284E-2</v>
      </c>
      <c r="K392" s="5">
        <f>LN(Таблица1[[#This Row],[БСП ао - объём]])</f>
        <v>13.059082731476586</v>
      </c>
      <c r="L392" s="5">
        <f>LN(Таблица1[[#This Row],[СевСт-ао - объём]])</f>
        <v>15.374734593230388</v>
      </c>
      <c r="M392" s="5">
        <f>LN(Таблица1[[#This Row],[Аэрофлот - объём]])</f>
        <v>17.01126513500158</v>
      </c>
      <c r="N392" s="6">
        <f>Таблица1[[#This Row],[БСП ао - цена]]*10</f>
        <v>590.5</v>
      </c>
      <c r="O392" s="6">
        <f>Таблица1[[#This Row],[Аэрофлот - цена]]*10</f>
        <v>2085</v>
      </c>
      <c r="P392" s="5">
        <f>Таблица1[[#This Row],[БСП ао - объём]]*Таблица1[[#This Row],[БСП ао - цена]]</f>
        <v>27714527</v>
      </c>
      <c r="Q392" s="5">
        <f>Таблица1[[#This Row],[СевСт-ао - объём]]*Таблица1[[#This Row],[СевСт-ао цена]]</f>
        <v>3899206600</v>
      </c>
      <c r="R392" s="5">
        <f>Таблица1[[#This Row],[Аэрофлот - объём]]*Таблица1[[#This Row],[Аэрофлот - цена]]</f>
        <v>5093363100</v>
      </c>
      <c r="S392" s="5">
        <f>(Таблица1[[#This Row],[БСП ао - цена]]-AVERAGE(Таблица1[БСП ао - цена]))/_xlfn.STDEV.S(Таблица1[БСП ао - цена])</f>
        <v>-0.12339278566837351</v>
      </c>
      <c r="T392" s="5">
        <f>(Таблица1[[#This Row],[БСП ао - цена]]-MIN(Таблица1[БСП ао - цена]))/(MAX(Таблица1[БСП ао - цена])-MIN(Таблица1[БСП ао - цена]))</f>
        <v>0.22734654108476779</v>
      </c>
      <c r="U392" s="5">
        <f>(Таблица1[[#This Row],[СевСт-ао цена]]-AVERAGE(Таблица1[СевСт-ао цена]))/_xlfn.STDEV.S(Таблица1[СевСт-ао цена])</f>
        <v>0.22042603736927849</v>
      </c>
      <c r="V392" s="5">
        <f>(Таблица1[[#This Row],[СевСт-ао цена]]-MIN(Таблица1[СевСт-ао цена]))/(MAX(Таблица1[СевСт-ао цена])-MIN(Таблица1[СевСт-ао цена]))</f>
        <v>0.36508316381476608</v>
      </c>
      <c r="W392" s="5">
        <f>(Таблица1[[#This Row],[Аэрофлот - цена]]-AVERAGE(Таблица1[Аэрофлот - цена]))/_xlfn.STDEV.S(Таблица1[Аэрофлот - цена])</f>
        <v>3.203201370545723</v>
      </c>
      <c r="X392" s="5">
        <f>(Таблица1[[#This Row],[Аэрофлот - цена]]-MIN(Таблица1[Аэрофлот - цена]))/(MAX(Таблица1[Аэрофлот - цена])-MIN(Таблица1[Аэрофлот - цена]))</f>
        <v>0.97605109100585419</v>
      </c>
    </row>
    <row r="393" spans="1:24" x14ac:dyDescent="0.25">
      <c r="A393" s="1">
        <v>42940</v>
      </c>
      <c r="B393" s="6">
        <v>55.95</v>
      </c>
      <c r="C393" s="6">
        <v>820.5</v>
      </c>
      <c r="D393" s="6">
        <v>203.35</v>
      </c>
      <c r="E393">
        <v>1238740</v>
      </c>
      <c r="F393">
        <v>2447800</v>
      </c>
      <c r="G393">
        <v>16119500</v>
      </c>
      <c r="H393" s="5">
        <f>(Таблица1[[#This Row],[БСП ао - цена]]-B392)/B392</f>
        <v>-5.2497883149872894E-2</v>
      </c>
      <c r="I393" s="5">
        <f>(Таблица1[[#This Row],[СевСт-ао цена]]-C392)/C392</f>
        <v>6.0975609756097561E-4</v>
      </c>
      <c r="J393" s="5">
        <f>(Таблица1[[#This Row],[Аэрофлот - цена]]-D392)/D392</f>
        <v>-2.4700239808153505E-2</v>
      </c>
      <c r="K393" s="5">
        <f>LN(Таблица1[[#This Row],[БСП ао - объём]])</f>
        <v>14.029605291939866</v>
      </c>
      <c r="L393" s="5">
        <f>LN(Таблица1[[#This Row],[СевСт-ао - объём]])</f>
        <v>14.710700219930375</v>
      </c>
      <c r="M393" s="5">
        <f>LN(Таблица1[[#This Row],[Аэрофлот - объём]])</f>
        <v>16.595540277191979</v>
      </c>
      <c r="N393" s="6">
        <f>Таблица1[[#This Row],[БСП ао - цена]]*10</f>
        <v>559.5</v>
      </c>
      <c r="O393" s="6">
        <f>Таблица1[[#This Row],[Аэрофлот - цена]]*10</f>
        <v>2033.5</v>
      </c>
      <c r="P393" s="5">
        <f>Таблица1[[#This Row],[БСП ао - объём]]*Таблица1[[#This Row],[БСП ао - цена]]</f>
        <v>69307503</v>
      </c>
      <c r="Q393" s="5">
        <f>Таблица1[[#This Row],[СевСт-ао - объём]]*Таблица1[[#This Row],[СевСт-ао цена]]</f>
        <v>2008419900</v>
      </c>
      <c r="R393" s="5">
        <f>Таблица1[[#This Row],[Аэрофлот - объём]]*Таблица1[[#This Row],[Аэрофлот - цена]]</f>
        <v>3277900325</v>
      </c>
      <c r="S393" s="5">
        <f>(Таблица1[[#This Row],[БСП ао - цена]]-AVERAGE(Таблица1[БСП ао - цена]))/_xlfn.STDEV.S(Таблица1[БСП ао - цена])</f>
        <v>-0.22462261915655313</v>
      </c>
      <c r="T393" s="5">
        <f>(Таблица1[[#This Row],[БСП ао - цена]]-MIN(Таблица1[БСП ао - цена]))/(MAX(Таблица1[БСП ао - цена])-MIN(Таблица1[БСП ао - цена]))</f>
        <v>0.20721013316011694</v>
      </c>
      <c r="U393" s="5">
        <f>(Таблица1[[#This Row],[СевСт-ао цена]]-AVERAGE(Таблица1[СевСт-ао цена]))/_xlfn.STDEV.S(Таблица1[СевСт-ао цена])</f>
        <v>0.22173957649957546</v>
      </c>
      <c r="V393" s="5">
        <f>(Таблица1[[#This Row],[СевСт-ао цена]]-MIN(Таблица1[СевСт-ао цена]))/(MAX(Таблица1[СевСт-ао цена])-MIN(Таблица1[СевСт-ао цена]))</f>
        <v>0.36538231422759365</v>
      </c>
      <c r="W393" s="5">
        <f>(Таблица1[[#This Row],[Аэрофлот - цена]]-AVERAGE(Таблица1[Аэрофлот - цена]))/_xlfn.STDEV.S(Таблица1[Аэрофлот - цена])</f>
        <v>3.0743478432535505</v>
      </c>
      <c r="X393" s="5">
        <f>(Таблица1[[#This Row],[Аэрофлот - цена]]-MIN(Таблица1[Аэрофлот - цена]))/(MAX(Таблица1[Аэрофлот - цена])-MIN(Таблица1[Аэрофлот - цена]))</f>
        <v>0.9486428951569984</v>
      </c>
    </row>
    <row r="394" spans="1:24" x14ac:dyDescent="0.25">
      <c r="A394" s="1">
        <v>42947</v>
      </c>
      <c r="B394" s="6">
        <v>58.3</v>
      </c>
      <c r="C394" s="6">
        <v>845.3</v>
      </c>
      <c r="D394" s="6">
        <v>205.45</v>
      </c>
      <c r="E394">
        <v>1033610</v>
      </c>
      <c r="F394">
        <v>2727320</v>
      </c>
      <c r="G394">
        <v>14081100</v>
      </c>
      <c r="H394" s="5">
        <f>(Таблица1[[#This Row],[БСП ао - цена]]-B393)/B393</f>
        <v>4.2001787310098196E-2</v>
      </c>
      <c r="I394" s="5">
        <f>(Таблица1[[#This Row],[СевСт-ао цена]]-C393)/C393</f>
        <v>3.0225472273004209E-2</v>
      </c>
      <c r="J394" s="5">
        <f>(Таблица1[[#This Row],[Аэрофлот - цена]]-D393)/D393</f>
        <v>1.0327022375215119E-2</v>
      </c>
      <c r="K394" s="5">
        <f>LN(Таблица1[[#This Row],[БСП ао - объём]])</f>
        <v>13.848568086886273</v>
      </c>
      <c r="L394" s="5">
        <f>LN(Таблица1[[#This Row],[СевСт-ао - объём]])</f>
        <v>14.818830000011172</v>
      </c>
      <c r="M394" s="5">
        <f>LN(Таблица1[[#This Row],[Аэрофлот - объём]])</f>
        <v>16.46034403064257</v>
      </c>
      <c r="N394" s="6">
        <f>Таблица1[[#This Row],[БСП ао - цена]]*10</f>
        <v>583</v>
      </c>
      <c r="O394" s="6">
        <f>Таблица1[[#This Row],[Аэрофлот - цена]]*10</f>
        <v>2054.5</v>
      </c>
      <c r="P394" s="5">
        <f>Таблица1[[#This Row],[БСП ао - объём]]*Таблица1[[#This Row],[БСП ао - цена]]</f>
        <v>60259463</v>
      </c>
      <c r="Q394" s="5">
        <f>Таблица1[[#This Row],[СевСт-ао - объём]]*Таблица1[[#This Row],[СевСт-ао цена]]</f>
        <v>2305403596</v>
      </c>
      <c r="R394" s="5">
        <f>Таблица1[[#This Row],[Аэрофлот - объём]]*Таблица1[[#This Row],[Аэрофлот - цена]]</f>
        <v>2892961995</v>
      </c>
      <c r="S394" s="5">
        <f>(Таблица1[[#This Row],[БСП ао - цена]]-AVERAGE(Таблица1[БСП ао - цена]))/_xlfn.STDEV.S(Таблица1[БСП ао - цена])</f>
        <v>-0.14788387441551379</v>
      </c>
      <c r="T394" s="5">
        <f>(Таблица1[[#This Row],[БСП ао - цена]]-MIN(Таблица1[БСП ао - цена]))/(MAX(Таблица1[БСП ао - цена])-MIN(Таблица1[БСП ао - цена]))</f>
        <v>0.2224748294900942</v>
      </c>
      <c r="U394" s="5">
        <f>(Таблица1[[#This Row],[СевСт-ао цена]]-AVERAGE(Таблица1[СевСт-ао цена]))/_xlfn.STDEV.S(Таблица1[СевСт-ао цена])</f>
        <v>0.28689111736230599</v>
      </c>
      <c r="V394" s="5">
        <f>(Таблица1[[#This Row],[СевСт-ао цена]]-MIN(Таблица1[СевСт-ао цена]))/(MAX(Таблица1[СевСт-ао цена])-MIN(Таблица1[СевСт-ао цена]))</f>
        <v>0.38022017470384106</v>
      </c>
      <c r="W394" s="5">
        <f>(Таблица1[[#This Row],[Аэрофлот - цена]]-AVERAGE(Таблица1[Аэрофлот - цена]))/_xlfn.STDEV.S(Таблица1[Аэрофлот - цена])</f>
        <v>3.1268900582658925</v>
      </c>
      <c r="X394" s="5">
        <f>(Таблица1[[#This Row],[Аэрофлот - цена]]-MIN(Таблица1[Аэрофлот - цена]))/(MAX(Таблица1[Аэрофлот - цена])-MIN(Таблица1[Аэрофлот - цена]))</f>
        <v>0.95981905268759971</v>
      </c>
    </row>
    <row r="395" spans="1:24" x14ac:dyDescent="0.25">
      <c r="A395" s="1">
        <v>42954</v>
      </c>
      <c r="B395" s="6">
        <v>56.15</v>
      </c>
      <c r="C395" s="6">
        <v>828</v>
      </c>
      <c r="D395" s="6">
        <v>202.9</v>
      </c>
      <c r="E395">
        <v>1272830</v>
      </c>
      <c r="F395">
        <v>2994800</v>
      </c>
      <c r="G395">
        <v>11936300</v>
      </c>
      <c r="H395" s="5">
        <f>(Таблица1[[#This Row],[БСП ао - цена]]-B394)/B394</f>
        <v>-3.6878216123499119E-2</v>
      </c>
      <c r="I395" s="5">
        <f>(Таблица1[[#This Row],[СевСт-ао цена]]-C394)/C394</f>
        <v>-2.0466106707677695E-2</v>
      </c>
      <c r="J395" s="5">
        <f>(Таблица1[[#This Row],[Аэрофлот - цена]]-D394)/D394</f>
        <v>-1.2411779021659689E-2</v>
      </c>
      <c r="K395" s="5">
        <f>LN(Таблица1[[#This Row],[БСП ао - объём]])</f>
        <v>14.056753325809654</v>
      </c>
      <c r="L395" s="5">
        <f>LN(Таблица1[[#This Row],[СевСт-ао - объём]])</f>
        <v>14.912388009338667</v>
      </c>
      <c r="M395" s="5">
        <f>LN(Таблица1[[#This Row],[Аэрофлот - объём]])</f>
        <v>16.295094735158081</v>
      </c>
      <c r="N395" s="6">
        <f>Таблица1[[#This Row],[БСП ао - цена]]*10</f>
        <v>561.5</v>
      </c>
      <c r="O395" s="6">
        <f>Таблица1[[#This Row],[Аэрофлот - цена]]*10</f>
        <v>2029</v>
      </c>
      <c r="P395" s="5">
        <f>Таблица1[[#This Row],[БСП ао - объём]]*Таблица1[[#This Row],[БСП ао - цена]]</f>
        <v>71469404.5</v>
      </c>
      <c r="Q395" s="5">
        <f>Таблица1[[#This Row],[СевСт-ао - объём]]*Таблица1[[#This Row],[СевСт-ао цена]]</f>
        <v>2479694400</v>
      </c>
      <c r="R395" s="5">
        <f>Таблица1[[#This Row],[Аэрофлот - объём]]*Таблица1[[#This Row],[Аэрофлот - цена]]</f>
        <v>2421875270</v>
      </c>
      <c r="S395" s="5">
        <f>(Таблица1[[#This Row],[БСП ао - цена]]-AVERAGE(Таблица1[БСП ао - цена]))/_xlfn.STDEV.S(Таблица1[БСП ао - цена])</f>
        <v>-0.21809166215731585</v>
      </c>
      <c r="T395" s="5">
        <f>(Таблица1[[#This Row],[БСП ао - цена]]-MIN(Таблица1[БСП ао - цена]))/(MAX(Таблица1[БСП ао - цена])-MIN(Таблица1[БСП ао - цена]))</f>
        <v>0.20850925625202985</v>
      </c>
      <c r="U395" s="5">
        <f>(Таблица1[[#This Row],[СевСт-ао цена]]-AVERAGE(Таблица1[СевСт-ао цена]))/_xlfn.STDEV.S(Таблица1[СевСт-ао цена])</f>
        <v>0.24144266345403032</v>
      </c>
      <c r="V395" s="5">
        <f>(Таблица1[[#This Row],[СевСт-ао цена]]-MIN(Таблица1[СевСт-ао цена]))/(MAX(Таблица1[СевСт-ао цена])-MIN(Таблица1[СевСт-ао цена]))</f>
        <v>0.36986957042000718</v>
      </c>
      <c r="W395" s="5">
        <f>(Таблица1[[#This Row],[Аэрофлот - цена]]-AVERAGE(Таблица1[Аэрофлот - цена]))/_xlfn.STDEV.S(Таблица1[Аэрофлот - цена])</f>
        <v>3.0630887971794776</v>
      </c>
      <c r="X395" s="5">
        <f>(Таблица1[[#This Row],[Аэрофлот - цена]]-MIN(Таблица1[Аэрофлот - цена]))/(MAX(Таблица1[Аэрофлот - цена])-MIN(Таблица1[Аэрофлот - цена]))</f>
        <v>0.94624800425758382</v>
      </c>
    </row>
    <row r="396" spans="1:24" x14ac:dyDescent="0.25">
      <c r="A396" s="1">
        <v>42961</v>
      </c>
      <c r="B396" s="6">
        <v>56.05</v>
      </c>
      <c r="C396" s="6">
        <v>850</v>
      </c>
      <c r="D396" s="6">
        <v>212.65</v>
      </c>
      <c r="E396">
        <v>1122710</v>
      </c>
      <c r="F396">
        <v>2233650</v>
      </c>
      <c r="G396">
        <v>11065000</v>
      </c>
      <c r="H396" s="5">
        <f>(Таблица1[[#This Row],[БСП ао - цена]]-B395)/B395</f>
        <v>-1.7809439002671669E-3</v>
      </c>
      <c r="I396" s="5">
        <f>(Таблица1[[#This Row],[СевСт-ао цена]]-C395)/C395</f>
        <v>2.6570048309178744E-2</v>
      </c>
      <c r="J396" s="5">
        <f>(Таблица1[[#This Row],[Аэрофлот - цена]]-D395)/D395</f>
        <v>4.8053228191227204E-2</v>
      </c>
      <c r="K396" s="5">
        <f>LN(Таблица1[[#This Row],[БСП ао - объём]])</f>
        <v>13.93125596350616</v>
      </c>
      <c r="L396" s="5">
        <f>LN(Таблица1[[#This Row],[СевСт-ао - объём]])</f>
        <v>14.61914757668646</v>
      </c>
      <c r="M396" s="5">
        <f>LN(Таблица1[[#This Row],[Аэрофлот - объём]])</f>
        <v>16.219297531467287</v>
      </c>
      <c r="N396" s="6">
        <f>Таблица1[[#This Row],[БСП ао - цена]]*10</f>
        <v>560.5</v>
      </c>
      <c r="O396" s="6">
        <f>Таблица1[[#This Row],[Аэрофлот - цена]]*10</f>
        <v>2126.5</v>
      </c>
      <c r="P396" s="5">
        <f>Таблица1[[#This Row],[БСП ао - объём]]*Таблица1[[#This Row],[БСП ао - цена]]</f>
        <v>62927895.5</v>
      </c>
      <c r="Q396" s="5">
        <f>Таблица1[[#This Row],[СевСт-ао - объём]]*Таблица1[[#This Row],[СевСт-ао цена]]</f>
        <v>1898602500</v>
      </c>
      <c r="R396" s="5">
        <f>Таблица1[[#This Row],[Аэрофлот - объём]]*Таблица1[[#This Row],[Аэрофлот - цена]]</f>
        <v>2352972250</v>
      </c>
      <c r="S396" s="5">
        <f>(Таблица1[[#This Row],[БСП ао - цена]]-AVERAGE(Таблица1[БСП ао - цена]))/_xlfn.STDEV.S(Таблица1[БСП ао - цена])</f>
        <v>-0.2213571406569346</v>
      </c>
      <c r="T396" s="5">
        <f>(Таблица1[[#This Row],[БСП ао - цена]]-MIN(Таблица1[БСП ао - цена]))/(MAX(Таблица1[БСП ао - цена])-MIN(Таблица1[БСП ао - цена]))</f>
        <v>0.20785969470607341</v>
      </c>
      <c r="U396" s="5">
        <f>(Таблица1[[#This Row],[СевСт-ао цена]]-AVERAGE(Таблица1[СевСт-ао цена]))/_xlfn.STDEV.S(Таблица1[СевСт-ао цена])</f>
        <v>0.29923838518709783</v>
      </c>
      <c r="V396" s="5">
        <f>(Таблица1[[#This Row],[СевСт-ао цена]]-MIN(Таблица1[СевСт-ао цена]))/(MAX(Таблица1[СевСт-ао цена])-MIN(Таблица1[СевСт-ао цена]))</f>
        <v>0.38303218858442023</v>
      </c>
      <c r="W396" s="5">
        <f>(Таблица1[[#This Row],[Аэрофлот - цена]]-AVERAGE(Таблица1[Аэрофлот - цена]))/_xlfn.STDEV.S(Таблица1[Аэрофлот - цена])</f>
        <v>3.3070347954510657</v>
      </c>
      <c r="X396" s="5">
        <f>(Таблица1[[#This Row],[Аэрофлот - цена]]-MIN(Таблица1[Аэрофлот - цена]))/(MAX(Таблица1[Аэрофлот - цена])-MIN(Таблица1[Аэрофлот - цена]))</f>
        <v>0.99813730707823312</v>
      </c>
    </row>
    <row r="397" spans="1:24" x14ac:dyDescent="0.25">
      <c r="A397" s="1">
        <v>42968</v>
      </c>
      <c r="B397" s="6">
        <v>55.65</v>
      </c>
      <c r="C397" s="6">
        <v>879</v>
      </c>
      <c r="D397" s="6">
        <v>204</v>
      </c>
      <c r="E397">
        <v>705100</v>
      </c>
      <c r="F397">
        <v>2258330</v>
      </c>
      <c r="G397">
        <v>12502400</v>
      </c>
      <c r="H397" s="5">
        <f>(Таблица1[[#This Row],[БСП ао - цена]]-B396)/B396</f>
        <v>-7.1364852809990831E-3</v>
      </c>
      <c r="I397" s="5">
        <f>(Таблица1[[#This Row],[СевСт-ао цена]]-C396)/C396</f>
        <v>3.411764705882353E-2</v>
      </c>
      <c r="J397" s="5">
        <f>(Таблица1[[#This Row],[Аэрофлот - цена]]-D396)/D396</f>
        <v>-4.0677169057136163E-2</v>
      </c>
      <c r="K397" s="5">
        <f>LN(Таблица1[[#This Row],[БСП ао - объём]])</f>
        <v>13.466094915707131</v>
      </c>
      <c r="L397" s="5">
        <f>LN(Таблица1[[#This Row],[СевСт-ао - объём]])</f>
        <v>14.63013616004608</v>
      </c>
      <c r="M397" s="5">
        <f>LN(Таблица1[[#This Row],[Аэрофлот - объём]])</f>
        <v>16.341431183842889</v>
      </c>
      <c r="N397" s="6">
        <f>Таблица1[[#This Row],[БСП ао - цена]]*10</f>
        <v>556.5</v>
      </c>
      <c r="O397" s="6">
        <f>Таблица1[[#This Row],[Аэрофлот - цена]]*10</f>
        <v>2040</v>
      </c>
      <c r="P397" s="5">
        <f>Таблица1[[#This Row],[БСП ао - объём]]*Таблица1[[#This Row],[БСП ао - цена]]</f>
        <v>39238815</v>
      </c>
      <c r="Q397" s="5">
        <f>Таблица1[[#This Row],[СевСт-ао - объём]]*Таблица1[[#This Row],[СевСт-ао цена]]</f>
        <v>1985072070</v>
      </c>
      <c r="R397" s="5">
        <f>Таблица1[[#This Row],[Аэрофлот - объём]]*Таблица1[[#This Row],[Аэрофлот - цена]]</f>
        <v>2550489600</v>
      </c>
      <c r="S397" s="5">
        <f>(Таблица1[[#This Row],[БСП ао - цена]]-AVERAGE(Таблица1[БСП ао - цена]))/_xlfn.STDEV.S(Таблица1[БСП ао - цена])</f>
        <v>-0.23441905465540938</v>
      </c>
      <c r="T397" s="5">
        <f>(Таблица1[[#This Row],[БСП ао - цена]]-MIN(Таблица1[БСП ао - цена]))/(MAX(Таблица1[БСП ао - цена])-MIN(Таблица1[БСП ао - цена]))</f>
        <v>0.20526144852224748</v>
      </c>
      <c r="U397" s="5">
        <f>(Таблица1[[#This Row],[СевСт-ао цена]]-AVERAGE(Таблица1[СевСт-ао цена]))/_xlfn.STDEV.S(Таблица1[СевСт-ао цена])</f>
        <v>0.37542365474432321</v>
      </c>
      <c r="V397" s="5">
        <f>(Таблица1[[#This Row],[СевСт-ао цена]]-MIN(Таблица1[СевСт-ао цена]))/(MAX(Таблица1[СевСт-ао цена])-MIN(Таблица1[СевСт-ао цена]))</f>
        <v>0.40038291252841929</v>
      </c>
      <c r="W397" s="5">
        <f>(Таблица1[[#This Row],[Аэрофлот - цена]]-AVERAGE(Таблица1[Аэрофлот - цена]))/_xlfn.STDEV.S(Таблица1[Аэрофлот - цена])</f>
        <v>3.0906109098049899</v>
      </c>
      <c r="X397" s="5">
        <f>(Таблица1[[#This Row],[Аэрофлот - цена]]-MIN(Таблица1[Аэрофлот - цена]))/(MAX(Таблица1[Аэрофлот - цена])-MIN(Таблица1[Аэрофлот - цена]))</f>
        <v>0.95210218201170838</v>
      </c>
    </row>
    <row r="398" spans="1:24" x14ac:dyDescent="0.25">
      <c r="A398" s="1">
        <v>42975</v>
      </c>
      <c r="B398" s="6">
        <v>58.7</v>
      </c>
      <c r="C398" s="6">
        <v>894.9</v>
      </c>
      <c r="D398" s="6">
        <v>190</v>
      </c>
      <c r="E398">
        <v>2622810</v>
      </c>
      <c r="F398">
        <v>3367500</v>
      </c>
      <c r="G398">
        <v>39074100</v>
      </c>
      <c r="H398" s="5">
        <f>(Таблица1[[#This Row],[БСП ао - цена]]-B397)/B397</f>
        <v>5.4806828391734133E-2</v>
      </c>
      <c r="I398" s="5">
        <f>(Таблица1[[#This Row],[СевСт-ао цена]]-C397)/C397</f>
        <v>1.8088737201365161E-2</v>
      </c>
      <c r="J398" s="5">
        <f>(Таблица1[[#This Row],[Аэрофлот - цена]]-D397)/D397</f>
        <v>-6.8627450980392163E-2</v>
      </c>
      <c r="K398" s="5">
        <f>LN(Таблица1[[#This Row],[БСП ао - объём]])</f>
        <v>14.779756820083565</v>
      </c>
      <c r="L398" s="5">
        <f>LN(Таблица1[[#This Row],[СевСт-ао - объём]])</f>
        <v>15.029681187266656</v>
      </c>
      <c r="M398" s="5">
        <f>LN(Таблица1[[#This Row],[Аэрофлот - объём]])</f>
        <v>17.480970401377</v>
      </c>
      <c r="N398" s="6">
        <f>Таблица1[[#This Row],[БСП ао - цена]]*10</f>
        <v>587</v>
      </c>
      <c r="O398" s="6">
        <f>Таблица1[[#This Row],[Аэрофлот - цена]]*10</f>
        <v>1900</v>
      </c>
      <c r="P398" s="5">
        <f>Таблица1[[#This Row],[БСП ао - объём]]*Таблица1[[#This Row],[БСП ао - цена]]</f>
        <v>153958947</v>
      </c>
      <c r="Q398" s="5">
        <f>Таблица1[[#This Row],[СевСт-ао - объём]]*Таблица1[[#This Row],[СевСт-ао цена]]</f>
        <v>3013575750</v>
      </c>
      <c r="R398" s="5">
        <f>Таблица1[[#This Row],[Аэрофлот - объём]]*Таблица1[[#This Row],[Аэрофлот - цена]]</f>
        <v>7424079000</v>
      </c>
      <c r="S398" s="5">
        <f>(Таблица1[[#This Row],[БСП ао - цена]]-AVERAGE(Таблица1[БСП ао - цена]))/_xlfn.STDEV.S(Таблица1[БСП ао - цена])</f>
        <v>-0.13482196041703878</v>
      </c>
      <c r="T398" s="5">
        <f>(Таблица1[[#This Row],[БСП ао - цена]]-MIN(Таблица1[БСП ао - цена]))/(MAX(Таблица1[БСП ао - цена])-MIN(Таблица1[БСП ао - цена]))</f>
        <v>0.22507307567392015</v>
      </c>
      <c r="U398" s="5">
        <f>(Таблица1[[#This Row],[СевСт-ао цена]]-AVERAGE(Таблица1[СевСт-ао цена]))/_xlfn.STDEV.S(Таблица1[СевСт-ао цена])</f>
        <v>0.41719419908776739</v>
      </c>
      <c r="V398" s="5">
        <f>(Таблица1[[#This Row],[СевСт-ао цена]]-MIN(Таблица1[СевСт-ао цена]))/(MAX(Таблица1[СевСт-ао цена])-MIN(Таблица1[СевСт-ао цена]))</f>
        <v>0.40989589565633594</v>
      </c>
      <c r="W398" s="5">
        <f>(Таблица1[[#This Row],[Аэрофлот - цена]]-AVERAGE(Таблица1[Аэрофлот - цена]))/_xlfn.STDEV.S(Таблица1[Аэрофлот - цена])</f>
        <v>2.7403294763893764</v>
      </c>
      <c r="X398" s="5">
        <f>(Таблица1[[#This Row],[Аэрофлот - цена]]-MIN(Таблица1[Аэрофлот - цена]))/(MAX(Таблица1[Аэрофлот - цена])-MIN(Таблица1[Аэрофлот - цена]))</f>
        <v>0.87759446514103245</v>
      </c>
    </row>
    <row r="399" spans="1:24" x14ac:dyDescent="0.25">
      <c r="A399" s="1">
        <v>42982</v>
      </c>
      <c r="B399" s="6">
        <v>55.8</v>
      </c>
      <c r="C399" s="6">
        <v>898.3</v>
      </c>
      <c r="D399" s="6">
        <v>195.85</v>
      </c>
      <c r="E399">
        <v>1068700</v>
      </c>
      <c r="F399">
        <v>2923360</v>
      </c>
      <c r="G399">
        <v>26846600</v>
      </c>
      <c r="H399" s="5">
        <f>(Таблица1[[#This Row],[БСП ао - цена]]-B398)/B398</f>
        <v>-4.9403747870528203E-2</v>
      </c>
      <c r="I399" s="5">
        <f>(Таблица1[[#This Row],[СевСт-ао цена]]-C398)/C398</f>
        <v>3.7993071851603276E-3</v>
      </c>
      <c r="J399" s="5">
        <f>(Таблица1[[#This Row],[Аэрофлот - цена]]-D398)/D398</f>
        <v>3.0789473684210495E-2</v>
      </c>
      <c r="K399" s="5">
        <f>LN(Таблица1[[#This Row],[БСП ао - объём]])</f>
        <v>13.881953514512988</v>
      </c>
      <c r="L399" s="5">
        <f>LN(Таблица1[[#This Row],[СевСт-ао - объём]])</f>
        <v>14.888244197645493</v>
      </c>
      <c r="M399" s="5">
        <f>LN(Таблица1[[#This Row],[Аэрофлот - объём]])</f>
        <v>17.105649741478246</v>
      </c>
      <c r="N399" s="6">
        <f>Таблица1[[#This Row],[БСП ао - цена]]*10</f>
        <v>558</v>
      </c>
      <c r="O399" s="6">
        <f>Таблица1[[#This Row],[Аэрофлот - цена]]*10</f>
        <v>1958.5</v>
      </c>
      <c r="P399" s="5">
        <f>Таблица1[[#This Row],[БСП ао - объём]]*Таблица1[[#This Row],[БСП ао - цена]]</f>
        <v>59633460</v>
      </c>
      <c r="Q399" s="5">
        <f>Таблица1[[#This Row],[СевСт-ао - объём]]*Таблица1[[#This Row],[СевСт-ао цена]]</f>
        <v>2626054288</v>
      </c>
      <c r="R399" s="5">
        <f>Таблица1[[#This Row],[Аэрофлот - объём]]*Таблица1[[#This Row],[Аэрофлот - цена]]</f>
        <v>5257906610</v>
      </c>
      <c r="S399" s="5">
        <f>(Таблица1[[#This Row],[БСП ао - цена]]-AVERAGE(Таблица1[БСП ао - цена]))/_xlfn.STDEV.S(Таблица1[БСП ао - цена])</f>
        <v>-0.22952083690598135</v>
      </c>
      <c r="T399" s="5">
        <f>(Таблица1[[#This Row],[БСП ао - цена]]-MIN(Таблица1[БСП ао - цена]))/(MAX(Таблица1[БСП ао - цена])-MIN(Таблица1[БСП ао - цена]))</f>
        <v>0.20623579084118218</v>
      </c>
      <c r="U399" s="5">
        <f>(Таблица1[[#This Row],[СевСт-ао цена]]-AVERAGE(Таблица1[СевСт-ао цена]))/_xlfn.STDEV.S(Таблица1[СевСт-ао цена])</f>
        <v>0.42612626517378688</v>
      </c>
      <c r="V399" s="5">
        <f>(Таблица1[[#This Row],[СевСт-ао цена]]-MIN(Таблица1[СевСт-ао цена]))/(MAX(Таблица1[СевСт-ао цена])-MIN(Таблица1[СевСт-ао цена]))</f>
        <v>0.41193011846356348</v>
      </c>
      <c r="W399" s="5">
        <f>(Таблица1[[#This Row],[Аэрофлот - цена]]-AVERAGE(Таблица1[Аэрофлот - цена]))/_xlfn.STDEV.S(Таблица1[Аэрофлот - цена])</f>
        <v>2.8866970753523291</v>
      </c>
      <c r="X399" s="5">
        <f>(Таблица1[[#This Row],[Аэрофлот - цена]]-MIN(Таблица1[Аэрофлот - цена]))/(MAX(Таблица1[Аэрофлот - цена])-MIN(Таблица1[Аэрофлот - цена]))</f>
        <v>0.90872804683342201</v>
      </c>
    </row>
    <row r="400" spans="1:24" x14ac:dyDescent="0.25">
      <c r="A400" s="1">
        <v>42989</v>
      </c>
      <c r="B400" s="6">
        <v>55.75</v>
      </c>
      <c r="C400" s="6">
        <v>912.2</v>
      </c>
      <c r="D400" s="6">
        <v>194.5</v>
      </c>
      <c r="E400">
        <v>1338630</v>
      </c>
      <c r="F400">
        <v>2631860</v>
      </c>
      <c r="G400">
        <v>23332300</v>
      </c>
      <c r="H400" s="5">
        <f>(Таблица1[[#This Row],[БСП ао - цена]]-B399)/B399</f>
        <v>-8.9605734767020005E-4</v>
      </c>
      <c r="I400" s="5">
        <f>(Таблица1[[#This Row],[СевСт-ао цена]]-C399)/C399</f>
        <v>1.5473672492485909E-2</v>
      </c>
      <c r="J400" s="5">
        <f>(Таблица1[[#This Row],[Аэрофлот - цена]]-D399)/D399</f>
        <v>-6.893030380393129E-3</v>
      </c>
      <c r="K400" s="5">
        <f>LN(Таблица1[[#This Row],[БСП ао - объём]])</f>
        <v>14.107157260872221</v>
      </c>
      <c r="L400" s="5">
        <f>LN(Таблица1[[#This Row],[СевСт-ао - объём]])</f>
        <v>14.783201378523266</v>
      </c>
      <c r="M400" s="5">
        <f>LN(Таблица1[[#This Row],[Аэрофлот - объём]])</f>
        <v>16.965349224650595</v>
      </c>
      <c r="N400" s="6">
        <f>Таблица1[[#This Row],[БСП ао - цена]]*10</f>
        <v>557.5</v>
      </c>
      <c r="O400" s="6">
        <f>Таблица1[[#This Row],[Аэрофлот - цена]]*10</f>
        <v>1945</v>
      </c>
      <c r="P400" s="5">
        <f>Таблица1[[#This Row],[БСП ао - объём]]*Таблица1[[#This Row],[БСП ао - цена]]</f>
        <v>74628622.5</v>
      </c>
      <c r="Q400" s="5">
        <f>Таблица1[[#This Row],[СевСт-ао - объём]]*Таблица1[[#This Row],[СевСт-ао цена]]</f>
        <v>2400782692</v>
      </c>
      <c r="R400" s="5">
        <f>Таблица1[[#This Row],[Аэрофлот - объём]]*Таблица1[[#This Row],[Аэрофлот - цена]]</f>
        <v>4538132350</v>
      </c>
      <c r="S400" s="5">
        <f>(Таблица1[[#This Row],[БСП ао - цена]]-AVERAGE(Таблица1[БСП ао - цена]))/_xlfn.STDEV.S(Таблица1[БСП ао - цена])</f>
        <v>-0.23115357615579063</v>
      </c>
      <c r="T400" s="5">
        <f>(Таблица1[[#This Row],[БСП ао - цена]]-MIN(Таблица1[БСП ао - цена]))/(MAX(Таблица1[БСП ао - цена])-MIN(Таблица1[БСП ао - цена]))</f>
        <v>0.20591101006820398</v>
      </c>
      <c r="U400" s="5">
        <f>(Таблица1[[#This Row],[СевСт-ао цена]]-AVERAGE(Таблица1[СевСт-ао цена]))/_xlfn.STDEV.S(Таблица1[СевСт-ао цена])</f>
        <v>0.4626426529960434</v>
      </c>
      <c r="V400" s="5">
        <f>(Таблица1[[#This Row],[СевСт-ао цена]]-MIN(Таблица1[СевСт-ао цена]))/(MAX(Таблица1[СевСт-ао цена])-MIN(Таблица1[СевСт-ао цена]))</f>
        <v>0.42024649994016994</v>
      </c>
      <c r="W400" s="5">
        <f>(Таблица1[[#This Row],[Аэрофлот - цена]]-AVERAGE(Таблица1[Аэрофлот - цена]))/_xlfn.STDEV.S(Таблица1[Аэрофлот - цена])</f>
        <v>2.8529199371301091</v>
      </c>
      <c r="X400" s="5">
        <f>(Таблица1[[#This Row],[Аэрофлот - цена]]-MIN(Таблица1[Аэрофлот - цена]))/(MAX(Таблица1[Аэрофлот - цена])-MIN(Таблица1[Аэрофлот - цена]))</f>
        <v>0.90154337413517827</v>
      </c>
    </row>
    <row r="401" spans="1:24" x14ac:dyDescent="0.25">
      <c r="A401" s="1">
        <v>42996</v>
      </c>
      <c r="B401" s="6">
        <v>55.65</v>
      </c>
      <c r="C401" s="6">
        <v>882.3</v>
      </c>
      <c r="D401" s="6">
        <v>183.95</v>
      </c>
      <c r="E401">
        <v>1305100</v>
      </c>
      <c r="F401">
        <v>3769750</v>
      </c>
      <c r="G401">
        <v>50034000</v>
      </c>
      <c r="H401" s="5">
        <f>(Таблица1[[#This Row],[БСП ао - цена]]-B400)/B400</f>
        <v>-1.7937219730941958E-3</v>
      </c>
      <c r="I401" s="5">
        <f>(Таблица1[[#This Row],[СевСт-ао цена]]-C400)/C400</f>
        <v>-3.2777899583424787E-2</v>
      </c>
      <c r="J401" s="5">
        <f>(Таблица1[[#This Row],[Аэрофлот - цена]]-D400)/D400</f>
        <v>-5.4241645244216E-2</v>
      </c>
      <c r="K401" s="5">
        <f>LN(Таблица1[[#This Row],[БСП ао - объём]])</f>
        <v>14.081790224155618</v>
      </c>
      <c r="L401" s="5">
        <f>LN(Таблица1[[#This Row],[СевСт-ао - объём]])</f>
        <v>15.142519244228042</v>
      </c>
      <c r="M401" s="5">
        <f>LN(Таблица1[[#This Row],[Аэрофлот - объём]])</f>
        <v>17.728213332297177</v>
      </c>
      <c r="N401" s="6">
        <f>Таблица1[[#This Row],[БСП ао - цена]]*10</f>
        <v>556.5</v>
      </c>
      <c r="O401" s="6">
        <f>Таблица1[[#This Row],[Аэрофлот - цена]]*10</f>
        <v>1839.5</v>
      </c>
      <c r="P401" s="5">
        <f>Таблица1[[#This Row],[БСП ао - объём]]*Таблица1[[#This Row],[БСП ао - цена]]</f>
        <v>72628815</v>
      </c>
      <c r="Q401" s="5">
        <f>Таблица1[[#This Row],[СевСт-ао - объём]]*Таблица1[[#This Row],[СевСт-ао цена]]</f>
        <v>3326050425</v>
      </c>
      <c r="R401" s="5">
        <f>Таблица1[[#This Row],[Аэрофлот - объём]]*Таблица1[[#This Row],[Аэрофлот - цена]]</f>
        <v>9203754300</v>
      </c>
      <c r="S401" s="5">
        <f>(Таблица1[[#This Row],[БСП ао - цена]]-AVERAGE(Таблица1[БСП ао - цена]))/_xlfn.STDEV.S(Таблица1[БСП ао - цена])</f>
        <v>-0.23441905465540938</v>
      </c>
      <c r="T401" s="5">
        <f>(Таблица1[[#This Row],[БСП ао - цена]]-MIN(Таблица1[БСП ао - цена]))/(MAX(Таблица1[БСП ао - цена])-MIN(Таблица1[БСП ао - цена]))</f>
        <v>0.20526144852224748</v>
      </c>
      <c r="U401" s="5">
        <f>(Таблица1[[#This Row],[СевСт-ао цена]]-AVERAGE(Таблица1[СевСт-ао цена]))/_xlfn.STDEV.S(Таблица1[СевСт-ао цена])</f>
        <v>0.38409301300428322</v>
      </c>
      <c r="V401" s="5">
        <f>(Таблица1[[#This Row],[СевСт-ао цена]]-MIN(Таблица1[СевСт-ао цена]))/(MAX(Таблица1[СевСт-ао цена])-MIN(Таблица1[СевСт-ао цена]))</f>
        <v>0.40235730525308122</v>
      </c>
      <c r="W401" s="5">
        <f>(Таблица1[[#This Row],[Аэрофлот - цена]]-AVERAGE(Таблица1[Аэрофлот - цена]))/_xlfn.STDEV.S(Таблица1[Аэрофлот - цена])</f>
        <v>2.5889578569490572</v>
      </c>
      <c r="X401" s="5">
        <f>(Таблица1[[#This Row],[Аэрофлот - цена]]-MIN(Таблица1[Аэрофлот - цена]))/(MAX(Таблица1[Аэрофлот - цена])-MIN(Таблица1[Аэрофлот - цена]))</f>
        <v>0.8453964874933475</v>
      </c>
    </row>
    <row r="402" spans="1:24" x14ac:dyDescent="0.25">
      <c r="A402" s="1">
        <v>43003</v>
      </c>
      <c r="B402" s="6">
        <v>55.65</v>
      </c>
      <c r="C402" s="6">
        <v>869.5</v>
      </c>
      <c r="D402" s="6">
        <v>183.95</v>
      </c>
      <c r="E402">
        <v>602770</v>
      </c>
      <c r="F402">
        <v>2674710</v>
      </c>
      <c r="G402">
        <v>31936800</v>
      </c>
      <c r="H402" s="5">
        <f>(Таблица1[[#This Row],[БСП ао - цена]]-B401)/B401</f>
        <v>0</v>
      </c>
      <c r="I402" s="5">
        <f>(Таблица1[[#This Row],[СевСт-ао цена]]-C401)/C401</f>
        <v>-1.450753711889375E-2</v>
      </c>
      <c r="J402" s="5">
        <f>(Таблица1[[#This Row],[Аэрофлот - цена]]-D401)/D401</f>
        <v>0</v>
      </c>
      <c r="K402" s="5">
        <f>LN(Таблица1[[#This Row],[БСП ао - объём]])</f>
        <v>13.309290976745524</v>
      </c>
      <c r="L402" s="5">
        <f>LN(Таблица1[[#This Row],[СевСт-ао - объём]])</f>
        <v>14.79935152122037</v>
      </c>
      <c r="M402" s="5">
        <f>LN(Таблица1[[#This Row],[Аэрофлот - объём]])</f>
        <v>17.279269507879778</v>
      </c>
      <c r="N402" s="6">
        <f>Таблица1[[#This Row],[БСП ао - цена]]*10</f>
        <v>556.5</v>
      </c>
      <c r="O402" s="6">
        <f>Таблица1[[#This Row],[Аэрофлот - цена]]*10</f>
        <v>1839.5</v>
      </c>
      <c r="P402" s="5">
        <f>Таблица1[[#This Row],[БСП ао - объём]]*Таблица1[[#This Row],[БСП ао - цена]]</f>
        <v>33544150.5</v>
      </c>
      <c r="Q402" s="5">
        <f>Таблица1[[#This Row],[СевСт-ао - объём]]*Таблица1[[#This Row],[СевСт-ао цена]]</f>
        <v>2325660345</v>
      </c>
      <c r="R402" s="5">
        <f>Таблица1[[#This Row],[Аэрофлот - объём]]*Таблица1[[#This Row],[Аэрофлот - цена]]</f>
        <v>5874774360</v>
      </c>
      <c r="S402" s="5">
        <f>(Таблица1[[#This Row],[БСП ао - цена]]-AVERAGE(Таблица1[БСП ао - цена]))/_xlfn.STDEV.S(Таблица1[БСП ао - цена])</f>
        <v>-0.23441905465540938</v>
      </c>
      <c r="T402" s="5">
        <f>(Таблица1[[#This Row],[БСП ао - цена]]-MIN(Таблица1[БСП ао - цена]))/(MAX(Таблица1[БСП ао - цена])-MIN(Таблица1[БСП ао - цена]))</f>
        <v>0.20526144852224748</v>
      </c>
      <c r="U402" s="5">
        <f>(Таблица1[[#This Row],[СевСт-ао цена]]-AVERAGE(Таблица1[СевСт-ао цена]))/_xlfn.STDEV.S(Таблица1[СевСт-ао цена])</f>
        <v>0.35046641126868039</v>
      </c>
      <c r="V402" s="5">
        <f>(Таблица1[[#This Row],[СевСт-ао цена]]-MIN(Таблица1[СевСт-ао цена]))/(MAX(Таблица1[СевСт-ао цена])-MIN(Таблица1[СевСт-ао цена]))</f>
        <v>0.39469905468469546</v>
      </c>
      <c r="W402" s="5">
        <f>(Таблица1[[#This Row],[Аэрофлот - цена]]-AVERAGE(Таблица1[Аэрофлот - цена]))/_xlfn.STDEV.S(Таблица1[Аэрофлот - цена])</f>
        <v>2.5889578569490572</v>
      </c>
      <c r="X402" s="5">
        <f>(Таблица1[[#This Row],[Аэрофлот - цена]]-MIN(Таблица1[Аэрофлот - цена]))/(MAX(Таблица1[Аэрофлот - цена])-MIN(Таблица1[Аэрофлот - цена]))</f>
        <v>0.8453964874933475</v>
      </c>
    </row>
    <row r="403" spans="1:24" x14ac:dyDescent="0.25">
      <c r="A403" s="1">
        <v>43010</v>
      </c>
      <c r="B403" s="6">
        <v>54.75</v>
      </c>
      <c r="C403" s="6">
        <v>886.2</v>
      </c>
      <c r="D403" s="6">
        <v>181</v>
      </c>
      <c r="E403">
        <v>1058040</v>
      </c>
      <c r="F403">
        <v>2249220</v>
      </c>
      <c r="G403">
        <v>23317900</v>
      </c>
      <c r="H403" s="5">
        <f>(Таблица1[[#This Row],[БСП ао - цена]]-B402)/B402</f>
        <v>-1.6172506738544451E-2</v>
      </c>
      <c r="I403" s="5">
        <f>(Таблица1[[#This Row],[СевСт-ао цена]]-C402)/C402</f>
        <v>1.9206440483036279E-2</v>
      </c>
      <c r="J403" s="5">
        <f>(Таблица1[[#This Row],[Аэрофлот - цена]]-D402)/D402</f>
        <v>-1.6036966567001841E-2</v>
      </c>
      <c r="K403" s="5">
        <f>LN(Таблица1[[#This Row],[БСП ао - объём]])</f>
        <v>13.871928697869073</v>
      </c>
      <c r="L403" s="5">
        <f>LN(Таблица1[[#This Row],[СевСт-ао - объём]])</f>
        <v>14.626094047411156</v>
      </c>
      <c r="M403" s="5">
        <f>LN(Таблица1[[#This Row],[Аэрофлот - объём]])</f>
        <v>16.964731863933714</v>
      </c>
      <c r="N403" s="6">
        <f>Таблица1[[#This Row],[БСП ао - цена]]*10</f>
        <v>547.5</v>
      </c>
      <c r="O403" s="6">
        <f>Таблица1[[#This Row],[Аэрофлот - цена]]*10</f>
        <v>1810</v>
      </c>
      <c r="P403" s="5">
        <f>Таблица1[[#This Row],[БСП ао - объём]]*Таблица1[[#This Row],[БСП ао - цена]]</f>
        <v>57927690</v>
      </c>
      <c r="Q403" s="5">
        <f>Таблица1[[#This Row],[СевСт-ао - объём]]*Таблица1[[#This Row],[СевСт-ао цена]]</f>
        <v>1993258764</v>
      </c>
      <c r="R403" s="5">
        <f>Таблица1[[#This Row],[Аэрофлот - объём]]*Таблица1[[#This Row],[Аэрофлот - цена]]</f>
        <v>4220539900</v>
      </c>
      <c r="S403" s="5">
        <f>(Таблица1[[#This Row],[БСП ао - цена]]-AVERAGE(Таблица1[БСП ао - цена]))/_xlfn.STDEV.S(Таблица1[БСП ао - цена])</f>
        <v>-0.26380836115197764</v>
      </c>
      <c r="T403" s="5">
        <f>(Таблица1[[#This Row],[БСП ао - цена]]-MIN(Таблица1[БСП ао - цена]))/(MAX(Таблица1[БСП ао - цена])-MIN(Таблица1[БСП ао - цена]))</f>
        <v>0.19941539460863919</v>
      </c>
      <c r="U403" s="5">
        <f>(Таблица1[[#This Row],[СевСт-ао цена]]-AVERAGE(Таблица1[СевСт-ао цена]))/_xlfn.STDEV.S(Таблица1[СевСт-ао цена])</f>
        <v>0.39433861822059996</v>
      </c>
      <c r="V403" s="5">
        <f>(Таблица1[[#This Row],[СевСт-ао цена]]-MIN(Таблица1[СевСт-ао цена]))/(MAX(Таблица1[СевСт-ао цена])-MIN(Таблица1[СевСт-ао цена]))</f>
        <v>0.40469067847313633</v>
      </c>
      <c r="W403" s="5">
        <f>(Таблица1[[#This Row],[Аэрофлот - цена]]-AVERAGE(Таблица1[Аэрофлот - цена]))/_xlfn.STDEV.S(Таблица1[Аэрофлот - цена])</f>
        <v>2.5151485549079102</v>
      </c>
      <c r="X403" s="5">
        <f>(Таблица1[[#This Row],[Аэрофлот - цена]]-MIN(Таблица1[Аэрофлот - цена]))/(MAX(Таблица1[Аэрофлот - цена])-MIN(Таблица1[Аэрофлот - цена]))</f>
        <v>0.82969664715274083</v>
      </c>
    </row>
    <row r="404" spans="1:24" x14ac:dyDescent="0.25">
      <c r="A404" s="1">
        <v>43017</v>
      </c>
      <c r="B404" s="6">
        <v>54.75</v>
      </c>
      <c r="C404" s="6">
        <v>903.2</v>
      </c>
      <c r="D404" s="6">
        <v>180.6</v>
      </c>
      <c r="E404">
        <v>712980</v>
      </c>
      <c r="F404">
        <v>2918200</v>
      </c>
      <c r="G404">
        <v>21757300</v>
      </c>
      <c r="H404" s="5">
        <f>(Таблица1[[#This Row],[БСП ао - цена]]-B403)/B403</f>
        <v>0</v>
      </c>
      <c r="I404" s="5">
        <f>(Таблица1[[#This Row],[СевСт-ао цена]]-C403)/C403</f>
        <v>1.9183028661701646E-2</v>
      </c>
      <c r="J404" s="5">
        <f>(Таблица1[[#This Row],[Аэрофлот - цена]]-D403)/D403</f>
        <v>-2.2099447513812469E-3</v>
      </c>
      <c r="K404" s="5">
        <f>LN(Таблица1[[#This Row],[БСП ао - объём]])</f>
        <v>13.477208648512127</v>
      </c>
      <c r="L404" s="5">
        <f>LN(Таблица1[[#This Row],[СевСт-ао - объём]])</f>
        <v>14.88647754581206</v>
      </c>
      <c r="M404" s="5">
        <f>LN(Таблица1[[#This Row],[Аэрофлот - объём]])</f>
        <v>16.895459891370994</v>
      </c>
      <c r="N404" s="6">
        <f>Таблица1[[#This Row],[БСП ао - цена]]*10</f>
        <v>547.5</v>
      </c>
      <c r="O404" s="6">
        <f>Таблица1[[#This Row],[Аэрофлот - цена]]*10</f>
        <v>1806</v>
      </c>
      <c r="P404" s="5">
        <f>Таблица1[[#This Row],[БСП ао - объём]]*Таблица1[[#This Row],[БСП ао - цена]]</f>
        <v>39035655</v>
      </c>
      <c r="Q404" s="5">
        <f>Таблица1[[#This Row],[СевСт-ао - объём]]*Таблица1[[#This Row],[СевСт-ао цена]]</f>
        <v>2635718240</v>
      </c>
      <c r="R404" s="5">
        <f>Таблица1[[#This Row],[Аэрофлот - объём]]*Таблица1[[#This Row],[Аэрофлот - цена]]</f>
        <v>3929368380</v>
      </c>
      <c r="S404" s="5">
        <f>(Таблица1[[#This Row],[БСП ао - цена]]-AVERAGE(Таблица1[БСП ао - цена]))/_xlfn.STDEV.S(Таблица1[БСП ао - цена])</f>
        <v>-0.26380836115197764</v>
      </c>
      <c r="T404" s="5">
        <f>(Таблица1[[#This Row],[БСП ао - цена]]-MIN(Таблица1[БСП ао - цена]))/(MAX(Таблица1[БСП ао - цена])-MIN(Таблица1[БСП ао - цена]))</f>
        <v>0.19941539460863919</v>
      </c>
      <c r="U404" s="5">
        <f>(Таблица1[[#This Row],[СевСт-ао цена]]-AVERAGE(Таблица1[СевСт-ао цена]))/_xlfn.STDEV.S(Таблица1[СевСт-ао цена])</f>
        <v>0.43899894865069761</v>
      </c>
      <c r="V404" s="5">
        <f>(Таблица1[[#This Row],[СевСт-ао цена]]-MIN(Таблица1[СевСт-ао цена]))/(MAX(Таблица1[СевСт-ао цена])-MIN(Таблица1[СевСт-ао цена]))</f>
        <v>0.41486179250927369</v>
      </c>
      <c r="W404" s="5">
        <f>(Таблица1[[#This Row],[Аэрофлот - цена]]-AVERAGE(Таблица1[Аэрофлот - цена]))/_xlfn.STDEV.S(Таблица1[Аэрофлот - цена])</f>
        <v>2.5051405139531782</v>
      </c>
      <c r="X404" s="5">
        <f>(Таблица1[[#This Row],[Аэрофлот - цена]]-MIN(Таблица1[Аэрофлот - цена]))/(MAX(Таблица1[Аэрофлот - цена])-MIN(Таблица1[Аэрофлот - цена]))</f>
        <v>0.82756785524215004</v>
      </c>
    </row>
    <row r="405" spans="1:24" x14ac:dyDescent="0.25">
      <c r="A405" s="1">
        <v>43024</v>
      </c>
      <c r="B405" s="6">
        <v>54.3</v>
      </c>
      <c r="C405" s="6">
        <v>905</v>
      </c>
      <c r="D405" s="6">
        <v>182.5</v>
      </c>
      <c r="E405">
        <v>575160</v>
      </c>
      <c r="F405">
        <v>3553060</v>
      </c>
      <c r="G405">
        <v>10966700</v>
      </c>
      <c r="H405" s="5">
        <f>(Таблица1[[#This Row],[БСП ао - цена]]-B404)/B404</f>
        <v>-8.2191780821918321E-3</v>
      </c>
      <c r="I405" s="5">
        <f>(Таблица1[[#This Row],[СевСт-ао цена]]-C404)/C404</f>
        <v>1.9929140832594711E-3</v>
      </c>
      <c r="J405" s="5">
        <f>(Таблица1[[#This Row],[Аэрофлот - цена]]-D404)/D404</f>
        <v>1.0520487264673343E-2</v>
      </c>
      <c r="K405" s="5">
        <f>LN(Таблица1[[#This Row],[БСП ао - объём]])</f>
        <v>13.262403541941678</v>
      </c>
      <c r="L405" s="5">
        <f>LN(Таблица1[[#This Row],[СевСт-ао - объём]])</f>
        <v>15.083319761998208</v>
      </c>
      <c r="M405" s="5">
        <f>LN(Таблица1[[#This Row],[Аэрофлот - объём]])</f>
        <v>16.210373966576547</v>
      </c>
      <c r="N405" s="6">
        <f>Таблица1[[#This Row],[БСП ао - цена]]*10</f>
        <v>543</v>
      </c>
      <c r="O405" s="6">
        <f>Таблица1[[#This Row],[Аэрофлот - цена]]*10</f>
        <v>1825</v>
      </c>
      <c r="P405" s="5">
        <f>Таблица1[[#This Row],[БСП ао - объём]]*Таблица1[[#This Row],[БСП ао - цена]]</f>
        <v>31231188</v>
      </c>
      <c r="Q405" s="5">
        <f>Таблица1[[#This Row],[СевСт-ао - объём]]*Таблица1[[#This Row],[СевСт-ао цена]]</f>
        <v>3215519300</v>
      </c>
      <c r="R405" s="5">
        <f>Таблица1[[#This Row],[Аэрофлот - объём]]*Таблица1[[#This Row],[Аэрофлот - цена]]</f>
        <v>2001422750</v>
      </c>
      <c r="S405" s="5">
        <f>(Таблица1[[#This Row],[БСП ао - цена]]-AVERAGE(Таблица1[БСП ао - цена]))/_xlfn.STDEV.S(Таблица1[БСП ао - цена])</f>
        <v>-0.27850301440026193</v>
      </c>
      <c r="T405" s="5">
        <f>(Таблица1[[#This Row],[БСП ао - цена]]-MIN(Таблица1[БСП ао - цена]))/(MAX(Таблица1[БСП ао - цена])-MIN(Таблица1[БСП ао - цена]))</f>
        <v>0.196492367651835</v>
      </c>
      <c r="U405" s="5">
        <f>(Таблица1[[#This Row],[СевСт-ао цена]]-AVERAGE(Таблица1[СевСт-ао цена]))/_xlfn.STDEV.S(Таблица1[СевСт-ао цена])</f>
        <v>0.44372768951976665</v>
      </c>
      <c r="V405" s="5">
        <f>(Таблица1[[#This Row],[СевСт-ао цена]]-MIN(Таблица1[СевСт-ао цена]))/(MAX(Таблица1[СевСт-ао цена])-MIN(Таблица1[СевСт-ао цена]))</f>
        <v>0.41593873399545289</v>
      </c>
      <c r="W405" s="5">
        <f>(Таблица1[[#This Row],[Аэрофлот - цена]]-AVERAGE(Таблица1[Аэрофлот - цена]))/_xlfn.STDEV.S(Таблица1[Аэрофлот - цена])</f>
        <v>2.5526787084881546</v>
      </c>
      <c r="X405" s="5">
        <f>(Таблица1[[#This Row],[Аэрофлот - цена]]-MIN(Таблица1[Аэрофлот - цена]))/(MAX(Таблица1[Аэрофлот - цена])-MIN(Таблица1[Аэрофлот - цена]))</f>
        <v>0.83767961681745606</v>
      </c>
    </row>
    <row r="406" spans="1:24" x14ac:dyDescent="0.25">
      <c r="A406" s="1">
        <v>43031</v>
      </c>
      <c r="B406" s="6">
        <v>53.5</v>
      </c>
      <c r="C406" s="6">
        <v>905.5</v>
      </c>
      <c r="D406" s="6">
        <v>182.8</v>
      </c>
      <c r="E406">
        <v>450430</v>
      </c>
      <c r="F406">
        <v>3656200</v>
      </c>
      <c r="G406">
        <v>18253900</v>
      </c>
      <c r="H406" s="5">
        <f>(Таблица1[[#This Row],[БСП ао - цена]]-B405)/B405</f>
        <v>-1.4732965009208052E-2</v>
      </c>
      <c r="I406" s="5">
        <f>(Таблица1[[#This Row],[СевСт-ао цена]]-C405)/C405</f>
        <v>5.5248618784530391E-4</v>
      </c>
      <c r="J406" s="5">
        <f>(Таблица1[[#This Row],[Аэрофлот - цена]]-D405)/D405</f>
        <v>1.6438356164384185E-3</v>
      </c>
      <c r="K406" s="5">
        <f>LN(Таблица1[[#This Row],[БСП ао - объём]])</f>
        <v>13.017957961049476</v>
      </c>
      <c r="L406" s="5">
        <f>LN(Таблица1[[#This Row],[СевСт-ао - объём]])</f>
        <v>15.111934914655121</v>
      </c>
      <c r="M406" s="5">
        <f>LN(Таблица1[[#This Row],[Аэрофлот - объём]])</f>
        <v>16.719889313792613</v>
      </c>
      <c r="N406" s="6">
        <f>Таблица1[[#This Row],[БСП ао - цена]]*10</f>
        <v>535</v>
      </c>
      <c r="O406" s="6">
        <f>Таблица1[[#This Row],[Аэрофлот - цена]]*10</f>
        <v>1828</v>
      </c>
      <c r="P406" s="5">
        <f>Таблица1[[#This Row],[БСП ао - объём]]*Таблица1[[#This Row],[БСП ао - цена]]</f>
        <v>24098005</v>
      </c>
      <c r="Q406" s="5">
        <f>Таблица1[[#This Row],[СевСт-ао - объём]]*Таблица1[[#This Row],[СевСт-ао цена]]</f>
        <v>3310689100</v>
      </c>
      <c r="R406" s="5">
        <f>Таблица1[[#This Row],[Аэрофлот - объём]]*Таблица1[[#This Row],[Аэрофлот - цена]]</f>
        <v>3336812920</v>
      </c>
      <c r="S406" s="5">
        <f>(Таблица1[[#This Row],[БСП ао - цена]]-AVERAGE(Таблица1[БСП ао - цена]))/_xlfn.STDEV.S(Таблица1[БСП ао - цена])</f>
        <v>-0.30462684239721144</v>
      </c>
      <c r="T406" s="5">
        <f>(Таблица1[[#This Row],[БСП ао - цена]]-MIN(Таблица1[БСП ао - цена]))/(MAX(Таблица1[БСП ао - цена])-MIN(Таблица1[БСП ао - цена]))</f>
        <v>0.19129587528418318</v>
      </c>
      <c r="U406" s="5">
        <f>(Таблица1[[#This Row],[СевСт-ао цена]]-AVERAGE(Таблица1[СевСт-ао цена]))/_xlfn.STDEV.S(Таблица1[СевСт-ао цена])</f>
        <v>0.44504122865006362</v>
      </c>
      <c r="V406" s="5">
        <f>(Таблица1[[#This Row],[СевСт-ао цена]]-MIN(Таблица1[СевСт-ао цена]))/(MAX(Таблица1[СевСт-ао цена])-MIN(Таблица1[СевСт-ао цена]))</f>
        <v>0.41623788440828047</v>
      </c>
      <c r="W406" s="5">
        <f>(Таблица1[[#This Row],[Аэрофлот - цена]]-AVERAGE(Таблица1[Аэрофлот - цена]))/_xlfn.STDEV.S(Таблица1[Аэрофлот - цена])</f>
        <v>2.5601847392042036</v>
      </c>
      <c r="X406" s="5">
        <f>(Таблица1[[#This Row],[Аэрофлот - цена]]-MIN(Таблица1[Аэрофлот - цена]))/(MAX(Таблица1[Аэрофлот - цена])-MIN(Таблица1[Аэрофлот - цена]))</f>
        <v>0.83927621075039927</v>
      </c>
    </row>
    <row r="407" spans="1:24" x14ac:dyDescent="0.25">
      <c r="A407" s="1">
        <v>43038</v>
      </c>
      <c r="B407" s="6">
        <v>54.35</v>
      </c>
      <c r="C407" s="6">
        <v>902.3</v>
      </c>
      <c r="D407" s="6">
        <v>162.4</v>
      </c>
      <c r="E407">
        <v>496160</v>
      </c>
      <c r="F407">
        <v>2819610</v>
      </c>
      <c r="G407">
        <v>61874800</v>
      </c>
      <c r="H407" s="5">
        <f>(Таблица1[[#This Row],[БСП ао - цена]]-B406)/B406</f>
        <v>1.5887850467289747E-2</v>
      </c>
      <c r="I407" s="5">
        <f>(Таблица1[[#This Row],[СевСт-ао цена]]-C406)/C406</f>
        <v>-3.5339591385975104E-3</v>
      </c>
      <c r="J407" s="5">
        <f>(Таблица1[[#This Row],[Аэрофлот - цена]]-D406)/D406</f>
        <v>-0.11159737417943109</v>
      </c>
      <c r="K407" s="5">
        <f>LN(Таблица1[[#This Row],[БСП ао - объём]])</f>
        <v>13.114653734334276</v>
      </c>
      <c r="L407" s="5">
        <f>LN(Таблица1[[#This Row],[СевСт-ао - объём]])</f>
        <v>14.852109135477923</v>
      </c>
      <c r="M407" s="5">
        <f>LN(Таблица1[[#This Row],[Аэрофлот - объём]])</f>
        <v>17.940623546524673</v>
      </c>
      <c r="N407" s="6">
        <f>Таблица1[[#This Row],[БСП ао - цена]]*10</f>
        <v>543.5</v>
      </c>
      <c r="O407" s="6">
        <f>Таблица1[[#This Row],[Аэрофлот - цена]]*10</f>
        <v>1624</v>
      </c>
      <c r="P407" s="5">
        <f>Таблица1[[#This Row],[БСП ао - объём]]*Таблица1[[#This Row],[БСП ао - цена]]</f>
        <v>26966296</v>
      </c>
      <c r="Q407" s="5">
        <f>Таблица1[[#This Row],[СевСт-ао - объём]]*Таблица1[[#This Row],[СевСт-ао цена]]</f>
        <v>2544134103</v>
      </c>
      <c r="R407" s="5">
        <f>Таблица1[[#This Row],[Аэрофлот - объём]]*Таблица1[[#This Row],[Аэрофлот - цена]]</f>
        <v>10048467520</v>
      </c>
      <c r="S407" s="5">
        <f>(Таблица1[[#This Row],[БСП ао - цена]]-AVERAGE(Таблица1[БСП ао - цена]))/_xlfn.STDEV.S(Таблица1[БСП ао - цена])</f>
        <v>-0.27687027515045243</v>
      </c>
      <c r="T407" s="5">
        <f>(Таблица1[[#This Row],[БСП ао - цена]]-MIN(Таблица1[БСП ао - цена]))/(MAX(Таблица1[БСП ао - цена])-MIN(Таблица1[БСП ао - цена]))</f>
        <v>0.19681714842481327</v>
      </c>
      <c r="U407" s="5">
        <f>(Таблица1[[#This Row],[СевСт-ао цена]]-AVERAGE(Таблица1[СевСт-ао цена]))/_xlfn.STDEV.S(Таблица1[СевСт-ао цена])</f>
        <v>0.43663457821616275</v>
      </c>
      <c r="V407" s="5">
        <f>(Таблица1[[#This Row],[СевСт-ао цена]]-MIN(Таблица1[СевСт-ао цена]))/(MAX(Таблица1[СевСт-ао цена])-MIN(Таблица1[СевСт-ао цена]))</f>
        <v>0.41432332176618403</v>
      </c>
      <c r="W407" s="5">
        <f>(Таблица1[[#This Row],[Аэрофлот - цена]]-AVERAGE(Таблица1[Аэрофлот - цена]))/_xlfn.STDEV.S(Таблица1[Аэрофлот - цена])</f>
        <v>2.0497746505128807</v>
      </c>
      <c r="X407" s="5">
        <f>(Таблица1[[#This Row],[Аэрофлот - цена]]-MIN(Таблица1[Аэрофлот - цена]))/(MAX(Таблица1[Аэрофлот - цена])-MIN(Таблица1[Аэрофлот - цена]))</f>
        <v>0.73070782331027151</v>
      </c>
    </row>
    <row r="408" spans="1:24" x14ac:dyDescent="0.25">
      <c r="A408" s="1">
        <v>43045</v>
      </c>
      <c r="B408" s="6">
        <v>55.15</v>
      </c>
      <c r="C408" s="6">
        <v>884.4</v>
      </c>
      <c r="D408" s="6">
        <v>163.4</v>
      </c>
      <c r="E408">
        <v>964150</v>
      </c>
      <c r="F408">
        <v>8524320</v>
      </c>
      <c r="G408">
        <v>43371100</v>
      </c>
      <c r="H408" s="5">
        <f>(Таблица1[[#This Row],[БСП ао - цена]]-B407)/B407</f>
        <v>1.4719411223551006E-2</v>
      </c>
      <c r="I408" s="5">
        <f>(Таблица1[[#This Row],[СевСт-ао цена]]-C407)/C407</f>
        <v>-1.9838191288928272E-2</v>
      </c>
      <c r="J408" s="5">
        <f>(Таблица1[[#This Row],[Аэрофлот - цена]]-D407)/D407</f>
        <v>6.157635467980295E-3</v>
      </c>
      <c r="K408" s="5">
        <f>LN(Таблица1[[#This Row],[БСП ао - объём]])</f>
        <v>13.779002163147752</v>
      </c>
      <c r="L408" s="5">
        <f>LN(Таблица1[[#This Row],[СевСт-ао - объём]])</f>
        <v>15.958433812556532</v>
      </c>
      <c r="M408" s="5">
        <f>LN(Таблица1[[#This Row],[Аэрофлот - объём]])</f>
        <v>17.585303878644165</v>
      </c>
      <c r="N408" s="6">
        <f>Таблица1[[#This Row],[БСП ао - цена]]*10</f>
        <v>551.5</v>
      </c>
      <c r="O408" s="6">
        <f>Таблица1[[#This Row],[Аэрофлот - цена]]*10</f>
        <v>1634</v>
      </c>
      <c r="P408" s="5">
        <f>Таблица1[[#This Row],[БСП ао - объём]]*Таблица1[[#This Row],[БСП ао - цена]]</f>
        <v>53172872.5</v>
      </c>
      <c r="Q408" s="5">
        <f>Таблица1[[#This Row],[СевСт-ао - объём]]*Таблица1[[#This Row],[СевСт-ао цена]]</f>
        <v>7538908608</v>
      </c>
      <c r="R408" s="5">
        <f>Таблица1[[#This Row],[Аэрофлот - объём]]*Таблица1[[#This Row],[Аэрофлот - цена]]</f>
        <v>7086837740</v>
      </c>
      <c r="S408" s="5">
        <f>(Таблица1[[#This Row],[БСП ао - цена]]-AVERAGE(Таблица1[БСП ао - цена]))/_xlfn.STDEV.S(Таблица1[БСП ао - цена])</f>
        <v>-0.25074644715350286</v>
      </c>
      <c r="T408" s="5">
        <f>(Таблица1[[#This Row],[БСП ао - цена]]-MIN(Таблица1[БСП ао - цена]))/(MAX(Таблица1[БСП ао - цена])-MIN(Таблица1[БСП ао - цена]))</f>
        <v>0.20201364079246509</v>
      </c>
      <c r="U408" s="5">
        <f>(Таблица1[[#This Row],[СевСт-ао цена]]-AVERAGE(Таблица1[СевСт-ао цена]))/_xlfn.STDEV.S(Таблица1[СевСт-ао цена])</f>
        <v>0.38960987735153063</v>
      </c>
      <c r="V408" s="5">
        <f>(Таблица1[[#This Row],[СевСт-ао цена]]-MIN(Таблица1[СевСт-ао цена]))/(MAX(Таблица1[СевСт-ао цена])-MIN(Таблица1[СевСт-ао цена]))</f>
        <v>0.40361373698695696</v>
      </c>
      <c r="W408" s="5">
        <f>(Таблица1[[#This Row],[Аэрофлот - цена]]-AVERAGE(Таблица1[Аэрофлот - цена]))/_xlfn.STDEV.S(Таблица1[Аэрофлот - цена])</f>
        <v>2.0747947528997104</v>
      </c>
      <c r="X408" s="5">
        <f>(Таблица1[[#This Row],[Аэрофлот - цена]]-MIN(Таблица1[Аэрофлот - цена]))/(MAX(Таблица1[Аэрофлот - цена])-MIN(Таблица1[Аэрофлот - цена]))</f>
        <v>0.73602980308674826</v>
      </c>
    </row>
    <row r="409" spans="1:24" x14ac:dyDescent="0.25">
      <c r="A409" s="1">
        <v>43052</v>
      </c>
      <c r="B409" s="6">
        <v>53.1</v>
      </c>
      <c r="C409" s="6">
        <v>894.6</v>
      </c>
      <c r="D409" s="6">
        <v>164.55</v>
      </c>
      <c r="E409">
        <v>820030</v>
      </c>
      <c r="F409">
        <v>9551890</v>
      </c>
      <c r="G409">
        <v>31368300</v>
      </c>
      <c r="H409" s="5">
        <f>(Таблица1[[#This Row],[БСП ао - цена]]-B408)/B408</f>
        <v>-3.7171350861287346E-2</v>
      </c>
      <c r="I409" s="5">
        <f>(Таблица1[[#This Row],[СевСт-ао цена]]-C408)/C408</f>
        <v>1.153324287652651E-2</v>
      </c>
      <c r="J409" s="5">
        <f>(Таблица1[[#This Row],[Аэрофлот - цена]]-D408)/D408</f>
        <v>7.0379436964504629E-3</v>
      </c>
      <c r="K409" s="5">
        <f>LN(Таблица1[[#This Row],[БСП ао - объём]])</f>
        <v>13.617096203937061</v>
      </c>
      <c r="L409" s="5">
        <f>LN(Таблица1[[#This Row],[СевСт-ао - объём]])</f>
        <v>16.072249598635313</v>
      </c>
      <c r="M409" s="5">
        <f>LN(Таблица1[[#This Row],[Аэрофлот - объём]])</f>
        <v>17.261308386795335</v>
      </c>
      <c r="N409" s="6">
        <f>Таблица1[[#This Row],[БСП ао - цена]]*10</f>
        <v>531</v>
      </c>
      <c r="O409" s="6">
        <f>Таблица1[[#This Row],[Аэрофлот - цена]]*10</f>
        <v>1645.5</v>
      </c>
      <c r="P409" s="5">
        <f>Таблица1[[#This Row],[БСП ао - объём]]*Таблица1[[#This Row],[БСП ао - цена]]</f>
        <v>43543593</v>
      </c>
      <c r="Q409" s="5">
        <f>Таблица1[[#This Row],[СевСт-ао - объём]]*Таблица1[[#This Row],[СевСт-ао цена]]</f>
        <v>8545120794</v>
      </c>
      <c r="R409" s="5">
        <f>Таблица1[[#This Row],[Аэрофлот - объём]]*Таблица1[[#This Row],[Аэрофлот - цена]]</f>
        <v>5161653765</v>
      </c>
      <c r="S409" s="5">
        <f>(Таблица1[[#This Row],[БСП ао - цена]]-AVERAGE(Таблица1[БСП ао - цена]))/_xlfn.STDEV.S(Таблица1[БСП ао - цена])</f>
        <v>-0.31768875639568622</v>
      </c>
      <c r="T409" s="5">
        <f>(Таблица1[[#This Row],[БСП ао - цена]]-MIN(Таблица1[БСП ао - цена]))/(MAX(Таблица1[БСП ао - цена])-MIN(Таблица1[БСП ао - цена]))</f>
        <v>0.18869762910035728</v>
      </c>
      <c r="U409" s="5">
        <f>(Таблица1[[#This Row],[СевСт-ао цена]]-AVERAGE(Таблица1[СевСт-ао цена]))/_xlfn.STDEV.S(Таблица1[СевСт-ао цена])</f>
        <v>0.41640607560958931</v>
      </c>
      <c r="V409" s="5">
        <f>(Таблица1[[#This Row],[СевСт-ао цена]]-MIN(Таблица1[СевСт-ао цена]))/(MAX(Таблица1[СевСт-ао цена])-MIN(Таблица1[СевСт-ао цена]))</f>
        <v>0.40971640540863941</v>
      </c>
      <c r="W409" s="5">
        <f>(Таблица1[[#This Row],[Аэрофлот - цена]]-AVERAGE(Таблица1[Аэрофлот - цена]))/_xlfn.STDEV.S(Таблица1[Аэрофлот - цена])</f>
        <v>2.1035678706445644</v>
      </c>
      <c r="X409" s="5">
        <f>(Таблица1[[#This Row],[Аэрофлот - цена]]-MIN(Таблица1[Аэрофлот - цена]))/(MAX(Таблица1[Аэрофлот - цена])-MIN(Таблица1[Аэрофлот - цена]))</f>
        <v>0.74215007982969672</v>
      </c>
    </row>
    <row r="410" spans="1:24" x14ac:dyDescent="0.25">
      <c r="A410" s="1">
        <v>43059</v>
      </c>
      <c r="B410" s="6">
        <v>52.1</v>
      </c>
      <c r="C410" s="6">
        <v>910.5</v>
      </c>
      <c r="D410" s="6">
        <v>159.85</v>
      </c>
      <c r="E410">
        <v>461770</v>
      </c>
      <c r="F410">
        <v>3391220</v>
      </c>
      <c r="G410">
        <v>27581600</v>
      </c>
      <c r="H410" s="5">
        <f>(Таблица1[[#This Row],[БСП ао - цена]]-B409)/B409</f>
        <v>-1.8832391713747645E-2</v>
      </c>
      <c r="I410" s="5">
        <f>(Таблица1[[#This Row],[СевСт-ао цена]]-C409)/C409</f>
        <v>1.7773306505700845E-2</v>
      </c>
      <c r="J410" s="5">
        <f>(Таблица1[[#This Row],[Аэрофлот - цена]]-D409)/D409</f>
        <v>-2.8562746885445255E-2</v>
      </c>
      <c r="K410" s="5">
        <f>LN(Таблица1[[#This Row],[БСП ао - объём]])</f>
        <v>13.042822210604806</v>
      </c>
      <c r="L410" s="5">
        <f>LN(Таблица1[[#This Row],[СевСт-ао - объём]])</f>
        <v>15.036700296620536</v>
      </c>
      <c r="M410" s="5">
        <f>LN(Таблица1[[#This Row],[Аэрофлот - объём]])</f>
        <v>17.132659441699676</v>
      </c>
      <c r="N410" s="6">
        <f>Таблица1[[#This Row],[БСП ао - цена]]*10</f>
        <v>521</v>
      </c>
      <c r="O410" s="6">
        <f>Таблица1[[#This Row],[Аэрофлот - цена]]*10</f>
        <v>1598.5</v>
      </c>
      <c r="P410" s="5">
        <f>Таблица1[[#This Row],[БСП ао - объём]]*Таблица1[[#This Row],[БСП ао - цена]]</f>
        <v>24058217</v>
      </c>
      <c r="Q410" s="5">
        <f>Таблица1[[#This Row],[СевСт-ао - объём]]*Таблица1[[#This Row],[СевСт-ао цена]]</f>
        <v>3087705810</v>
      </c>
      <c r="R410" s="5">
        <f>Таблица1[[#This Row],[Аэрофлот - объём]]*Таблица1[[#This Row],[Аэрофлот - цена]]</f>
        <v>4408918760</v>
      </c>
      <c r="S410" s="5">
        <f>(Таблица1[[#This Row],[БСП ао - цена]]-AVERAGE(Таблица1[БСП ао - цена]))/_xlfn.STDEV.S(Таблица1[БСП ао - цена])</f>
        <v>-0.35034354139187324</v>
      </c>
      <c r="T410" s="5">
        <f>(Таблица1[[#This Row],[БСП ао - цена]]-MIN(Таблица1[БСП ао - цена]))/(MAX(Таблица1[БСП ао - цена])-MIN(Таблица1[БСП ао - цена]))</f>
        <v>0.18220201364079247</v>
      </c>
      <c r="U410" s="5">
        <f>(Таблица1[[#This Row],[СевСт-ао цена]]-AVERAGE(Таблица1[СевСт-ао цена]))/_xlfn.STDEV.S(Таблица1[СевСт-ао цена])</f>
        <v>0.45817661995303349</v>
      </c>
      <c r="V410" s="5">
        <f>(Таблица1[[#This Row],[СевСт-ао цена]]-MIN(Таблица1[СевСт-ао цена]))/(MAX(Таблица1[СевСт-ао цена])-MIN(Таблица1[СевСт-ао цена]))</f>
        <v>0.41922938853655617</v>
      </c>
      <c r="W410" s="5">
        <f>(Таблица1[[#This Row],[Аэрофлот - цена]]-AVERAGE(Таблица1[Аэрофлот - цена]))/_xlfn.STDEV.S(Таблица1[Аэрофлот - цена])</f>
        <v>1.9859733894264651</v>
      </c>
      <c r="X410" s="5">
        <f>(Таблица1[[#This Row],[Аэрофлот - цена]]-MIN(Таблица1[Аэрофлот - цена]))/(MAX(Таблица1[Аэрофлот - цена])-MIN(Таблица1[Аэрофлот - цена]))</f>
        <v>0.7171367748802554</v>
      </c>
    </row>
    <row r="411" spans="1:24" x14ac:dyDescent="0.25">
      <c r="A411" s="1">
        <v>43066</v>
      </c>
      <c r="B411" s="6">
        <v>56.55</v>
      </c>
      <c r="C411" s="6">
        <v>912.5</v>
      </c>
      <c r="D411" s="6">
        <v>148.15</v>
      </c>
      <c r="E411">
        <v>2120670</v>
      </c>
      <c r="F411">
        <v>5013720</v>
      </c>
      <c r="G411">
        <v>47917100</v>
      </c>
      <c r="H411" s="5">
        <f>(Таблица1[[#This Row],[БСП ао - цена]]-B410)/B410</f>
        <v>8.5412667946257112E-2</v>
      </c>
      <c r="I411" s="5">
        <f>(Таблица1[[#This Row],[СевСт-ао цена]]-C410)/C410</f>
        <v>2.1965952773201538E-3</v>
      </c>
      <c r="J411" s="5">
        <f>(Таблица1[[#This Row],[Аэрофлот - цена]]-D410)/D410</f>
        <v>-7.3193619017829142E-2</v>
      </c>
      <c r="K411" s="5">
        <f>LN(Таблица1[[#This Row],[БСП ао - объём]])</f>
        <v>14.567242634454638</v>
      </c>
      <c r="L411" s="5">
        <f>LN(Таблица1[[#This Row],[СевСт-ао - объём]])</f>
        <v>15.427688712503247</v>
      </c>
      <c r="M411" s="5">
        <f>LN(Таблица1[[#This Row],[Аэрофлот - объём]])</f>
        <v>17.684982992410994</v>
      </c>
      <c r="N411" s="6">
        <f>Таблица1[[#This Row],[БСП ао - цена]]*10</f>
        <v>565.5</v>
      </c>
      <c r="O411" s="6">
        <f>Таблица1[[#This Row],[Аэрофлот - цена]]*10</f>
        <v>1481.5</v>
      </c>
      <c r="P411" s="5">
        <f>Таблица1[[#This Row],[БСП ао - объём]]*Таблица1[[#This Row],[БСП ао - цена]]</f>
        <v>119923888.5</v>
      </c>
      <c r="Q411" s="5">
        <f>Таблица1[[#This Row],[СевСт-ао - объём]]*Таблица1[[#This Row],[СевСт-ао цена]]</f>
        <v>4575019500</v>
      </c>
      <c r="R411" s="5">
        <f>Таблица1[[#This Row],[Аэрофлот - объём]]*Таблица1[[#This Row],[Аэрофлот - цена]]</f>
        <v>7098918365</v>
      </c>
      <c r="S411" s="5">
        <f>(Таблица1[[#This Row],[БСП ао - цена]]-AVERAGE(Таблица1[БСП ао - цена]))/_xlfn.STDEV.S(Таблица1[БСП ао - цена])</f>
        <v>-0.20502974815884109</v>
      </c>
      <c r="T411" s="5">
        <f>(Таблица1[[#This Row],[БСП ао - цена]]-MIN(Таблица1[БСП ао - цена]))/(MAX(Таблица1[БСП ао - цена])-MIN(Таблица1[БСП ао - цена]))</f>
        <v>0.21110750243585583</v>
      </c>
      <c r="U411" s="5">
        <f>(Таблица1[[#This Row],[СевСт-ао цена]]-AVERAGE(Таблица1[СевСт-ао цена]))/_xlfn.STDEV.S(Таблица1[СевСт-ао цена])</f>
        <v>0.46343077647422148</v>
      </c>
      <c r="V411" s="5">
        <f>(Таблица1[[#This Row],[СевСт-ао цена]]-MIN(Таблица1[СевСт-ао цена]))/(MAX(Таблица1[СевСт-ао цена])-MIN(Таблица1[СевСт-ао цена]))</f>
        <v>0.42042599018786647</v>
      </c>
      <c r="W411" s="5">
        <f>(Таблица1[[#This Row],[Аэрофлот - цена]]-AVERAGE(Таблица1[Аэрофлот - цена]))/_xlfn.STDEV.S(Таблица1[Аэрофлот - цена])</f>
        <v>1.6932381915005597</v>
      </c>
      <c r="X411" s="5">
        <f>(Таблица1[[#This Row],[Аэрофлот - цена]]-MIN(Таблица1[Аэрофлот - цена]))/(MAX(Таблица1[Аэрофлот - цена])-MIN(Таблица1[Аэрофлот - цена]))</f>
        <v>0.6548696114954764</v>
      </c>
    </row>
    <row r="412" spans="1:24" x14ac:dyDescent="0.25">
      <c r="A412" s="1">
        <v>43073</v>
      </c>
      <c r="B412" s="6">
        <v>55.2</v>
      </c>
      <c r="C412" s="6">
        <v>886.7</v>
      </c>
      <c r="D412" s="6">
        <v>144.35</v>
      </c>
      <c r="E412">
        <v>734200</v>
      </c>
      <c r="F412">
        <v>3828970</v>
      </c>
      <c r="G412">
        <v>34448200</v>
      </c>
      <c r="H412" s="5">
        <f>(Таблица1[[#This Row],[БСП ао - цена]]-B411)/B411</f>
        <v>-2.3872679045092739E-2</v>
      </c>
      <c r="I412" s="5">
        <f>(Таблица1[[#This Row],[СевСт-ао цена]]-C411)/C411</f>
        <v>-2.8273972602739676E-2</v>
      </c>
      <c r="J412" s="5">
        <f>(Таблица1[[#This Row],[Аэрофлот - цена]]-D411)/D411</f>
        <v>-2.5649679379007837E-2</v>
      </c>
      <c r="K412" s="5">
        <f>LN(Таблица1[[#This Row],[БСП ао - объём]])</f>
        <v>13.506536750044871</v>
      </c>
      <c r="L412" s="5">
        <f>LN(Таблица1[[#This Row],[СевСт-ао - объём]])</f>
        <v>15.158106395484889</v>
      </c>
      <c r="M412" s="5">
        <f>LN(Таблица1[[#This Row],[Аэрофлот - объём]])</f>
        <v>17.354967304421727</v>
      </c>
      <c r="N412" s="6">
        <f>Таблица1[[#This Row],[БСП ао - цена]]*10</f>
        <v>552</v>
      </c>
      <c r="O412" s="6">
        <f>Таблица1[[#This Row],[Аэрофлот - цена]]*10</f>
        <v>1443.5</v>
      </c>
      <c r="P412" s="5">
        <f>Таблица1[[#This Row],[БСП ао - объём]]*Таблица1[[#This Row],[БСП ао - цена]]</f>
        <v>40527840</v>
      </c>
      <c r="Q412" s="5">
        <f>Таблица1[[#This Row],[СевСт-ао - объём]]*Таблица1[[#This Row],[СевСт-ао цена]]</f>
        <v>3395147699</v>
      </c>
      <c r="R412" s="5">
        <f>Таблица1[[#This Row],[Аэрофлот - объём]]*Таблица1[[#This Row],[Аэрофлот - цена]]</f>
        <v>4972597670</v>
      </c>
      <c r="S412" s="5">
        <f>(Таблица1[[#This Row],[БСП ао - цена]]-AVERAGE(Таблица1[БСП ао - цена]))/_xlfn.STDEV.S(Таблица1[БСП ао - цена])</f>
        <v>-0.24911370790369339</v>
      </c>
      <c r="T412" s="5">
        <f>(Таблица1[[#This Row],[БСП ао - цена]]-MIN(Таблица1[БСП ао - цена]))/(MAX(Таблица1[БСП ао - цена])-MIN(Таблица1[БСП ао - цена]))</f>
        <v>0.20233842156544335</v>
      </c>
      <c r="U412" s="5">
        <f>(Таблица1[[#This Row],[СевСт-ао цена]]-AVERAGE(Таблица1[СевСт-ао цена]))/_xlfn.STDEV.S(Таблица1[СевСт-ао цена])</f>
        <v>0.39565215735089693</v>
      </c>
      <c r="V412" s="5">
        <f>(Таблица1[[#This Row],[СевСт-ао цена]]-MIN(Таблица1[СевСт-ао цена]))/(MAX(Таблица1[СевСт-ао цена])-MIN(Таблица1[СевСт-ао цена]))</f>
        <v>0.40498982888596391</v>
      </c>
      <c r="W412" s="5">
        <f>(Таблица1[[#This Row],[Аэрофлот - цена]]-AVERAGE(Таблица1[Аэрофлот - цена]))/_xlfn.STDEV.S(Таблица1[Аэрофлот - цена])</f>
        <v>1.598161802430607</v>
      </c>
      <c r="X412" s="5">
        <f>(Таблица1[[#This Row],[Аэрофлот - цена]]-MIN(Таблица1[Аэрофлот - цена]))/(MAX(Таблица1[Аэрофлот - цена])-MIN(Таблица1[Аэрофлот - цена]))</f>
        <v>0.63464608834486425</v>
      </c>
    </row>
    <row r="413" spans="1:24" x14ac:dyDescent="0.25">
      <c r="A413" s="1">
        <v>43080</v>
      </c>
      <c r="B413" s="6">
        <v>55.5</v>
      </c>
      <c r="C413" s="6">
        <v>901.4</v>
      </c>
      <c r="D413" s="6">
        <v>143.6</v>
      </c>
      <c r="E413">
        <v>385000</v>
      </c>
      <c r="F413">
        <v>2905750</v>
      </c>
      <c r="G413">
        <v>38247500</v>
      </c>
      <c r="H413" s="5">
        <f>(Таблица1[[#This Row],[БСП ао - цена]]-B412)/B412</f>
        <v>5.4347826086956E-3</v>
      </c>
      <c r="I413" s="5">
        <f>(Таблица1[[#This Row],[СевСт-ао цена]]-C412)/C412</f>
        <v>1.6578324123153187E-2</v>
      </c>
      <c r="J413" s="5">
        <f>(Таблица1[[#This Row],[Аэрофлот - цена]]-D412)/D412</f>
        <v>-5.1957048839625913E-3</v>
      </c>
      <c r="K413" s="5">
        <f>LN(Таблица1[[#This Row],[БСП ао - объём]])</f>
        <v>12.860998613269921</v>
      </c>
      <c r="L413" s="5">
        <f>LN(Таблица1[[#This Row],[СевСт-ао - объём]])</f>
        <v>14.882202090505954</v>
      </c>
      <c r="M413" s="5">
        <f>LN(Таблица1[[#This Row],[Аэрофлот - объём]])</f>
        <v>17.45958875662367</v>
      </c>
      <c r="N413" s="6">
        <f>Таблица1[[#This Row],[БСП ао - цена]]*10</f>
        <v>555</v>
      </c>
      <c r="O413" s="6">
        <f>Таблица1[[#This Row],[Аэрофлот - цена]]*10</f>
        <v>1436</v>
      </c>
      <c r="P413" s="5">
        <f>Таблица1[[#This Row],[БСП ао - объём]]*Таблица1[[#This Row],[БСП ао - цена]]</f>
        <v>21367500</v>
      </c>
      <c r="Q413" s="5">
        <f>Таблица1[[#This Row],[СевСт-ао - объём]]*Таблица1[[#This Row],[СевСт-ао цена]]</f>
        <v>2619243050</v>
      </c>
      <c r="R413" s="5">
        <f>Таблица1[[#This Row],[Аэрофлот - объём]]*Таблица1[[#This Row],[Аэрофлот - цена]]</f>
        <v>5492341000</v>
      </c>
      <c r="S413" s="5">
        <f>(Таблица1[[#This Row],[БСП ао - цена]]-AVERAGE(Таблица1[БСП ао - цена]))/_xlfn.STDEV.S(Таблица1[БСП ао - цена])</f>
        <v>-0.23931727240483738</v>
      </c>
      <c r="T413" s="5">
        <f>(Таблица1[[#This Row],[БСП ао - цена]]-MIN(Таблица1[БСП ао - цена]))/(MAX(Таблица1[БСП ао - цена])-MIN(Таблица1[БСП ао - цена]))</f>
        <v>0.20428710620331278</v>
      </c>
      <c r="U413" s="5">
        <f>(Таблица1[[#This Row],[СевСт-ао цена]]-AVERAGE(Таблица1[СевСт-ао цена]))/_xlfn.STDEV.S(Таблица1[СевСт-ао цена])</f>
        <v>0.43427020778162823</v>
      </c>
      <c r="V413" s="5">
        <f>(Таблица1[[#This Row],[СевСт-ао цена]]-MIN(Таблица1[СевСт-ао цена]))/(MAX(Таблица1[СевСт-ао цена])-MIN(Таблица1[СевСт-ао цена]))</f>
        <v>0.41378485102309431</v>
      </c>
      <c r="W413" s="5">
        <f>(Таблица1[[#This Row],[Аэрофлот - цена]]-AVERAGE(Таблица1[Аэрофлот - цена]))/_xlfn.STDEV.S(Таблица1[Аэрофлот - цена])</f>
        <v>1.5793967256404848</v>
      </c>
      <c r="X413" s="5">
        <f>(Таблица1[[#This Row],[Аэрофлот - цена]]-MIN(Таблица1[Аэрофлот - цена]))/(MAX(Таблица1[Аэрофлот - цена])-MIN(Таблица1[Аэрофлот - цена]))</f>
        <v>0.63065460351250668</v>
      </c>
    </row>
    <row r="414" spans="1:24" x14ac:dyDescent="0.25">
      <c r="A414" s="1">
        <v>43087</v>
      </c>
      <c r="B414" s="6">
        <v>54.6</v>
      </c>
      <c r="C414" s="6">
        <v>876.9</v>
      </c>
      <c r="D414" s="6">
        <v>138.80000000000001</v>
      </c>
      <c r="E414">
        <v>734390</v>
      </c>
      <c r="F414">
        <v>2031210</v>
      </c>
      <c r="G414">
        <v>26747800</v>
      </c>
      <c r="H414" s="5">
        <f>(Таблица1[[#This Row],[БСП ао - цена]]-B413)/B413</f>
        <v>-1.6216216216216189E-2</v>
      </c>
      <c r="I414" s="5">
        <f>(Таблица1[[#This Row],[СевСт-ао цена]]-C413)/C413</f>
        <v>-2.7179942311959176E-2</v>
      </c>
      <c r="J414" s="5">
        <f>(Таблица1[[#This Row],[Аэрофлот - цена]]-D413)/D413</f>
        <v>-3.3426183844011026E-2</v>
      </c>
      <c r="K414" s="5">
        <f>LN(Таблица1[[#This Row],[БСП ао - объём]])</f>
        <v>13.506795501637978</v>
      </c>
      <c r="L414" s="5">
        <f>LN(Таблица1[[#This Row],[СевСт-ао - объём]])</f>
        <v>14.524142232558596</v>
      </c>
      <c r="M414" s="5">
        <f>LN(Таблица1[[#This Row],[Аэрофлот - объём]])</f>
        <v>17.101962784933495</v>
      </c>
      <c r="N414" s="6">
        <f>Таблица1[[#This Row],[БСП ао - цена]]*10</f>
        <v>546</v>
      </c>
      <c r="O414" s="6">
        <f>Таблица1[[#This Row],[Аэрофлот - цена]]*10</f>
        <v>1388</v>
      </c>
      <c r="P414" s="5">
        <f>Таблица1[[#This Row],[БСП ао - объём]]*Таблица1[[#This Row],[БСП ао - цена]]</f>
        <v>40097694</v>
      </c>
      <c r="Q414" s="5">
        <f>Таблица1[[#This Row],[СевСт-ао - объём]]*Таблица1[[#This Row],[СевСт-ао цена]]</f>
        <v>1781168049</v>
      </c>
      <c r="R414" s="5">
        <f>Таблица1[[#This Row],[Аэрофлот - объём]]*Таблица1[[#This Row],[Аэрофлот - цена]]</f>
        <v>3712594640.0000005</v>
      </c>
      <c r="S414" s="5">
        <f>(Таблица1[[#This Row],[БСП ао - цена]]-AVERAGE(Таблица1[БСП ао - цена]))/_xlfn.STDEV.S(Таблица1[БСП ао - цена])</f>
        <v>-0.26870657890140565</v>
      </c>
      <c r="T414" s="5">
        <f>(Таблица1[[#This Row],[БСП ао - цена]]-MIN(Таблица1[БСП ао - цена]))/(MAX(Таблица1[БСП ао - цена])-MIN(Таблица1[БСП ао - цена]))</f>
        <v>0.19844105228970446</v>
      </c>
      <c r="U414" s="5">
        <f>(Таблица1[[#This Row],[СевСт-ао цена]]-AVERAGE(Таблица1[СевСт-ао цена]))/_xlfn.STDEV.S(Таблица1[СевСт-ао цена])</f>
        <v>0.3699067903970758</v>
      </c>
      <c r="V414" s="5">
        <f>(Таблица1[[#This Row],[СевСт-ао цена]]-MIN(Таблица1[СевСт-ао цена]))/(MAX(Таблица1[СевСт-ао цена])-MIN(Таблица1[СевСт-ао цена]))</f>
        <v>0.39912648079454344</v>
      </c>
      <c r="W414" s="5">
        <f>(Таблица1[[#This Row],[Аэрофлот - цена]]-AVERAGE(Таблица1[Аэрофлот - цена]))/_xlfn.STDEV.S(Таблица1[Аэрофлот - цена])</f>
        <v>1.4593002341837034</v>
      </c>
      <c r="X414" s="5">
        <f>(Таблица1[[#This Row],[Аэрофлот - цена]]-MIN(Таблица1[Аэрофлот - цена]))/(MAX(Таблица1[Аэрофлот - цена])-MIN(Таблица1[Аэрофлот - цена]))</f>
        <v>0.60510910058541789</v>
      </c>
    </row>
    <row r="415" spans="1:24" x14ac:dyDescent="0.25">
      <c r="A415" s="1">
        <v>43094</v>
      </c>
      <c r="B415" s="6">
        <v>54.35</v>
      </c>
      <c r="C415" s="6">
        <v>887.4</v>
      </c>
      <c r="D415" s="6">
        <v>138.44999999999999</v>
      </c>
      <c r="E415">
        <v>662310</v>
      </c>
      <c r="F415">
        <v>1313910</v>
      </c>
      <c r="G415">
        <v>12897600</v>
      </c>
      <c r="H415" s="5">
        <f>(Таблица1[[#This Row],[БСП ао - цена]]-B414)/B414</f>
        <v>-4.578754578754579E-3</v>
      </c>
      <c r="I415" s="5">
        <f>(Таблица1[[#This Row],[СевСт-ао цена]]-C414)/C414</f>
        <v>1.1973999315771469E-2</v>
      </c>
      <c r="J415" s="5">
        <f>(Таблица1[[#This Row],[Аэрофлот - цена]]-D414)/D414</f>
        <v>-2.5216138328531894E-3</v>
      </c>
      <c r="K415" s="5">
        <f>LN(Таблица1[[#This Row],[БСП ао - объём]])</f>
        <v>13.403489003256864</v>
      </c>
      <c r="L415" s="5">
        <f>LN(Таблица1[[#This Row],[СевСт-ао - объём]])</f>
        <v>14.088517982530245</v>
      </c>
      <c r="M415" s="5">
        <f>LN(Таблица1[[#This Row],[Аэрофлот - объём]])</f>
        <v>16.372551805511474</v>
      </c>
      <c r="N415" s="6">
        <f>Таблица1[[#This Row],[БСП ао - цена]]*10</f>
        <v>543.5</v>
      </c>
      <c r="O415" s="6">
        <f>Таблица1[[#This Row],[Аэрофлот - цена]]*10</f>
        <v>1384.5</v>
      </c>
      <c r="P415" s="5">
        <f>Таблица1[[#This Row],[БСП ао - объём]]*Таблица1[[#This Row],[БСП ао - цена]]</f>
        <v>35996548.5</v>
      </c>
      <c r="Q415" s="5">
        <f>Таблица1[[#This Row],[СевСт-ао - объём]]*Таблица1[[#This Row],[СевСт-ао цена]]</f>
        <v>1165963734</v>
      </c>
      <c r="R415" s="5">
        <f>Таблица1[[#This Row],[Аэрофлот - объём]]*Таблица1[[#This Row],[Аэрофлот - цена]]</f>
        <v>1785672719.9999998</v>
      </c>
      <c r="S415" s="5">
        <f>(Таблица1[[#This Row],[БСП ао - цена]]-AVERAGE(Таблица1[БСП ао - цена]))/_xlfn.STDEV.S(Таблица1[БСП ао - цена])</f>
        <v>-0.27687027515045243</v>
      </c>
      <c r="T415" s="5">
        <f>(Таблица1[[#This Row],[БСП ао - цена]]-MIN(Таблица1[БСП ао - цена]))/(MAX(Таблица1[БСП ао - цена])-MIN(Таблица1[БСП ао - цена]))</f>
        <v>0.19681714842481327</v>
      </c>
      <c r="U415" s="5">
        <f>(Таблица1[[#This Row],[СевСт-ао цена]]-AVERAGE(Таблица1[СевСт-ао цена]))/_xlfn.STDEV.S(Таблица1[СевСт-ао цена])</f>
        <v>0.39749111213331256</v>
      </c>
      <c r="V415" s="5">
        <f>(Таблица1[[#This Row],[СевСт-ао цена]]-MIN(Таблица1[СевСт-ао цена]))/(MAX(Таблица1[СевСт-ао цена])-MIN(Таблица1[СевСт-ао цена]))</f>
        <v>0.40540863946392236</v>
      </c>
      <c r="W415" s="5">
        <f>(Таблица1[[#This Row],[Аэрофлот - цена]]-AVERAGE(Таблица1[Аэрофлот - цена]))/_xlfn.STDEV.S(Таблица1[Аэрофлот - цена])</f>
        <v>1.4505431983483126</v>
      </c>
      <c r="X415" s="5">
        <f>(Таблица1[[#This Row],[Аэрофлот - цена]]-MIN(Таблица1[Аэрофлот - цена]))/(MAX(Таблица1[Аэрофлот - цена])-MIN(Таблица1[Аэрофлот - цена]))</f>
        <v>0.60324640766365079</v>
      </c>
    </row>
    <row r="416" spans="1:24" x14ac:dyDescent="0.25">
      <c r="A416" s="1">
        <v>43101</v>
      </c>
      <c r="B416" s="6">
        <v>55</v>
      </c>
      <c r="C416" s="6">
        <v>920</v>
      </c>
      <c r="D416" s="6">
        <v>147.30000000000001</v>
      </c>
      <c r="E416">
        <v>266410</v>
      </c>
      <c r="F416">
        <v>1451100</v>
      </c>
      <c r="G416">
        <v>18509000</v>
      </c>
      <c r="H416" s="5">
        <f>(Таблица1[[#This Row],[БСП ао - цена]]-B415)/B415</f>
        <v>1.1959521619135207E-2</v>
      </c>
      <c r="I416" s="5">
        <f>(Таблица1[[#This Row],[СевСт-ао цена]]-C415)/C415</f>
        <v>3.6736533693937375E-2</v>
      </c>
      <c r="J416" s="5">
        <f>(Таблица1[[#This Row],[Аэрофлот - цена]]-D415)/D415</f>
        <v>6.3921993499458457E-2</v>
      </c>
      <c r="K416" s="5">
        <f>LN(Таблица1[[#This Row],[БСП ао - объём]])</f>
        <v>12.492791754481393</v>
      </c>
      <c r="L416" s="5">
        <f>LN(Таблица1[[#This Row],[СевСт-ао - объём]])</f>
        <v>14.187832447479185</v>
      </c>
      <c r="M416" s="5">
        <f>LN(Таблица1[[#This Row],[Аэрофлот - объём]])</f>
        <v>16.733767658238854</v>
      </c>
      <c r="N416" s="6">
        <f>Таблица1[[#This Row],[БСП ао - цена]]*10</f>
        <v>550</v>
      </c>
      <c r="O416" s="6">
        <f>Таблица1[[#This Row],[Аэрофлот - цена]]*10</f>
        <v>1473</v>
      </c>
      <c r="P416" s="5">
        <f>Таблица1[[#This Row],[БСП ао - объём]]*Таблица1[[#This Row],[БСП ао - цена]]</f>
        <v>14652550</v>
      </c>
      <c r="Q416" s="5">
        <f>Таблица1[[#This Row],[СевСт-ао - объём]]*Таблица1[[#This Row],[СевСт-ао цена]]</f>
        <v>1335012000</v>
      </c>
      <c r="R416" s="5">
        <f>Таблица1[[#This Row],[Аэрофлот - объём]]*Таблица1[[#This Row],[Аэрофлот - цена]]</f>
        <v>2726375700</v>
      </c>
      <c r="S416" s="5">
        <f>(Таблица1[[#This Row],[БСП ао - цена]]-AVERAGE(Таблица1[БСП ао - цена]))/_xlfn.STDEV.S(Таблица1[БСП ао - цена])</f>
        <v>-0.25564466490293092</v>
      </c>
      <c r="T416" s="5">
        <f>(Таблица1[[#This Row],[БСП ао - цена]]-MIN(Таблица1[БСП ао - цена]))/(MAX(Таблица1[БСП ао - цена])-MIN(Таблица1[БСП ао - цена]))</f>
        <v>0.20103929847353039</v>
      </c>
      <c r="U416" s="5">
        <f>(Таблица1[[#This Row],[СевСт-ао цена]]-AVERAGE(Таблица1[СевСт-ао цена]))/_xlfn.STDEV.S(Таблица1[СевСт-ао цена])</f>
        <v>0.48313386342867631</v>
      </c>
      <c r="V416" s="5">
        <f>(Таблица1[[#This Row],[СевСт-ао цена]]-MIN(Таблица1[СевСт-ао цена]))/(MAX(Таблица1[СевСт-ао цена])-MIN(Таблица1[СевСт-ао цена]))</f>
        <v>0.42491324638028</v>
      </c>
      <c r="W416" s="5">
        <f>(Таблица1[[#This Row],[Аэрофлот - цена]]-AVERAGE(Таблица1[Аэрофлот - цена]))/_xlfn.STDEV.S(Таблица1[Аэрофлот - цена])</f>
        <v>1.6719711044717547</v>
      </c>
      <c r="X416" s="5">
        <f>(Таблица1[[#This Row],[Аэрофлот - цена]]-MIN(Таблица1[Аэрофлот - цена]))/(MAX(Таблица1[Аэрофлот - цена])-MIN(Таблица1[Аэрофлот - цена]))</f>
        <v>0.65034592868547103</v>
      </c>
    </row>
    <row r="417" spans="1:24" x14ac:dyDescent="0.25">
      <c r="A417" s="1">
        <v>43108</v>
      </c>
      <c r="B417" s="6">
        <v>58.35</v>
      </c>
      <c r="C417" s="6">
        <v>968.6</v>
      </c>
      <c r="D417" s="6">
        <v>145.6</v>
      </c>
      <c r="E417">
        <v>1952790</v>
      </c>
      <c r="F417">
        <v>3223710</v>
      </c>
      <c r="G417">
        <v>28146400</v>
      </c>
      <c r="H417" s="5">
        <f>(Таблица1[[#This Row],[БСП ао - цена]]-B416)/B416</f>
        <v>6.0909090909090934E-2</v>
      </c>
      <c r="I417" s="5">
        <f>(Таблица1[[#This Row],[СевСт-ао цена]]-C416)/C416</f>
        <v>5.2826086956521766E-2</v>
      </c>
      <c r="J417" s="5">
        <f>(Таблица1[[#This Row],[Аэрофлот - цена]]-D416)/D416</f>
        <v>-1.154107264086909E-2</v>
      </c>
      <c r="K417" s="5">
        <f>LN(Таблица1[[#This Row],[БСП ао - объём]])</f>
        <v>14.484769677195667</v>
      </c>
      <c r="L417" s="5">
        <f>LN(Таблица1[[#This Row],[СевСт-ао - объём]])</f>
        <v>14.986043428190671</v>
      </c>
      <c r="M417" s="5">
        <f>LN(Таблица1[[#This Row],[Аэрофлот - объём]])</f>
        <v>17.152930018048551</v>
      </c>
      <c r="N417" s="6">
        <f>Таблица1[[#This Row],[БСП ао - цена]]*10</f>
        <v>583.5</v>
      </c>
      <c r="O417" s="6">
        <f>Таблица1[[#This Row],[Аэрофлот - цена]]*10</f>
        <v>1456</v>
      </c>
      <c r="P417" s="5">
        <f>Таблица1[[#This Row],[БСП ао - объём]]*Таблица1[[#This Row],[БСП ао - цена]]</f>
        <v>113945296.5</v>
      </c>
      <c r="Q417" s="5">
        <f>Таблица1[[#This Row],[СевСт-ао - объём]]*Таблица1[[#This Row],[СевСт-ао цена]]</f>
        <v>3122485506</v>
      </c>
      <c r="R417" s="5">
        <f>Таблица1[[#This Row],[Аэрофлот - объём]]*Таблица1[[#This Row],[Аэрофлот - цена]]</f>
        <v>4098115840</v>
      </c>
      <c r="S417" s="5">
        <f>(Таблица1[[#This Row],[БСП ао - цена]]-AVERAGE(Таблица1[БСП ао - цена]))/_xlfn.STDEV.S(Таблица1[БСП ао - цена])</f>
        <v>-0.14625113516570429</v>
      </c>
      <c r="T417" s="5">
        <f>(Таблица1[[#This Row],[БСП ао - цена]]-MIN(Таблица1[БСП ао - цена]))/(MAX(Таблица1[БСП ао - цена])-MIN(Таблица1[БСП ао - цена]))</f>
        <v>0.22279961026307243</v>
      </c>
      <c r="U417" s="5">
        <f>(Таблица1[[#This Row],[СевСт-ао цена]]-AVERAGE(Таблица1[СевСт-ао цена]))/_xlfn.STDEV.S(Таблица1[СевСт-ао цена])</f>
        <v>0.61080986689354366</v>
      </c>
      <c r="V417" s="5">
        <f>(Таблица1[[#This Row],[СевСт-ао цена]]-MIN(Таблица1[СевСт-ао цена]))/(MAX(Таблица1[СевСт-ао цена])-MIN(Таблица1[СевСт-ао цена]))</f>
        <v>0.45399066650711972</v>
      </c>
      <c r="W417" s="5">
        <f>(Таблица1[[#This Row],[Аэрофлот - цена]]-AVERAGE(Таблица1[Аэрофлот - цена]))/_xlfn.STDEV.S(Таблица1[Аэрофлот - цена])</f>
        <v>1.6294369304141441</v>
      </c>
      <c r="X417" s="5">
        <f>(Таблица1[[#This Row],[Аэрофлот - цена]]-MIN(Таблица1[Аэрофлот - цена]))/(MAX(Таблица1[Аэрофлот - цена])-MIN(Таблица1[Аэрофлот - цена]))</f>
        <v>0.64129856306546029</v>
      </c>
    </row>
    <row r="418" spans="1:24" x14ac:dyDescent="0.25">
      <c r="A418" s="1">
        <v>43115</v>
      </c>
      <c r="B418" s="6">
        <v>59.95</v>
      </c>
      <c r="C418" s="6">
        <v>953</v>
      </c>
      <c r="D418" s="6">
        <v>138.69999999999999</v>
      </c>
      <c r="E418">
        <v>2195610</v>
      </c>
      <c r="F418">
        <v>3471540</v>
      </c>
      <c r="G418">
        <v>51545400</v>
      </c>
      <c r="H418" s="5">
        <f>(Таблица1[[#This Row],[БСП ао - цена]]-B417)/B417</f>
        <v>2.7420736932305078E-2</v>
      </c>
      <c r="I418" s="5">
        <f>(Таблица1[[#This Row],[СевСт-ао цена]]-C417)/C417</f>
        <v>-1.6105719595292198E-2</v>
      </c>
      <c r="J418" s="5">
        <f>(Таблица1[[#This Row],[Аэрофлот - цена]]-D417)/D417</f>
        <v>-4.739010989010993E-2</v>
      </c>
      <c r="K418" s="5">
        <f>LN(Таблица1[[#This Row],[БСП ао - объём]])</f>
        <v>14.601970470211173</v>
      </c>
      <c r="L418" s="5">
        <f>LN(Таблица1[[#This Row],[СевСт-ао - объём]])</f>
        <v>15.060108857505741</v>
      </c>
      <c r="M418" s="5">
        <f>LN(Таблица1[[#This Row],[Аэрофлот - объём]])</f>
        <v>17.757973530692038</v>
      </c>
      <c r="N418" s="6">
        <f>Таблица1[[#This Row],[БСП ао - цена]]*10</f>
        <v>599.5</v>
      </c>
      <c r="O418" s="6">
        <f>Таблица1[[#This Row],[Аэрофлот - цена]]*10</f>
        <v>1387</v>
      </c>
      <c r="P418" s="5">
        <f>Таблица1[[#This Row],[БСП ао - объём]]*Таблица1[[#This Row],[БСП ао - цена]]</f>
        <v>131626819.5</v>
      </c>
      <c r="Q418" s="5">
        <f>Таблица1[[#This Row],[СевСт-ао - объём]]*Таблица1[[#This Row],[СевСт-ао цена]]</f>
        <v>3308377620</v>
      </c>
      <c r="R418" s="5">
        <f>Таблица1[[#This Row],[Аэрофлот - объём]]*Таблица1[[#This Row],[Аэрофлот - цена]]</f>
        <v>7149346979.999999</v>
      </c>
      <c r="S418" s="5">
        <f>(Таблица1[[#This Row],[БСП ао - цена]]-AVERAGE(Таблица1[БСП ао - цена]))/_xlfn.STDEV.S(Таблица1[БСП ао - цена])</f>
        <v>-9.4003479171804988E-2</v>
      </c>
      <c r="T418" s="5">
        <f>(Таблица1[[#This Row],[БСП ао - цена]]-MIN(Таблица1[БСП ао - цена]))/(MAX(Таблица1[БСП ао - цена])-MIN(Таблица1[БСП ао - цена]))</f>
        <v>0.23319259499837616</v>
      </c>
      <c r="U418" s="5">
        <f>(Таблица1[[#This Row],[СевСт-ао цена]]-AVERAGE(Таблица1[СевСт-ао цена]))/_xlfn.STDEV.S(Таблица1[СевСт-ао цена])</f>
        <v>0.56982744602827762</v>
      </c>
      <c r="V418" s="5">
        <f>(Таблица1[[#This Row],[СевСт-ао цена]]-MIN(Таблица1[СевСт-ао цена]))/(MAX(Таблица1[СевСт-ао цена])-MIN(Таблица1[СевСт-ао цена]))</f>
        <v>0.4446571736268996</v>
      </c>
      <c r="W418" s="5">
        <f>(Таблица1[[#This Row],[Аэрофлот - цена]]-AVERAGE(Таблица1[Аэрофлот - цена]))/_xlfn.STDEV.S(Таблица1[Аэрофлот - цена])</f>
        <v>1.4567982239450199</v>
      </c>
      <c r="X418" s="5">
        <f>(Таблица1[[#This Row],[Аэрофлот - цена]]-MIN(Таблица1[Аэрофлот - цена]))/(MAX(Таблица1[Аэрофлот - цена])-MIN(Таблица1[Аэрофлот - цена]))</f>
        <v>0.60457690260777008</v>
      </c>
    </row>
    <row r="419" spans="1:24" x14ac:dyDescent="0.25">
      <c r="A419" s="1">
        <v>43122</v>
      </c>
      <c r="B419" s="6">
        <v>59.9</v>
      </c>
      <c r="C419" s="6">
        <v>952.7</v>
      </c>
      <c r="D419" s="6">
        <v>134.19999999999999</v>
      </c>
      <c r="E419">
        <v>1367750</v>
      </c>
      <c r="F419">
        <v>3468930</v>
      </c>
      <c r="G419">
        <v>29187400</v>
      </c>
      <c r="H419" s="5">
        <f>(Таблица1[[#This Row],[БСП ао - цена]]-B418)/B418</f>
        <v>-8.3402835696420787E-4</v>
      </c>
      <c r="I419" s="5">
        <f>(Таблица1[[#This Row],[СевСт-ао цена]]-C418)/C418</f>
        <v>-3.1479538300100161E-4</v>
      </c>
      <c r="J419" s="5">
        <f>(Таблица1[[#This Row],[Аэрофлот - цена]]-D418)/D418</f>
        <v>-3.2444124008651772E-2</v>
      </c>
      <c r="K419" s="5">
        <f>LN(Таблица1[[#This Row],[БСП ао - объём]])</f>
        <v>14.128677611926072</v>
      </c>
      <c r="L419" s="5">
        <f>LN(Таблица1[[#This Row],[СевСт-ао - объём]])</f>
        <v>15.059356747022436</v>
      </c>
      <c r="M419" s="5">
        <f>LN(Таблица1[[#This Row],[Аэрофлот - объём]])</f>
        <v>17.189247667263324</v>
      </c>
      <c r="N419" s="6">
        <f>Таблица1[[#This Row],[БСП ао - цена]]*10</f>
        <v>599</v>
      </c>
      <c r="O419" s="6">
        <f>Таблица1[[#This Row],[Аэрофлот - цена]]*10</f>
        <v>1342</v>
      </c>
      <c r="P419" s="5">
        <f>Таблица1[[#This Row],[БСП ао - объём]]*Таблица1[[#This Row],[БСП ао - цена]]</f>
        <v>81928225</v>
      </c>
      <c r="Q419" s="5">
        <f>Таблица1[[#This Row],[СевСт-ао - объём]]*Таблица1[[#This Row],[СевСт-ао цена]]</f>
        <v>3304849611</v>
      </c>
      <c r="R419" s="5">
        <f>Таблица1[[#This Row],[Аэрофлот - объём]]*Таблица1[[#This Row],[Аэрофлот - цена]]</f>
        <v>3916949079.9999995</v>
      </c>
      <c r="S419" s="5">
        <f>(Таблица1[[#This Row],[БСП ао - цена]]-AVERAGE(Таблица1[БСП ао - цена]))/_xlfn.STDEV.S(Таблица1[БСП ао - цена])</f>
        <v>-9.5636218421614488E-2</v>
      </c>
      <c r="T419" s="5">
        <f>(Таблица1[[#This Row],[БСП ао - цена]]-MIN(Таблица1[БСП ао - цена]))/(MAX(Таблица1[БСП ао - цена])-MIN(Таблица1[БСП ао - цена]))</f>
        <v>0.23286781422539785</v>
      </c>
      <c r="U419" s="5">
        <f>(Таблица1[[#This Row],[СевСт-ао цена]]-AVERAGE(Таблица1[СевСт-ао цена]))/_xlfn.STDEV.S(Таблица1[СевСт-ао цена])</f>
        <v>0.56903932255009948</v>
      </c>
      <c r="V419" s="5">
        <f>(Таблица1[[#This Row],[СевСт-ао цена]]-MIN(Таблица1[СевСт-ао цена]))/(MAX(Таблица1[СевСт-ао цена])-MIN(Таблица1[СевСт-ао цена]))</f>
        <v>0.44447768337920307</v>
      </c>
      <c r="W419" s="5">
        <f>(Таблица1[[#This Row],[Аэрофлот - цена]]-AVERAGE(Таблица1[Аэрофлот - цена]))/_xlfn.STDEV.S(Таблица1[Аэрофлот - цена])</f>
        <v>1.344207763204287</v>
      </c>
      <c r="X419" s="5">
        <f>(Таблица1[[#This Row],[Аэрофлот - цена]]-MIN(Таблица1[Аэрофлот - цена]))/(MAX(Таблица1[Аэрофлот - цена])-MIN(Таблица1[Аэрофлот - цена]))</f>
        <v>0.58062799361362427</v>
      </c>
    </row>
    <row r="420" spans="1:24" x14ac:dyDescent="0.25">
      <c r="A420" s="1">
        <v>43129</v>
      </c>
      <c r="B420" s="6">
        <v>58.6</v>
      </c>
      <c r="C420" s="6">
        <v>918</v>
      </c>
      <c r="D420" s="6">
        <v>133.5</v>
      </c>
      <c r="E420">
        <v>1964570</v>
      </c>
      <c r="F420">
        <v>3610440</v>
      </c>
      <c r="G420">
        <v>38672800</v>
      </c>
      <c r="H420" s="5">
        <f>(Таблица1[[#This Row],[БСП ао - цена]]-B419)/B419</f>
        <v>-2.1702838063439017E-2</v>
      </c>
      <c r="I420" s="5">
        <f>(Таблица1[[#This Row],[СевСт-ао цена]]-C419)/C419</f>
        <v>-3.6422798362548595E-2</v>
      </c>
      <c r="J420" s="5">
        <f>(Таблица1[[#This Row],[Аэрофлот - цена]]-D419)/D419</f>
        <v>-5.2160953800297217E-3</v>
      </c>
      <c r="K420" s="5">
        <f>LN(Таблица1[[#This Row],[БСП ао - объём]])</f>
        <v>14.490783949822287</v>
      </c>
      <c r="L420" s="5">
        <f>LN(Таблица1[[#This Row],[СевСт-ао - объём]])</f>
        <v>15.099340206538365</v>
      </c>
      <c r="M420" s="5">
        <f>LN(Таблица1[[#This Row],[Аэрофлот - объём]])</f>
        <v>17.470647068513252</v>
      </c>
      <c r="N420" s="6">
        <f>Таблица1[[#This Row],[БСП ао - цена]]*10</f>
        <v>586</v>
      </c>
      <c r="O420" s="6">
        <f>Таблица1[[#This Row],[Аэрофлот - цена]]*10</f>
        <v>1335</v>
      </c>
      <c r="P420" s="5">
        <f>Таблица1[[#This Row],[БСП ао - объём]]*Таблица1[[#This Row],[БСП ао - цена]]</f>
        <v>115123802</v>
      </c>
      <c r="Q420" s="5">
        <f>Таблица1[[#This Row],[СевСт-ао - объём]]*Таблица1[[#This Row],[СевСт-ао цена]]</f>
        <v>3314383920</v>
      </c>
      <c r="R420" s="5">
        <f>Таблица1[[#This Row],[Аэрофлот - объём]]*Таблица1[[#This Row],[Аэрофлот - цена]]</f>
        <v>5162818800</v>
      </c>
      <c r="S420" s="5">
        <f>(Таблица1[[#This Row],[БСП ао - цена]]-AVERAGE(Таблица1[БСП ао - цена]))/_xlfn.STDEV.S(Таблица1[БСП ао - цена])</f>
        <v>-0.13808743891665753</v>
      </c>
      <c r="T420" s="5">
        <f>(Таблица1[[#This Row],[БСП ао - цена]]-MIN(Таблица1[БСП ао - цена]))/(MAX(Таблица1[БСП ао - цена])-MIN(Таблица1[БСП ао - цена]))</f>
        <v>0.22442351412796363</v>
      </c>
      <c r="U420" s="5">
        <f>(Таблица1[[#This Row],[СевСт-ао цена]]-AVERAGE(Таблица1[СевСт-ао цена]))/_xlfn.STDEV.S(Таблица1[СевСт-ао цена])</f>
        <v>0.47787970690748832</v>
      </c>
      <c r="V420" s="5">
        <f>(Таблица1[[#This Row],[СевСт-ао цена]]-MIN(Таблица1[СевСт-ао цена]))/(MAX(Таблица1[СевСт-ао цена])-MIN(Таблица1[СевСт-ао цена]))</f>
        <v>0.42371664472896975</v>
      </c>
      <c r="W420" s="5">
        <f>(Таблица1[[#This Row],[Аэрофлот - цена]]-AVERAGE(Таблица1[Аэрофлот - цена]))/_xlfn.STDEV.S(Таблица1[Аэрофлот - цена])</f>
        <v>1.3266936915335066</v>
      </c>
      <c r="X420" s="5">
        <f>(Таблица1[[#This Row],[Аэрофлот - цена]]-MIN(Таблица1[Аэрофлот - цена]))/(MAX(Таблица1[Аэрофлот - цена])-MIN(Таблица1[Аэрофлот - цена]))</f>
        <v>0.5769026077700905</v>
      </c>
    </row>
    <row r="421" spans="1:24" x14ac:dyDescent="0.25">
      <c r="A421" s="1">
        <v>43136</v>
      </c>
      <c r="B421" s="6">
        <v>57.35</v>
      </c>
      <c r="C421" s="6">
        <v>907</v>
      </c>
      <c r="D421" s="6">
        <v>139.30000000000001</v>
      </c>
      <c r="E421">
        <v>870330</v>
      </c>
      <c r="F421">
        <v>3715850</v>
      </c>
      <c r="G421">
        <v>41131500</v>
      </c>
      <c r="H421" s="5">
        <f>(Таблица1[[#This Row],[БСП ао - цена]]-B420)/B420</f>
        <v>-2.1331058020477814E-2</v>
      </c>
      <c r="I421" s="5">
        <f>(Таблица1[[#This Row],[СевСт-ао цена]]-C420)/C420</f>
        <v>-1.1982570806100218E-2</v>
      </c>
      <c r="J421" s="5">
        <f>(Таблица1[[#This Row],[Аэрофлот - цена]]-D420)/D420</f>
        <v>4.3445692883895215E-2</v>
      </c>
      <c r="K421" s="5">
        <f>LN(Таблица1[[#This Row],[БСП ао - объём]])</f>
        <v>13.67662772905561</v>
      </c>
      <c r="L421" s="5">
        <f>LN(Таблица1[[#This Row],[СевСт-ао - объём]])</f>
        <v>15.128118012116207</v>
      </c>
      <c r="M421" s="5">
        <f>LN(Таблица1[[#This Row],[Аэрофлот - объём]])</f>
        <v>17.532284809271726</v>
      </c>
      <c r="N421" s="6">
        <f>Таблица1[[#This Row],[БСП ао - цена]]*10</f>
        <v>573.5</v>
      </c>
      <c r="O421" s="6">
        <f>Таблица1[[#This Row],[Аэрофлот - цена]]*10</f>
        <v>1393</v>
      </c>
      <c r="P421" s="5">
        <f>Таблица1[[#This Row],[БСП ао - объём]]*Таблица1[[#This Row],[БСП ао - цена]]</f>
        <v>49913425.5</v>
      </c>
      <c r="Q421" s="5">
        <f>Таблица1[[#This Row],[СевСт-ао - объём]]*Таблица1[[#This Row],[СевСт-ао цена]]</f>
        <v>3370275950</v>
      </c>
      <c r="R421" s="5">
        <f>Таблица1[[#This Row],[Аэрофлот - объём]]*Таблица1[[#This Row],[Аэрофлот - цена]]</f>
        <v>5729617950</v>
      </c>
      <c r="S421" s="5">
        <f>(Таблица1[[#This Row],[БСП ао - цена]]-AVERAGE(Таблица1[БСП ао - цена]))/_xlfn.STDEV.S(Таблица1[БСП ао - цена])</f>
        <v>-0.17890592016189133</v>
      </c>
      <c r="T421" s="5">
        <f>(Таблица1[[#This Row],[БСП ао - цена]]-MIN(Таблица1[БСП ао - цена]))/(MAX(Таблица1[БСП ао - цена])-MIN(Таблица1[БСП ао - цена]))</f>
        <v>0.21630399480350762</v>
      </c>
      <c r="U421" s="5">
        <f>(Таблица1[[#This Row],[СевСт-ао цена]]-AVERAGE(Таблица1[СевСт-ао цена]))/_xlfn.STDEV.S(Таблица1[СевСт-ао цена])</f>
        <v>0.44898184604095459</v>
      </c>
      <c r="V421" s="5">
        <f>(Таблица1[[#This Row],[СевСт-ао цена]]-MIN(Таблица1[СевСт-ао цена]))/(MAX(Таблица1[СевСт-ао цена])-MIN(Таблица1[СевСт-ао цена]))</f>
        <v>0.41713533564676319</v>
      </c>
      <c r="W421" s="5">
        <f>(Таблица1[[#This Row],[Аэрофлот - цена]]-AVERAGE(Таблица1[Аэрофлот - цена]))/_xlfn.STDEV.S(Таблица1[Аэрофлот - цена])</f>
        <v>1.4718102853771182</v>
      </c>
      <c r="X421" s="5">
        <f>(Таблица1[[#This Row],[Аэрофлот - цена]]-MIN(Таблица1[Аэрофлот - цена]))/(MAX(Таблица1[Аэрофлот - цена])-MIN(Таблица1[Аэрофлот - цена]))</f>
        <v>0.60777009047365627</v>
      </c>
    </row>
    <row r="422" spans="1:24" x14ac:dyDescent="0.25">
      <c r="A422" s="1">
        <v>43143</v>
      </c>
      <c r="B422" s="6">
        <v>57.35</v>
      </c>
      <c r="C422" s="6">
        <v>949.2</v>
      </c>
      <c r="D422" s="6">
        <v>137.30000000000001</v>
      </c>
      <c r="E422">
        <v>777230</v>
      </c>
      <c r="F422">
        <v>3729420</v>
      </c>
      <c r="G422">
        <v>25424800</v>
      </c>
      <c r="H422" s="5">
        <f>(Таблица1[[#This Row],[БСП ао - цена]]-B421)/B421</f>
        <v>0</v>
      </c>
      <c r="I422" s="5">
        <f>(Таблица1[[#This Row],[СевСт-ао цена]]-C421)/C421</f>
        <v>4.6527012127894209E-2</v>
      </c>
      <c r="J422" s="5">
        <f>(Таблица1[[#This Row],[Аэрофлот - цена]]-D421)/D421</f>
        <v>-1.4357501794687724E-2</v>
      </c>
      <c r="K422" s="5">
        <f>LN(Таблица1[[#This Row],[БСП ао - объём]])</f>
        <v>13.563491595843391</v>
      </c>
      <c r="L422" s="5">
        <f>LN(Таблица1[[#This Row],[СевСт-ао - объём]])</f>
        <v>15.131763283550693</v>
      </c>
      <c r="M422" s="5">
        <f>LN(Таблица1[[#This Row],[Аэрофлот - объём]])</f>
        <v>17.051235633594604</v>
      </c>
      <c r="N422" s="6">
        <f>Таблица1[[#This Row],[БСП ао - цена]]*10</f>
        <v>573.5</v>
      </c>
      <c r="O422" s="6">
        <f>Таблица1[[#This Row],[Аэрофлот - цена]]*10</f>
        <v>1373</v>
      </c>
      <c r="P422" s="5">
        <f>Таблица1[[#This Row],[БСП ао - объём]]*Таблица1[[#This Row],[БСП ао - цена]]</f>
        <v>44574140.5</v>
      </c>
      <c r="Q422" s="5">
        <f>Таблица1[[#This Row],[СевСт-ао - объём]]*Таблица1[[#This Row],[СевСт-ао цена]]</f>
        <v>3539965464</v>
      </c>
      <c r="R422" s="5">
        <f>Таблица1[[#This Row],[Аэрофлот - объём]]*Таблица1[[#This Row],[Аэрофлот - цена]]</f>
        <v>3490825040.0000005</v>
      </c>
      <c r="S422" s="5">
        <f>(Таблица1[[#This Row],[БСП ао - цена]]-AVERAGE(Таблица1[БСП ао - цена]))/_xlfn.STDEV.S(Таблица1[БСП ао - цена])</f>
        <v>-0.17890592016189133</v>
      </c>
      <c r="T422" s="5">
        <f>(Таблица1[[#This Row],[БСП ао - цена]]-MIN(Таблица1[БСП ао - цена]))/(MAX(Таблица1[БСП ао - цена])-MIN(Таблица1[БСП ао - цена]))</f>
        <v>0.21630399480350762</v>
      </c>
      <c r="U422" s="5">
        <f>(Таблица1[[#This Row],[СевСт-ао цена]]-AVERAGE(Таблица1[СевСт-ао цена]))/_xlfn.STDEV.S(Таблица1[СевСт-ао цена])</f>
        <v>0.55984454863802058</v>
      </c>
      <c r="V422" s="5">
        <f>(Таблица1[[#This Row],[СевСт-ао цена]]-MIN(Таблица1[СевСт-ао цена]))/(MAX(Таблица1[СевСт-ао цена])-MIN(Таблица1[СевСт-ао цена]))</f>
        <v>0.4423836304894101</v>
      </c>
      <c r="W422" s="5">
        <f>(Таблица1[[#This Row],[Аэрофлот - цена]]-AVERAGE(Таблица1[Аэрофлот - цена]))/_xlfn.STDEV.S(Таблица1[Аэрофлот - цена])</f>
        <v>1.4217700806034592</v>
      </c>
      <c r="X422" s="5">
        <f>(Таблица1[[#This Row],[Аэрофлот - цена]]-MIN(Таблица1[Аэрофлот - цена]))/(MAX(Таблица1[Аэрофлот - цена])-MIN(Таблица1[Аэрофлот - цена]))</f>
        <v>0.59712613092070255</v>
      </c>
    </row>
    <row r="423" spans="1:24" x14ac:dyDescent="0.25">
      <c r="A423" s="1">
        <v>43150</v>
      </c>
      <c r="B423" s="6">
        <v>60</v>
      </c>
      <c r="C423" s="6">
        <v>936</v>
      </c>
      <c r="D423" s="6">
        <v>140.1</v>
      </c>
      <c r="E423">
        <v>814840</v>
      </c>
      <c r="F423">
        <v>1743810</v>
      </c>
      <c r="G423">
        <v>15730500</v>
      </c>
      <c r="H423" s="5">
        <f>(Таблица1[[#This Row],[БСП ао - цена]]-B422)/B422</f>
        <v>4.6207497820401018E-2</v>
      </c>
      <c r="I423" s="5">
        <f>(Таблица1[[#This Row],[СевСт-ао цена]]-C422)/C422</f>
        <v>-1.3906447534766166E-2</v>
      </c>
      <c r="J423" s="5">
        <f>(Таблица1[[#This Row],[Аэрофлот - цена]]-D422)/D422</f>
        <v>2.0393299344500966E-2</v>
      </c>
      <c r="K423" s="5">
        <f>LN(Таблица1[[#This Row],[БСП ао - объём]])</f>
        <v>13.610747053931494</v>
      </c>
      <c r="L423" s="5">
        <f>LN(Таблица1[[#This Row],[СевСт-ао - объём]])</f>
        <v>14.371582932562001</v>
      </c>
      <c r="M423" s="5">
        <f>LN(Таблица1[[#This Row],[Аэрофлот - объём]])</f>
        <v>16.571112060924708</v>
      </c>
      <c r="N423" s="6">
        <f>Таблица1[[#This Row],[БСП ао - цена]]*10</f>
        <v>600</v>
      </c>
      <c r="O423" s="6">
        <f>Таблица1[[#This Row],[Аэрофлот - цена]]*10</f>
        <v>1401</v>
      </c>
      <c r="P423" s="5">
        <f>Таблица1[[#This Row],[БСП ао - объём]]*Таблица1[[#This Row],[БСП ао - цена]]</f>
        <v>48890400</v>
      </c>
      <c r="Q423" s="5">
        <f>Таблица1[[#This Row],[СевСт-ао - объём]]*Таблица1[[#This Row],[СевСт-ао цена]]</f>
        <v>1632206160</v>
      </c>
      <c r="R423" s="5">
        <f>Таблица1[[#This Row],[Аэрофлот - объём]]*Таблица1[[#This Row],[Аэрофлот - цена]]</f>
        <v>2203843050</v>
      </c>
      <c r="S423" s="5">
        <f>(Таблица1[[#This Row],[БСП ао - цена]]-AVERAGE(Таблица1[БСП ао - цена]))/_xlfn.STDEV.S(Таблица1[БСП ао - цена])</f>
        <v>-9.2370739921995737E-2</v>
      </c>
      <c r="T423" s="5">
        <f>(Таблица1[[#This Row],[БСП ао - цена]]-MIN(Таблица1[БСП ао - цена]))/(MAX(Таблица1[БСП ао - цена])-MIN(Таблица1[БСП ао - цена]))</f>
        <v>0.23351737577135437</v>
      </c>
      <c r="U423" s="5">
        <f>(Таблица1[[#This Row],[СевСт-ао цена]]-AVERAGE(Таблица1[СевСт-ао цена]))/_xlfn.STDEV.S(Таблица1[СевСт-ао цена])</f>
        <v>0.52516711559817997</v>
      </c>
      <c r="V423" s="5">
        <f>(Таблица1[[#This Row],[СевСт-ао цена]]-MIN(Таблица1[СевСт-ао цена]))/(MAX(Таблица1[СевСт-ао цена])-MIN(Таблица1[СевСт-ао цена]))</f>
        <v>0.43448605959076225</v>
      </c>
      <c r="W423" s="5">
        <f>(Таблица1[[#This Row],[Аэрофлот - цена]]-AVERAGE(Таблица1[Аэрофлот - цена]))/_xlfn.STDEV.S(Таблица1[Аэрофлот - цена])</f>
        <v>1.4918263672865815</v>
      </c>
      <c r="X423" s="5">
        <f>(Таблица1[[#This Row],[Аэрофлот - цена]]-MIN(Таблица1[Аэрофлот - цена]))/(MAX(Таблица1[Аэрофлот - цена])-MIN(Таблица1[Аэрофлот - цена]))</f>
        <v>0.61202767429483762</v>
      </c>
    </row>
    <row r="424" spans="1:24" x14ac:dyDescent="0.25">
      <c r="A424" s="1">
        <v>43157</v>
      </c>
      <c r="B424" s="6">
        <v>58.8</v>
      </c>
      <c r="C424" s="6">
        <v>897.3</v>
      </c>
      <c r="D424" s="6">
        <v>152</v>
      </c>
      <c r="E424">
        <v>1153230</v>
      </c>
      <c r="F424">
        <v>4042680</v>
      </c>
      <c r="G424">
        <v>60008600</v>
      </c>
      <c r="H424" s="5">
        <f>(Таблица1[[#This Row],[БСП ао - цена]]-B423)/B423</f>
        <v>-2.0000000000000049E-2</v>
      </c>
      <c r="I424" s="5">
        <f>(Таблица1[[#This Row],[СевСт-ао цена]]-C423)/C423</f>
        <v>-4.1346153846153894E-2</v>
      </c>
      <c r="J424" s="5">
        <f>(Таблица1[[#This Row],[Аэрофлот - цена]]-D423)/D423</f>
        <v>8.4939329050678136E-2</v>
      </c>
      <c r="K424" s="5">
        <f>LN(Таблица1[[#This Row],[БСП ао - объём]])</f>
        <v>13.95807725897617</v>
      </c>
      <c r="L424" s="5">
        <f>LN(Таблица1[[#This Row],[СевСт-ао - объём]])</f>
        <v>15.212418396343775</v>
      </c>
      <c r="M424" s="5">
        <f>LN(Таблица1[[#This Row],[Аэрофлот - объём]])</f>
        <v>17.909998443248469</v>
      </c>
      <c r="N424" s="6">
        <f>Таблица1[[#This Row],[БСП ао - цена]]*10</f>
        <v>588</v>
      </c>
      <c r="O424" s="6">
        <f>Таблица1[[#This Row],[Аэрофлот - цена]]*10</f>
        <v>1520</v>
      </c>
      <c r="P424" s="5">
        <f>Таблица1[[#This Row],[БСП ао - объём]]*Таблица1[[#This Row],[БСП ао - цена]]</f>
        <v>67809924</v>
      </c>
      <c r="Q424" s="5">
        <f>Таблица1[[#This Row],[СевСт-ао - объём]]*Таблица1[[#This Row],[СевСт-ао цена]]</f>
        <v>3627496764</v>
      </c>
      <c r="R424" s="5">
        <f>Таблица1[[#This Row],[Аэрофлот - объём]]*Таблица1[[#This Row],[Аэрофлот - цена]]</f>
        <v>9121307200</v>
      </c>
      <c r="S424" s="5">
        <f>(Таблица1[[#This Row],[БСП ао - цена]]-AVERAGE(Таблица1[БСП ао - цена]))/_xlfn.STDEV.S(Таблица1[БСП ао - цена])</f>
        <v>-0.13155648191742025</v>
      </c>
      <c r="T424" s="5">
        <f>(Таблица1[[#This Row],[БСП ао - цена]]-MIN(Таблица1[БСП ао - цена]))/(MAX(Таблица1[БСП ао - цена])-MIN(Таблица1[БСП ао - цена]))</f>
        <v>0.22572263721987659</v>
      </c>
      <c r="U424" s="5">
        <f>(Таблица1[[#This Row],[СевСт-ао цена]]-AVERAGE(Таблица1[СевСт-ао цена]))/_xlfn.STDEV.S(Таблица1[СевСт-ао цена])</f>
        <v>0.42349918691319288</v>
      </c>
      <c r="V424" s="5">
        <f>(Таблица1[[#This Row],[СевСт-ао цена]]-MIN(Таблица1[СевСт-ао цена]))/(MAX(Таблица1[СевСт-ао цена])-MIN(Таблица1[СевСт-ао цена]))</f>
        <v>0.41133181763790833</v>
      </c>
      <c r="W424" s="5">
        <f>(Таблица1[[#This Row],[Аэрофлот - цена]]-AVERAGE(Таблица1[Аэрофлот - цена]))/_xlfn.STDEV.S(Таблица1[Аэрофлот - цена])</f>
        <v>1.7895655856898534</v>
      </c>
      <c r="X424" s="5">
        <f>(Таблица1[[#This Row],[Аэрофлот - цена]]-MIN(Таблица1[Аэрофлот - цена]))/(MAX(Таблица1[Аэрофлот - цена])-MIN(Таблица1[Аэрофлот - цена]))</f>
        <v>0.67535923363491224</v>
      </c>
    </row>
    <row r="425" spans="1:24" x14ac:dyDescent="0.25">
      <c r="A425" s="1">
        <v>43164</v>
      </c>
      <c r="B425" s="6">
        <v>58.55</v>
      </c>
      <c r="C425" s="6">
        <v>886.5</v>
      </c>
      <c r="D425" s="6">
        <v>157.44999999999999</v>
      </c>
      <c r="E425">
        <v>192410</v>
      </c>
      <c r="F425">
        <v>3554350</v>
      </c>
      <c r="G425">
        <v>28406300</v>
      </c>
      <c r="H425" s="5">
        <f>(Таблица1[[#This Row],[БСП ао - цена]]-B424)/B424</f>
        <v>-4.2517006802721092E-3</v>
      </c>
      <c r="I425" s="5">
        <f>(Таблица1[[#This Row],[СевСт-ао цена]]-C424)/C424</f>
        <v>-1.2036108324974875E-2</v>
      </c>
      <c r="J425" s="5">
        <f>(Таблица1[[#This Row],[Аэрофлот - цена]]-D424)/D424</f>
        <v>3.5855263157894661E-2</v>
      </c>
      <c r="K425" s="5">
        <f>LN(Таблица1[[#This Row],[БСП ао - объём]])</f>
        <v>12.167383790915062</v>
      </c>
      <c r="L425" s="5">
        <f>LN(Таблица1[[#This Row],[СевСт-ао - объём]])</f>
        <v>15.083682763433096</v>
      </c>
      <c r="M425" s="5">
        <f>LN(Таблица1[[#This Row],[Аэрофлот - объём]])</f>
        <v>17.162121509516496</v>
      </c>
      <c r="N425" s="6">
        <f>Таблица1[[#This Row],[БСП ао - цена]]*10</f>
        <v>585.5</v>
      </c>
      <c r="O425" s="6">
        <f>Таблица1[[#This Row],[Аэрофлот - цена]]*10</f>
        <v>1574.5</v>
      </c>
      <c r="P425" s="5">
        <f>Таблица1[[#This Row],[БСП ао - объём]]*Таблица1[[#This Row],[БСП ао - цена]]</f>
        <v>11265605.5</v>
      </c>
      <c r="Q425" s="5">
        <f>Таблица1[[#This Row],[СевСт-ао - объём]]*Таблица1[[#This Row],[СевСт-ао цена]]</f>
        <v>3150931275</v>
      </c>
      <c r="R425" s="5">
        <f>Таблица1[[#This Row],[Аэрофлот - объём]]*Таблица1[[#This Row],[Аэрофлот - цена]]</f>
        <v>4472571935</v>
      </c>
      <c r="S425" s="5">
        <f>(Таблица1[[#This Row],[БСП ао - цена]]-AVERAGE(Таблица1[БСП ао - цена]))/_xlfn.STDEV.S(Таблица1[БСП ао - цена])</f>
        <v>-0.13972017816646704</v>
      </c>
      <c r="T425" s="5">
        <f>(Таблица1[[#This Row],[БСП ао - цена]]-MIN(Таблица1[БСП ао - цена]))/(MAX(Таблица1[БСП ао - цена])-MIN(Таблица1[БСП ао - цена]))</f>
        <v>0.2240987333549854</v>
      </c>
      <c r="U425" s="5">
        <f>(Таблица1[[#This Row],[СевСт-ао цена]]-AVERAGE(Таблица1[СевСт-ао цена]))/_xlfn.STDEV.S(Таблица1[СевСт-ао цена])</f>
        <v>0.39512674169877804</v>
      </c>
      <c r="V425" s="5">
        <f>(Таблица1[[#This Row],[СевСт-ао цена]]-MIN(Таблица1[СевСт-ао цена]))/(MAX(Таблица1[СевСт-ао цена])-MIN(Таблица1[СевСт-ао цена]))</f>
        <v>0.40487016872083281</v>
      </c>
      <c r="W425" s="5">
        <f>(Таблица1[[#This Row],[Аэрофлот - цена]]-AVERAGE(Таблица1[Аэрофлот - цена]))/_xlfn.STDEV.S(Таблица1[Аэрофлот - цена])</f>
        <v>1.925925143698074</v>
      </c>
      <c r="X425" s="5">
        <f>(Таблица1[[#This Row],[Аэрофлот - цена]]-MIN(Таблица1[Аэрофлот - цена]))/(MAX(Таблица1[Аэрофлот - цена])-MIN(Таблица1[Аэрофлот - цена]))</f>
        <v>0.704364023416711</v>
      </c>
    </row>
    <row r="426" spans="1:24" x14ac:dyDescent="0.25">
      <c r="A426" s="1">
        <v>43171</v>
      </c>
      <c r="B426" s="6">
        <v>58.15</v>
      </c>
      <c r="C426" s="6">
        <v>907.1</v>
      </c>
      <c r="D426" s="6">
        <v>160.5</v>
      </c>
      <c r="E426">
        <v>1164310</v>
      </c>
      <c r="F426">
        <v>5481570</v>
      </c>
      <c r="G426">
        <v>51664400</v>
      </c>
      <c r="H426" s="5">
        <f>(Таблица1[[#This Row],[БСП ао - цена]]-B425)/B425</f>
        <v>-6.8317677198974991E-3</v>
      </c>
      <c r="I426" s="5">
        <f>(Таблица1[[#This Row],[СевСт-ао цена]]-C425)/C425</f>
        <v>2.3237450648618187E-2</v>
      </c>
      <c r="J426" s="5">
        <f>(Таблица1[[#This Row],[Аэрофлот - цена]]-D425)/D425</f>
        <v>1.9371228961575178E-2</v>
      </c>
      <c r="K426" s="5">
        <f>LN(Таблица1[[#This Row],[БСП ао - объём]])</f>
        <v>13.967639194839894</v>
      </c>
      <c r="L426" s="5">
        <f>LN(Таблица1[[#This Row],[СевСт-ао - объём]])</f>
        <v>15.51690211424232</v>
      </c>
      <c r="M426" s="5">
        <f>LN(Таблица1[[#This Row],[Аэрофлот - объём]])</f>
        <v>17.760279514285312</v>
      </c>
      <c r="N426" s="6">
        <f>Таблица1[[#This Row],[БСП ао - цена]]*10</f>
        <v>581.5</v>
      </c>
      <c r="O426" s="6">
        <f>Таблица1[[#This Row],[Аэрофлот - цена]]*10</f>
        <v>1605</v>
      </c>
      <c r="P426" s="5">
        <f>Таблица1[[#This Row],[БСП ао - объём]]*Таблица1[[#This Row],[БСП ао - цена]]</f>
        <v>67704626.5</v>
      </c>
      <c r="Q426" s="5">
        <f>Таблица1[[#This Row],[СевСт-ао - объём]]*Таблица1[[#This Row],[СевСт-ао цена]]</f>
        <v>4972332147</v>
      </c>
      <c r="R426" s="5">
        <f>Таблица1[[#This Row],[Аэрофлот - объём]]*Таблица1[[#This Row],[Аэрофлот - цена]]</f>
        <v>8292136200</v>
      </c>
      <c r="S426" s="5">
        <f>(Таблица1[[#This Row],[БСП ао - цена]]-AVERAGE(Таблица1[БСП ао - цена]))/_xlfn.STDEV.S(Таблица1[БСП ао - цена])</f>
        <v>-0.15278209216494179</v>
      </c>
      <c r="T426" s="5">
        <f>(Таблица1[[#This Row],[БСП ао - цена]]-MIN(Таблица1[БСП ао - цена]))/(MAX(Таблица1[БСП ао - цена])-MIN(Таблица1[БСП ао - цена]))</f>
        <v>0.22150048717115944</v>
      </c>
      <c r="U426" s="5">
        <f>(Таблица1[[#This Row],[СевСт-ао цена]]-AVERAGE(Таблица1[СевСт-ао цена]))/_xlfn.STDEV.S(Таблица1[СевСт-ао цена])</f>
        <v>0.44924455386701406</v>
      </c>
      <c r="V426" s="5">
        <f>(Таблица1[[#This Row],[СевСт-ао цена]]-MIN(Таблица1[СевСт-ао цена]))/(MAX(Таблица1[СевСт-ао цена])-MIN(Таблица1[СевСт-ао цена]))</f>
        <v>0.41719516572932863</v>
      </c>
      <c r="W426" s="5">
        <f>(Таблица1[[#This Row],[Аэрофлот - цена]]-AVERAGE(Таблица1[Аэрофлот - цена]))/_xlfn.STDEV.S(Таблица1[Аэрофлот - цена])</f>
        <v>2.0022364559779042</v>
      </c>
      <c r="X426" s="5">
        <f>(Таблица1[[#This Row],[Аэрофлот - цена]]-MIN(Таблица1[Аэрофлот - цена]))/(MAX(Таблица1[Аэрофлот - цена])-MIN(Таблица1[Аэрофлот - цена]))</f>
        <v>0.72059606173496538</v>
      </c>
    </row>
    <row r="427" spans="1:24" x14ac:dyDescent="0.25">
      <c r="A427" s="1">
        <v>43178</v>
      </c>
      <c r="B427" s="6">
        <v>57</v>
      </c>
      <c r="C427" s="6">
        <v>882</v>
      </c>
      <c r="D427" s="6">
        <v>158.35</v>
      </c>
      <c r="E427">
        <v>744820</v>
      </c>
      <c r="F427">
        <v>6271920</v>
      </c>
      <c r="G427">
        <v>30505400</v>
      </c>
      <c r="H427" s="5">
        <f>(Таблица1[[#This Row],[БСП ао - цена]]-B426)/B426</f>
        <v>-1.977644024075664E-2</v>
      </c>
      <c r="I427" s="5">
        <f>(Таблица1[[#This Row],[СевСт-ао цена]]-C426)/C426</f>
        <v>-2.7670598610958021E-2</v>
      </c>
      <c r="J427" s="5">
        <f>(Таблица1[[#This Row],[Аэрофлот - цена]]-D426)/D426</f>
        <v>-1.3395638629283524E-2</v>
      </c>
      <c r="K427" s="5">
        <f>LN(Таблица1[[#This Row],[БСП ао - объём]])</f>
        <v>13.520897857430866</v>
      </c>
      <c r="L427" s="5">
        <f>LN(Таблица1[[#This Row],[СевСт-ао - объём]])</f>
        <v>15.651593085828994</v>
      </c>
      <c r="M427" s="5">
        <f>LN(Таблица1[[#This Row],[Аэрофлот - объём]])</f>
        <v>17.233414275086613</v>
      </c>
      <c r="N427" s="6">
        <f>Таблица1[[#This Row],[БСП ао - цена]]*10</f>
        <v>570</v>
      </c>
      <c r="O427" s="6">
        <f>Таблица1[[#This Row],[Аэрофлот - цена]]*10</f>
        <v>1583.5</v>
      </c>
      <c r="P427" s="5">
        <f>Таблица1[[#This Row],[БСП ао - объём]]*Таблица1[[#This Row],[БСП ао - цена]]</f>
        <v>42454740</v>
      </c>
      <c r="Q427" s="5">
        <f>Таблица1[[#This Row],[СевСт-ао - объём]]*Таблица1[[#This Row],[СевСт-ао цена]]</f>
        <v>5531833440</v>
      </c>
      <c r="R427" s="5">
        <f>Таблица1[[#This Row],[Аэрофлот - объём]]*Таблица1[[#This Row],[Аэрофлот - цена]]</f>
        <v>4830530090</v>
      </c>
      <c r="S427" s="5">
        <f>(Таблица1[[#This Row],[БСП ао - цена]]-AVERAGE(Таблица1[БСП ао - цена]))/_xlfn.STDEV.S(Таблица1[БСП ао - цена])</f>
        <v>-0.19033509491055683</v>
      </c>
      <c r="T427" s="5">
        <f>(Таблица1[[#This Row],[БСП ао - цена]]-MIN(Таблица1[БСП ао - цена]))/(MAX(Таблица1[БСП ао - цена])-MIN(Таблица1[БСП ао - цена]))</f>
        <v>0.21403052939265998</v>
      </c>
      <c r="U427" s="5">
        <f>(Таблица1[[#This Row],[СевСт-ао цена]]-AVERAGE(Таблица1[СевСт-ао цена]))/_xlfn.STDEV.S(Таблица1[СевСт-ао цена])</f>
        <v>0.38330488952610514</v>
      </c>
      <c r="V427" s="5">
        <f>(Таблица1[[#This Row],[СевСт-ао цена]]-MIN(Таблица1[СевСт-ао цена]))/(MAX(Таблица1[СевСт-ао цена])-MIN(Таблица1[СевСт-ао цена]))</f>
        <v>0.40217781500538469</v>
      </c>
      <c r="W427" s="5">
        <f>(Таблица1[[#This Row],[Аэрофлот - цена]]-AVERAGE(Таблица1[Аэрофлот - цена]))/_xlfn.STDEV.S(Таблица1[Аэрофлот - цена])</f>
        <v>1.9484432358462207</v>
      </c>
      <c r="X427" s="5">
        <f>(Таблица1[[#This Row],[Аэрофлот - цена]]-MIN(Таблица1[Аэрофлот - цена]))/(MAX(Таблица1[Аэрофлот - цена])-MIN(Таблица1[Аэрофлот - цена]))</f>
        <v>0.70915380521554017</v>
      </c>
    </row>
    <row r="428" spans="1:24" x14ac:dyDescent="0.25">
      <c r="A428" s="1">
        <v>43185</v>
      </c>
      <c r="B428" s="6">
        <v>54.5</v>
      </c>
      <c r="C428" s="6">
        <v>872.4</v>
      </c>
      <c r="D428" s="6">
        <v>155.6</v>
      </c>
      <c r="E428">
        <v>1164570</v>
      </c>
      <c r="F428">
        <v>3011680</v>
      </c>
      <c r="G428">
        <v>19440100</v>
      </c>
      <c r="H428" s="5">
        <f>(Таблица1[[#This Row],[БСП ао - цена]]-B427)/B427</f>
        <v>-4.3859649122807015E-2</v>
      </c>
      <c r="I428" s="5">
        <f>(Таблица1[[#This Row],[СевСт-ао цена]]-C427)/C427</f>
        <v>-1.0884353741496624E-2</v>
      </c>
      <c r="J428" s="5">
        <f>(Таблица1[[#This Row],[Аэрофлот - цена]]-D427)/D427</f>
        <v>-1.7366592990211559E-2</v>
      </c>
      <c r="K428" s="5">
        <f>LN(Таблица1[[#This Row],[БСП ао - объём]])</f>
        <v>13.967862478135796</v>
      </c>
      <c r="L428" s="5">
        <f>LN(Таблица1[[#This Row],[СевСт-ао - объём]])</f>
        <v>14.918008620558005</v>
      </c>
      <c r="M428" s="5">
        <f>LN(Таблица1[[#This Row],[Аэрофлот - объём]])</f>
        <v>16.782848501016257</v>
      </c>
      <c r="N428" s="6">
        <f>Таблица1[[#This Row],[БСП ао - цена]]*10</f>
        <v>545</v>
      </c>
      <c r="O428" s="6">
        <f>Таблица1[[#This Row],[Аэрофлот - цена]]*10</f>
        <v>1556</v>
      </c>
      <c r="P428" s="5">
        <f>Таблица1[[#This Row],[БСП ао - объём]]*Таблица1[[#This Row],[БСП ао - цена]]</f>
        <v>63469065</v>
      </c>
      <c r="Q428" s="5">
        <f>Таблица1[[#This Row],[СевСт-ао - объём]]*Таблица1[[#This Row],[СевСт-ао цена]]</f>
        <v>2627389632</v>
      </c>
      <c r="R428" s="5">
        <f>Таблица1[[#This Row],[Аэрофлот - объём]]*Таблица1[[#This Row],[Аэрофлот - цена]]</f>
        <v>3024879560</v>
      </c>
      <c r="S428" s="5">
        <f>(Таблица1[[#This Row],[БСП ао - цена]]-AVERAGE(Таблица1[БСП ао - цена]))/_xlfn.STDEV.S(Таблица1[БСП ао - цена])</f>
        <v>-0.27197205740102443</v>
      </c>
      <c r="T428" s="5">
        <f>(Таблица1[[#This Row],[БСП ао - цена]]-MIN(Таблица1[БСП ао - цена]))/(MAX(Таблица1[БСП ао - цена])-MIN(Таблица1[БСП ао - цена]))</f>
        <v>0.19779149074374797</v>
      </c>
      <c r="U428" s="5">
        <f>(Таблица1[[#This Row],[СевСт-ао цена]]-AVERAGE(Таблица1[СевСт-ао цена]))/_xlfn.STDEV.S(Таблица1[СевСт-ао цена])</f>
        <v>0.3580849382244029</v>
      </c>
      <c r="V428" s="5">
        <f>(Таблица1[[#This Row],[СевСт-ао цена]]-MIN(Таблица1[СевСт-ао цена]))/(MAX(Таблица1[СевСт-ао цена])-MIN(Таблица1[СевСт-ао цена]))</f>
        <v>0.39643412707909531</v>
      </c>
      <c r="W428" s="5">
        <f>(Таблица1[[#This Row],[Аэрофлот - цена]]-AVERAGE(Таблица1[Аэрофлот - цена]))/_xlfn.STDEV.S(Таблица1[Аэрофлот - цена])</f>
        <v>1.8796379542824395</v>
      </c>
      <c r="X428" s="5">
        <f>(Таблица1[[#This Row],[Аэрофлот - цена]]-MIN(Таблица1[Аэрофлот - цена]))/(MAX(Таблица1[Аэрофлот - цена])-MIN(Таблица1[Аэрофлот - цена]))</f>
        <v>0.69451836083022878</v>
      </c>
    </row>
    <row r="429" spans="1:24" x14ac:dyDescent="0.25">
      <c r="A429" s="1">
        <v>43192</v>
      </c>
      <c r="B429" s="6">
        <v>53.95</v>
      </c>
      <c r="C429" s="6">
        <v>890.2</v>
      </c>
      <c r="D429" s="6">
        <v>157.30000000000001</v>
      </c>
      <c r="E429">
        <v>662800</v>
      </c>
      <c r="F429">
        <v>2501790</v>
      </c>
      <c r="G429">
        <v>13108500</v>
      </c>
      <c r="H429" s="5">
        <f>(Таблица1[[#This Row],[БСП ао - цена]]-B428)/B428</f>
        <v>-1.0091743119266004E-2</v>
      </c>
      <c r="I429" s="5">
        <f>(Таблица1[[#This Row],[СевСт-ао цена]]-C428)/C428</f>
        <v>2.0403484640073438E-2</v>
      </c>
      <c r="J429" s="5">
        <f>(Таблица1[[#This Row],[Аэрофлот - цена]]-D428)/D428</f>
        <v>1.0925449871465405E-2</v>
      </c>
      <c r="K429" s="5">
        <f>LN(Таблица1[[#This Row],[БСП ао - объём]])</f>
        <v>13.404228564534545</v>
      </c>
      <c r="L429" s="5">
        <f>LN(Таблица1[[#This Row],[СевСт-ао - объём]])</f>
        <v>14.732517033632718</v>
      </c>
      <c r="M429" s="5">
        <f>LN(Таблица1[[#This Row],[Аэрофлот - объём]])</f>
        <v>16.388771432717846</v>
      </c>
      <c r="N429" s="6">
        <f>Таблица1[[#This Row],[БСП ао - цена]]*10</f>
        <v>539.5</v>
      </c>
      <c r="O429" s="6">
        <f>Таблица1[[#This Row],[Аэрофлот - цена]]*10</f>
        <v>1573</v>
      </c>
      <c r="P429" s="5">
        <f>Таблица1[[#This Row],[БСП ао - объём]]*Таблица1[[#This Row],[БСП ао - цена]]</f>
        <v>35758060</v>
      </c>
      <c r="Q429" s="5">
        <f>Таблица1[[#This Row],[СевСт-ао - объём]]*Таблица1[[#This Row],[СевСт-ао цена]]</f>
        <v>2227093458</v>
      </c>
      <c r="R429" s="5">
        <f>Таблица1[[#This Row],[Аэрофлот - объём]]*Таблица1[[#This Row],[Аэрофлот - цена]]</f>
        <v>2061967050.0000002</v>
      </c>
      <c r="S429" s="5">
        <f>(Таблица1[[#This Row],[БСП ао - цена]]-AVERAGE(Таблица1[БСП ао - цена]))/_xlfn.STDEV.S(Таблица1[БСП ао - цена])</f>
        <v>-0.28993218914892716</v>
      </c>
      <c r="T429" s="5">
        <f>(Таблица1[[#This Row],[БСП ао - цена]]-MIN(Таблица1[БСП ао - цена]))/(MAX(Таблица1[БСП ао - цена])-MIN(Таблица1[БСП ао - цена]))</f>
        <v>0.19421890224098737</v>
      </c>
      <c r="U429" s="5">
        <f>(Таблица1[[#This Row],[СевСт-ао цена]]-AVERAGE(Таблица1[СевСт-ао цена]))/_xlfn.STDEV.S(Таблица1[СевСт-ао цена])</f>
        <v>0.40484693126297588</v>
      </c>
      <c r="V429" s="5">
        <f>(Таблица1[[#This Row],[СевСт-ао цена]]-MIN(Таблица1[СевСт-ао цена]))/(MAX(Таблица1[СевСт-ао цена])-MIN(Таблица1[СевСт-ао цена]))</f>
        <v>0.40708388177575688</v>
      </c>
      <c r="W429" s="5">
        <f>(Таблица1[[#This Row],[Аэрофлот - цена]]-AVERAGE(Таблица1[Аэрофлот - цена]))/_xlfn.STDEV.S(Таблица1[Аэрофлот - цена])</f>
        <v>1.9221721283400501</v>
      </c>
      <c r="X429" s="5">
        <f>(Таблица1[[#This Row],[Аэрофлот - цена]]-MIN(Таблица1[Аэрофлот - цена]))/(MAX(Таблица1[Аэрофлот - цена])-MIN(Таблица1[Аэрофлот - цена]))</f>
        <v>0.70356572645023951</v>
      </c>
    </row>
    <row r="430" spans="1:24" x14ac:dyDescent="0.25">
      <c r="A430" s="1">
        <v>43199</v>
      </c>
      <c r="B430" s="6">
        <v>49.1</v>
      </c>
      <c r="C430" s="6">
        <v>881</v>
      </c>
      <c r="D430" s="6">
        <v>144.85</v>
      </c>
      <c r="E430">
        <v>1095530</v>
      </c>
      <c r="F430">
        <v>7426990</v>
      </c>
      <c r="G430">
        <v>56483200</v>
      </c>
      <c r="H430" s="5">
        <f>(Таблица1[[#This Row],[БСП ао - цена]]-B429)/B429</f>
        <v>-8.9898053753475468E-2</v>
      </c>
      <c r="I430" s="5">
        <f>(Таблица1[[#This Row],[СевСт-ао цена]]-C429)/C429</f>
        <v>-1.0334756234554083E-2</v>
      </c>
      <c r="J430" s="5">
        <f>(Таблица1[[#This Row],[Аэрофлот - цена]]-D429)/D429</f>
        <v>-7.9148124602670164E-2</v>
      </c>
      <c r="K430" s="5">
        <f>LN(Таблица1[[#This Row],[БСП ао - объём]])</f>
        <v>13.906748822398521</v>
      </c>
      <c r="L430" s="5">
        <f>LN(Таблица1[[#This Row],[СевСт-ао - объём]])</f>
        <v>15.820631220211858</v>
      </c>
      <c r="M430" s="5">
        <f>LN(Таблица1[[#This Row],[Аэрофлот - объём]])</f>
        <v>17.849453806768096</v>
      </c>
      <c r="N430" s="6">
        <f>Таблица1[[#This Row],[БСП ао - цена]]*10</f>
        <v>491</v>
      </c>
      <c r="O430" s="6">
        <f>Таблица1[[#This Row],[Аэрофлот - цена]]*10</f>
        <v>1448.5</v>
      </c>
      <c r="P430" s="5">
        <f>Таблица1[[#This Row],[БСП ао - объём]]*Таблица1[[#This Row],[БСП ао - цена]]</f>
        <v>53790523</v>
      </c>
      <c r="Q430" s="5">
        <f>Таблица1[[#This Row],[СевСт-ао - объём]]*Таблица1[[#This Row],[СевСт-ао цена]]</f>
        <v>6543178190</v>
      </c>
      <c r="R430" s="5">
        <f>Таблица1[[#This Row],[Аэрофлот - объём]]*Таблица1[[#This Row],[Аэрофлот - цена]]</f>
        <v>8181591520</v>
      </c>
      <c r="S430" s="5">
        <f>(Таблица1[[#This Row],[БСП ао - цена]]-AVERAGE(Таблица1[БСП ао - цена]))/_xlfn.STDEV.S(Таблица1[БСП ао - цена])</f>
        <v>-0.44830789638043433</v>
      </c>
      <c r="T430" s="5">
        <f>(Таблица1[[#This Row],[БСП ао - цена]]-MIN(Таблица1[БСП ао - цена]))/(MAX(Таблица1[БСП ао - цена])-MIN(Таблица1[БСП ао - цена]))</f>
        <v>0.16271516726209809</v>
      </c>
      <c r="U430" s="5">
        <f>(Таблица1[[#This Row],[СевСт-ао цена]]-AVERAGE(Таблица1[СевСт-ао цена]))/_xlfn.STDEV.S(Таблица1[СевСт-ао цена])</f>
        <v>0.38067781126551115</v>
      </c>
      <c r="V430" s="5">
        <f>(Таблица1[[#This Row],[СевСт-ао цена]]-MIN(Таблица1[СевСт-ао цена]))/(MAX(Таблица1[СевСт-ао цена])-MIN(Таблица1[СевСт-ао цена]))</f>
        <v>0.40157951417972959</v>
      </c>
      <c r="W430" s="5">
        <f>(Таблица1[[#This Row],[Аэрофлот - цена]]-AVERAGE(Таблица1[Аэрофлот - цена]))/_xlfn.STDEV.S(Таблица1[Аэрофлот - цена])</f>
        <v>1.6106718536240219</v>
      </c>
      <c r="X430" s="5">
        <f>(Таблица1[[#This Row],[Аэрофлот - цена]]-MIN(Таблица1[Аэрофлот - цена]))/(MAX(Таблица1[Аэрофлот - цена])-MIN(Таблица1[Аэрофлот - цена]))</f>
        <v>0.63730707823310273</v>
      </c>
    </row>
    <row r="431" spans="1:24" x14ac:dyDescent="0.25">
      <c r="A431" s="1">
        <v>43206</v>
      </c>
      <c r="B431" s="6">
        <v>51.75</v>
      </c>
      <c r="C431" s="6">
        <v>953.7</v>
      </c>
      <c r="D431" s="6">
        <v>149.4</v>
      </c>
      <c r="E431">
        <v>1711430</v>
      </c>
      <c r="F431">
        <v>5546680</v>
      </c>
      <c r="G431">
        <v>17902300</v>
      </c>
      <c r="H431" s="5">
        <f>(Таблица1[[#This Row],[БСП ао - цена]]-B430)/B430</f>
        <v>5.3971486761710763E-2</v>
      </c>
      <c r="I431" s="5">
        <f>(Таблица1[[#This Row],[СевСт-ао цена]]-C430)/C430</f>
        <v>8.2519863791146481E-2</v>
      </c>
      <c r="J431" s="5">
        <f>(Таблица1[[#This Row],[Аэрофлот - цена]]-D430)/D430</f>
        <v>3.1411805315844053E-2</v>
      </c>
      <c r="K431" s="5">
        <f>LN(Таблица1[[#This Row],[БСП ао - объём]])</f>
        <v>14.352839836320456</v>
      </c>
      <c r="L431" s="5">
        <f>LN(Таблица1[[#This Row],[СевСт-ао - объём]])</f>
        <v>15.528710108532492</v>
      </c>
      <c r="M431" s="5">
        <f>LN(Таблица1[[#This Row],[Аэрофлот - объём]])</f>
        <v>16.700439754176752</v>
      </c>
      <c r="N431" s="6">
        <f>Таблица1[[#This Row],[БСП ао - цена]]*10</f>
        <v>517.5</v>
      </c>
      <c r="O431" s="6">
        <f>Таблица1[[#This Row],[Аэрофлот - цена]]*10</f>
        <v>1494</v>
      </c>
      <c r="P431" s="5">
        <f>Таблица1[[#This Row],[БСП ао - объём]]*Таблица1[[#This Row],[БСП ао - цена]]</f>
        <v>88566502.5</v>
      </c>
      <c r="Q431" s="5">
        <f>Таблица1[[#This Row],[СевСт-ао - объём]]*Таблица1[[#This Row],[СевСт-ао цена]]</f>
        <v>5289868716</v>
      </c>
      <c r="R431" s="5">
        <f>Таблица1[[#This Row],[Аэрофлот - объём]]*Таблица1[[#This Row],[Аэрофлот - цена]]</f>
        <v>2674603620</v>
      </c>
      <c r="S431" s="5">
        <f>(Таблица1[[#This Row],[БСП ао - цена]]-AVERAGE(Таблица1[БСП ао - цена]))/_xlfn.STDEV.S(Таблица1[БСП ао - цена])</f>
        <v>-0.36177271614053874</v>
      </c>
      <c r="T431" s="5">
        <f>(Таблица1[[#This Row],[БСП ао - цена]]-MIN(Таблица1[БСП ао - цена]))/(MAX(Таблица1[БСП ао - цена])-MIN(Таблица1[БСП ао - цена]))</f>
        <v>0.17992854822994481</v>
      </c>
      <c r="U431" s="5">
        <f>(Таблица1[[#This Row],[СевСт-ао цена]]-AVERAGE(Таблица1[СевСт-ао цена]))/_xlfn.STDEV.S(Таблица1[СевСт-ао цена])</f>
        <v>0.57166640081069353</v>
      </c>
      <c r="V431" s="5">
        <f>(Таблица1[[#This Row],[СевСт-ао цена]]-MIN(Таблица1[СевСт-ао цена]))/(MAX(Таблица1[СевСт-ао цена])-MIN(Таблица1[СевСт-ао цена]))</f>
        <v>0.44507598420485822</v>
      </c>
      <c r="W431" s="5">
        <f>(Таблица1[[#This Row],[Аэрофлот - цена]]-AVERAGE(Таблица1[Аэрофлот - цена]))/_xlfn.STDEV.S(Таблица1[Аэрофлот - цена])</f>
        <v>1.7245133194840965</v>
      </c>
      <c r="X431" s="5">
        <f>(Таблица1[[#This Row],[Аэрофлот - цена]]-MIN(Таблица1[Аэрофлот - цена]))/(MAX(Таблица1[Аэрофлот - цена])-MIN(Таблица1[Аэрофлот - цена]))</f>
        <v>0.66152208621607245</v>
      </c>
    </row>
    <row r="432" spans="1:24" x14ac:dyDescent="0.25">
      <c r="A432" s="1">
        <v>43213</v>
      </c>
      <c r="B432" s="6">
        <v>50.9</v>
      </c>
      <c r="C432" s="6">
        <v>988</v>
      </c>
      <c r="D432" s="6">
        <v>144.85</v>
      </c>
      <c r="E432">
        <v>990700</v>
      </c>
      <c r="F432">
        <v>4019380</v>
      </c>
      <c r="G432">
        <v>19128000</v>
      </c>
      <c r="H432" s="5">
        <f>(Таблица1[[#This Row],[БСП ао - цена]]-B431)/B431</f>
        <v>-1.6425120772946888E-2</v>
      </c>
      <c r="I432" s="5">
        <f>(Таблица1[[#This Row],[СевСт-ао цена]]-C431)/C431</f>
        <v>3.596518821432311E-2</v>
      </c>
      <c r="J432" s="5">
        <f>(Таблица1[[#This Row],[Аэрофлот - цена]]-D431)/D431</f>
        <v>-3.0455153949129926E-2</v>
      </c>
      <c r="K432" s="5">
        <f>LN(Таблица1[[#This Row],[БСП ао - объём]])</f>
        <v>13.806167042961121</v>
      </c>
      <c r="L432" s="5">
        <f>LN(Таблица1[[#This Row],[СевСт-ао - объём]])</f>
        <v>15.20663821984499</v>
      </c>
      <c r="M432" s="5">
        <f>LN(Таблица1[[#This Row],[Аэрофлот - объём]])</f>
        <v>16.766663788120297</v>
      </c>
      <c r="N432" s="6">
        <f>Таблица1[[#This Row],[БСП ао - цена]]*10</f>
        <v>509</v>
      </c>
      <c r="O432" s="6">
        <f>Таблица1[[#This Row],[Аэрофлот - цена]]*10</f>
        <v>1448.5</v>
      </c>
      <c r="P432" s="5">
        <f>Таблица1[[#This Row],[БСП ао - объём]]*Таблица1[[#This Row],[БСП ао - цена]]</f>
        <v>50426630</v>
      </c>
      <c r="Q432" s="5">
        <f>Таблица1[[#This Row],[СевСт-ао - объём]]*Таблица1[[#This Row],[СевСт-ао цена]]</f>
        <v>3971147440</v>
      </c>
      <c r="R432" s="5">
        <f>Таблица1[[#This Row],[Аэрофлот - объём]]*Таблица1[[#This Row],[Аэрофлот - цена]]</f>
        <v>2770690800</v>
      </c>
      <c r="S432" s="5">
        <f>(Таблица1[[#This Row],[БСП ао - цена]]-AVERAGE(Таблица1[БСП ао - цена]))/_xlfn.STDEV.S(Таблица1[БСП ао - цена])</f>
        <v>-0.38952928338729775</v>
      </c>
      <c r="T432" s="5">
        <f>(Таблица1[[#This Row],[БСП ао - цена]]-MIN(Таблица1[БСП ао - цена]))/(MAX(Таблица1[БСП ао - цена])-MIN(Таблица1[БСП ао - цена]))</f>
        <v>0.17440727508931472</v>
      </c>
      <c r="U432" s="5">
        <f>(Таблица1[[#This Row],[СевСт-ао цена]]-AVERAGE(Таблица1[СевСт-ао цена]))/_xlfn.STDEV.S(Таблица1[СевСт-ао цена])</f>
        <v>0.66177518514906686</v>
      </c>
      <c r="V432" s="5">
        <f>(Таблица1[[#This Row],[СевСт-ао цена]]-MIN(Таблица1[СевСт-ао цена]))/(MAX(Таблица1[СевСт-ао цена])-MIN(Таблица1[СевСт-ао цена]))</f>
        <v>0.46559770252482946</v>
      </c>
      <c r="W432" s="5">
        <f>(Таблица1[[#This Row],[Аэрофлот - цена]]-AVERAGE(Таблица1[Аэрофлот - цена]))/_xlfn.STDEV.S(Таблица1[Аэрофлот - цена])</f>
        <v>1.6106718536240219</v>
      </c>
      <c r="X432" s="5">
        <f>(Таблица1[[#This Row],[Аэрофлот - цена]]-MIN(Таблица1[Аэрофлот - цена]))/(MAX(Таблица1[Аэрофлот - цена])-MIN(Таблица1[Аэрофлот - цена]))</f>
        <v>0.63730707823310273</v>
      </c>
    </row>
    <row r="433" spans="1:24" x14ac:dyDescent="0.25">
      <c r="A433" s="1">
        <v>43220</v>
      </c>
      <c r="B433" s="6">
        <v>51</v>
      </c>
      <c r="C433" s="6">
        <v>975.5</v>
      </c>
      <c r="D433" s="6">
        <v>141.65</v>
      </c>
      <c r="E433">
        <v>337980</v>
      </c>
      <c r="F433">
        <v>2291440</v>
      </c>
      <c r="G433">
        <v>17573300</v>
      </c>
      <c r="H433" s="5">
        <f>(Таблица1[[#This Row],[БСП ао - цена]]-B432)/B432</f>
        <v>1.9646365422397137E-3</v>
      </c>
      <c r="I433" s="5">
        <f>(Таблица1[[#This Row],[СевСт-ао цена]]-C432)/C432</f>
        <v>-1.2651821862348178E-2</v>
      </c>
      <c r="J433" s="5">
        <f>(Таблица1[[#This Row],[Аэрофлот - цена]]-D432)/D432</f>
        <v>-2.2091819123230851E-2</v>
      </c>
      <c r="K433" s="5">
        <f>LN(Таблица1[[#This Row],[БСП ао - объём]])</f>
        <v>12.730742001116814</v>
      </c>
      <c r="L433" s="5">
        <f>LN(Таблица1[[#This Row],[СевСт-ао - объём]])</f>
        <v>14.644690998866064</v>
      </c>
      <c r="M433" s="5">
        <f>LN(Таблица1[[#This Row],[Аэрофлот - объём]])</f>
        <v>16.681891262675265</v>
      </c>
      <c r="N433" s="6">
        <f>Таблица1[[#This Row],[БСП ао - цена]]*10</f>
        <v>510</v>
      </c>
      <c r="O433" s="6">
        <f>Таблица1[[#This Row],[Аэрофлот - цена]]*10</f>
        <v>1416.5</v>
      </c>
      <c r="P433" s="5">
        <f>Таблица1[[#This Row],[БСП ао - объём]]*Таблица1[[#This Row],[БСП ао - цена]]</f>
        <v>17236980</v>
      </c>
      <c r="Q433" s="5">
        <f>Таблица1[[#This Row],[СевСт-ао - объём]]*Таблица1[[#This Row],[СевСт-ао цена]]</f>
        <v>2235299720</v>
      </c>
      <c r="R433" s="5">
        <f>Таблица1[[#This Row],[Аэрофлот - объём]]*Таблица1[[#This Row],[Аэрофлот - цена]]</f>
        <v>2489257945</v>
      </c>
      <c r="S433" s="5">
        <f>(Таблица1[[#This Row],[БСП ао - цена]]-AVERAGE(Таблица1[БСП ао - цена]))/_xlfn.STDEV.S(Таблица1[БСП ао - цена])</f>
        <v>-0.38626380488767903</v>
      </c>
      <c r="T433" s="5">
        <f>(Таблица1[[#This Row],[БСП ао - цена]]-MIN(Таблица1[БСП ао - цена]))/(MAX(Таблица1[БСП ао - цена])-MIN(Таблица1[БСП ао - цена]))</f>
        <v>0.17505683663527119</v>
      </c>
      <c r="U433" s="5">
        <f>(Таблица1[[#This Row],[СевСт-ао цена]]-AVERAGE(Таблица1[СевСт-ао цена]))/_xlfn.STDEV.S(Таблица1[СевСт-ао цена])</f>
        <v>0.62893670689164205</v>
      </c>
      <c r="V433" s="5">
        <f>(Таблица1[[#This Row],[СевСт-ао цена]]-MIN(Таблица1[СевСт-ао цена]))/(MAX(Таблица1[СевСт-ао цена])-MIN(Таблица1[СевСт-ао цена]))</f>
        <v>0.45811894220414023</v>
      </c>
      <c r="W433" s="5">
        <f>(Таблица1[[#This Row],[Аэрофлот - цена]]-AVERAGE(Таблица1[Аэрофлот - цена]))/_xlfn.STDEV.S(Таблица1[Аэрофлот - цена])</f>
        <v>1.5306075259861676</v>
      </c>
      <c r="X433" s="5">
        <f>(Таблица1[[#This Row],[Аэрофлот - цена]]-MIN(Таблица1[Аэрофлот - цена]))/(MAX(Таблица1[Аэрофлот - цена])-MIN(Таблица1[Аэрофлот - цена]))</f>
        <v>0.62027674294837687</v>
      </c>
    </row>
    <row r="434" spans="1:24" x14ac:dyDescent="0.25">
      <c r="A434" s="1">
        <v>43227</v>
      </c>
      <c r="B434" s="6">
        <v>51.1</v>
      </c>
      <c r="C434" s="6">
        <v>986.2</v>
      </c>
      <c r="D434" s="6">
        <v>137.5</v>
      </c>
      <c r="E434">
        <v>860060</v>
      </c>
      <c r="F434">
        <v>2549250</v>
      </c>
      <c r="G434">
        <v>22713500</v>
      </c>
      <c r="H434" s="5">
        <f>(Таблица1[[#This Row],[БСП ао - цена]]-B433)/B433</f>
        <v>1.9607843137255179E-3</v>
      </c>
      <c r="I434" s="5">
        <f>(Таблица1[[#This Row],[СевСт-ао цена]]-C433)/C433</f>
        <v>1.0968733982573087E-2</v>
      </c>
      <c r="J434" s="5">
        <f>(Таблица1[[#This Row],[Аэрофлот - цена]]-D433)/D433</f>
        <v>-2.9297564419343492E-2</v>
      </c>
      <c r="K434" s="5">
        <f>LN(Таблица1[[#This Row],[БСП ао - объём]])</f>
        <v>13.664757433237916</v>
      </c>
      <c r="L434" s="5">
        <f>LN(Таблица1[[#This Row],[СевСт-ао - объём]])</f>
        <v>14.751309756226473</v>
      </c>
      <c r="M434" s="5">
        <f>LN(Таблица1[[#This Row],[Аэрофлот - объём]])</f>
        <v>16.938470019335934</v>
      </c>
      <c r="N434" s="6">
        <f>Таблица1[[#This Row],[БСП ао - цена]]*10</f>
        <v>511</v>
      </c>
      <c r="O434" s="6">
        <f>Таблица1[[#This Row],[Аэрофлот - цена]]*10</f>
        <v>1375</v>
      </c>
      <c r="P434" s="5">
        <f>Таблица1[[#This Row],[БСП ао - объём]]*Таблица1[[#This Row],[БСП ао - цена]]</f>
        <v>43949066</v>
      </c>
      <c r="Q434" s="5">
        <f>Таблица1[[#This Row],[СевСт-ао - объём]]*Таблица1[[#This Row],[СевСт-ао цена]]</f>
        <v>2514070350</v>
      </c>
      <c r="R434" s="5">
        <f>Таблица1[[#This Row],[Аэрофлот - объём]]*Таблица1[[#This Row],[Аэрофлот - цена]]</f>
        <v>3123106250</v>
      </c>
      <c r="S434" s="5">
        <f>(Таблица1[[#This Row],[БСП ао - цена]]-AVERAGE(Таблица1[БСП ао - цена]))/_xlfn.STDEV.S(Таблица1[БСП ао - цена])</f>
        <v>-0.38299832638806025</v>
      </c>
      <c r="T434" s="5">
        <f>(Таблица1[[#This Row],[БСП ао - цена]]-MIN(Таблица1[БСП ао - цена]))/(MAX(Таблица1[БСП ао - цена])-MIN(Таблица1[БСП ао - цена]))</f>
        <v>0.17570639818122769</v>
      </c>
      <c r="U434" s="5">
        <f>(Таблица1[[#This Row],[СевСт-ао цена]]-AVERAGE(Таблица1[СевСт-ао цена]))/_xlfn.STDEV.S(Таблица1[СевСт-ао цена])</f>
        <v>0.65704644427999781</v>
      </c>
      <c r="V434" s="5">
        <f>(Таблица1[[#This Row],[СевСт-ао цена]]-MIN(Таблица1[СевСт-ао цена]))/(MAX(Таблица1[СевСт-ао цена])-MIN(Таблица1[СевСт-ао цена]))</f>
        <v>0.46452076103865025</v>
      </c>
      <c r="W434" s="5">
        <f>(Таблица1[[#This Row],[Аэрофлот - цена]]-AVERAGE(Таблица1[Аэрофлот - цена]))/_xlfn.STDEV.S(Таблица1[Аэрофлот - цена])</f>
        <v>1.4267741010808248</v>
      </c>
      <c r="X434" s="5">
        <f>(Таблица1[[#This Row],[Аэрофлот - цена]]-MIN(Таблица1[Аэрофлот - цена]))/(MAX(Таблица1[Аэрофлот - цена])-MIN(Таблица1[Аэрофлот - цена]))</f>
        <v>0.59819052687599783</v>
      </c>
    </row>
    <row r="435" spans="1:24" x14ac:dyDescent="0.25">
      <c r="A435" s="1">
        <v>43234</v>
      </c>
      <c r="B435" s="6">
        <v>53.7</v>
      </c>
      <c r="C435" s="6">
        <v>994.3</v>
      </c>
      <c r="D435" s="6">
        <v>136.75</v>
      </c>
      <c r="E435">
        <v>1590410</v>
      </c>
      <c r="F435">
        <v>2839650</v>
      </c>
      <c r="G435">
        <v>24947300</v>
      </c>
      <c r="H435" s="5">
        <f>(Таблица1[[#This Row],[БСП ао - цена]]-B434)/B434</f>
        <v>5.0880626223092001E-2</v>
      </c>
      <c r="I435" s="5">
        <f>(Таблица1[[#This Row],[СевСт-ао цена]]-C434)/C434</f>
        <v>8.2133441492596923E-3</v>
      </c>
      <c r="J435" s="5">
        <f>(Таблица1[[#This Row],[Аэрофлот - цена]]-D434)/D434</f>
        <v>-5.454545454545455E-3</v>
      </c>
      <c r="K435" s="5">
        <f>LN(Таблица1[[#This Row],[БСП ао - объём]])</f>
        <v>14.279502402591037</v>
      </c>
      <c r="L435" s="5">
        <f>LN(Таблица1[[#This Row],[СевСт-ао - объём]])</f>
        <v>14.859191363106167</v>
      </c>
      <c r="M435" s="5">
        <f>LN(Таблица1[[#This Row],[Аэрофлот - объём]])</f>
        <v>17.032276157873117</v>
      </c>
      <c r="N435" s="6">
        <f>Таблица1[[#This Row],[БСП ао - цена]]*10</f>
        <v>537</v>
      </c>
      <c r="O435" s="6">
        <f>Таблица1[[#This Row],[Аэрофлот - цена]]*10</f>
        <v>1367.5</v>
      </c>
      <c r="P435" s="5">
        <f>Таблица1[[#This Row],[БСП ао - объём]]*Таблица1[[#This Row],[БСП ао - цена]]</f>
        <v>85405017</v>
      </c>
      <c r="Q435" s="5">
        <f>Таблица1[[#This Row],[СевСт-ао - объём]]*Таблица1[[#This Row],[СевСт-ао цена]]</f>
        <v>2823463995</v>
      </c>
      <c r="R435" s="5">
        <f>Таблица1[[#This Row],[Аэрофлот - объём]]*Таблица1[[#This Row],[Аэрофлот - цена]]</f>
        <v>3411543275</v>
      </c>
      <c r="S435" s="5">
        <f>(Таблица1[[#This Row],[БСП ао - цена]]-AVERAGE(Таблица1[БСП ао - цена]))/_xlfn.STDEV.S(Таблица1[БСП ао - цена])</f>
        <v>-0.29809588539797394</v>
      </c>
      <c r="T435" s="5">
        <f>(Таблица1[[#This Row],[БСП ао - цена]]-MIN(Таблица1[БСП ао - цена]))/(MAX(Таблица1[БСП ао - цена])-MIN(Таблица1[БСП ао - цена]))</f>
        <v>0.19259499837609617</v>
      </c>
      <c r="U435" s="5">
        <f>(Таблица1[[#This Row],[СевСт-ао цена]]-AVERAGE(Таблица1[СевСт-ао цена]))/_xlfn.STDEV.S(Таблица1[СевСт-ао цена])</f>
        <v>0.67832577819080875</v>
      </c>
      <c r="V435" s="5">
        <f>(Таблица1[[#This Row],[СевСт-ао цена]]-MIN(Таблица1[СевСт-ао цена]))/(MAX(Таблица1[СевСт-ао цена])-MIN(Таблица1[СевСт-ао цена]))</f>
        <v>0.46936699772645685</v>
      </c>
      <c r="W435" s="5">
        <f>(Таблица1[[#This Row],[Аэрофлот - цена]]-AVERAGE(Таблица1[Аэрофлот - цена]))/_xlfn.STDEV.S(Таблица1[Аэрофлот - цена])</f>
        <v>1.4080090242907026</v>
      </c>
      <c r="X435" s="5">
        <f>(Таблица1[[#This Row],[Аэрофлот - цена]]-MIN(Таблица1[Аэрофлот - цена]))/(MAX(Таблица1[Аэрофлот - цена])-MIN(Таблица1[Аэрофлот - цена]))</f>
        <v>0.59419904204364027</v>
      </c>
    </row>
    <row r="436" spans="1:24" x14ac:dyDescent="0.25">
      <c r="A436" s="1">
        <v>43241</v>
      </c>
      <c r="B436" s="6">
        <v>51.7</v>
      </c>
      <c r="C436" s="6">
        <v>1012</v>
      </c>
      <c r="D436" s="6">
        <v>132.19999999999999</v>
      </c>
      <c r="E436">
        <v>988330</v>
      </c>
      <c r="F436">
        <v>2614470</v>
      </c>
      <c r="G436">
        <v>17578900</v>
      </c>
      <c r="H436" s="5">
        <f>(Таблица1[[#This Row],[БСП ао - цена]]-B435)/B435</f>
        <v>-3.7243947858472994E-2</v>
      </c>
      <c r="I436" s="5">
        <f>(Таблица1[[#This Row],[СевСт-ао цена]]-C435)/C435</f>
        <v>1.7801468369707377E-2</v>
      </c>
      <c r="J436" s="5">
        <f>(Таблица1[[#This Row],[Аэрофлот - цена]]-D435)/D435</f>
        <v>-3.3272394881170099E-2</v>
      </c>
      <c r="K436" s="5">
        <f>LN(Таблица1[[#This Row],[БСП ао - объём]])</f>
        <v>13.803771929058884</v>
      </c>
      <c r="L436" s="5">
        <f>LN(Таблица1[[#This Row],[СевСт-ао - объём]])</f>
        <v>14.776571958075184</v>
      </c>
      <c r="M436" s="5">
        <f>LN(Таблица1[[#This Row],[Аэрофлот - объём]])</f>
        <v>16.682209877160126</v>
      </c>
      <c r="N436" s="6">
        <f>Таблица1[[#This Row],[БСП ао - цена]]*10</f>
        <v>517</v>
      </c>
      <c r="O436" s="6">
        <f>Таблица1[[#This Row],[Аэрофлот - цена]]*10</f>
        <v>1322</v>
      </c>
      <c r="P436" s="5">
        <f>Таблица1[[#This Row],[БСП ао - объём]]*Таблица1[[#This Row],[БСП ао - цена]]</f>
        <v>51096661</v>
      </c>
      <c r="Q436" s="5">
        <f>Таблица1[[#This Row],[СевСт-ао - объём]]*Таблица1[[#This Row],[СевСт-ао цена]]</f>
        <v>2645843640</v>
      </c>
      <c r="R436" s="5">
        <f>Таблица1[[#This Row],[Аэрофлот - объём]]*Таблица1[[#This Row],[Аэрофлот - цена]]</f>
        <v>2323930580</v>
      </c>
      <c r="S436" s="5">
        <f>(Таблица1[[#This Row],[БСП ао - цена]]-AVERAGE(Таблица1[БСП ао - цена]))/_xlfn.STDEV.S(Таблица1[БСП ао - цена])</f>
        <v>-0.36340545539034802</v>
      </c>
      <c r="T436" s="5">
        <f>(Таблица1[[#This Row],[БСП ао - цена]]-MIN(Таблица1[БСП ао - цена]))/(MAX(Таблица1[БСП ао - цена])-MIN(Таблица1[БСП ао - цена]))</f>
        <v>0.17960376745696657</v>
      </c>
      <c r="U436" s="5">
        <f>(Таблица1[[#This Row],[СевСт-ао цена]]-AVERAGE(Таблица1[СевСт-ао цена]))/_xlfn.STDEV.S(Таблица1[СевСт-ао цена])</f>
        <v>0.72482506340332231</v>
      </c>
      <c r="V436" s="5">
        <f>(Таблица1[[#This Row],[СевСт-ао цена]]-MIN(Таблица1[СевСт-ао цена]))/(MAX(Таблица1[СевСт-ао цена])-MIN(Таблица1[СевСт-ао цена]))</f>
        <v>0.47995692234055282</v>
      </c>
      <c r="W436" s="5">
        <f>(Таблица1[[#This Row],[Аэрофлот - цена]]-AVERAGE(Таблица1[Аэрофлот - цена]))/_xlfn.STDEV.S(Таблица1[Аэрофлот - цена])</f>
        <v>1.2941675584306278</v>
      </c>
      <c r="X436" s="5">
        <f>(Таблица1[[#This Row],[Аэрофлот - цена]]-MIN(Таблица1[Аэрофлот - цена]))/(MAX(Таблица1[Аэрофлот - цена])-MIN(Таблица1[Аэрофлот - цена]))</f>
        <v>0.56998403406067055</v>
      </c>
    </row>
    <row r="437" spans="1:24" x14ac:dyDescent="0.25">
      <c r="A437" s="1">
        <v>43248</v>
      </c>
      <c r="B437" s="6">
        <v>50.7</v>
      </c>
      <c r="C437" s="6">
        <v>994.8</v>
      </c>
      <c r="D437" s="6">
        <v>139.65</v>
      </c>
      <c r="E437">
        <v>1436630</v>
      </c>
      <c r="F437">
        <v>3091460</v>
      </c>
      <c r="G437">
        <v>38966500</v>
      </c>
      <c r="H437" s="5">
        <f>(Таблица1[[#This Row],[БСП ао - цена]]-B436)/B436</f>
        <v>-1.9342359767891681E-2</v>
      </c>
      <c r="I437" s="5">
        <f>(Таблица1[[#This Row],[СевСт-ао цена]]-C436)/C436</f>
        <v>-1.6996047430830084E-2</v>
      </c>
      <c r="J437" s="5">
        <f>(Таблица1[[#This Row],[Аэрофлот - цена]]-D436)/D436</f>
        <v>5.6354009077155959E-2</v>
      </c>
      <c r="K437" s="5">
        <f>LN(Таблица1[[#This Row],[БСП ао - объём]])</f>
        <v>14.177810651044364</v>
      </c>
      <c r="L437" s="5">
        <f>LN(Таблица1[[#This Row],[СевСт-ао - объём]])</f>
        <v>14.944154029194159</v>
      </c>
      <c r="M437" s="5">
        <f>LN(Таблица1[[#This Row],[Аэрофлот - объём]])</f>
        <v>17.478212860605073</v>
      </c>
      <c r="N437" s="6">
        <f>Таблица1[[#This Row],[БСП ао - цена]]*10</f>
        <v>507</v>
      </c>
      <c r="O437" s="6">
        <f>Таблица1[[#This Row],[Аэрофлот - цена]]*10</f>
        <v>1396.5</v>
      </c>
      <c r="P437" s="5">
        <f>Таблица1[[#This Row],[БСП ао - объём]]*Таблица1[[#This Row],[БСП ао - цена]]</f>
        <v>72837141</v>
      </c>
      <c r="Q437" s="5">
        <f>Таблица1[[#This Row],[СевСт-ао - объём]]*Таблица1[[#This Row],[СевСт-ао цена]]</f>
        <v>3075384408</v>
      </c>
      <c r="R437" s="5">
        <f>Таблица1[[#This Row],[Аэрофлот - объём]]*Таблица1[[#This Row],[Аэрофлот - цена]]</f>
        <v>5441671725</v>
      </c>
      <c r="S437" s="5">
        <f>(Таблица1[[#This Row],[БСП ао - цена]]-AVERAGE(Таблица1[БСП ао - цена]))/_xlfn.STDEV.S(Таблица1[БСП ао - цена])</f>
        <v>-0.39606024038653503</v>
      </c>
      <c r="T437" s="5">
        <f>(Таблица1[[#This Row],[БСП ао - цена]]-MIN(Таблица1[БСП ао - цена]))/(MAX(Таблица1[БСП ао - цена])-MIN(Таблица1[БСП ао - цена]))</f>
        <v>0.17310815199740179</v>
      </c>
      <c r="U437" s="5">
        <f>(Таблица1[[#This Row],[СевСт-ао цена]]-AVERAGE(Таблица1[СевСт-ао цена]))/_xlfn.STDEV.S(Таблица1[СевСт-ао цена])</f>
        <v>0.67963931732110572</v>
      </c>
      <c r="V437" s="5">
        <f>(Таблица1[[#This Row],[СевСт-ао цена]]-MIN(Таблица1[СевСт-ао цена]))/(MAX(Таблица1[СевСт-ао цена])-MIN(Таблица1[СевСт-ао цена]))</f>
        <v>0.46966614813928442</v>
      </c>
      <c r="W437" s="5">
        <f>(Таблица1[[#This Row],[Аэрофлот - цена]]-AVERAGE(Таблица1[Аэрофлот - цена]))/_xlfn.STDEV.S(Таблица1[Аэрофлот - цена])</f>
        <v>1.4805673212125083</v>
      </c>
      <c r="X437" s="5">
        <f>(Таблица1[[#This Row],[Аэрофлот - цена]]-MIN(Таблица1[Аэрофлот - цена]))/(MAX(Таблица1[Аэрофлот - цена])-MIN(Таблица1[Аэрофлот - цена]))</f>
        <v>0.60963278339542315</v>
      </c>
    </row>
    <row r="438" spans="1:24" x14ac:dyDescent="0.25">
      <c r="A438" s="1">
        <v>43255</v>
      </c>
      <c r="B438" s="6">
        <v>50.7</v>
      </c>
      <c r="C438" s="6">
        <v>1025</v>
      </c>
      <c r="D438" s="6">
        <v>144.35</v>
      </c>
      <c r="E438">
        <v>668130</v>
      </c>
      <c r="F438">
        <v>2832250</v>
      </c>
      <c r="G438">
        <v>24748800</v>
      </c>
      <c r="H438" s="5">
        <f>(Таблица1[[#This Row],[БСП ао - цена]]-B437)/B437</f>
        <v>0</v>
      </c>
      <c r="I438" s="5">
        <f>(Таблица1[[#This Row],[СевСт-ао цена]]-C437)/C437</f>
        <v>3.0357860876558149E-2</v>
      </c>
      <c r="J438" s="5">
        <f>(Таблица1[[#This Row],[Аэрофлот - цена]]-D437)/D437</f>
        <v>3.3655567490153873E-2</v>
      </c>
      <c r="K438" s="5">
        <f>LN(Таблица1[[#This Row],[БСП ао - объём]])</f>
        <v>13.412238044363004</v>
      </c>
      <c r="L438" s="5">
        <f>LN(Таблица1[[#This Row],[СевСт-ао - объём]])</f>
        <v>14.856582006735735</v>
      </c>
      <c r="M438" s="5">
        <f>LN(Таблица1[[#This Row],[Аэрофлот - объём]])</f>
        <v>17.024287560955059</v>
      </c>
      <c r="N438" s="6">
        <f>Таблица1[[#This Row],[БСП ао - цена]]*10</f>
        <v>507</v>
      </c>
      <c r="O438" s="6">
        <f>Таблица1[[#This Row],[Аэрофлот - цена]]*10</f>
        <v>1443.5</v>
      </c>
      <c r="P438" s="5">
        <f>Таблица1[[#This Row],[БСП ао - объём]]*Таблица1[[#This Row],[БСП ао - цена]]</f>
        <v>33874191</v>
      </c>
      <c r="Q438" s="5">
        <f>Таблица1[[#This Row],[СевСт-ао - объём]]*Таблица1[[#This Row],[СевСт-ао цена]]</f>
        <v>2903056250</v>
      </c>
      <c r="R438" s="5">
        <f>Таблица1[[#This Row],[Аэрофлот - объём]]*Таблица1[[#This Row],[Аэрофлот - цена]]</f>
        <v>3572489280</v>
      </c>
      <c r="S438" s="5">
        <f>(Таблица1[[#This Row],[БСП ао - цена]]-AVERAGE(Таблица1[БСП ао - цена]))/_xlfn.STDEV.S(Таблица1[БСП ао - цена])</f>
        <v>-0.39606024038653503</v>
      </c>
      <c r="T438" s="5">
        <f>(Таблица1[[#This Row],[БСП ао - цена]]-MIN(Таблица1[БСП ао - цена]))/(MAX(Таблица1[БСП ао - цена])-MIN(Таблица1[БСП ао - цена]))</f>
        <v>0.17310815199740179</v>
      </c>
      <c r="U438" s="5">
        <f>(Таблица1[[#This Row],[СевСт-ао цена]]-AVERAGE(Таблица1[СевСт-ао цена]))/_xlfn.STDEV.S(Таблица1[СевСт-ао цена])</f>
        <v>0.75897708079104398</v>
      </c>
      <c r="V438" s="5">
        <f>(Таблица1[[#This Row],[СевСт-ао цена]]-MIN(Таблица1[СевСт-ао цена]))/(MAX(Таблица1[СевСт-ао цена])-MIN(Таблица1[СевСт-ао цена]))</f>
        <v>0.48773483307406962</v>
      </c>
      <c r="W438" s="5">
        <f>(Таблица1[[#This Row],[Аэрофлот - цена]]-AVERAGE(Таблица1[Аэрофлот - цена]))/_xlfn.STDEV.S(Таблица1[Аэрофлот - цена])</f>
        <v>1.598161802430607</v>
      </c>
      <c r="X438" s="5">
        <f>(Таблица1[[#This Row],[Аэрофлот - цена]]-MIN(Таблица1[Аэрофлот - цена]))/(MAX(Таблица1[Аэрофлот - цена])-MIN(Таблица1[Аэрофлот - цена]))</f>
        <v>0.63464608834486425</v>
      </c>
    </row>
    <row r="439" spans="1:24" x14ac:dyDescent="0.25">
      <c r="A439" s="1">
        <v>43262</v>
      </c>
      <c r="B439" s="6">
        <v>50</v>
      </c>
      <c r="C439" s="6">
        <v>1039.4000000000001</v>
      </c>
      <c r="D439" s="6">
        <v>140.5</v>
      </c>
      <c r="E439">
        <v>150790</v>
      </c>
      <c r="F439">
        <v>3630100</v>
      </c>
      <c r="G439">
        <v>12871100</v>
      </c>
      <c r="H439" s="5">
        <f>(Таблица1[[#This Row],[БСП ао - цена]]-B438)/B438</f>
        <v>-1.3806706114398477E-2</v>
      </c>
      <c r="I439" s="5">
        <f>(Таблица1[[#This Row],[СевСт-ао цена]]-C438)/C438</f>
        <v>1.4048780487804967E-2</v>
      </c>
      <c r="J439" s="5">
        <f>(Таблица1[[#This Row],[Аэрофлот - цена]]-D438)/D438</f>
        <v>-2.6671285071007928E-2</v>
      </c>
      <c r="K439" s="5">
        <f>LN(Таблица1[[#This Row],[БСП ао - объём]])</f>
        <v>11.923643419359841</v>
      </c>
      <c r="L439" s="5">
        <f>LN(Таблица1[[#This Row],[СевСт-ао - объём]])</f>
        <v>15.104770754070955</v>
      </c>
      <c r="M439" s="5">
        <f>LN(Таблица1[[#This Row],[Аэрофлот - объём]])</f>
        <v>16.37049504600542</v>
      </c>
      <c r="N439" s="6">
        <f>Таблица1[[#This Row],[БСП ао - цена]]*10</f>
        <v>500</v>
      </c>
      <c r="O439" s="6">
        <f>Таблица1[[#This Row],[Аэрофлот - цена]]*10</f>
        <v>1405</v>
      </c>
      <c r="P439" s="5">
        <f>Таблица1[[#This Row],[БСП ао - объём]]*Таблица1[[#This Row],[БСП ао - цена]]</f>
        <v>7539500</v>
      </c>
      <c r="Q439" s="5">
        <f>Таблица1[[#This Row],[СевСт-ао - объём]]*Таблица1[[#This Row],[СевСт-ао цена]]</f>
        <v>3773125940.0000005</v>
      </c>
      <c r="R439" s="5">
        <f>Таблица1[[#This Row],[Аэрофлот - объём]]*Таблица1[[#This Row],[Аэрофлот - цена]]</f>
        <v>1808389550</v>
      </c>
      <c r="S439" s="5">
        <f>(Таблица1[[#This Row],[БСП ао - цена]]-AVERAGE(Таблица1[БСП ао - цена]))/_xlfn.STDEV.S(Таблица1[БСП ао - цена])</f>
        <v>-0.41891858988386604</v>
      </c>
      <c r="T439" s="5">
        <f>(Таблица1[[#This Row],[БСП ао - цена]]-MIN(Таблица1[БСП ао - цена]))/(MAX(Таблица1[БСП ао - цена])-MIN(Таблица1[БСП ао - цена]))</f>
        <v>0.1685612211757064</v>
      </c>
      <c r="U439" s="5">
        <f>(Таблица1[[#This Row],[СевСт-ао цена]]-AVERAGE(Таблица1[СевСт-ао цена]))/_xlfn.STDEV.S(Таблица1[СевСт-ао цена])</f>
        <v>0.79680700774359758</v>
      </c>
      <c r="V439" s="5">
        <f>(Таблица1[[#This Row],[СевСт-ао цена]]-MIN(Таблица1[СевСт-ао цена]))/(MAX(Таблица1[СевСт-ао цена])-MIN(Таблица1[СевСт-ао цена]))</f>
        <v>0.49635036496350371</v>
      </c>
      <c r="W439" s="5">
        <f>(Таблица1[[#This Row],[Аэрофлот - цена]]-AVERAGE(Таблица1[Аэрофлот - цена]))/_xlfn.STDEV.S(Таблица1[Аэрофлот - цена])</f>
        <v>1.5018344082413133</v>
      </c>
      <c r="X439" s="5">
        <f>(Таблица1[[#This Row],[Аэрофлот - цена]]-MIN(Таблица1[Аэрофлот - цена]))/(MAX(Таблица1[Аэрофлот - цена])-MIN(Таблица1[Аэрофлот - цена]))</f>
        <v>0.61415646620542841</v>
      </c>
    </row>
    <row r="440" spans="1:24" x14ac:dyDescent="0.25">
      <c r="A440" s="1">
        <v>43269</v>
      </c>
      <c r="B440" s="6">
        <v>49.9</v>
      </c>
      <c r="C440" s="6">
        <v>961.7</v>
      </c>
      <c r="D440" s="6">
        <v>140.55000000000001</v>
      </c>
      <c r="E440">
        <v>1495960</v>
      </c>
      <c r="F440">
        <v>4451360</v>
      </c>
      <c r="G440">
        <v>15300300</v>
      </c>
      <c r="H440" s="5">
        <f>(Таблица1[[#This Row],[БСП ао - цена]]-B439)/B439</f>
        <v>-2.0000000000000282E-3</v>
      </c>
      <c r="I440" s="5">
        <f>(Таблица1[[#This Row],[СевСт-ао цена]]-C439)/C439</f>
        <v>-7.4754666153550156E-2</v>
      </c>
      <c r="J440" s="5">
        <f>(Таблица1[[#This Row],[Аэрофлот - цена]]-D439)/D439</f>
        <v>3.5587188612107735E-4</v>
      </c>
      <c r="K440" s="5">
        <f>LN(Таблица1[[#This Row],[БСП ао - объём]])</f>
        <v>14.218278699191179</v>
      </c>
      <c r="L440" s="5">
        <f>LN(Таблица1[[#This Row],[СевСт-ао - объём]])</f>
        <v>15.30872022542829</v>
      </c>
      <c r="M440" s="5">
        <f>LN(Таблица1[[#This Row],[Аэрофлот - объём]])</f>
        <v>16.543382994013569</v>
      </c>
      <c r="N440" s="6">
        <f>Таблица1[[#This Row],[БСП ао - цена]]*10</f>
        <v>499</v>
      </c>
      <c r="O440" s="6">
        <f>Таблица1[[#This Row],[Аэрофлот - цена]]*10</f>
        <v>1405.5</v>
      </c>
      <c r="P440" s="5">
        <f>Таблица1[[#This Row],[БСП ао - объём]]*Таблица1[[#This Row],[БСП ао - цена]]</f>
        <v>74648404</v>
      </c>
      <c r="Q440" s="5">
        <f>Таблица1[[#This Row],[СевСт-ао - объём]]*Таблица1[[#This Row],[СевСт-ао цена]]</f>
        <v>4280872912</v>
      </c>
      <c r="R440" s="5">
        <f>Таблица1[[#This Row],[Аэрофлот - объём]]*Таблица1[[#This Row],[Аэрофлот - цена]]</f>
        <v>2150457165</v>
      </c>
      <c r="S440" s="5">
        <f>(Таблица1[[#This Row],[БСП ао - цена]]-AVERAGE(Таблица1[БСП ао - цена]))/_xlfn.STDEV.S(Таблица1[БСП ао - цена])</f>
        <v>-0.42218406838348482</v>
      </c>
      <c r="T440" s="5">
        <f>(Таблица1[[#This Row],[БСП ао - цена]]-MIN(Таблица1[БСП ао - цена]))/(MAX(Таблица1[БСП ао - цена])-MIN(Таблица1[БСП ао - цена]))</f>
        <v>0.16791165962974991</v>
      </c>
      <c r="U440" s="5">
        <f>(Таблица1[[#This Row],[СевСт-ао цена]]-AVERAGE(Таблица1[СевСт-ао цена]))/_xlfn.STDEV.S(Таблица1[СевСт-ао цена])</f>
        <v>0.59268302689544528</v>
      </c>
      <c r="V440" s="5">
        <f>(Таблица1[[#This Row],[СевСт-ао цена]]-MIN(Таблица1[СевСт-ао цена]))/(MAX(Таблица1[СевСт-ао цена])-MIN(Таблица1[СевСт-ао цена]))</f>
        <v>0.44986239081009932</v>
      </c>
      <c r="W440" s="5">
        <f>(Таблица1[[#This Row],[Аэрофлот - цена]]-AVERAGE(Таблица1[Аэрофлот - цена]))/_xlfn.STDEV.S(Таблица1[Аэрофлот - цена])</f>
        <v>1.5030854133606553</v>
      </c>
      <c r="X440" s="5">
        <f>(Таблица1[[#This Row],[Аэрофлот - цена]]-MIN(Таблица1[Аэрофлот - цена]))/(MAX(Таблица1[Аэрофлот - цена])-MIN(Таблица1[Аэрофлот - цена]))</f>
        <v>0.61442256519425231</v>
      </c>
    </row>
    <row r="441" spans="1:24" x14ac:dyDescent="0.25">
      <c r="A441" s="1">
        <v>43276</v>
      </c>
      <c r="B441" s="6">
        <v>50.1</v>
      </c>
      <c r="C441" s="6">
        <v>930.1</v>
      </c>
      <c r="D441" s="6">
        <v>139.80000000000001</v>
      </c>
      <c r="E441">
        <v>420730</v>
      </c>
      <c r="F441">
        <v>2949080</v>
      </c>
      <c r="G441">
        <v>17071900</v>
      </c>
      <c r="H441" s="5">
        <f>(Таблица1[[#This Row],[БСП ао - цена]]-B440)/B440</f>
        <v>4.0080160320641852E-3</v>
      </c>
      <c r="I441" s="5">
        <f>(Таблица1[[#This Row],[СевСт-ао цена]]-C440)/C440</f>
        <v>-3.2858479775397756E-2</v>
      </c>
      <c r="J441" s="5">
        <f>(Таблица1[[#This Row],[Аэрофлот - цена]]-D440)/D440</f>
        <v>-5.3361792956243322E-3</v>
      </c>
      <c r="K441" s="5">
        <f>LN(Таблица1[[#This Row],[БСП ао - объём]])</f>
        <v>12.949746576758088</v>
      </c>
      <c r="L441" s="5">
        <f>LN(Таблица1[[#This Row],[СевСт-ао - объём]])</f>
        <v>14.897003815269406</v>
      </c>
      <c r="M441" s="5">
        <f>LN(Таблица1[[#This Row],[Аэрофлот - объём]])</f>
        <v>16.652944394961999</v>
      </c>
      <c r="N441" s="6">
        <f>Таблица1[[#This Row],[БСП ао - цена]]*10</f>
        <v>501</v>
      </c>
      <c r="O441" s="6">
        <f>Таблица1[[#This Row],[Аэрофлот - цена]]*10</f>
        <v>1398</v>
      </c>
      <c r="P441" s="5">
        <f>Таблица1[[#This Row],[БСП ао - объём]]*Таблица1[[#This Row],[БСП ао - цена]]</f>
        <v>21078573</v>
      </c>
      <c r="Q441" s="5">
        <f>Таблица1[[#This Row],[СевСт-ао - объём]]*Таблица1[[#This Row],[СевСт-ао цена]]</f>
        <v>2742939308</v>
      </c>
      <c r="R441" s="5">
        <f>Таблица1[[#This Row],[Аэрофлот - объём]]*Таблица1[[#This Row],[Аэрофлот - цена]]</f>
        <v>2386651620</v>
      </c>
      <c r="S441" s="5">
        <f>(Таблица1[[#This Row],[БСП ао - цена]]-AVERAGE(Таблица1[БСП ао - цена]))/_xlfn.STDEV.S(Таблица1[БСП ао - цена])</f>
        <v>-0.41565311138424732</v>
      </c>
      <c r="T441" s="5">
        <f>(Таблица1[[#This Row],[БСП ао - цена]]-MIN(Таблица1[БСП ао - цена]))/(MAX(Таблица1[БСП ао - цена])-MIN(Таблица1[БСП ао - цена]))</f>
        <v>0.1692107827216629</v>
      </c>
      <c r="U441" s="5">
        <f>(Таблица1[[#This Row],[СевСт-ао цена]]-AVERAGE(Таблица1[СевСт-ао цена]))/_xlfn.STDEV.S(Таблица1[СевСт-ао цена])</f>
        <v>0.50966735386067552</v>
      </c>
      <c r="V441" s="5">
        <f>(Таблица1[[#This Row],[СевСт-ао цена]]-MIN(Таблица1[СевСт-ао цена]))/(MAX(Таблица1[СевСт-ао цена])-MIN(Таблица1[СевСт-ао цена]))</f>
        <v>0.43095608471939684</v>
      </c>
      <c r="W441" s="5">
        <f>(Таблица1[[#This Row],[Аэрофлот - цена]]-AVERAGE(Таблица1[Аэрофлот - цена]))/_xlfn.STDEV.S(Таблица1[Аэрофлот - цена])</f>
        <v>1.4843203365705331</v>
      </c>
      <c r="X441" s="5">
        <f>(Таблица1[[#This Row],[Аэрофлот - цена]]-MIN(Таблица1[Аэрофлот - цена]))/(MAX(Таблица1[Аэрофлот - цена])-MIN(Таблица1[Аэрофлот - цена]))</f>
        <v>0.61043108036189475</v>
      </c>
    </row>
    <row r="442" spans="1:24" x14ac:dyDescent="0.25">
      <c r="A442" s="1">
        <v>43283</v>
      </c>
      <c r="B442" s="6">
        <v>50.1</v>
      </c>
      <c r="C442" s="6">
        <v>941.9</v>
      </c>
      <c r="D442" s="6">
        <v>129.55000000000001</v>
      </c>
      <c r="E442">
        <v>690230</v>
      </c>
      <c r="F442">
        <v>2912580</v>
      </c>
      <c r="G442">
        <v>47893800</v>
      </c>
      <c r="H442" s="5">
        <f>(Таблица1[[#This Row],[БСП ао - цена]]-B441)/B441</f>
        <v>0</v>
      </c>
      <c r="I442" s="5">
        <f>(Таблица1[[#This Row],[СевСт-ао цена]]-C441)/C441</f>
        <v>1.2686807870121443E-2</v>
      </c>
      <c r="J442" s="5">
        <f>(Таблица1[[#This Row],[Аэрофлот - цена]]-D441)/D441</f>
        <v>-7.3319027181688118E-2</v>
      </c>
      <c r="K442" s="5">
        <f>LN(Таблица1[[#This Row],[БСП ао - объём]])</f>
        <v>13.444780154363562</v>
      </c>
      <c r="L442" s="5">
        <f>LN(Таблица1[[#This Row],[СевСт-ао - объём]])</f>
        <v>14.884549844290019</v>
      </c>
      <c r="M442" s="5">
        <f>LN(Таблица1[[#This Row],[Аэрофлот - объём]])</f>
        <v>17.684496617677862</v>
      </c>
      <c r="N442" s="6">
        <f>Таблица1[[#This Row],[БСП ао - цена]]*10</f>
        <v>501</v>
      </c>
      <c r="O442" s="6">
        <f>Таблица1[[#This Row],[Аэрофлот - цена]]*10</f>
        <v>1295.5</v>
      </c>
      <c r="P442" s="5">
        <f>Таблица1[[#This Row],[БСП ао - объём]]*Таблица1[[#This Row],[БСП ао - цена]]</f>
        <v>34580523</v>
      </c>
      <c r="Q442" s="5">
        <f>Таблица1[[#This Row],[СевСт-ао - объём]]*Таблица1[[#This Row],[СевСт-ао цена]]</f>
        <v>2743359102</v>
      </c>
      <c r="R442" s="5">
        <f>Таблица1[[#This Row],[Аэрофлот - объём]]*Таблица1[[#This Row],[Аэрофлот - цена]]</f>
        <v>6204641790.000001</v>
      </c>
      <c r="S442" s="5">
        <f>(Таблица1[[#This Row],[БСП ао - цена]]-AVERAGE(Таблица1[БСП ао - цена]))/_xlfn.STDEV.S(Таблица1[БСП ао - цена])</f>
        <v>-0.41565311138424732</v>
      </c>
      <c r="T442" s="5">
        <f>(Таблица1[[#This Row],[БСП ао - цена]]-MIN(Таблица1[БСП ао - цена]))/(MAX(Таблица1[БСП ао - цена])-MIN(Таблица1[БСП ао - цена]))</f>
        <v>0.1692107827216629</v>
      </c>
      <c r="U442" s="5">
        <f>(Таблица1[[#This Row],[СевСт-ао цена]]-AVERAGE(Таблица1[СевСт-ао цена]))/_xlfn.STDEV.S(Таблица1[СевСт-ао цена])</f>
        <v>0.54066687733568441</v>
      </c>
      <c r="V442" s="5">
        <f>(Таблица1[[#This Row],[СевСт-ао цена]]-MIN(Таблица1[СевСт-ао цена]))/(MAX(Таблица1[СевСт-ао цена])-MIN(Таблица1[СевСт-ао цена]))</f>
        <v>0.4380160344621275</v>
      </c>
      <c r="W442" s="5">
        <f>(Таблица1[[#This Row],[Аэрофлот - цена]]-AVERAGE(Таблица1[Аэрофлот - цена]))/_xlfn.STDEV.S(Таблица1[Аэрофлот - цена])</f>
        <v>1.2278642871055301</v>
      </c>
      <c r="X442" s="5">
        <f>(Таблица1[[#This Row],[Аэрофлот - цена]]-MIN(Таблица1[Аэрофлот - цена]))/(MAX(Таблица1[Аэрофлот - цена])-MIN(Таблица1[Аэрофлот - цена]))</f>
        <v>0.55588078765300697</v>
      </c>
    </row>
    <row r="443" spans="1:24" x14ac:dyDescent="0.25">
      <c r="A443" s="1">
        <v>43290</v>
      </c>
      <c r="B443" s="6">
        <v>50.1</v>
      </c>
      <c r="C443" s="6">
        <v>961.6</v>
      </c>
      <c r="D443" s="6">
        <v>123.25</v>
      </c>
      <c r="E443">
        <v>388680</v>
      </c>
      <c r="F443">
        <v>3179690</v>
      </c>
      <c r="G443">
        <v>25548400</v>
      </c>
      <c r="H443" s="5">
        <f>(Таблица1[[#This Row],[БСП ао - цена]]-B442)/B442</f>
        <v>0</v>
      </c>
      <c r="I443" s="5">
        <f>(Таблица1[[#This Row],[СевСт-ао цена]]-C442)/C442</f>
        <v>2.0915171461938685E-2</v>
      </c>
      <c r="J443" s="5">
        <f>(Таблица1[[#This Row],[Аэрофлот - цена]]-D442)/D442</f>
        <v>-4.8629872636047941E-2</v>
      </c>
      <c r="K443" s="5">
        <f>LN(Таблица1[[#This Row],[БСП ао - объём]])</f>
        <v>12.870511661953376</v>
      </c>
      <c r="L443" s="5">
        <f>LN(Таблица1[[#This Row],[СевСт-ао - объём]])</f>
        <v>14.972294265727729</v>
      </c>
      <c r="M443" s="5">
        <f>LN(Таблица1[[#This Row],[Аэрофлот - объём]])</f>
        <v>17.05608525034393</v>
      </c>
      <c r="N443" s="6">
        <f>Таблица1[[#This Row],[БСП ао - цена]]*10</f>
        <v>501</v>
      </c>
      <c r="O443" s="6">
        <f>Таблица1[[#This Row],[Аэрофлот - цена]]*10</f>
        <v>1232.5</v>
      </c>
      <c r="P443" s="5">
        <f>Таблица1[[#This Row],[БСП ао - объём]]*Таблица1[[#This Row],[БСП ао - цена]]</f>
        <v>19472868</v>
      </c>
      <c r="Q443" s="5">
        <f>Таблица1[[#This Row],[СевСт-ао - объём]]*Таблица1[[#This Row],[СевСт-ао цена]]</f>
        <v>3057589904</v>
      </c>
      <c r="R443" s="5">
        <f>Таблица1[[#This Row],[Аэрофлот - объём]]*Таблица1[[#This Row],[Аэрофлот - цена]]</f>
        <v>3148840300</v>
      </c>
      <c r="S443" s="5">
        <f>(Таблица1[[#This Row],[БСП ао - цена]]-AVERAGE(Таблица1[БСП ао - цена]))/_xlfn.STDEV.S(Таблица1[БСП ао - цена])</f>
        <v>-0.41565311138424732</v>
      </c>
      <c r="T443" s="5">
        <f>(Таблица1[[#This Row],[БСП ао - цена]]-MIN(Таблица1[БСП ао - цена]))/(MAX(Таблица1[БСП ао - цена])-MIN(Таблица1[БСП ао - цена]))</f>
        <v>0.1692107827216629</v>
      </c>
      <c r="U443" s="5">
        <f>(Таблица1[[#This Row],[СевСт-ао цена]]-AVERAGE(Таблица1[СевСт-ао цена]))/_xlfn.STDEV.S(Таблица1[СевСт-ао цена])</f>
        <v>0.59242031906938586</v>
      </c>
      <c r="V443" s="5">
        <f>(Таблица1[[#This Row],[СевСт-ао цена]]-MIN(Таблица1[СевСт-ао цена]))/(MAX(Таблица1[СевСт-ао цена])-MIN(Таблица1[СевСт-ао цена]))</f>
        <v>0.44980256072753377</v>
      </c>
      <c r="W443" s="5">
        <f>(Таблица1[[#This Row],[Аэрофлот - цена]]-AVERAGE(Таблица1[Аэрофлот - цена]))/_xlfn.STDEV.S(Таблица1[Аэрофлот - цена])</f>
        <v>1.0702376420685036</v>
      </c>
      <c r="X443" s="5">
        <f>(Таблица1[[#This Row],[Аэрофлот - цена]]-MIN(Таблица1[Аэрофлот - цена]))/(MAX(Таблица1[Аэрофлот - цена])-MIN(Таблица1[Аэрофлот - цена]))</f>
        <v>0.52235231506120283</v>
      </c>
    </row>
    <row r="444" spans="1:24" x14ac:dyDescent="0.25">
      <c r="A444" s="1">
        <v>43297</v>
      </c>
      <c r="B444" s="6">
        <v>48.5</v>
      </c>
      <c r="C444" s="6">
        <v>972.5</v>
      </c>
      <c r="D444" s="6">
        <v>121.45</v>
      </c>
      <c r="E444">
        <v>501990</v>
      </c>
      <c r="F444">
        <v>4139000</v>
      </c>
      <c r="G444">
        <v>20871700</v>
      </c>
      <c r="H444" s="5">
        <f>(Таблица1[[#This Row],[БСП ао - цена]]-B443)/B443</f>
        <v>-3.1936127744511003E-2</v>
      </c>
      <c r="I444" s="5">
        <f>(Таблица1[[#This Row],[СевСт-ао цена]]-C443)/C443</f>
        <v>1.1335274542429261E-2</v>
      </c>
      <c r="J444" s="5">
        <f>(Таблица1[[#This Row],[Аэрофлот - цена]]-D443)/D443</f>
        <v>-1.4604462474645008E-2</v>
      </c>
      <c r="K444" s="5">
        <f>LN(Таблица1[[#This Row],[БСП ао - объём]])</f>
        <v>13.126335478156729</v>
      </c>
      <c r="L444" s="5">
        <f>LN(Таблица1[[#This Row],[СевСт-ао - объём]])</f>
        <v>15.23596477073087</v>
      </c>
      <c r="M444" s="5">
        <f>LN(Таблица1[[#This Row],[Аэрофлот - объём]])</f>
        <v>16.853904732372293</v>
      </c>
      <c r="N444" s="6">
        <f>Таблица1[[#This Row],[БСП ао - цена]]*10</f>
        <v>485</v>
      </c>
      <c r="O444" s="6">
        <f>Таблица1[[#This Row],[Аэрофлот - цена]]*10</f>
        <v>1214.5</v>
      </c>
      <c r="P444" s="5">
        <f>Таблица1[[#This Row],[БСП ао - объём]]*Таблица1[[#This Row],[БСП ао - цена]]</f>
        <v>24346515</v>
      </c>
      <c r="Q444" s="5">
        <f>Таблица1[[#This Row],[СевСт-ао - объём]]*Таблица1[[#This Row],[СевСт-ао цена]]</f>
        <v>4025177500</v>
      </c>
      <c r="R444" s="5">
        <f>Таблица1[[#This Row],[Аэрофлот - объём]]*Таблица1[[#This Row],[Аэрофлот - цена]]</f>
        <v>2534867965</v>
      </c>
      <c r="S444" s="5">
        <f>(Таблица1[[#This Row],[БСП ао - цена]]-AVERAGE(Таблица1[БСП ао - цена]))/_xlfn.STDEV.S(Таблица1[БСП ао - цена])</f>
        <v>-0.46790076737814662</v>
      </c>
      <c r="T444" s="5">
        <f>(Таблица1[[#This Row],[БСП ао - цена]]-MIN(Таблица1[БСП ао - цена]))/(MAX(Таблица1[БСП ао - цена])-MIN(Таблица1[БСП ао - цена]))</f>
        <v>0.15881779798635923</v>
      </c>
      <c r="U444" s="5">
        <f>(Таблица1[[#This Row],[СевСт-ао цена]]-AVERAGE(Таблица1[СевСт-ао цена]))/_xlfn.STDEV.S(Таблица1[СевСт-ао цена])</f>
        <v>0.62105547210986012</v>
      </c>
      <c r="V444" s="5">
        <f>(Таблица1[[#This Row],[СевСт-ао цена]]-MIN(Таблица1[СевСт-ао цена]))/(MAX(Таблица1[СевСт-ао цена])-MIN(Таблица1[СевСт-ао цена]))</f>
        <v>0.45632403972717483</v>
      </c>
      <c r="W444" s="5">
        <f>(Таблица1[[#This Row],[Аэрофлот - цена]]-AVERAGE(Таблица1[Аэрофлот - цена]))/_xlfn.STDEV.S(Таблица1[Аэрофлот - цена])</f>
        <v>1.0252014577722106</v>
      </c>
      <c r="X444" s="5">
        <f>(Таблица1[[#This Row],[Аэрофлот - цена]]-MIN(Таблица1[Аэрофлот - цена]))/(MAX(Таблица1[Аэрофлот - цена])-MIN(Таблица1[Аэрофлот - цена]))</f>
        <v>0.5127727514635444</v>
      </c>
    </row>
    <row r="445" spans="1:24" x14ac:dyDescent="0.25">
      <c r="A445" s="1">
        <v>43304</v>
      </c>
      <c r="B445" s="6">
        <v>49</v>
      </c>
      <c r="C445" s="6">
        <v>1014.7</v>
      </c>
      <c r="D445" s="6">
        <v>122.2</v>
      </c>
      <c r="E445">
        <v>366350</v>
      </c>
      <c r="F445">
        <v>3893960</v>
      </c>
      <c r="G445">
        <v>13221200</v>
      </c>
      <c r="H445" s="5">
        <f>(Таблица1[[#This Row],[БСП ао - цена]]-B444)/B444</f>
        <v>1.0309278350515464E-2</v>
      </c>
      <c r="I445" s="5">
        <f>(Таблица1[[#This Row],[СевСт-ао цена]]-C444)/C444</f>
        <v>4.3393316195372796E-2</v>
      </c>
      <c r="J445" s="5">
        <f>(Таблица1[[#This Row],[Аэрофлот - цена]]-D444)/D444</f>
        <v>6.1753808151502679E-3</v>
      </c>
      <c r="K445" s="5">
        <f>LN(Таблица1[[#This Row],[БСП ао - объём]])</f>
        <v>12.81134443958811</v>
      </c>
      <c r="L445" s="5">
        <f>LN(Таблица1[[#This Row],[СевСт-ао - объём]])</f>
        <v>15.17493719264786</v>
      </c>
      <c r="M445" s="5">
        <f>LN(Таблица1[[#This Row],[Аэрофлот - объём]])</f>
        <v>16.397332159826572</v>
      </c>
      <c r="N445" s="6">
        <f>Таблица1[[#This Row],[БСП ао - цена]]*10</f>
        <v>490</v>
      </c>
      <c r="O445" s="6">
        <f>Таблица1[[#This Row],[Аэрофлот - цена]]*10</f>
        <v>1222</v>
      </c>
      <c r="P445" s="5">
        <f>Таблица1[[#This Row],[БСП ао - объём]]*Таблица1[[#This Row],[БСП ао - цена]]</f>
        <v>17951150</v>
      </c>
      <c r="Q445" s="5">
        <f>Таблица1[[#This Row],[СевСт-ао - объём]]*Таблица1[[#This Row],[СевСт-ао цена]]</f>
        <v>3951201212</v>
      </c>
      <c r="R445" s="5">
        <f>Таблица1[[#This Row],[Аэрофлот - объём]]*Таблица1[[#This Row],[Аэрофлот - цена]]</f>
        <v>1615630640</v>
      </c>
      <c r="S445" s="5">
        <f>(Таблица1[[#This Row],[БСП ао - цена]]-AVERAGE(Таблица1[БСП ао - цена]))/_xlfn.STDEV.S(Таблица1[БСП ао - цена])</f>
        <v>-0.45157337488005306</v>
      </c>
      <c r="T445" s="5">
        <f>(Таблица1[[#This Row],[БСП ао - цена]]-MIN(Таблица1[БСП ао - цена]))/(MAX(Таблица1[БСП ао - цена])-MIN(Таблица1[БСП ао - цена]))</f>
        <v>0.16206560571614162</v>
      </c>
      <c r="U445" s="5">
        <f>(Таблица1[[#This Row],[СевСт-ао цена]]-AVERAGE(Таблица1[СевСт-ао цена]))/_xlfn.STDEV.S(Таблица1[СевСт-ао цена])</f>
        <v>0.73191817470692611</v>
      </c>
      <c r="V445" s="5">
        <f>(Таблица1[[#This Row],[СевСт-ао цена]]-MIN(Таблица1[СевСт-ао цена]))/(MAX(Таблица1[СевСт-ао цена])-MIN(Таблица1[СевСт-ао цена]))</f>
        <v>0.48157233456982174</v>
      </c>
      <c r="W445" s="5">
        <f>(Таблица1[[#This Row],[Аэрофлот - цена]]-AVERAGE(Таблица1[Аэрофлот - цена]))/_xlfn.STDEV.S(Таблица1[Аэрофлот - цена])</f>
        <v>1.0439665345623328</v>
      </c>
      <c r="X445" s="5">
        <f>(Таблица1[[#This Row],[Аэрофлот - цена]]-MIN(Таблица1[Аэрофлот - цена]))/(MAX(Таблица1[Аэрофлот - цена])-MIN(Таблица1[Аэрофлот - цена]))</f>
        <v>0.51676423629590207</v>
      </c>
    </row>
    <row r="446" spans="1:24" x14ac:dyDescent="0.25">
      <c r="A446" s="1">
        <v>43311</v>
      </c>
      <c r="B446" s="6">
        <v>52.05</v>
      </c>
      <c r="C446" s="6">
        <v>1024.5</v>
      </c>
      <c r="D446" s="6">
        <v>118.1</v>
      </c>
      <c r="E446">
        <v>1260140</v>
      </c>
      <c r="F446">
        <v>3703680</v>
      </c>
      <c r="G446">
        <v>24813200</v>
      </c>
      <c r="H446" s="5">
        <f>(Таблица1[[#This Row],[БСП ао - цена]]-B445)/B445</f>
        <v>6.2244897959183615E-2</v>
      </c>
      <c r="I446" s="5">
        <f>(Таблица1[[#This Row],[СевСт-ао цена]]-C445)/C445</f>
        <v>9.6580270030550454E-3</v>
      </c>
      <c r="J446" s="5">
        <f>(Таблица1[[#This Row],[Аэрофлот - цена]]-D445)/D445</f>
        <v>-3.3551554828150643E-2</v>
      </c>
      <c r="K446" s="5">
        <f>LN(Таблица1[[#This Row],[БСП ао - объём]])</f>
        <v>14.046733383866389</v>
      </c>
      <c r="L446" s="5">
        <f>LN(Таблица1[[#This Row],[СевСт-ао - объём]])</f>
        <v>15.124837477927557</v>
      </c>
      <c r="M446" s="5">
        <f>LN(Таблица1[[#This Row],[Аэрофлот - объём]])</f>
        <v>17.026886327600646</v>
      </c>
      <c r="N446" s="6">
        <f>Таблица1[[#This Row],[БСП ао - цена]]*10</f>
        <v>520.5</v>
      </c>
      <c r="O446" s="6">
        <f>Таблица1[[#This Row],[Аэрофлот - цена]]*10</f>
        <v>1181</v>
      </c>
      <c r="P446" s="5">
        <f>Таблица1[[#This Row],[БСП ао - объём]]*Таблица1[[#This Row],[БСП ао - цена]]</f>
        <v>65590287</v>
      </c>
      <c r="Q446" s="5">
        <f>Таблица1[[#This Row],[СевСт-ао - объём]]*Таблица1[[#This Row],[СевСт-ао цена]]</f>
        <v>3794420160</v>
      </c>
      <c r="R446" s="5">
        <f>Таблица1[[#This Row],[Аэрофлот - объём]]*Таблица1[[#This Row],[Аэрофлот - цена]]</f>
        <v>2930438920</v>
      </c>
      <c r="S446" s="5">
        <f>(Таблица1[[#This Row],[БСП ао - цена]]-AVERAGE(Таблица1[БСП ао - цена]))/_xlfn.STDEV.S(Таблица1[БСП ао - цена])</f>
        <v>-0.35197628064168274</v>
      </c>
      <c r="T446" s="5">
        <f>(Таблица1[[#This Row],[БСП ао - цена]]-MIN(Таблица1[БСП ао - цена]))/(MAX(Таблица1[БСП ао - цена])-MIN(Таблица1[БСП ао - цена]))</f>
        <v>0.18187723286781421</v>
      </c>
      <c r="U446" s="5">
        <f>(Таблица1[[#This Row],[СевСт-ао цена]]-AVERAGE(Таблица1[СевСт-ао цена]))/_xlfn.STDEV.S(Таблица1[СевСт-ао цена])</f>
        <v>0.75766354166074701</v>
      </c>
      <c r="V446" s="5">
        <f>(Таблица1[[#This Row],[СевСт-ао цена]]-MIN(Таблица1[СевСт-ао цена]))/(MAX(Таблица1[СевСт-ао цена])-MIN(Таблица1[СевСт-ао цена]))</f>
        <v>0.4874356826612421</v>
      </c>
      <c r="W446" s="5">
        <f>(Таблица1[[#This Row],[Аэрофлот - цена]]-AVERAGE(Таблица1[Аэрофлот - цена]))/_xlfn.STDEV.S(Таблица1[Аэрофлот - цена])</f>
        <v>0.94138411477633133</v>
      </c>
      <c r="X446" s="5">
        <f>(Таблица1[[#This Row],[Аэрофлот - цена]]-MIN(Таблица1[Аэрофлот - цена]))/(MAX(Таблица1[Аэрофлот - цена])-MIN(Таблица1[Аэрофлот - цена]))</f>
        <v>0.49494411921234699</v>
      </c>
    </row>
    <row r="447" spans="1:24" x14ac:dyDescent="0.25">
      <c r="A447" s="1">
        <v>43318</v>
      </c>
      <c r="B447" s="6">
        <v>48.75</v>
      </c>
      <c r="C447" s="6">
        <v>986.1</v>
      </c>
      <c r="D447" s="6">
        <v>105</v>
      </c>
      <c r="E447">
        <v>1101420</v>
      </c>
      <c r="F447">
        <v>4614440</v>
      </c>
      <c r="G447">
        <v>38867700</v>
      </c>
      <c r="H447" s="5">
        <f>(Таблица1[[#This Row],[БСП ао - цена]]-B446)/B446</f>
        <v>-6.3400576368876027E-2</v>
      </c>
      <c r="I447" s="5">
        <f>(Таблица1[[#This Row],[СевСт-ао цена]]-C446)/C446</f>
        <v>-3.7481698389458251E-2</v>
      </c>
      <c r="J447" s="5">
        <f>(Таблица1[[#This Row],[Аэрофлот - цена]]-D446)/D446</f>
        <v>-0.11092294665537676</v>
      </c>
      <c r="K447" s="5">
        <f>LN(Таблица1[[#This Row],[БСП ао - объём]])</f>
        <v>13.912110814352751</v>
      </c>
      <c r="L447" s="5">
        <f>LN(Таблица1[[#This Row],[СевСт-ао - объём]])</f>
        <v>15.344701075111091</v>
      </c>
      <c r="M447" s="5">
        <f>LN(Таблица1[[#This Row],[Аэрофлот - объём]])</f>
        <v>17.475674129480065</v>
      </c>
      <c r="N447" s="6">
        <f>Таблица1[[#This Row],[БСП ао - цена]]*10</f>
        <v>487.5</v>
      </c>
      <c r="O447" s="6">
        <f>Таблица1[[#This Row],[Аэрофлот - цена]]*10</f>
        <v>1050</v>
      </c>
      <c r="P447" s="5">
        <f>Таблица1[[#This Row],[БСП ао - объём]]*Таблица1[[#This Row],[БСП ао - цена]]</f>
        <v>53694225</v>
      </c>
      <c r="Q447" s="5">
        <f>Таблица1[[#This Row],[СевСт-ао - объём]]*Таблица1[[#This Row],[СевСт-ао цена]]</f>
        <v>4550299284</v>
      </c>
      <c r="R447" s="5">
        <f>Таблица1[[#This Row],[Аэрофлот - объём]]*Таблица1[[#This Row],[Аэрофлот - цена]]</f>
        <v>4081108500</v>
      </c>
      <c r="S447" s="5">
        <f>(Таблица1[[#This Row],[БСП ао - цена]]-AVERAGE(Таблица1[БСП ао - цена]))/_xlfn.STDEV.S(Таблица1[БСП ао - цена])</f>
        <v>-0.45973707112909984</v>
      </c>
      <c r="T447" s="5">
        <f>(Таблица1[[#This Row],[БСП ао - цена]]-MIN(Таблица1[БСП ао - цена]))/(MAX(Таблица1[БСП ао - цена])-MIN(Таблица1[БСП ао - цена]))</f>
        <v>0.16044170185125042</v>
      </c>
      <c r="U447" s="5">
        <f>(Таблица1[[#This Row],[СевСт-ао цена]]-AVERAGE(Таблица1[СевСт-ао цена]))/_xlfn.STDEV.S(Таблица1[СевСт-ао цена])</f>
        <v>0.65678373645393828</v>
      </c>
      <c r="V447" s="5">
        <f>(Таблица1[[#This Row],[СевСт-ао цена]]-MIN(Таблица1[СевСт-ао цена]))/(MAX(Таблица1[СевСт-ао цена])-MIN(Таблица1[СевСт-ао цена]))</f>
        <v>0.46446093095608465</v>
      </c>
      <c r="W447" s="5">
        <f>(Таблица1[[#This Row],[Аэрофлот - цена]]-AVERAGE(Таблица1[Аэрофлот - цена]))/_xlfn.STDEV.S(Таблица1[Аэрофлот - цена])</f>
        <v>0.61362077350886435</v>
      </c>
      <c r="X447" s="5">
        <f>(Таблица1[[#This Row],[Аэрофлот - цена]]-MIN(Таблица1[Аэрофлот - цена]))/(MAX(Таблица1[Аэрофлот - цена])-MIN(Таблица1[Аэрофлот - цена]))</f>
        <v>0.42522618414050029</v>
      </c>
    </row>
    <row r="448" spans="1:24" x14ac:dyDescent="0.25">
      <c r="A448" s="1">
        <v>43325</v>
      </c>
      <c r="B448" s="6">
        <v>47</v>
      </c>
      <c r="C448" s="6">
        <v>1020.2</v>
      </c>
      <c r="D448" s="6">
        <v>109</v>
      </c>
      <c r="E448">
        <v>858730</v>
      </c>
      <c r="F448">
        <v>3682880</v>
      </c>
      <c r="G448">
        <v>28779100</v>
      </c>
      <c r="H448" s="5">
        <f>(Таблица1[[#This Row],[БСП ао - цена]]-B447)/B447</f>
        <v>-3.5897435897435895E-2</v>
      </c>
      <c r="I448" s="5">
        <f>(Таблица1[[#This Row],[СевСт-ао цена]]-C447)/C447</f>
        <v>3.4580671331507981E-2</v>
      </c>
      <c r="J448" s="5">
        <f>(Таблица1[[#This Row],[Аэрофлот - цена]]-D447)/D447</f>
        <v>3.8095238095238099E-2</v>
      </c>
      <c r="K448" s="5">
        <f>LN(Таблица1[[#This Row],[БСП ао - объём]])</f>
        <v>13.663209832582277</v>
      </c>
      <c r="L448" s="5">
        <f>LN(Таблица1[[#This Row],[СевСт-ао - объём]])</f>
        <v>15.119205612762263</v>
      </c>
      <c r="M448" s="5">
        <f>LN(Таблица1[[#This Row],[Аэрофлот - объём]])</f>
        <v>17.175159987218056</v>
      </c>
      <c r="N448" s="6">
        <f>Таблица1[[#This Row],[БСП ао - цена]]*10</f>
        <v>470</v>
      </c>
      <c r="O448" s="6">
        <f>Таблица1[[#This Row],[Аэрофлот - цена]]*10</f>
        <v>1090</v>
      </c>
      <c r="P448" s="5">
        <f>Таблица1[[#This Row],[БСП ао - объём]]*Таблица1[[#This Row],[БСП ао - цена]]</f>
        <v>40360310</v>
      </c>
      <c r="Q448" s="5">
        <f>Таблица1[[#This Row],[СевСт-ао - объём]]*Таблица1[[#This Row],[СевСт-ао цена]]</f>
        <v>3757274176</v>
      </c>
      <c r="R448" s="5">
        <f>Таблица1[[#This Row],[Аэрофлот - объём]]*Таблица1[[#This Row],[Аэрофлот - цена]]</f>
        <v>3136921900</v>
      </c>
      <c r="S448" s="5">
        <f>(Таблица1[[#This Row],[БСП ао - цена]]-AVERAGE(Таблица1[БСП ао - цена]))/_xlfn.STDEV.S(Таблица1[БСП ао - цена])</f>
        <v>-0.51688294487242714</v>
      </c>
      <c r="T448" s="5">
        <f>(Таблица1[[#This Row],[БСП ао - цена]]-MIN(Таблица1[БСП ао - цена]))/(MAX(Таблица1[БСП ао - цена])-MIN(Таблица1[БСП ао - цена]))</f>
        <v>0.14907437479701202</v>
      </c>
      <c r="U448" s="5">
        <f>(Таблица1[[#This Row],[СевСт-ао цена]]-AVERAGE(Таблица1[СевСт-ао цена]))/_xlfn.STDEV.S(Таблица1[СевСт-ао цена])</f>
        <v>0.746367105140193</v>
      </c>
      <c r="V448" s="5">
        <f>(Таблица1[[#This Row],[СевСт-ао цена]]-MIN(Таблица1[СевСт-ао цена]))/(MAX(Таблица1[СевСт-ао цена])-MIN(Таблица1[СевСт-ао цена]))</f>
        <v>0.48486298911092501</v>
      </c>
      <c r="W448" s="5">
        <f>(Таблица1[[#This Row],[Аэрофлот - цена]]-AVERAGE(Таблица1[Аэрофлот - цена]))/_xlfn.STDEV.S(Таблица1[Аэрофлот - цена])</f>
        <v>0.71370118305618258</v>
      </c>
      <c r="X448" s="5">
        <f>(Таблица1[[#This Row],[Аэрофлот - цена]]-MIN(Таблица1[Аэрофлот - цена]))/(MAX(Таблица1[Аэрофлот - цена])-MIN(Таблица1[Аэрофлот - цена]))</f>
        <v>0.44651410324640767</v>
      </c>
    </row>
    <row r="449" spans="1:24" x14ac:dyDescent="0.25">
      <c r="A449" s="1">
        <v>43332</v>
      </c>
      <c r="B449" s="6">
        <v>45.9</v>
      </c>
      <c r="C449" s="6">
        <v>1075</v>
      </c>
      <c r="D449" s="6">
        <v>104.45</v>
      </c>
      <c r="E449">
        <v>493540</v>
      </c>
      <c r="F449">
        <v>3036980</v>
      </c>
      <c r="G449">
        <v>12903500</v>
      </c>
      <c r="H449" s="5">
        <f>(Таблица1[[#This Row],[БСП ао - цена]]-B448)/B448</f>
        <v>-2.3404255319148966E-2</v>
      </c>
      <c r="I449" s="5">
        <f>(Таблица1[[#This Row],[СевСт-ао цена]]-C448)/C448</f>
        <v>5.3714957851401637E-2</v>
      </c>
      <c r="J449" s="5">
        <f>(Таблица1[[#This Row],[Аэрофлот - цена]]-D448)/D448</f>
        <v>-4.174311926605502E-2</v>
      </c>
      <c r="K449" s="5">
        <f>LN(Таблица1[[#This Row],[БСП ао - объём]])</f>
        <v>13.109359188269075</v>
      </c>
      <c r="L449" s="5">
        <f>LN(Таблица1[[#This Row],[СевСт-ао - объём]])</f>
        <v>14.926374158560037</v>
      </c>
      <c r="M449" s="5">
        <f>LN(Таблица1[[#This Row],[Аэрофлот - объём]])</f>
        <v>16.37300915036133</v>
      </c>
      <c r="N449" s="6">
        <f>Таблица1[[#This Row],[БСП ао - цена]]*10</f>
        <v>459</v>
      </c>
      <c r="O449" s="6">
        <f>Таблица1[[#This Row],[Аэрофлот - цена]]*10</f>
        <v>1044.5</v>
      </c>
      <c r="P449" s="5">
        <f>Таблица1[[#This Row],[БСП ао - объём]]*Таблица1[[#This Row],[БСП ао - цена]]</f>
        <v>22653486</v>
      </c>
      <c r="Q449" s="5">
        <f>Таблица1[[#This Row],[СевСт-ао - объём]]*Таблица1[[#This Row],[СевСт-ао цена]]</f>
        <v>3264753500</v>
      </c>
      <c r="R449" s="5">
        <f>Таблица1[[#This Row],[Аэрофлот - объём]]*Таблица1[[#This Row],[Аэрофлот - цена]]</f>
        <v>1347770575</v>
      </c>
      <c r="S449" s="5">
        <f>(Таблица1[[#This Row],[БСП ао - цена]]-AVERAGE(Таблица1[БСП ао - цена]))/_xlfn.STDEV.S(Таблица1[БСП ао - цена])</f>
        <v>-0.55280320836823293</v>
      </c>
      <c r="T449" s="5">
        <f>(Таблица1[[#This Row],[БСП ао - цена]]-MIN(Таблица1[БСП ао - цена]))/(MAX(Таблица1[БСП ао - цена])-MIN(Таблица1[БСП ао - цена]))</f>
        <v>0.14192919779149074</v>
      </c>
      <c r="U449" s="5">
        <f>(Таблица1[[#This Row],[СевСт-ао цена]]-AVERAGE(Таблица1[СевСт-ао цена]))/_xlfn.STDEV.S(Таблица1[СевСт-ао цена])</f>
        <v>0.89033099382074288</v>
      </c>
      <c r="V449" s="5">
        <f>(Таблица1[[#This Row],[СевСт-ао цена]]-MIN(Таблица1[СевСт-ао цена]))/(MAX(Таблица1[СевСт-ао цена])-MIN(Таблица1[СевСт-ао цена]))</f>
        <v>0.51764987435682663</v>
      </c>
      <c r="W449" s="5">
        <f>(Таблица1[[#This Row],[Аэрофлот - цена]]-AVERAGE(Таблица1[Аэрофлот - цена]))/_xlfn.STDEV.S(Таблица1[Аэрофлот - цена])</f>
        <v>0.5998597171961082</v>
      </c>
      <c r="X449" s="5">
        <f>(Таблица1[[#This Row],[Аэрофлот - цена]]-MIN(Таблица1[Аэрофлот - цена]))/(MAX(Таблица1[Аэрофлот - цена])-MIN(Таблица1[Аэрофлот - цена]))</f>
        <v>0.42229909526343795</v>
      </c>
    </row>
    <row r="450" spans="1:24" x14ac:dyDescent="0.25">
      <c r="A450" s="1">
        <v>43339</v>
      </c>
      <c r="B450" s="6">
        <v>46.05</v>
      </c>
      <c r="C450" s="6">
        <v>1086.0999999999999</v>
      </c>
      <c r="D450" s="6">
        <v>115.5</v>
      </c>
      <c r="E450">
        <v>1440570</v>
      </c>
      <c r="F450">
        <v>2669340</v>
      </c>
      <c r="G450">
        <v>28213000</v>
      </c>
      <c r="H450" s="5">
        <f>(Таблица1[[#This Row],[БСП ао - цена]]-B449)/B449</f>
        <v>3.2679738562091196E-3</v>
      </c>
      <c r="I450" s="5">
        <f>(Таблица1[[#This Row],[СевСт-ао цена]]-C449)/C449</f>
        <v>1.0325581395348752E-2</v>
      </c>
      <c r="J450" s="5">
        <f>(Таблица1[[#This Row],[Аэрофлот - цена]]-D449)/D449</f>
        <v>0.10579224509334607</v>
      </c>
      <c r="K450" s="5">
        <f>LN(Таблица1[[#This Row],[БСП ао - объём]])</f>
        <v>14.18054942656417</v>
      </c>
      <c r="L450" s="5">
        <f>LN(Таблица1[[#This Row],[СевСт-ао - объём]])</f>
        <v>14.797341808808463</v>
      </c>
      <c r="M450" s="5">
        <f>LN(Таблица1[[#This Row],[Аэрофлот - объём]])</f>
        <v>17.155293422591559</v>
      </c>
      <c r="N450" s="6">
        <f>Таблица1[[#This Row],[БСП ао - цена]]*10</f>
        <v>460.5</v>
      </c>
      <c r="O450" s="6">
        <f>Таблица1[[#This Row],[Аэрофлот - цена]]*10</f>
        <v>1155</v>
      </c>
      <c r="P450" s="5">
        <f>Таблица1[[#This Row],[БСП ао - объём]]*Таблица1[[#This Row],[БСП ао - цена]]</f>
        <v>66338248.499999993</v>
      </c>
      <c r="Q450" s="5">
        <f>Таблица1[[#This Row],[СевСт-ао - объём]]*Таблица1[[#This Row],[СевСт-ао цена]]</f>
        <v>2899170173.9999995</v>
      </c>
      <c r="R450" s="5">
        <f>Таблица1[[#This Row],[Аэрофлот - объём]]*Таблица1[[#This Row],[Аэрофлот - цена]]</f>
        <v>3258601500</v>
      </c>
      <c r="S450" s="5">
        <f>(Таблица1[[#This Row],[БСП ао - цена]]-AVERAGE(Таблица1[БСП ао - цена]))/_xlfn.STDEV.S(Таблица1[БСП ао - цена])</f>
        <v>-0.54790499061880493</v>
      </c>
      <c r="T450" s="5">
        <f>(Таблица1[[#This Row],[БСП ао - цена]]-MIN(Таблица1[БСП ао - цена]))/(MAX(Таблица1[БСП ао - цена])-MIN(Таблица1[БСП ао - цена]))</f>
        <v>0.14290354011042544</v>
      </c>
      <c r="U450" s="5">
        <f>(Таблица1[[#This Row],[СевСт-ао цена]]-AVERAGE(Таблица1[СевСт-ао цена]))/_xlfn.STDEV.S(Таблица1[СевСт-ао цена])</f>
        <v>0.91949156251333586</v>
      </c>
      <c r="V450" s="5">
        <f>(Таблица1[[#This Row],[СевСт-ао цена]]-MIN(Таблица1[СевСт-ао цена]))/(MAX(Таблица1[СевСт-ао цена])-MIN(Таблица1[СевСт-ао цена]))</f>
        <v>0.52429101352159857</v>
      </c>
      <c r="W450" s="5">
        <f>(Таблица1[[#This Row],[Аэрофлот - цена]]-AVERAGE(Таблица1[Аэрофлот - цена]))/_xlfn.STDEV.S(Таблица1[Аэрофлот - цена])</f>
        <v>0.87633184857057467</v>
      </c>
      <c r="X450" s="5">
        <f>(Таблица1[[#This Row],[Аэрофлот - цена]]-MIN(Таблица1[Аэрофлот - цена]))/(MAX(Таблица1[Аэрофлот - цена])-MIN(Таблица1[Аэрофлот - цена]))</f>
        <v>0.4811069717935072</v>
      </c>
    </row>
    <row r="451" spans="1:24" x14ac:dyDescent="0.25">
      <c r="A451" s="1">
        <v>43346</v>
      </c>
      <c r="B451" s="6">
        <v>47</v>
      </c>
      <c r="C451" s="6">
        <v>1057</v>
      </c>
      <c r="D451" s="6">
        <v>108.55</v>
      </c>
      <c r="E451">
        <v>1646400</v>
      </c>
      <c r="F451">
        <v>1811250</v>
      </c>
      <c r="G451">
        <v>10486000</v>
      </c>
      <c r="H451" s="5">
        <f>(Таблица1[[#This Row],[БСП ао - цена]]-B450)/B450</f>
        <v>2.0629750271444147E-2</v>
      </c>
      <c r="I451" s="5">
        <f>(Таблица1[[#This Row],[СевСт-ао цена]]-C450)/C450</f>
        <v>-2.679311297302266E-2</v>
      </c>
      <c r="J451" s="5">
        <f>(Таблица1[[#This Row],[Аэрофлот - цена]]-D450)/D450</f>
        <v>-6.0173160173160198E-2</v>
      </c>
      <c r="K451" s="5">
        <f>LN(Таблица1[[#This Row],[БСП ао - объём]])</f>
        <v>14.314101644061923</v>
      </c>
      <c r="L451" s="5">
        <f>LN(Таблица1[[#This Row],[СевСт-ао - объём]])</f>
        <v>14.409527772617029</v>
      </c>
      <c r="M451" s="5">
        <f>LN(Таблица1[[#This Row],[Аэрофлот - объём]])</f>
        <v>16.165551592114614</v>
      </c>
      <c r="N451" s="6">
        <f>Таблица1[[#This Row],[БСП ао - цена]]*10</f>
        <v>470</v>
      </c>
      <c r="O451" s="6">
        <f>Таблица1[[#This Row],[Аэрофлот - цена]]*10</f>
        <v>1085.5</v>
      </c>
      <c r="P451" s="5">
        <f>Таблица1[[#This Row],[БСП ао - объём]]*Таблица1[[#This Row],[БСП ао - цена]]</f>
        <v>77380800</v>
      </c>
      <c r="Q451" s="5">
        <f>Таблица1[[#This Row],[СевСт-ао - объём]]*Таблица1[[#This Row],[СевСт-ао цена]]</f>
        <v>1914491250</v>
      </c>
      <c r="R451" s="5">
        <f>Таблица1[[#This Row],[Аэрофлот - объём]]*Таблица1[[#This Row],[Аэрофлот - цена]]</f>
        <v>1138255300</v>
      </c>
      <c r="S451" s="5">
        <f>(Таблица1[[#This Row],[БСП ао - цена]]-AVERAGE(Таблица1[БСП ао - цена]))/_xlfn.STDEV.S(Таблица1[БСП ао - цена])</f>
        <v>-0.51688294487242714</v>
      </c>
      <c r="T451" s="5">
        <f>(Таблица1[[#This Row],[БСП ао - цена]]-MIN(Таблица1[БСП ао - цена]))/(MAX(Таблица1[БСП ао - цена])-MIN(Таблица1[БСП ао - цена]))</f>
        <v>0.14907437479701202</v>
      </c>
      <c r="U451" s="5">
        <f>(Таблица1[[#This Row],[СевСт-ао цена]]-AVERAGE(Таблица1[СевСт-ао цена]))/_xlfn.STDEV.S(Таблица1[СевСт-ао цена])</f>
        <v>0.84304358513005129</v>
      </c>
      <c r="V451" s="5">
        <f>(Таблица1[[#This Row],[СевСт-ао цена]]-MIN(Таблица1[СевСт-ао цена]))/(MAX(Таблица1[СевСт-ао цена])-MIN(Таблица1[СевСт-ао цена]))</f>
        <v>0.50688045949503413</v>
      </c>
      <c r="W451" s="5">
        <f>(Таблица1[[#This Row],[Аэрофлот - цена]]-AVERAGE(Таблица1[Аэрофлот - цена]))/_xlfn.STDEV.S(Таблица1[Аэрофлот - цена])</f>
        <v>0.70244213698210922</v>
      </c>
      <c r="X451" s="5">
        <f>(Таблица1[[#This Row],[Аэрофлот - цена]]-MIN(Таблица1[Аэрофлот - цена]))/(MAX(Таблица1[Аэрофлот - цена])-MIN(Таблица1[Аэрофлот - цена]))</f>
        <v>0.44411921234699303</v>
      </c>
    </row>
    <row r="452" spans="1:24" x14ac:dyDescent="0.25">
      <c r="A452" s="1">
        <v>43353</v>
      </c>
      <c r="B452" s="6">
        <v>50.45</v>
      </c>
      <c r="C452" s="6">
        <v>1087</v>
      </c>
      <c r="D452" s="6">
        <v>105.75</v>
      </c>
      <c r="E452">
        <v>1136180</v>
      </c>
      <c r="F452">
        <v>3389040</v>
      </c>
      <c r="G452">
        <v>17000900</v>
      </c>
      <c r="H452" s="5">
        <f>(Таблица1[[#This Row],[БСП ао - цена]]-B451)/B451</f>
        <v>7.3404255319149E-2</v>
      </c>
      <c r="I452" s="5">
        <f>(Таблица1[[#This Row],[СевСт-ао цена]]-C451)/C451</f>
        <v>2.8382213812677391E-2</v>
      </c>
      <c r="J452" s="5">
        <f>(Таблица1[[#This Row],[Аэрофлот - цена]]-D451)/D451</f>
        <v>-2.579456471672038E-2</v>
      </c>
      <c r="K452" s="5">
        <f>LN(Таблица1[[#This Row],[БСП ао - объём]])</f>
        <v>13.943182316415472</v>
      </c>
      <c r="L452" s="5">
        <f>LN(Таблица1[[#This Row],[СевСт-ао - объём]])</f>
        <v>15.036057253411244</v>
      </c>
      <c r="M452" s="5">
        <f>LN(Таблица1[[#This Row],[Аэрофлот - объём]])</f>
        <v>16.648776841795627</v>
      </c>
      <c r="N452" s="6">
        <f>Таблица1[[#This Row],[БСП ао - цена]]*10</f>
        <v>504.5</v>
      </c>
      <c r="O452" s="6">
        <f>Таблица1[[#This Row],[Аэрофлот - цена]]*10</f>
        <v>1057.5</v>
      </c>
      <c r="P452" s="5">
        <f>Таблица1[[#This Row],[БСП ао - объём]]*Таблица1[[#This Row],[БСП ао - цена]]</f>
        <v>57320281</v>
      </c>
      <c r="Q452" s="5">
        <f>Таблица1[[#This Row],[СевСт-ао - объём]]*Таблица1[[#This Row],[СевСт-ао цена]]</f>
        <v>3683886480</v>
      </c>
      <c r="R452" s="5">
        <f>Таблица1[[#This Row],[Аэрофлот - объём]]*Таблица1[[#This Row],[Аэрофлот - цена]]</f>
        <v>1797845175</v>
      </c>
      <c r="S452" s="5">
        <f>(Таблица1[[#This Row],[БСП ао - цена]]-AVERAGE(Таблица1[БСП ао - цена]))/_xlfn.STDEV.S(Таблица1[БСП ао - цена])</f>
        <v>-0.40422393663558182</v>
      </c>
      <c r="T452" s="5">
        <f>(Таблица1[[#This Row],[БСП ао - цена]]-MIN(Таблица1[БСП ао - цена]))/(MAX(Таблица1[БСП ао - цена])-MIN(Таблица1[БСП ао - цена]))</f>
        <v>0.17148424813251059</v>
      </c>
      <c r="U452" s="5">
        <f>(Таблица1[[#This Row],[СевСт-ао цена]]-AVERAGE(Таблица1[СевСт-ао цена]))/_xlfn.STDEV.S(Таблица1[СевСт-ао цена])</f>
        <v>0.92185593294787072</v>
      </c>
      <c r="V452" s="5">
        <f>(Таблица1[[#This Row],[СевСт-ао цена]]-MIN(Таблица1[СевСт-ао цена]))/(MAX(Таблица1[СевСт-ао цена])-MIN(Таблица1[СевСт-ао цена]))</f>
        <v>0.52482948426468823</v>
      </c>
      <c r="W452" s="5">
        <f>(Таблица1[[#This Row],[Аэрофлот - цена]]-AVERAGE(Таблица1[Аэрофлот - цена]))/_xlfn.STDEV.S(Таблица1[Аэрофлот - цена])</f>
        <v>0.63238585029898653</v>
      </c>
      <c r="X452" s="5">
        <f>(Таблица1[[#This Row],[Аэрофлот - цена]]-MIN(Таблица1[Аэрофлот - цена]))/(MAX(Таблица1[Аэрофлот - цена])-MIN(Таблица1[Аэрофлот - цена]))</f>
        <v>0.4292176689728579</v>
      </c>
    </row>
    <row r="453" spans="1:24" x14ac:dyDescent="0.25">
      <c r="A453" s="1">
        <v>43360</v>
      </c>
      <c r="B453" s="6">
        <v>49.75</v>
      </c>
      <c r="C453" s="6">
        <v>1115</v>
      </c>
      <c r="D453" s="6">
        <v>111</v>
      </c>
      <c r="E453">
        <v>548030</v>
      </c>
      <c r="F453">
        <v>4307140</v>
      </c>
      <c r="G453">
        <v>24041100</v>
      </c>
      <c r="H453" s="5">
        <f>(Таблица1[[#This Row],[БСП ао - цена]]-B452)/B452</f>
        <v>-1.3875123885034743E-2</v>
      </c>
      <c r="I453" s="5">
        <f>(Таблица1[[#This Row],[СевСт-ао цена]]-C452)/C452</f>
        <v>2.5758969641214352E-2</v>
      </c>
      <c r="J453" s="5">
        <f>(Таблица1[[#This Row],[Аэрофлот - цена]]-D452)/D452</f>
        <v>4.9645390070921988E-2</v>
      </c>
      <c r="K453" s="5">
        <f>LN(Таблица1[[#This Row],[БСП ао - объём]])</f>
        <v>13.214085308957273</v>
      </c>
      <c r="L453" s="5">
        <f>LN(Таблица1[[#This Row],[СевСт-ао - объём]])</f>
        <v>15.275784668732019</v>
      </c>
      <c r="M453" s="5">
        <f>LN(Таблица1[[#This Row],[Аэрофлот - объём]])</f>
        <v>16.995275423656004</v>
      </c>
      <c r="N453" s="6">
        <f>Таблица1[[#This Row],[БСП ао - цена]]*10</f>
        <v>497.5</v>
      </c>
      <c r="O453" s="6">
        <f>Таблица1[[#This Row],[Аэрофлот - цена]]*10</f>
        <v>1110</v>
      </c>
      <c r="P453" s="5">
        <f>Таблица1[[#This Row],[БСП ао - объём]]*Таблица1[[#This Row],[БСП ао - цена]]</f>
        <v>27264492.5</v>
      </c>
      <c r="Q453" s="5">
        <f>Таблица1[[#This Row],[СевСт-ао - объём]]*Таблица1[[#This Row],[СевСт-ао цена]]</f>
        <v>4802461100</v>
      </c>
      <c r="R453" s="5">
        <f>Таблица1[[#This Row],[Аэрофлот - объём]]*Таблица1[[#This Row],[Аэрофлот - цена]]</f>
        <v>2668562100</v>
      </c>
      <c r="S453" s="5">
        <f>(Таблица1[[#This Row],[БСП ао - цена]]-AVERAGE(Таблица1[БСП ао - цена]))/_xlfn.STDEV.S(Таблица1[БСП ао - цена])</f>
        <v>-0.42708228613291283</v>
      </c>
      <c r="T453" s="5">
        <f>(Таблица1[[#This Row],[БСП ао - цена]]-MIN(Таблица1[БСП ао - цена]))/(MAX(Таблица1[БСП ао - цена])-MIN(Таблица1[БСП ао - цена]))</f>
        <v>0.16693731731081521</v>
      </c>
      <c r="U453" s="5">
        <f>(Таблица1[[#This Row],[СевСт-ао цена]]-AVERAGE(Таблица1[СевСт-ао цена]))/_xlfn.STDEV.S(Таблица1[СевСт-ао цена])</f>
        <v>0.99541412424450204</v>
      </c>
      <c r="V453" s="5">
        <f>(Таблица1[[#This Row],[СевСт-ао цена]]-MIN(Таблица1[СевСт-ао цена]))/(MAX(Таблица1[СевСт-ао цена])-MIN(Таблица1[СевСт-ао цена]))</f>
        <v>0.54158190738303214</v>
      </c>
      <c r="W453" s="5">
        <f>(Таблица1[[#This Row],[Аэрофлот - цена]]-AVERAGE(Таблица1[Аэрофлот - цена]))/_xlfn.STDEV.S(Таблица1[Аэрофлот - цена])</f>
        <v>0.76374138782984169</v>
      </c>
      <c r="X453" s="5">
        <f>(Таблица1[[#This Row],[Аэрофлот - цена]]-MIN(Таблица1[Аэрофлот - цена]))/(MAX(Таблица1[Аэрофлот - цена])-MIN(Таблица1[Аэрофлот - цена]))</f>
        <v>0.45715806279936139</v>
      </c>
    </row>
    <row r="454" spans="1:24" x14ac:dyDescent="0.25">
      <c r="A454" s="1">
        <v>43367</v>
      </c>
      <c r="B454" s="6">
        <v>50.2</v>
      </c>
      <c r="C454" s="6">
        <v>1091.3</v>
      </c>
      <c r="D454" s="6">
        <v>106.55</v>
      </c>
      <c r="E454">
        <v>538530</v>
      </c>
      <c r="F454">
        <v>4113880</v>
      </c>
      <c r="G454">
        <v>16834100</v>
      </c>
      <c r="H454" s="5">
        <f>(Таблица1[[#This Row],[БСП ао - цена]]-B453)/B453</f>
        <v>9.0452261306533232E-3</v>
      </c>
      <c r="I454" s="5">
        <f>(Таблица1[[#This Row],[СевСт-ао цена]]-C453)/C453</f>
        <v>-2.125560538116596E-2</v>
      </c>
      <c r="J454" s="5">
        <f>(Таблица1[[#This Row],[Аэрофлот - цена]]-D453)/D453</f>
        <v>-4.0090090090090118E-2</v>
      </c>
      <c r="K454" s="5">
        <f>LN(Таблица1[[#This Row],[БСП ао - объём]])</f>
        <v>13.196598484333226</v>
      </c>
      <c r="L454" s="5">
        <f>LN(Таблица1[[#This Row],[СевСт-ао - объём]])</f>
        <v>15.229877180077354</v>
      </c>
      <c r="M454" s="5">
        <f>LN(Таблица1[[#This Row],[Аэрофлот - объём]])</f>
        <v>16.638917149094812</v>
      </c>
      <c r="N454" s="6">
        <f>Таблица1[[#This Row],[БСП ао - цена]]*10</f>
        <v>502</v>
      </c>
      <c r="O454" s="6">
        <f>Таблица1[[#This Row],[Аэрофлот - цена]]*10</f>
        <v>1065.5</v>
      </c>
      <c r="P454" s="5">
        <f>Таблица1[[#This Row],[БСП ао - объём]]*Таблица1[[#This Row],[БСП ао - цена]]</f>
        <v>27034206</v>
      </c>
      <c r="Q454" s="5">
        <f>Таблица1[[#This Row],[СевСт-ао - объём]]*Таблица1[[#This Row],[СевСт-ао цена]]</f>
        <v>4489477244</v>
      </c>
      <c r="R454" s="5">
        <f>Таблица1[[#This Row],[Аэрофлот - объём]]*Таблица1[[#This Row],[Аэрофлот - цена]]</f>
        <v>1793673355</v>
      </c>
      <c r="S454" s="5">
        <f>(Таблица1[[#This Row],[БСП ао - цена]]-AVERAGE(Таблица1[БСП ао - цена]))/_xlfn.STDEV.S(Таблица1[БСП ао - цена])</f>
        <v>-0.41238763288462854</v>
      </c>
      <c r="T454" s="5">
        <f>(Таблица1[[#This Row],[БСП ао - цена]]-MIN(Таблица1[БСП ао - цена]))/(MAX(Таблица1[БСП ао - цена])-MIN(Таблица1[БСП ао - цена]))</f>
        <v>0.1698603442676194</v>
      </c>
      <c r="U454" s="5">
        <f>(Таблица1[[#This Row],[СевСт-ао цена]]-AVERAGE(Таблица1[СевСт-ао цена]))/_xlfn.STDEV.S(Таблица1[СевСт-ао цена])</f>
        <v>0.93315236946842461</v>
      </c>
      <c r="V454" s="5">
        <f>(Таблица1[[#This Row],[СевСт-ао цена]]-MIN(Таблица1[СевСт-ао цена]))/(MAX(Таблица1[СевСт-ао цена])-MIN(Таблица1[СевСт-ао цена]))</f>
        <v>0.52740217781500531</v>
      </c>
      <c r="W454" s="5">
        <f>(Таблица1[[#This Row],[Аэрофлот - цена]]-AVERAGE(Таблица1[Аэрофлот - цена]))/_xlfn.STDEV.S(Таблица1[Аэрофлот - цена])</f>
        <v>0.65240193220845011</v>
      </c>
      <c r="X454" s="5">
        <f>(Таблица1[[#This Row],[Аэрофлот - цена]]-MIN(Таблица1[Аэрофлот - цена]))/(MAX(Таблица1[Аэрофлот - цена])-MIN(Таблица1[Аэрофлот - цена]))</f>
        <v>0.43347525279403931</v>
      </c>
    </row>
    <row r="455" spans="1:24" x14ac:dyDescent="0.25">
      <c r="A455" s="1">
        <v>43374</v>
      </c>
      <c r="B455" s="6">
        <v>50.4</v>
      </c>
      <c r="C455" s="6">
        <v>1094.2</v>
      </c>
      <c r="D455" s="6">
        <v>104.65</v>
      </c>
      <c r="E455">
        <v>417010</v>
      </c>
      <c r="F455">
        <v>2493440</v>
      </c>
      <c r="G455">
        <v>11490400</v>
      </c>
      <c r="H455" s="5">
        <f>(Таблица1[[#This Row],[БСП ао - цена]]-B454)/B454</f>
        <v>3.9840637450198352E-3</v>
      </c>
      <c r="I455" s="5">
        <f>(Таблица1[[#This Row],[СевСт-ао цена]]-C454)/C454</f>
        <v>2.6573811051040877E-3</v>
      </c>
      <c r="J455" s="5">
        <f>(Таблица1[[#This Row],[Аэрофлот - цена]]-D454)/D454</f>
        <v>-1.7832003754105975E-2</v>
      </c>
      <c r="K455" s="5">
        <f>LN(Таблица1[[#This Row],[БСП ао - объём]])</f>
        <v>12.940865481308752</v>
      </c>
      <c r="L455" s="5">
        <f>LN(Таблица1[[#This Row],[СевСт-ао - объём]])</f>
        <v>14.729173841116143</v>
      </c>
      <c r="M455" s="5">
        <f>LN(Таблица1[[#This Row],[Аэрофлот - объём]])</f>
        <v>16.257022462099751</v>
      </c>
      <c r="N455" s="6">
        <f>Таблица1[[#This Row],[БСП ао - цена]]*10</f>
        <v>504</v>
      </c>
      <c r="O455" s="6">
        <f>Таблица1[[#This Row],[Аэрофлот - цена]]*10</f>
        <v>1046.5</v>
      </c>
      <c r="P455" s="5">
        <f>Таблица1[[#This Row],[БСП ао - объём]]*Таблица1[[#This Row],[БСП ао - цена]]</f>
        <v>21017304</v>
      </c>
      <c r="Q455" s="5">
        <f>Таблица1[[#This Row],[СевСт-ао - объём]]*Таблица1[[#This Row],[СевСт-ао цена]]</f>
        <v>2728322048</v>
      </c>
      <c r="R455" s="5">
        <f>Таблица1[[#This Row],[Аэрофлот - объём]]*Таблица1[[#This Row],[Аэрофлот - цена]]</f>
        <v>1202470360</v>
      </c>
      <c r="S455" s="5">
        <f>(Таблица1[[#This Row],[БСП ао - цена]]-AVERAGE(Таблица1[БСП ао - цена]))/_xlfn.STDEV.S(Таблица1[БСП ао - цена])</f>
        <v>-0.40585667588539126</v>
      </c>
      <c r="T455" s="5">
        <f>(Таблица1[[#This Row],[БСП ао - цена]]-MIN(Таблица1[БСП ао - цена]))/(MAX(Таблица1[БСП ао - цена])-MIN(Таблица1[БСП ао - цена]))</f>
        <v>0.1711594673595323</v>
      </c>
      <c r="U455" s="5">
        <f>(Таблица1[[#This Row],[СевСт-ао цена]]-AVERAGE(Таблица1[СевСт-ао цена]))/_xlfn.STDEV.S(Таблица1[СевСт-ао цена])</f>
        <v>0.94077089642414746</v>
      </c>
      <c r="V455" s="5">
        <f>(Таблица1[[#This Row],[СевСт-ао цена]]-MIN(Таблица1[СевСт-ао цена]))/(MAX(Таблица1[СевСт-ао цена])-MIN(Таблица1[СевСт-ао цена]))</f>
        <v>0.52913725020940527</v>
      </c>
      <c r="W455" s="5">
        <f>(Таблица1[[#This Row],[Аэрофлот - цена]]-AVERAGE(Таблица1[Аэрофлот - цена]))/_xlfn.STDEV.S(Таблица1[Аэрофлот - цена])</f>
        <v>0.60486373767347412</v>
      </c>
      <c r="X455" s="5">
        <f>(Таблица1[[#This Row],[Аэрофлот - цена]]-MIN(Таблица1[Аэрофлот - цена]))/(MAX(Таблица1[Аэрофлот - цена])-MIN(Таблица1[Аэрофлот - цена]))</f>
        <v>0.4233634912187334</v>
      </c>
    </row>
    <row r="456" spans="1:24" x14ac:dyDescent="0.25">
      <c r="A456" s="1">
        <v>43381</v>
      </c>
      <c r="B456" s="6">
        <v>50.5</v>
      </c>
      <c r="C456" s="6">
        <v>1057</v>
      </c>
      <c r="D456" s="6">
        <v>102</v>
      </c>
      <c r="E456">
        <v>289650</v>
      </c>
      <c r="F456">
        <v>3459890</v>
      </c>
      <c r="G456">
        <v>15526700</v>
      </c>
      <c r="H456" s="5">
        <f>(Таблица1[[#This Row],[БСП ао - цена]]-B455)/B455</f>
        <v>1.9841269841270122E-3</v>
      </c>
      <c r="I456" s="5">
        <f>(Таблица1[[#This Row],[СевСт-ао цена]]-C455)/C455</f>
        <v>-3.3997441052824019E-2</v>
      </c>
      <c r="J456" s="5">
        <f>(Таблица1[[#This Row],[Аэрофлот - цена]]-D455)/D455</f>
        <v>-2.53225035833732E-2</v>
      </c>
      <c r="K456" s="5">
        <f>LN(Таблица1[[#This Row],[БСП ао - объём]])</f>
        <v>12.576428576524771</v>
      </c>
      <c r="L456" s="5">
        <f>LN(Таблица1[[#This Row],[СевСт-ао - объём]])</f>
        <v>15.056747354621018</v>
      </c>
      <c r="M456" s="5">
        <f>LN(Таблица1[[#This Row],[Аэрофлот - объём]])</f>
        <v>16.558071680594193</v>
      </c>
      <c r="N456" s="6">
        <f>Таблица1[[#This Row],[БСП ао - цена]]*10</f>
        <v>505</v>
      </c>
      <c r="O456" s="6">
        <f>Таблица1[[#This Row],[Аэрофлот - цена]]*10</f>
        <v>1020</v>
      </c>
      <c r="P456" s="5">
        <f>Таблица1[[#This Row],[БСП ао - объём]]*Таблица1[[#This Row],[БСП ао - цена]]</f>
        <v>14627325</v>
      </c>
      <c r="Q456" s="5">
        <f>Таблица1[[#This Row],[СевСт-ао - объём]]*Таблица1[[#This Row],[СевСт-ао цена]]</f>
        <v>3657103730</v>
      </c>
      <c r="R456" s="5">
        <f>Таблица1[[#This Row],[Аэрофлот - объём]]*Таблица1[[#This Row],[Аэрофлот - цена]]</f>
        <v>1583723400</v>
      </c>
      <c r="S456" s="5">
        <f>(Таблица1[[#This Row],[БСП ао - цена]]-AVERAGE(Таблица1[БСП ао - цена]))/_xlfn.STDEV.S(Таблица1[БСП ао - цена])</f>
        <v>-0.40259119738577254</v>
      </c>
      <c r="T456" s="5">
        <f>(Таблица1[[#This Row],[БСП ао - цена]]-MIN(Таблица1[БСП ао - цена]))/(MAX(Таблица1[БСП ао - цена])-MIN(Таблица1[БСП ао - цена]))</f>
        <v>0.1718090289054888</v>
      </c>
      <c r="U456" s="5">
        <f>(Таблица1[[#This Row],[СевСт-ао цена]]-AVERAGE(Таблица1[СевСт-ао цена]))/_xlfn.STDEV.S(Таблица1[СевСт-ао цена])</f>
        <v>0.84304358513005129</v>
      </c>
      <c r="V456" s="5">
        <f>(Таблица1[[#This Row],[СевСт-ао цена]]-MIN(Таблица1[СевСт-ао цена]))/(MAX(Таблица1[СевСт-ао цена])-MIN(Таблица1[СевСт-ао цена]))</f>
        <v>0.50688045949503413</v>
      </c>
      <c r="W456" s="5">
        <f>(Таблица1[[#This Row],[Аэрофлот - цена]]-AVERAGE(Таблица1[Аэрофлот - цена]))/_xlfn.STDEV.S(Таблица1[Аэрофлот - цена])</f>
        <v>0.53856046634837573</v>
      </c>
      <c r="X456" s="5">
        <f>(Таблица1[[#This Row],[Аэрофлот - цена]]-MIN(Таблица1[Аэрофлот - цена]))/(MAX(Таблица1[Аэрофлот - цена])-MIN(Таблица1[Аэрофлот - цена]))</f>
        <v>0.40926024481106976</v>
      </c>
    </row>
    <row r="457" spans="1:24" x14ac:dyDescent="0.25">
      <c r="A457" s="1">
        <v>43388</v>
      </c>
      <c r="B457" s="6">
        <v>47.9</v>
      </c>
      <c r="C457" s="6">
        <v>1049.3</v>
      </c>
      <c r="D457" s="6">
        <v>95.5</v>
      </c>
      <c r="E457">
        <v>675480</v>
      </c>
      <c r="F457">
        <v>3177440</v>
      </c>
      <c r="G457">
        <v>22181400</v>
      </c>
      <c r="H457" s="5">
        <f>(Таблица1[[#This Row],[БСП ао - цена]]-B456)/B456</f>
        <v>-5.148514851485151E-2</v>
      </c>
      <c r="I457" s="5">
        <f>(Таблица1[[#This Row],[СевСт-ао цена]]-C456)/C456</f>
        <v>-7.2847682119205727E-3</v>
      </c>
      <c r="J457" s="5">
        <f>(Таблица1[[#This Row],[Аэрофлот - цена]]-D456)/D456</f>
        <v>-6.3725490196078427E-2</v>
      </c>
      <c r="K457" s="5">
        <f>LN(Таблица1[[#This Row],[БСП ао - объём]])</f>
        <v>13.423178828246073</v>
      </c>
      <c r="L457" s="5">
        <f>LN(Таблица1[[#This Row],[СевСт-ао - объём]])</f>
        <v>14.971586399097992</v>
      </c>
      <c r="M457" s="5">
        <f>LN(Таблица1[[#This Row],[Аэрофлот - объём]])</f>
        <v>16.914764657822378</v>
      </c>
      <c r="N457" s="6">
        <f>Таблица1[[#This Row],[БСП ао - цена]]*10</f>
        <v>479</v>
      </c>
      <c r="O457" s="6">
        <f>Таблица1[[#This Row],[Аэрофлот - цена]]*10</f>
        <v>955</v>
      </c>
      <c r="P457" s="5">
        <f>Таблица1[[#This Row],[БСП ао - объём]]*Таблица1[[#This Row],[БСП ао - цена]]</f>
        <v>32355492</v>
      </c>
      <c r="Q457" s="5">
        <f>Таблица1[[#This Row],[СевСт-ао - объём]]*Таблица1[[#This Row],[СевСт-ао цена]]</f>
        <v>3334087792</v>
      </c>
      <c r="R457" s="5">
        <f>Таблица1[[#This Row],[Аэрофлот - объём]]*Таблица1[[#This Row],[Аэрофлот - цена]]</f>
        <v>2118323700</v>
      </c>
      <c r="S457" s="5">
        <f>(Таблица1[[#This Row],[БСП ао - цена]]-AVERAGE(Таблица1[БСП ао - цена]))/_xlfn.STDEV.S(Таблица1[БСП ао - цена])</f>
        <v>-0.48749363837585885</v>
      </c>
      <c r="T457" s="5">
        <f>(Таблица1[[#This Row],[БСП ао - цена]]-MIN(Таблица1[БСП ао - цена]))/(MAX(Таблица1[БСП ао - цена])-MIN(Таблица1[БСП ао - цена]))</f>
        <v>0.15492042871062034</v>
      </c>
      <c r="U457" s="5">
        <f>(Таблица1[[#This Row],[СевСт-ао цена]]-AVERAGE(Таблица1[СевСт-ао цена]))/_xlfn.STDEV.S(Таблица1[СевСт-ао цена])</f>
        <v>0.82281508252347757</v>
      </c>
      <c r="V457" s="5">
        <f>(Таблица1[[#This Row],[СевСт-ао цена]]-MIN(Таблица1[СевСт-ао цена]))/(MAX(Таблица1[СевСт-ао цена])-MIN(Таблица1[СевСт-ао цена]))</f>
        <v>0.50227354313748951</v>
      </c>
      <c r="W457" s="5">
        <f>(Таблица1[[#This Row],[Аэрофлот - цена]]-AVERAGE(Таблица1[Аэрофлот - цена]))/_xlfn.STDEV.S(Таблица1[Аэрофлот - цена])</f>
        <v>0.37592980083398359</v>
      </c>
      <c r="X457" s="5">
        <f>(Таблица1[[#This Row],[Аэрофлот - цена]]-MIN(Таблица1[Аэрофлот - цена]))/(MAX(Таблица1[Аэрофлот - цена])-MIN(Таблица1[Аэрофлот - цена]))</f>
        <v>0.37466737626397023</v>
      </c>
    </row>
    <row r="458" spans="1:24" x14ac:dyDescent="0.25">
      <c r="A458" s="1">
        <v>43395</v>
      </c>
      <c r="B458" s="6">
        <v>49.3</v>
      </c>
      <c r="C458" s="6">
        <v>994.5</v>
      </c>
      <c r="D458" s="6">
        <v>91.6</v>
      </c>
      <c r="E458">
        <v>595650</v>
      </c>
      <c r="F458">
        <v>4153530</v>
      </c>
      <c r="G458">
        <v>20979300</v>
      </c>
      <c r="H458" s="5">
        <f>(Таблица1[[#This Row],[БСП ао - цена]]-B457)/B457</f>
        <v>2.9227557411273457E-2</v>
      </c>
      <c r="I458" s="5">
        <f>(Таблица1[[#This Row],[СевСт-ао цена]]-C457)/C457</f>
        <v>-5.2225293052511154E-2</v>
      </c>
      <c r="J458" s="5">
        <f>(Таблица1[[#This Row],[Аэрофлот - цена]]-D457)/D457</f>
        <v>-4.0837696335078597E-2</v>
      </c>
      <c r="K458" s="5">
        <f>LN(Таблица1[[#This Row],[БСП ао - объём]])</f>
        <v>13.297408525227507</v>
      </c>
      <c r="L458" s="5">
        <f>LN(Таблица1[[#This Row],[СевСт-ао - объём]])</f>
        <v>15.239469133059304</v>
      </c>
      <c r="M458" s="5">
        <f>LN(Таблица1[[#This Row],[Аэрофлот - объём]])</f>
        <v>16.85904679526617</v>
      </c>
      <c r="N458" s="6">
        <f>Таблица1[[#This Row],[БСП ао - цена]]*10</f>
        <v>493</v>
      </c>
      <c r="O458" s="6">
        <f>Таблица1[[#This Row],[Аэрофлот - цена]]*10</f>
        <v>916</v>
      </c>
      <c r="P458" s="5">
        <f>Таблица1[[#This Row],[БСП ао - объём]]*Таблица1[[#This Row],[БСП ао - цена]]</f>
        <v>29365545</v>
      </c>
      <c r="Q458" s="5">
        <f>Таблица1[[#This Row],[СевСт-ао - объём]]*Таблица1[[#This Row],[СевСт-ао цена]]</f>
        <v>4130685585</v>
      </c>
      <c r="R458" s="5">
        <f>Таблица1[[#This Row],[Аэрофлот - объём]]*Таблица1[[#This Row],[Аэрофлот - цена]]</f>
        <v>1921703880</v>
      </c>
      <c r="S458" s="5">
        <f>(Таблица1[[#This Row],[БСП ао - цена]]-AVERAGE(Таблица1[БСП ао - цена]))/_xlfn.STDEV.S(Таблица1[БСП ао - цена])</f>
        <v>-0.44177693938119705</v>
      </c>
      <c r="T458" s="5">
        <f>(Таблица1[[#This Row],[БСП ао - цена]]-MIN(Таблица1[БСП ао - цена]))/(MAX(Таблица1[БСП ао - цена])-MIN(Таблица1[БСП ао - цена]))</f>
        <v>0.16401429035401102</v>
      </c>
      <c r="U458" s="5">
        <f>(Таблица1[[#This Row],[СевСт-ао цена]]-AVERAGE(Таблица1[СевСт-ао цена]))/_xlfn.STDEV.S(Таблица1[СевСт-ао цена])</f>
        <v>0.67885119384292769</v>
      </c>
      <c r="V458" s="5">
        <f>(Таблица1[[#This Row],[СевСт-ао цена]]-MIN(Таблица1[СевСт-ао цена]))/(MAX(Таблица1[СевСт-ао цена])-MIN(Таблица1[СевСт-ао цена]))</f>
        <v>0.46948665789158789</v>
      </c>
      <c r="W458" s="5">
        <f>(Таблица1[[#This Row],[Аэрофлот - цена]]-AVERAGE(Таблица1[Аэрофлот - цена]))/_xlfn.STDEV.S(Таблица1[Аэрофлот - цена])</f>
        <v>0.27835140152534821</v>
      </c>
      <c r="X458" s="5">
        <f>(Таблица1[[#This Row],[Аэрофлот - цена]]-MIN(Таблица1[Аэрофлот - цена]))/(MAX(Таблица1[Аэрофлот - цена])-MIN(Таблица1[Аэрофлот - цена]))</f>
        <v>0.35391165513571049</v>
      </c>
    </row>
    <row r="459" spans="1:24" x14ac:dyDescent="0.25">
      <c r="A459" s="1">
        <v>43402</v>
      </c>
      <c r="B459" s="6">
        <v>50.2</v>
      </c>
      <c r="C459" s="6">
        <v>1040.5</v>
      </c>
      <c r="D459" s="6">
        <v>101.78</v>
      </c>
      <c r="E459">
        <v>260680</v>
      </c>
      <c r="F459">
        <v>3112400</v>
      </c>
      <c r="G459">
        <v>36390400</v>
      </c>
      <c r="H459" s="5">
        <f>(Таблица1[[#This Row],[БСП ао - цена]]-B458)/B458</f>
        <v>1.8255578093306406E-2</v>
      </c>
      <c r="I459" s="5">
        <f>(Таблица1[[#This Row],[СевСт-ао цена]]-C458)/C458</f>
        <v>4.6254399195575668E-2</v>
      </c>
      <c r="J459" s="5">
        <f>(Таблица1[[#This Row],[Аэрофлот - цена]]-D458)/D458</f>
        <v>0.11113537117903938</v>
      </c>
      <c r="K459" s="5">
        <f>LN(Таблица1[[#This Row],[БСП ао - объём]])</f>
        <v>12.471048880446316</v>
      </c>
      <c r="L459" s="5">
        <f>LN(Таблица1[[#This Row],[СевСт-ао - объём]])</f>
        <v>14.950904690724911</v>
      </c>
      <c r="M459" s="5">
        <f>LN(Таблица1[[#This Row],[Аэрофлот - объём]])</f>
        <v>17.409815561558709</v>
      </c>
      <c r="N459" s="6">
        <f>Таблица1[[#This Row],[БСП ао - цена]]*10</f>
        <v>502</v>
      </c>
      <c r="O459" s="6">
        <f>Таблица1[[#This Row],[Аэрофлот - цена]]*10</f>
        <v>1017.8</v>
      </c>
      <c r="P459" s="5">
        <f>Таблица1[[#This Row],[БСП ао - объём]]*Таблица1[[#This Row],[БСП ао - цена]]</f>
        <v>13086136</v>
      </c>
      <c r="Q459" s="5">
        <f>Таблица1[[#This Row],[СевСт-ао - объём]]*Таблица1[[#This Row],[СевСт-ао цена]]</f>
        <v>3238452200</v>
      </c>
      <c r="R459" s="5">
        <f>Таблица1[[#This Row],[Аэрофлот - объём]]*Таблица1[[#This Row],[Аэрофлот - цена]]</f>
        <v>3703814912</v>
      </c>
      <c r="S459" s="5">
        <f>(Таблица1[[#This Row],[БСП ао - цена]]-AVERAGE(Таблица1[БСП ао - цена]))/_xlfn.STDEV.S(Таблица1[БСП ао - цена])</f>
        <v>-0.41238763288462854</v>
      </c>
      <c r="T459" s="5">
        <f>(Таблица1[[#This Row],[БСП ао - цена]]-MIN(Таблица1[БСП ао - цена]))/(MAX(Таблица1[БСП ао - цена])-MIN(Таблица1[БСП ао - цена]))</f>
        <v>0.1698603442676194</v>
      </c>
      <c r="U459" s="5">
        <f>(Таблица1[[#This Row],[СевСт-ао цена]]-AVERAGE(Таблица1[СевСт-ао цена]))/_xlfn.STDEV.S(Таблица1[СевСт-ао цена])</f>
        <v>0.79969679383025072</v>
      </c>
      <c r="V459" s="5">
        <f>(Таблица1[[#This Row],[СевСт-ао цена]]-MIN(Таблица1[СевСт-ао цена]))/(MAX(Таблица1[СевСт-ао цена])-MIN(Таблица1[СевСт-ао цена]))</f>
        <v>0.4970084958717243</v>
      </c>
      <c r="W459" s="5">
        <f>(Таблица1[[#This Row],[Аэрофлот - цена]]-AVERAGE(Таблица1[Аэрофлот - цена]))/_xlfn.STDEV.S(Таблица1[Аэрофлот - цена])</f>
        <v>0.53305604382327321</v>
      </c>
      <c r="X459" s="5">
        <f>(Таблица1[[#This Row],[Аэрофлот - цена]]-MIN(Таблица1[Аэрофлот - цена]))/(MAX(Таблица1[Аэрофлот - цена])-MIN(Таблица1[Аэрофлот - цена]))</f>
        <v>0.40808940926024484</v>
      </c>
    </row>
    <row r="460" spans="1:24" x14ac:dyDescent="0.25">
      <c r="A460" s="1">
        <v>43409</v>
      </c>
      <c r="B460" s="6">
        <v>49.94</v>
      </c>
      <c r="C460" s="6">
        <v>1039.3</v>
      </c>
      <c r="D460" s="6">
        <v>95.14</v>
      </c>
      <c r="E460">
        <v>588840</v>
      </c>
      <c r="F460">
        <v>2509020</v>
      </c>
      <c r="G460">
        <v>21772710</v>
      </c>
      <c r="H460" s="5">
        <f>(Таблица1[[#This Row],[БСП ао - цена]]-B459)/B459</f>
        <v>-5.179282868525998E-3</v>
      </c>
      <c r="I460" s="5">
        <f>(Таблица1[[#This Row],[СевСт-ао цена]]-C459)/C459</f>
        <v>-1.1532916866891355E-3</v>
      </c>
      <c r="J460" s="5">
        <f>(Таблица1[[#This Row],[Аэрофлот - цена]]-D459)/D459</f>
        <v>-6.5238750245627836E-2</v>
      </c>
      <c r="K460" s="5">
        <f>LN(Таблица1[[#This Row],[БСП ао - объём]])</f>
        <v>13.28590977887195</v>
      </c>
      <c r="L460" s="5">
        <f>LN(Таблица1[[#This Row],[СевСт-ао - объём]])</f>
        <v>14.735402796620097</v>
      </c>
      <c r="M460" s="5">
        <f>LN(Таблица1[[#This Row],[Аэрофлот - объём]])</f>
        <v>16.896167908697144</v>
      </c>
      <c r="N460" s="6">
        <f>Таблица1[[#This Row],[БСП ао - цена]]*10</f>
        <v>499.4</v>
      </c>
      <c r="O460" s="6">
        <f>Таблица1[[#This Row],[Аэрофлот - цена]]*10</f>
        <v>951.4</v>
      </c>
      <c r="P460" s="5">
        <f>Таблица1[[#This Row],[БСП ао - объём]]*Таблица1[[#This Row],[БСП ао - цена]]</f>
        <v>29406669.599999998</v>
      </c>
      <c r="Q460" s="5">
        <f>Таблица1[[#This Row],[СевСт-ао - объём]]*Таблица1[[#This Row],[СевСт-ао цена]]</f>
        <v>2607624486</v>
      </c>
      <c r="R460" s="5">
        <f>Таблица1[[#This Row],[Аэрофлот - объём]]*Таблица1[[#This Row],[Аэрофлот - цена]]</f>
        <v>2071455629.4000001</v>
      </c>
      <c r="S460" s="5">
        <f>(Таблица1[[#This Row],[БСП ао - цена]]-AVERAGE(Таблица1[БСП ао - цена]))/_xlfn.STDEV.S(Таблица1[БСП ао - цена])</f>
        <v>-0.42087787698363732</v>
      </c>
      <c r="T460" s="5">
        <f>(Таблица1[[#This Row],[БСП ао - цена]]-MIN(Таблица1[БСП ао - цена]))/(MAX(Таблица1[БСП ао - цена])-MIN(Таблица1[БСП ао - цена]))</f>
        <v>0.1681714842481325</v>
      </c>
      <c r="U460" s="5">
        <f>(Таблица1[[#This Row],[СевСт-ао цена]]-AVERAGE(Таблица1[СевСт-ао цена]))/_xlfn.STDEV.S(Таблица1[СевСт-ао цена])</f>
        <v>0.79654429991753783</v>
      </c>
      <c r="V460" s="5">
        <f>(Таблица1[[#This Row],[СевСт-ао цена]]-MIN(Таблица1[СевСт-ао цена]))/(MAX(Таблица1[СевСт-ао цена])-MIN(Таблица1[СевСт-ао цена]))</f>
        <v>0.49629053488093811</v>
      </c>
      <c r="W460" s="5">
        <f>(Таблица1[[#This Row],[Аэрофлот - цена]]-AVERAGE(Таблица1[Аэрофлот - цена]))/_xlfn.STDEV.S(Таблица1[Аэрофлот - цена])</f>
        <v>0.366922563974725</v>
      </c>
      <c r="X460" s="5">
        <f>(Таблица1[[#This Row],[Аэрофлот - цена]]-MIN(Таблица1[Аэрофлот - цена]))/(MAX(Таблица1[Аэрофлот - цена])-MIN(Таблица1[Аэрофлот - цена]))</f>
        <v>0.3727514635444385</v>
      </c>
    </row>
    <row r="461" spans="1:24" x14ac:dyDescent="0.25">
      <c r="A461" s="1">
        <v>43416</v>
      </c>
      <c r="B461" s="6">
        <v>48.2</v>
      </c>
      <c r="C461" s="6">
        <v>1024.0999999999999</v>
      </c>
      <c r="D461" s="6">
        <v>101.2</v>
      </c>
      <c r="E461">
        <v>402120</v>
      </c>
      <c r="F461">
        <v>2751300</v>
      </c>
      <c r="G461">
        <v>28824690</v>
      </c>
      <c r="H461" s="5">
        <f>(Таблица1[[#This Row],[БСП ао - цена]]-B460)/B460</f>
        <v>-3.4841810172206548E-2</v>
      </c>
      <c r="I461" s="5">
        <f>(Таблица1[[#This Row],[СевСт-ао цена]]-C460)/C460</f>
        <v>-1.4625228519195657E-2</v>
      </c>
      <c r="J461" s="5">
        <f>(Таблица1[[#This Row],[Аэрофлот - цена]]-D460)/D460</f>
        <v>6.3695606474668931E-2</v>
      </c>
      <c r="K461" s="5">
        <f>LN(Таблица1[[#This Row],[БСП ао - объём]])</f>
        <v>12.904505830519357</v>
      </c>
      <c r="L461" s="5">
        <f>LN(Таблица1[[#This Row],[СевСт-ао - объём]])</f>
        <v>14.827584085215145</v>
      </c>
      <c r="M461" s="5">
        <f>LN(Таблица1[[#This Row],[Аэрофлот - объём]])</f>
        <v>17.176742869508228</v>
      </c>
      <c r="N461" s="6">
        <f>Таблица1[[#This Row],[БСП ао - цена]]*10</f>
        <v>482</v>
      </c>
      <c r="O461" s="6">
        <f>Таблица1[[#This Row],[Аэрофлот - цена]]*10</f>
        <v>1012</v>
      </c>
      <c r="P461" s="5">
        <f>Таблица1[[#This Row],[БСП ао - объём]]*Таблица1[[#This Row],[БСП ао - цена]]</f>
        <v>19382184</v>
      </c>
      <c r="Q461" s="5">
        <f>Таблица1[[#This Row],[СевСт-ао - объём]]*Таблица1[[#This Row],[СевСт-ао цена]]</f>
        <v>2817606329.9999995</v>
      </c>
      <c r="R461" s="5">
        <f>Таблица1[[#This Row],[Аэрофлот - объём]]*Таблица1[[#This Row],[Аэрофлот - цена]]</f>
        <v>2917058628</v>
      </c>
      <c r="S461" s="5">
        <f>(Таблица1[[#This Row],[БСП ао - цена]]-AVERAGE(Таблица1[БСП ао - цена]))/_xlfn.STDEV.S(Таблица1[БСП ао - цена])</f>
        <v>-0.47769720287700262</v>
      </c>
      <c r="T461" s="5">
        <f>(Таблица1[[#This Row],[БСП ао - цена]]-MIN(Таблица1[БСП ао - цена]))/(MAX(Таблица1[БСП ао - цена])-MIN(Таблица1[БСП ао - цена]))</f>
        <v>0.1568691133484898</v>
      </c>
      <c r="U461" s="5">
        <f>(Таблица1[[#This Row],[СевСт-ао цена]]-AVERAGE(Таблица1[СевСт-ао цена]))/_xlfn.STDEV.S(Таблица1[СевСт-ао цена])</f>
        <v>0.75661271035650923</v>
      </c>
      <c r="V461" s="5">
        <f>(Таблица1[[#This Row],[СевСт-ао цена]]-MIN(Таблица1[СевСт-ао цена]))/(MAX(Таблица1[СевСт-ао цена])-MIN(Таблица1[СевСт-ао цена]))</f>
        <v>0.48719636233097996</v>
      </c>
      <c r="W461" s="5">
        <f>(Таблица1[[#This Row],[Аэрофлот - цена]]-AVERAGE(Таблица1[Аэрофлот - цена]))/_xlfn.STDEV.S(Таблица1[Аэрофлот - цена])</f>
        <v>0.51854438443891215</v>
      </c>
      <c r="X461" s="5">
        <f>(Таблица1[[#This Row],[Аэрофлот - цена]]-MIN(Таблица1[Аэрофлот - цена]))/(MAX(Таблица1[Аэрофлот - цена])-MIN(Таблица1[Аэрофлот - цена]))</f>
        <v>0.40500266098988819</v>
      </c>
    </row>
    <row r="462" spans="1:24" x14ac:dyDescent="0.25">
      <c r="A462" s="1">
        <v>43423</v>
      </c>
      <c r="B462" s="6">
        <v>47.5</v>
      </c>
      <c r="C462" s="6">
        <v>1002</v>
      </c>
      <c r="D462" s="6">
        <v>113.74</v>
      </c>
      <c r="E462">
        <v>147770</v>
      </c>
      <c r="F462">
        <v>3613860</v>
      </c>
      <c r="G462">
        <v>50172680</v>
      </c>
      <c r="H462" s="5">
        <f>(Таблица1[[#This Row],[БСП ао - цена]]-B461)/B461</f>
        <v>-1.4522821576763543E-2</v>
      </c>
      <c r="I462" s="5">
        <f>(Таблица1[[#This Row],[СевСт-ао цена]]-C461)/C461</f>
        <v>-2.1579923835562845E-2</v>
      </c>
      <c r="J462" s="5">
        <f>(Таблица1[[#This Row],[Аэрофлот - цена]]-D461)/D461</f>
        <v>0.12391304347826079</v>
      </c>
      <c r="K462" s="5">
        <f>LN(Таблица1[[#This Row],[БСП ао - объём]])</f>
        <v>11.90341228989768</v>
      </c>
      <c r="L462" s="5">
        <f>LN(Таблица1[[#This Row],[СевСт-ао - объём]])</f>
        <v>15.100287011143788</v>
      </c>
      <c r="M462" s="5">
        <f>LN(Таблица1[[#This Row],[Аэрофлот - объём]])</f>
        <v>17.730981213411241</v>
      </c>
      <c r="N462" s="6">
        <f>Таблица1[[#This Row],[БСП ао - цена]]*10</f>
        <v>475</v>
      </c>
      <c r="O462" s="6">
        <f>Таблица1[[#This Row],[Аэрофлот - цена]]*10</f>
        <v>1137.3999999999999</v>
      </c>
      <c r="P462" s="5">
        <f>Таблица1[[#This Row],[БСП ао - объём]]*Таблица1[[#This Row],[БСП ао - цена]]</f>
        <v>7019075</v>
      </c>
      <c r="Q462" s="5">
        <f>Таблица1[[#This Row],[СевСт-ао - объём]]*Таблица1[[#This Row],[СевСт-ао цена]]</f>
        <v>3621087720</v>
      </c>
      <c r="R462" s="5">
        <f>Таблица1[[#This Row],[Аэрофлот - объём]]*Таблица1[[#This Row],[Аэрофлот - цена]]</f>
        <v>5706640623.1999998</v>
      </c>
      <c r="S462" s="5">
        <f>(Таблица1[[#This Row],[БСП ао - цена]]-AVERAGE(Таблица1[БСП ао - цена]))/_xlfn.STDEV.S(Таблица1[БСП ао - цена])</f>
        <v>-0.50055555237433358</v>
      </c>
      <c r="T462" s="5">
        <f>(Таблица1[[#This Row],[БСП ао - цена]]-MIN(Таблица1[БСП ао - цена]))/(MAX(Таблица1[БСП ао - цена])-MIN(Таблица1[БСП ао - цена]))</f>
        <v>0.15232218252679441</v>
      </c>
      <c r="U462" s="5">
        <f>(Таблица1[[#This Row],[СевСт-ао цена]]-AVERAGE(Таблица1[СевСт-ао цена]))/_xlfn.STDEV.S(Таблица1[СевСт-ао цена])</f>
        <v>0.69855428079738247</v>
      </c>
      <c r="V462" s="5">
        <f>(Таблица1[[#This Row],[СевСт-ао цена]]-MIN(Таблица1[СевСт-ао цена]))/(MAX(Таблица1[СевСт-ао цена])-MIN(Таблица1[СевСт-ао цена]))</f>
        <v>0.47397391408400141</v>
      </c>
      <c r="W462" s="5">
        <f>(Таблица1[[#This Row],[Аэрофлот - цена]]-AVERAGE(Таблица1[Аэрофлот - цена]))/_xlfn.STDEV.S(Таблица1[Аэрофлот - цена])</f>
        <v>0.83229646836975446</v>
      </c>
      <c r="X462" s="5">
        <f>(Таблица1[[#This Row],[Аэрофлот - цена]]-MIN(Таблица1[Аэрофлот - цена]))/(MAX(Таблица1[Аэрофлот - цена])-MIN(Таблица1[Аэрофлот - цена]))</f>
        <v>0.47174028738690782</v>
      </c>
    </row>
    <row r="463" spans="1:24" x14ac:dyDescent="0.25">
      <c r="A463" s="1">
        <v>43430</v>
      </c>
      <c r="B463" s="6">
        <v>49.3</v>
      </c>
      <c r="C463" s="6">
        <v>1002.7</v>
      </c>
      <c r="D463" s="6">
        <v>114.4</v>
      </c>
      <c r="E463">
        <v>1743420</v>
      </c>
      <c r="F463">
        <v>5594770</v>
      </c>
      <c r="G463">
        <v>48604510</v>
      </c>
      <c r="H463" s="5">
        <f>(Таблица1[[#This Row],[БСП ао - цена]]-B462)/B462</f>
        <v>3.7894736842105203E-2</v>
      </c>
      <c r="I463" s="5">
        <f>(Таблица1[[#This Row],[СевСт-ао цена]]-C462)/C462</f>
        <v>6.9860279441122299E-4</v>
      </c>
      <c r="J463" s="5">
        <f>(Таблица1[[#This Row],[Аэрофлот - цена]]-D462)/D462</f>
        <v>5.8027079303675996E-3</v>
      </c>
      <c r="K463" s="5">
        <f>LN(Таблица1[[#This Row],[БСП ао - объём]])</f>
        <v>14.371359259330452</v>
      </c>
      <c r="L463" s="5">
        <f>LN(Таблица1[[#This Row],[СевСт-ао - объём]])</f>
        <v>15.537342790750939</v>
      </c>
      <c r="M463" s="5">
        <f>LN(Таблица1[[#This Row],[Аэрофлот - объём]])</f>
        <v>17.699226882919131</v>
      </c>
      <c r="N463" s="6">
        <f>Таблица1[[#This Row],[БСП ао - цена]]*10</f>
        <v>493</v>
      </c>
      <c r="O463" s="6">
        <f>Таблица1[[#This Row],[Аэрофлот - цена]]*10</f>
        <v>1144</v>
      </c>
      <c r="P463" s="5">
        <f>Таблица1[[#This Row],[БСП ао - объём]]*Таблица1[[#This Row],[БСП ао - цена]]</f>
        <v>85950606</v>
      </c>
      <c r="Q463" s="5">
        <f>Таблица1[[#This Row],[СевСт-ао - объём]]*Таблица1[[#This Row],[СевСт-ао цена]]</f>
        <v>5609875879</v>
      </c>
      <c r="R463" s="5">
        <f>Таблица1[[#This Row],[Аэрофлот - объём]]*Таблица1[[#This Row],[Аэрофлот - цена]]</f>
        <v>5560355944</v>
      </c>
      <c r="S463" s="5">
        <f>(Таблица1[[#This Row],[БСП ао - цена]]-AVERAGE(Таблица1[БСП ао - цена]))/_xlfn.STDEV.S(Таблица1[БСП ао - цена])</f>
        <v>-0.44177693938119705</v>
      </c>
      <c r="T463" s="5">
        <f>(Таблица1[[#This Row],[БСП ао - цена]]-MIN(Таблица1[БСП ао - цена]))/(MAX(Таблица1[БСП ао - цена])-MIN(Таблица1[БСП ао - цена]))</f>
        <v>0.16401429035401102</v>
      </c>
      <c r="U463" s="5">
        <f>(Таблица1[[#This Row],[СевСт-ао цена]]-AVERAGE(Таблица1[СевСт-ао цена]))/_xlfn.STDEV.S(Таблица1[СевСт-ао цена])</f>
        <v>0.70039323557979838</v>
      </c>
      <c r="V463" s="5">
        <f>(Таблица1[[#This Row],[СевСт-ао цена]]-MIN(Таблица1[СевСт-ао цена]))/(MAX(Таблица1[СевСт-ао цена])-MIN(Таблица1[СевСт-ао цена]))</f>
        <v>0.47439272466196009</v>
      </c>
      <c r="W463" s="5">
        <f>(Таблица1[[#This Row],[Аэрофлот - цена]]-AVERAGE(Таблица1[Аэрофлот - цена]))/_xlfn.STDEV.S(Таблица1[Аэрофлот - цена])</f>
        <v>0.84880973594506226</v>
      </c>
      <c r="X463" s="5">
        <f>(Таблица1[[#This Row],[Аэрофлот - цена]]-MIN(Таблица1[Аэрофлот - цена]))/(MAX(Таблица1[Аэрофлот - цена])-MIN(Таблица1[Аэрофлот - цена]))</f>
        <v>0.4752527940393827</v>
      </c>
    </row>
    <row r="464" spans="1:24" x14ac:dyDescent="0.25">
      <c r="A464" s="1">
        <v>43437</v>
      </c>
      <c r="B464" s="6">
        <v>49.3</v>
      </c>
      <c r="C464" s="6">
        <v>955.1</v>
      </c>
      <c r="D464" s="6">
        <v>103.7</v>
      </c>
      <c r="E464">
        <v>420430</v>
      </c>
      <c r="F464">
        <v>4665740</v>
      </c>
      <c r="G464">
        <v>39795470</v>
      </c>
      <c r="H464" s="5">
        <f>(Таблица1[[#This Row],[БСП ао - цена]]-B463)/B463</f>
        <v>0</v>
      </c>
      <c r="I464" s="5">
        <f>(Таблица1[[#This Row],[СевСт-ао цена]]-C463)/C463</f>
        <v>-4.7471826069612068E-2</v>
      </c>
      <c r="J464" s="5">
        <f>(Таблица1[[#This Row],[Аэрофлот - цена]]-D463)/D463</f>
        <v>-9.3531468531468556E-2</v>
      </c>
      <c r="K464" s="5">
        <f>LN(Таблица1[[#This Row],[БСП ао - объём]])</f>
        <v>12.94903327604783</v>
      </c>
      <c r="L464" s="5">
        <f>LN(Таблица1[[#This Row],[СевСт-ао - объём]])</f>
        <v>15.355757007764936</v>
      </c>
      <c r="M464" s="5">
        <f>LN(Таблица1[[#This Row],[Аэрофлот - объём]])</f>
        <v>17.499263644681303</v>
      </c>
      <c r="N464" s="6">
        <f>Таблица1[[#This Row],[БСП ао - цена]]*10</f>
        <v>493</v>
      </c>
      <c r="O464" s="6">
        <f>Таблица1[[#This Row],[Аэрофлот - цена]]*10</f>
        <v>1037</v>
      </c>
      <c r="P464" s="5">
        <f>Таблица1[[#This Row],[БСП ао - объём]]*Таблица1[[#This Row],[БСП ао - цена]]</f>
        <v>20727199</v>
      </c>
      <c r="Q464" s="5">
        <f>Таблица1[[#This Row],[СевСт-ао - объём]]*Таблица1[[#This Row],[СевСт-ао цена]]</f>
        <v>4456248274</v>
      </c>
      <c r="R464" s="5">
        <f>Таблица1[[#This Row],[Аэрофлот - объём]]*Таблица1[[#This Row],[Аэрофлот - цена]]</f>
        <v>4126790239</v>
      </c>
      <c r="S464" s="5">
        <f>(Таблица1[[#This Row],[БСП ао - цена]]-AVERAGE(Таблица1[БСП ао - цена]))/_xlfn.STDEV.S(Таблица1[БСП ао - цена])</f>
        <v>-0.44177693938119705</v>
      </c>
      <c r="T464" s="5">
        <f>(Таблица1[[#This Row],[БСП ао - цена]]-MIN(Таблица1[БСП ао - цена]))/(MAX(Таблица1[БСП ао - цена])-MIN(Таблица1[БСП ао - цена]))</f>
        <v>0.16401429035401102</v>
      </c>
      <c r="U464" s="5">
        <f>(Таблица1[[#This Row],[СевСт-ао цена]]-AVERAGE(Таблица1[СевСт-ао цена]))/_xlfn.STDEV.S(Таблица1[СевСт-ао цена])</f>
        <v>0.57534431037552503</v>
      </c>
      <c r="V464" s="5">
        <f>(Таблица1[[#This Row],[СевСт-ао цена]]-MIN(Таблица1[СевСт-ао цена]))/(MAX(Таблица1[СевСт-ао цена])-MIN(Таблица1[СевСт-ао цена]))</f>
        <v>0.44591360536077534</v>
      </c>
      <c r="W464" s="5">
        <f>(Таблица1[[#This Row],[Аэрофлот - цена]]-AVERAGE(Таблица1[Аэрофлот - цена]))/_xlfn.STDEV.S(Таблица1[Аэрофлот - цена])</f>
        <v>0.58109464040598602</v>
      </c>
      <c r="X464" s="5">
        <f>(Таблица1[[#This Row],[Аэрофлот - цена]]-MIN(Таблица1[Аэрофлот - цена]))/(MAX(Таблица1[Аэрофлот - цена])-MIN(Таблица1[Аэрофлот - цена]))</f>
        <v>0.41830761043108033</v>
      </c>
    </row>
    <row r="465" spans="1:24" x14ac:dyDescent="0.25">
      <c r="A465" s="1">
        <v>43444</v>
      </c>
      <c r="B465" s="6">
        <v>46.98</v>
      </c>
      <c r="C465" s="6">
        <v>936.2</v>
      </c>
      <c r="D465" s="6">
        <v>102.1</v>
      </c>
      <c r="E465">
        <v>653150</v>
      </c>
      <c r="F465">
        <v>2672230</v>
      </c>
      <c r="G465">
        <v>26620300</v>
      </c>
      <c r="H465" s="5">
        <f>(Таблица1[[#This Row],[БСП ао - цена]]-B464)/B464</f>
        <v>-4.7058823529411771E-2</v>
      </c>
      <c r="I465" s="5">
        <f>(Таблица1[[#This Row],[СевСт-ао цена]]-C464)/C464</f>
        <v>-1.9788503821589337E-2</v>
      </c>
      <c r="J465" s="5">
        <f>(Таблица1[[#This Row],[Аэрофлот - цена]]-D464)/D464</f>
        <v>-1.5429122468659677E-2</v>
      </c>
      <c r="K465" s="5">
        <f>LN(Таблица1[[#This Row],[БСП ао - объём]])</f>
        <v>13.38956209091471</v>
      </c>
      <c r="L465" s="5">
        <f>LN(Таблица1[[#This Row],[СевСт-ао - объём]])</f>
        <v>14.798423887778499</v>
      </c>
      <c r="M465" s="5">
        <f>LN(Таблица1[[#This Row],[Аэрофлот - объём]])</f>
        <v>17.097184640589749</v>
      </c>
      <c r="N465" s="6">
        <f>Таблица1[[#This Row],[БСП ао - цена]]*10</f>
        <v>469.79999999999995</v>
      </c>
      <c r="O465" s="6">
        <f>Таблица1[[#This Row],[Аэрофлот - цена]]*10</f>
        <v>1021</v>
      </c>
      <c r="P465" s="5">
        <f>Таблица1[[#This Row],[БСП ао - объём]]*Таблица1[[#This Row],[БСП ао - цена]]</f>
        <v>30684986.999999996</v>
      </c>
      <c r="Q465" s="5">
        <f>Таблица1[[#This Row],[СевСт-ао - объём]]*Таблица1[[#This Row],[СевСт-ао цена]]</f>
        <v>2501741726</v>
      </c>
      <c r="R465" s="5">
        <f>Таблица1[[#This Row],[Аэрофлот - объём]]*Таблица1[[#This Row],[Аэрофлот - цена]]</f>
        <v>2717932630</v>
      </c>
      <c r="S465" s="5">
        <f>(Таблица1[[#This Row],[БСП ао - цена]]-AVERAGE(Таблица1[БСП ао - цена]))/_xlfn.STDEV.S(Таблица1[БСП ао - цена])</f>
        <v>-0.51753604057235103</v>
      </c>
      <c r="T465" s="5">
        <f>(Таблица1[[#This Row],[БСП ао - цена]]-MIN(Таблица1[БСП ао - цена]))/(MAX(Таблица1[БСП ао - цена])-MIN(Таблица1[БСП ао - цена]))</f>
        <v>0.1489444624878207</v>
      </c>
      <c r="U465" s="5">
        <f>(Таблица1[[#This Row],[СевСт-ао цена]]-AVERAGE(Таблица1[СевСт-ао цена]))/_xlfn.STDEV.S(Таблица1[СевСт-ао цена])</f>
        <v>0.52569253125029891</v>
      </c>
      <c r="V465" s="5">
        <f>(Таблица1[[#This Row],[СевСт-ао цена]]-MIN(Таблица1[СевСт-ао цена]))/(MAX(Таблица1[СевСт-ао цена])-MIN(Таблица1[СевСт-ао цена]))</f>
        <v>0.43460571975589329</v>
      </c>
      <c r="W465" s="5">
        <f>(Таблица1[[#This Row],[Аэрофлот - цена]]-AVERAGE(Таблица1[Аэрофлот - цена]))/_xlfn.STDEV.S(Таблица1[Аэрофлот - цена])</f>
        <v>0.54106247658705853</v>
      </c>
      <c r="X465" s="5">
        <f>(Таблица1[[#This Row],[Аэрофлот - цена]]-MIN(Таблица1[Аэрофлот - цена]))/(MAX(Таблица1[Аэрофлот - цена])-MIN(Таблица1[Аэрофлот - цена]))</f>
        <v>0.4097924427887174</v>
      </c>
    </row>
    <row r="466" spans="1:24" x14ac:dyDescent="0.25">
      <c r="A466" s="1">
        <v>43451</v>
      </c>
      <c r="B466" s="6">
        <v>45.34</v>
      </c>
      <c r="C466" s="6">
        <v>945</v>
      </c>
      <c r="D466" s="6">
        <v>102.2</v>
      </c>
      <c r="E466">
        <v>471750</v>
      </c>
      <c r="F466">
        <v>3519530</v>
      </c>
      <c r="G466">
        <v>26308610</v>
      </c>
      <c r="H466" s="5">
        <f>(Таблица1[[#This Row],[БСП ао - цена]]-B465)/B465</f>
        <v>-3.4908471690080746E-2</v>
      </c>
      <c r="I466" s="5">
        <f>(Таблица1[[#This Row],[СевСт-ао цена]]-C465)/C465</f>
        <v>9.3997009186070866E-3</v>
      </c>
      <c r="J466" s="5">
        <f>(Таблица1[[#This Row],[Аэрофлот - цена]]-D465)/D465</f>
        <v>9.7943192948098459E-4</v>
      </c>
      <c r="K466" s="5">
        <f>LN(Таблица1[[#This Row],[БСП ао - объём]])</f>
        <v>13.064204463230796</v>
      </c>
      <c r="L466" s="5">
        <f>LN(Таблица1[[#This Row],[СевСт-ао - объём]])</f>
        <v>15.073838015932054</v>
      </c>
      <c r="M466" s="5">
        <f>LN(Таблица1[[#This Row],[Аэрофлот - объём]])</f>
        <v>17.085406819997878</v>
      </c>
      <c r="N466" s="6">
        <f>Таблица1[[#This Row],[БСП ао - цена]]*10</f>
        <v>453.40000000000003</v>
      </c>
      <c r="O466" s="6">
        <f>Таблица1[[#This Row],[Аэрофлот - цена]]*10</f>
        <v>1022</v>
      </c>
      <c r="P466" s="5">
        <f>Таблица1[[#This Row],[БСП ао - объём]]*Таблица1[[#This Row],[БСП ао - цена]]</f>
        <v>21389145</v>
      </c>
      <c r="Q466" s="5">
        <f>Таблица1[[#This Row],[СевСт-ао - объём]]*Таблица1[[#This Row],[СевСт-ао цена]]</f>
        <v>3325955850</v>
      </c>
      <c r="R466" s="5">
        <f>Таблица1[[#This Row],[Аэрофлот - объём]]*Таблица1[[#This Row],[Аэрофлот - цена]]</f>
        <v>2688739942</v>
      </c>
      <c r="S466" s="5">
        <f>(Таблица1[[#This Row],[БСП ао - цена]]-AVERAGE(Таблица1[БСП ао - цена]))/_xlfn.STDEV.S(Таблица1[БСП ао - цена])</f>
        <v>-0.5710898879660975</v>
      </c>
      <c r="T466" s="5">
        <f>(Таблица1[[#This Row],[БСП ао - цена]]-MIN(Таблица1[БСП ао - цена]))/(MAX(Таблица1[БСП ао - цена])-MIN(Таблица1[БСП ао - цена]))</f>
        <v>0.1382916531341345</v>
      </c>
      <c r="U466" s="5">
        <f>(Таблица1[[#This Row],[СевСт-ао цена]]-AVERAGE(Таблица1[СевСт-ао цена]))/_xlfn.STDEV.S(Таблица1[СевСт-ао цена])</f>
        <v>0.54881081994352576</v>
      </c>
      <c r="V466" s="5">
        <f>(Таблица1[[#This Row],[СевСт-ао цена]]-MIN(Таблица1[СевСт-ао цена]))/(MAX(Таблица1[СевСт-ао цена])-MIN(Таблица1[СевСт-ао цена]))</f>
        <v>0.4398707670216585</v>
      </c>
      <c r="W466" s="5">
        <f>(Таблица1[[#This Row],[Аэрофлот - цена]]-AVERAGE(Таблица1[Аэрофлот - цена]))/_xlfn.STDEV.S(Таблица1[Аэрофлот - цена])</f>
        <v>0.54356448682574166</v>
      </c>
      <c r="X466" s="5">
        <f>(Таблица1[[#This Row],[Аэрофлот - цена]]-MIN(Таблица1[Аэрофлот - цена]))/(MAX(Таблица1[Аэрофлот - цена])-MIN(Таблица1[Аэрофлот - цена]))</f>
        <v>0.41032464076636505</v>
      </c>
    </row>
    <row r="467" spans="1:24" x14ac:dyDescent="0.25">
      <c r="A467" s="1">
        <v>43458</v>
      </c>
      <c r="B467" s="6">
        <v>44.28</v>
      </c>
      <c r="C467" s="6">
        <v>942.9</v>
      </c>
      <c r="D467" s="6">
        <v>101.18</v>
      </c>
      <c r="E467">
        <v>752190</v>
      </c>
      <c r="F467">
        <v>2570960</v>
      </c>
      <c r="G467">
        <v>15789030</v>
      </c>
      <c r="H467" s="5">
        <f>(Таблица1[[#This Row],[БСП ао - цена]]-B466)/B466</f>
        <v>-2.3378914865461009E-2</v>
      </c>
      <c r="I467" s="5">
        <f>(Таблица1[[#This Row],[СевСт-ао цена]]-C466)/C466</f>
        <v>-2.2222222222222461E-3</v>
      </c>
      <c r="J467" s="5">
        <f>(Таблица1[[#This Row],[Аэрофлот - цена]]-D466)/D466</f>
        <v>-9.9804305283756941E-3</v>
      </c>
      <c r="K467" s="5">
        <f>LN(Таблица1[[#This Row],[БСП ао - объём]])</f>
        <v>13.53074423059339</v>
      </c>
      <c r="L467" s="5">
        <f>LN(Таблица1[[#This Row],[СевСт-ао - объём]])</f>
        <v>14.759789927978417</v>
      </c>
      <c r="M467" s="5">
        <f>LN(Таблица1[[#This Row],[Аэрофлот - объём]])</f>
        <v>16.574825953059221</v>
      </c>
      <c r="N467" s="6">
        <f>Таблица1[[#This Row],[БСП ао - цена]]*10</f>
        <v>442.8</v>
      </c>
      <c r="O467" s="6">
        <f>Таблица1[[#This Row],[Аэрофлот - цена]]*10</f>
        <v>1011.8000000000001</v>
      </c>
      <c r="P467" s="5">
        <f>Таблица1[[#This Row],[БСП ао - объём]]*Таблица1[[#This Row],[БСП ао - цена]]</f>
        <v>33306973.199999999</v>
      </c>
      <c r="Q467" s="5">
        <f>Таблица1[[#This Row],[СевСт-ао - объём]]*Таблица1[[#This Row],[СевСт-ао цена]]</f>
        <v>2424158184</v>
      </c>
      <c r="R467" s="5">
        <f>Таблица1[[#This Row],[Аэрофлот - объём]]*Таблица1[[#This Row],[Аэрофлот - цена]]</f>
        <v>1597534055.4000001</v>
      </c>
      <c r="S467" s="5">
        <f>(Таблица1[[#This Row],[БСП ао - цена]]-AVERAGE(Таблица1[БСП ао - цена]))/_xlfn.STDEV.S(Таблица1[БСП ао - цена])</f>
        <v>-0.60570396006205585</v>
      </c>
      <c r="T467" s="5">
        <f>(Таблица1[[#This Row],[БСП ао - цена]]-MIN(Таблица1[БСП ао - цена]))/(MAX(Таблица1[БСП ао - цена])-MIN(Таблица1[БСП ао - цена]))</f>
        <v>0.1314063007469958</v>
      </c>
      <c r="U467" s="5">
        <f>(Таблица1[[#This Row],[СевСт-ао цена]]-AVERAGE(Таблица1[СевСт-ао цена]))/_xlfn.STDEV.S(Таблица1[СевСт-ао цена])</f>
        <v>0.54329395559627836</v>
      </c>
      <c r="V467" s="5">
        <f>(Таблица1[[#This Row],[СевСт-ао цена]]-MIN(Таблица1[СевСт-ао цена]))/(MAX(Таблица1[СевСт-ао цена])-MIN(Таблица1[СевСт-ао цена]))</f>
        <v>0.4386143352877826</v>
      </c>
      <c r="W467" s="5">
        <f>(Таблица1[[#This Row],[Аэрофлот - цена]]-AVERAGE(Таблица1[Аэрофлот - цена]))/_xlfn.STDEV.S(Таблица1[Аэрофлот - цена])</f>
        <v>0.51804398239117566</v>
      </c>
      <c r="X467" s="5">
        <f>(Таблица1[[#This Row],[Аэрофлот - цена]]-MIN(Таблица1[Аэрофлот - цена]))/(MAX(Таблица1[Аэрофлот - цена])-MIN(Таблица1[Аэрофлот - цена]))</f>
        <v>0.40489622139435877</v>
      </c>
    </row>
    <row r="468" spans="1:24" x14ac:dyDescent="0.25">
      <c r="A468" s="1">
        <v>43465</v>
      </c>
      <c r="B468" s="6">
        <v>45.5</v>
      </c>
      <c r="C468" s="6">
        <v>949.7</v>
      </c>
      <c r="D468" s="6">
        <v>101.1</v>
      </c>
      <c r="E468">
        <v>88260</v>
      </c>
      <c r="F468">
        <v>937240</v>
      </c>
      <c r="G468">
        <v>3031180</v>
      </c>
      <c r="H468" s="5">
        <f>(Таблица1[[#This Row],[БСП ао - цена]]-B467)/B467</f>
        <v>2.7551942186088502E-2</v>
      </c>
      <c r="I468" s="5">
        <f>(Таблица1[[#This Row],[СевСт-ао цена]]-C467)/C467</f>
        <v>7.2117934033302245E-3</v>
      </c>
      <c r="J468" s="5">
        <f>(Таблица1[[#This Row],[Аэрофлот - цена]]-D467)/D467</f>
        <v>-7.9067009290385945E-4</v>
      </c>
      <c r="K468" s="5">
        <f>LN(Таблица1[[#This Row],[БСП ао - объём]])</f>
        <v>11.388042282823537</v>
      </c>
      <c r="L468" s="5">
        <f>LN(Таблица1[[#This Row],[СевСт-ао - объём]])</f>
        <v>13.75069466502937</v>
      </c>
      <c r="M468" s="5">
        <f>LN(Таблица1[[#This Row],[Аэрофлот - объём]])</f>
        <v>14.924462540617784</v>
      </c>
      <c r="N468" s="6">
        <f>Таблица1[[#This Row],[БСП ао - цена]]*10</f>
        <v>455</v>
      </c>
      <c r="O468" s="6">
        <f>Таблица1[[#This Row],[Аэрофлот - цена]]*10</f>
        <v>1011</v>
      </c>
      <c r="P468" s="5">
        <f>Таблица1[[#This Row],[БСП ао - объём]]*Таблица1[[#This Row],[БСП ао - цена]]</f>
        <v>4015830</v>
      </c>
      <c r="Q468" s="5">
        <f>Таблица1[[#This Row],[СевСт-ао - объём]]*Таблица1[[#This Row],[СевСт-ао цена]]</f>
        <v>890096828</v>
      </c>
      <c r="R468" s="5">
        <f>Таблица1[[#This Row],[Аэрофлот - объём]]*Таблица1[[#This Row],[Аэрофлот - цена]]</f>
        <v>306452298</v>
      </c>
      <c r="S468" s="5">
        <f>(Таблица1[[#This Row],[БСП ао - цена]]-AVERAGE(Таблица1[БСП ао - цена]))/_xlfn.STDEV.S(Таблица1[БСП ао - цена])</f>
        <v>-0.56586512236670772</v>
      </c>
      <c r="T468" s="5">
        <f>(Таблица1[[#This Row],[БСП ао - цена]]-MIN(Таблица1[БСП ао - цена]))/(MAX(Таблица1[БСП ао - цена])-MIN(Таблица1[БСП ао - цена]))</f>
        <v>0.13933095160766484</v>
      </c>
      <c r="U468" s="5">
        <f>(Таблица1[[#This Row],[СевСт-ао цена]]-AVERAGE(Таблица1[СевСт-ао цена]))/_xlfn.STDEV.S(Таблица1[СевСт-ао цена])</f>
        <v>0.56115808776831755</v>
      </c>
      <c r="V468" s="5">
        <f>(Таблица1[[#This Row],[СевСт-ао цена]]-MIN(Таблица1[СевСт-ао цена]))/(MAX(Таблица1[СевСт-ао цена])-MIN(Таблица1[СевСт-ао цена]))</f>
        <v>0.44268278090223767</v>
      </c>
      <c r="W468" s="5">
        <f>(Таблица1[[#This Row],[Аэрофлот - цена]]-AVERAGE(Таблица1[Аэрофлот - цена]))/_xlfn.STDEV.S(Таблица1[Аэрофлот - цена])</f>
        <v>0.51604237420022891</v>
      </c>
      <c r="X468" s="5">
        <f>(Таблица1[[#This Row],[Аэрофлот - цена]]-MIN(Таблица1[Аэрофлот - цена]))/(MAX(Таблица1[Аэрофлот - цена])-MIN(Таблица1[Аэрофлот - цена]))</f>
        <v>0.40447046301224054</v>
      </c>
    </row>
    <row r="469" spans="1:24" x14ac:dyDescent="0.25">
      <c r="A469" s="1">
        <v>43472</v>
      </c>
      <c r="B469" s="6">
        <v>45</v>
      </c>
      <c r="C469" s="6">
        <v>972.5</v>
      </c>
      <c r="D469" s="6">
        <v>104.66</v>
      </c>
      <c r="E469">
        <v>330000</v>
      </c>
      <c r="F469">
        <v>3027950</v>
      </c>
      <c r="G469">
        <v>18846480</v>
      </c>
      <c r="H469" s="5">
        <f>(Таблица1[[#This Row],[БСП ао - цена]]-B468)/B468</f>
        <v>-1.098901098901099E-2</v>
      </c>
      <c r="I469" s="5">
        <f>(Таблица1[[#This Row],[СевСт-ао цена]]-C468)/C468</f>
        <v>2.4007581341476205E-2</v>
      </c>
      <c r="J469" s="5">
        <f>(Таблица1[[#This Row],[Аэрофлот - цена]]-D468)/D468</f>
        <v>3.5212660731948592E-2</v>
      </c>
      <c r="K469" s="5">
        <f>LN(Таблица1[[#This Row],[БСП ао - объём]])</f>
        <v>12.706847933442663</v>
      </c>
      <c r="L469" s="5">
        <f>LN(Таблица1[[#This Row],[СевСт-ао - объём]])</f>
        <v>14.923396380853605</v>
      </c>
      <c r="M469" s="5">
        <f>LN(Таблица1[[#This Row],[Аэрофлот - объём]])</f>
        <v>16.751836717020165</v>
      </c>
      <c r="N469" s="6">
        <f>Таблица1[[#This Row],[БСП ао - цена]]*10</f>
        <v>450</v>
      </c>
      <c r="O469" s="6">
        <f>Таблица1[[#This Row],[Аэрофлот - цена]]*10</f>
        <v>1046.5999999999999</v>
      </c>
      <c r="P469" s="5">
        <f>Таблица1[[#This Row],[БСП ао - объём]]*Таблица1[[#This Row],[БСП ао - цена]]</f>
        <v>14850000</v>
      </c>
      <c r="Q469" s="5">
        <f>Таблица1[[#This Row],[СевСт-ао - объём]]*Таблица1[[#This Row],[СевСт-ао цена]]</f>
        <v>2944681375</v>
      </c>
      <c r="R469" s="5">
        <f>Таблица1[[#This Row],[Аэрофлот - объём]]*Таблица1[[#This Row],[Аэрофлот - цена]]</f>
        <v>1972472596.8</v>
      </c>
      <c r="S469" s="5">
        <f>(Таблица1[[#This Row],[БСП ао - цена]]-AVERAGE(Таблица1[БСП ао - цена]))/_xlfn.STDEV.S(Таблица1[БСП ао - цена])</f>
        <v>-0.58219251486480117</v>
      </c>
      <c r="T469" s="5">
        <f>(Таблица1[[#This Row],[БСП ао - цена]]-MIN(Таблица1[БСП ао - цена]))/(MAX(Таблица1[БСП ао - цена])-MIN(Таблица1[БСП ао - цена]))</f>
        <v>0.13608314387788242</v>
      </c>
      <c r="U469" s="5">
        <f>(Таблица1[[#This Row],[СевСт-ао цена]]-AVERAGE(Таблица1[СевСт-ао цена]))/_xlfn.STDEV.S(Таблица1[СевСт-ао цена])</f>
        <v>0.62105547210986012</v>
      </c>
      <c r="V469" s="5">
        <f>(Таблица1[[#This Row],[СевСт-ао цена]]-MIN(Таблица1[СевСт-ао цена]))/(MAX(Таблица1[СевСт-ао цена])-MIN(Таблица1[СевСт-ао цена]))</f>
        <v>0.45632403972717483</v>
      </c>
      <c r="W469" s="5">
        <f>(Таблица1[[#This Row],[Аэрофлот - цена]]-AVERAGE(Таблица1[Аэрофлот - цена]))/_xlfn.STDEV.S(Таблица1[Аэрофлот - цена])</f>
        <v>0.6051139386973422</v>
      </c>
      <c r="X469" s="5">
        <f>(Таблица1[[#This Row],[Аэрофлот - цена]]-MIN(Таблица1[Аэрофлот - цена]))/(MAX(Таблица1[Аэрофлот - цена])-MIN(Таблица1[Аэрофлот - цена]))</f>
        <v>0.42341671101649814</v>
      </c>
    </row>
    <row r="470" spans="1:24" x14ac:dyDescent="0.25">
      <c r="A470" s="1">
        <v>43479</v>
      </c>
      <c r="B470" s="6">
        <v>44.88</v>
      </c>
      <c r="C470" s="6">
        <v>954.8</v>
      </c>
      <c r="D470" s="6">
        <v>107</v>
      </c>
      <c r="E470">
        <v>431410</v>
      </c>
      <c r="F470">
        <v>2700290</v>
      </c>
      <c r="G470">
        <v>30551690</v>
      </c>
      <c r="H470" s="5">
        <f>(Таблица1[[#This Row],[БСП ао - цена]]-B469)/B469</f>
        <v>-2.6666666666666098E-3</v>
      </c>
      <c r="I470" s="5">
        <f>(Таблица1[[#This Row],[СевСт-ао цена]]-C469)/C469</f>
        <v>-1.8200514138817528E-2</v>
      </c>
      <c r="J470" s="5">
        <f>(Таблица1[[#This Row],[Аэрофлот - цена]]-D469)/D469</f>
        <v>2.2358111981654917E-2</v>
      </c>
      <c r="K470" s="5">
        <f>LN(Таблица1[[#This Row],[БСП ао - объём]])</f>
        <v>12.974814193011602</v>
      </c>
      <c r="L470" s="5">
        <f>LN(Таблица1[[#This Row],[СевСт-ао - объём]])</f>
        <v>14.808869732614202</v>
      </c>
      <c r="M470" s="5">
        <f>LN(Таблица1[[#This Row],[Аэрофлот - объём]])</f>
        <v>17.234930561200766</v>
      </c>
      <c r="N470" s="6">
        <f>Таблица1[[#This Row],[БСП ао - цена]]*10</f>
        <v>448.8</v>
      </c>
      <c r="O470" s="6">
        <f>Таблица1[[#This Row],[Аэрофлот - цена]]*10</f>
        <v>1070</v>
      </c>
      <c r="P470" s="5">
        <f>Таблица1[[#This Row],[БСП ао - объём]]*Таблица1[[#This Row],[БСП ао - цена]]</f>
        <v>19361680.800000001</v>
      </c>
      <c r="Q470" s="5">
        <f>Таблица1[[#This Row],[СевСт-ао - объём]]*Таблица1[[#This Row],[СевСт-ао цена]]</f>
        <v>2578236892</v>
      </c>
      <c r="R470" s="5">
        <f>Таблица1[[#This Row],[Аэрофлот - объём]]*Таблица1[[#This Row],[Аэрофлот - цена]]</f>
        <v>3269030830</v>
      </c>
      <c r="S470" s="5">
        <f>(Таблица1[[#This Row],[БСП ао - цена]]-AVERAGE(Таблица1[БСП ао - цена]))/_xlfn.STDEV.S(Таблица1[БСП ао - цена])</f>
        <v>-0.58611108906434362</v>
      </c>
      <c r="T470" s="5">
        <f>(Таблица1[[#This Row],[БСП ао - цена]]-MIN(Таблица1[БСП ао - цена]))/(MAX(Таблица1[БСП ао - цена])-MIN(Таблица1[БСП ао - цена]))</f>
        <v>0.13530367002273466</v>
      </c>
      <c r="U470" s="5">
        <f>(Таблица1[[#This Row],[СевСт-ао цена]]-AVERAGE(Таблица1[СевСт-ао цена]))/_xlfn.STDEV.S(Таблица1[СевСт-ао цена])</f>
        <v>0.57455618689734667</v>
      </c>
      <c r="V470" s="5">
        <f>(Таблица1[[#This Row],[СевСт-ао цена]]-MIN(Таблица1[СевСт-ао цена]))/(MAX(Таблица1[СевСт-ао цена])-MIN(Таблица1[СевСт-ао цена]))</f>
        <v>0.44573411511307881</v>
      </c>
      <c r="W470" s="5">
        <f>(Таблица1[[#This Row],[Аэрофлот - цена]]-AVERAGE(Таблица1[Аэрофлот - цена]))/_xlfn.STDEV.S(Таблица1[Аэрофлот - цена])</f>
        <v>0.66366097828252346</v>
      </c>
      <c r="X470" s="5">
        <f>(Таблица1[[#This Row],[Аэрофлот - цена]]-MIN(Таблица1[Аэрофлот - цена]))/(MAX(Таблица1[Аэрофлот - цена])-MIN(Таблица1[Аэрофлот - цена]))</f>
        <v>0.435870143693454</v>
      </c>
    </row>
    <row r="471" spans="1:24" x14ac:dyDescent="0.25">
      <c r="A471" s="1">
        <v>43486</v>
      </c>
      <c r="B471" s="6">
        <v>47.64</v>
      </c>
      <c r="C471" s="6">
        <v>951</v>
      </c>
      <c r="D471" s="6">
        <v>105.7</v>
      </c>
      <c r="E471">
        <v>1252950</v>
      </c>
      <c r="F471">
        <v>2731890</v>
      </c>
      <c r="G471">
        <v>17309320</v>
      </c>
      <c r="H471" s="5">
        <f>(Таблица1[[#This Row],[БСП ао - цена]]-B470)/B470</f>
        <v>6.1497326203208511E-2</v>
      </c>
      <c r="I471" s="5">
        <f>(Таблица1[[#This Row],[СевСт-ао цена]]-C470)/C470</f>
        <v>-3.9798910766652229E-3</v>
      </c>
      <c r="J471" s="5">
        <f>(Таблица1[[#This Row],[Аэрофлот - цена]]-D470)/D470</f>
        <v>-1.2149532710280348E-2</v>
      </c>
      <c r="K471" s="5">
        <f>LN(Таблица1[[#This Row],[БСП ао - объём]])</f>
        <v>14.041011328852163</v>
      </c>
      <c r="L471" s="5">
        <f>LN(Таблица1[[#This Row],[СевСт-ао - объём]])</f>
        <v>14.820504235319028</v>
      </c>
      <c r="M471" s="5">
        <f>LN(Таблица1[[#This Row],[Аэрофлот - объём]])</f>
        <v>16.666755642729701</v>
      </c>
      <c r="N471" s="6">
        <f>Таблица1[[#This Row],[БСП ао - цена]]*10</f>
        <v>476.4</v>
      </c>
      <c r="O471" s="6">
        <f>Таблица1[[#This Row],[Аэрофлот - цена]]*10</f>
        <v>1057</v>
      </c>
      <c r="P471" s="5">
        <f>Таблица1[[#This Row],[БСП ао - объём]]*Таблица1[[#This Row],[БСП ао - цена]]</f>
        <v>59690538</v>
      </c>
      <c r="Q471" s="5">
        <f>Таблица1[[#This Row],[СевСт-ао - объём]]*Таблица1[[#This Row],[СевСт-ао цена]]</f>
        <v>2598027390</v>
      </c>
      <c r="R471" s="5">
        <f>Таблица1[[#This Row],[Аэрофлот - объём]]*Таблица1[[#This Row],[Аэрофлот - цена]]</f>
        <v>1829595124</v>
      </c>
      <c r="S471" s="5">
        <f>(Таблица1[[#This Row],[БСП ао - цена]]-AVERAGE(Таблица1[БСП ао - цена]))/_xlfn.STDEV.S(Таблица1[БСП ао - цена])</f>
        <v>-0.49598388247486741</v>
      </c>
      <c r="T471" s="5">
        <f>(Таблица1[[#This Row],[БСП ао - цена]]-MIN(Таблица1[БСП ао - цена]))/(MAX(Таблица1[БСП ао - цена])-MIN(Таблица1[БСП ао - цена]))</f>
        <v>0.1532315686911335</v>
      </c>
      <c r="U471" s="5">
        <f>(Таблица1[[#This Row],[СевСт-ао цена]]-AVERAGE(Таблица1[СевСт-ао цена]))/_xlfn.STDEV.S(Таблица1[СевСт-ао цена])</f>
        <v>0.56457328950708963</v>
      </c>
      <c r="V471" s="5">
        <f>(Таблица1[[#This Row],[СевСт-ао цена]]-MIN(Таблица1[СевСт-ао цена]))/(MAX(Таблица1[СевСт-ао цена])-MIN(Таблица1[СевСт-ао цена]))</f>
        <v>0.4434605719755893</v>
      </c>
      <c r="W471" s="5">
        <f>(Таблица1[[#This Row],[Аэрофлот - цена]]-AVERAGE(Таблица1[Аэрофлот - цена]))/_xlfn.STDEV.S(Таблица1[Аэрофлот - цена])</f>
        <v>0.63113484517964513</v>
      </c>
      <c r="X471" s="5">
        <f>(Таблица1[[#This Row],[Аэрофлот - цена]]-MIN(Таблица1[Аэрофлот - цена]))/(MAX(Таблица1[Аэрофлот - цена])-MIN(Таблица1[Аэрофлот - цена]))</f>
        <v>0.428951569984034</v>
      </c>
    </row>
    <row r="472" spans="1:24" x14ac:dyDescent="0.25">
      <c r="A472" s="1">
        <v>43493</v>
      </c>
      <c r="B472" s="6">
        <v>48.76</v>
      </c>
      <c r="C472" s="6">
        <v>1014.8</v>
      </c>
      <c r="D472" s="6">
        <v>105.22</v>
      </c>
      <c r="E472">
        <v>1099140</v>
      </c>
      <c r="F472">
        <v>4987290</v>
      </c>
      <c r="G472">
        <v>26519490</v>
      </c>
      <c r="H472" s="5">
        <f>(Таблица1[[#This Row],[БСП ао - цена]]-B471)/B471</f>
        <v>2.3509655751469301E-2</v>
      </c>
      <c r="I472" s="5">
        <f>(Таблица1[[#This Row],[СевСт-ао цена]]-C471)/C471</f>
        <v>6.7087276550998901E-2</v>
      </c>
      <c r="J472" s="5">
        <f>(Таблица1[[#This Row],[Аэрофлот - цена]]-D471)/D471</f>
        <v>-4.5411542100284195E-3</v>
      </c>
      <c r="K472" s="5">
        <f>LN(Таблица1[[#This Row],[БСП ао - объём]])</f>
        <v>13.91003861380756</v>
      </c>
      <c r="L472" s="5">
        <f>LN(Таблица1[[#This Row],[СевСт-ао - объём]])</f>
        <v>15.422403234030647</v>
      </c>
      <c r="M472" s="5">
        <f>LN(Таблица1[[#This Row],[Аэрофлот - объём]])</f>
        <v>17.093390492327792</v>
      </c>
      <c r="N472" s="6">
        <f>Таблица1[[#This Row],[БСП ао - цена]]*10</f>
        <v>487.59999999999997</v>
      </c>
      <c r="O472" s="6">
        <f>Таблица1[[#This Row],[Аэрофлот - цена]]*10</f>
        <v>1052.2</v>
      </c>
      <c r="P472" s="5">
        <f>Таблица1[[#This Row],[БСП ао - объём]]*Таблица1[[#This Row],[БСП ао - цена]]</f>
        <v>53594066.399999999</v>
      </c>
      <c r="Q472" s="5">
        <f>Таблица1[[#This Row],[СевСт-ао - объём]]*Таблица1[[#This Row],[СевСт-ао цена]]</f>
        <v>5061101892</v>
      </c>
      <c r="R472" s="5">
        <f>Таблица1[[#This Row],[Аэрофлот - объём]]*Таблица1[[#This Row],[Аэрофлот - цена]]</f>
        <v>2790380737.8000002</v>
      </c>
      <c r="S472" s="5">
        <f>(Таблица1[[#This Row],[БСП ао - цена]]-AVERAGE(Таблица1[БСП ао - цена]))/_xlfn.STDEV.S(Таблица1[БСП ао - цена])</f>
        <v>-0.45941052327913801</v>
      </c>
      <c r="T472" s="5">
        <f>(Таблица1[[#This Row],[БСП ао - цена]]-MIN(Таблица1[БСП ао - цена]))/(MAX(Таблица1[БСП ао - цена])-MIN(Таблица1[БСП ао - цена]))</f>
        <v>0.16050665800584604</v>
      </c>
      <c r="U472" s="5">
        <f>(Таблица1[[#This Row],[СевСт-ао цена]]-AVERAGE(Таблица1[СевСт-ао цена]))/_xlfn.STDEV.S(Таблица1[СевСт-ао цена])</f>
        <v>0.7321808825329853</v>
      </c>
      <c r="V472" s="5">
        <f>(Таблица1[[#This Row],[СевСт-ао цена]]-MIN(Таблица1[СевСт-ао цена]))/(MAX(Таблица1[СевСт-ао цена])-MIN(Таблица1[СевСт-ао цена]))</f>
        <v>0.48163216465238717</v>
      </c>
      <c r="W472" s="5">
        <f>(Таблица1[[#This Row],[Аэрофлот - цена]]-AVERAGE(Таблица1[Аэрофлот - цена]))/_xlfn.STDEV.S(Таблица1[Аэрофлот - цена])</f>
        <v>0.61912519603396687</v>
      </c>
      <c r="X472" s="5">
        <f>(Таблица1[[#This Row],[Аэрофлот - цена]]-MIN(Таблица1[Аэрофлот - цена]))/(MAX(Таблица1[Аэрофлот - цена])-MIN(Таблица1[Аэрофлот - цена]))</f>
        <v>0.42639701969132521</v>
      </c>
    </row>
    <row r="473" spans="1:24" x14ac:dyDescent="0.25">
      <c r="A473" s="1">
        <v>43500</v>
      </c>
      <c r="B473" s="6">
        <v>49</v>
      </c>
      <c r="C473" s="6">
        <v>1022.2</v>
      </c>
      <c r="D473" s="6">
        <v>101.9</v>
      </c>
      <c r="E473">
        <v>1708060</v>
      </c>
      <c r="F473">
        <v>4388660</v>
      </c>
      <c r="G473">
        <v>31690340</v>
      </c>
      <c r="H473" s="5">
        <f>(Таблица1[[#This Row],[БСП ао - цена]]-B472)/B472</f>
        <v>4.922067268252707E-3</v>
      </c>
      <c r="I473" s="5">
        <f>(Таблица1[[#This Row],[СевСт-ао цена]]-C472)/C472</f>
        <v>7.2920772566023757E-3</v>
      </c>
      <c r="J473" s="5">
        <f>(Таблица1[[#This Row],[Аэрофлот - цена]]-D472)/D472</f>
        <v>-3.1552936704048594E-2</v>
      </c>
      <c r="K473" s="5">
        <f>LN(Таблица1[[#This Row],[БСП ао - объём]])</f>
        <v>14.350868781519271</v>
      </c>
      <c r="L473" s="5">
        <f>LN(Таблица1[[#This Row],[СевСт-ао - объём]])</f>
        <v>15.294534499276439</v>
      </c>
      <c r="M473" s="5">
        <f>LN(Таблица1[[#This Row],[Аэрофлот - объём]])</f>
        <v>17.271522460546123</v>
      </c>
      <c r="N473" s="6">
        <f>Таблица1[[#This Row],[БСП ао - цена]]*10</f>
        <v>490</v>
      </c>
      <c r="O473" s="6">
        <f>Таблица1[[#This Row],[Аэрофлот - цена]]*10</f>
        <v>1019</v>
      </c>
      <c r="P473" s="5">
        <f>Таблица1[[#This Row],[БСП ао - объём]]*Таблица1[[#This Row],[БСП ао - цена]]</f>
        <v>83694940</v>
      </c>
      <c r="Q473" s="5">
        <f>Таблица1[[#This Row],[СевСт-ао - объём]]*Таблица1[[#This Row],[СевСт-ао цена]]</f>
        <v>4486088252</v>
      </c>
      <c r="R473" s="5">
        <f>Таблица1[[#This Row],[Аэрофлот - объём]]*Таблица1[[#This Row],[Аэрофлот - цена]]</f>
        <v>3229245646</v>
      </c>
      <c r="S473" s="5">
        <f>(Таблица1[[#This Row],[БСП ао - цена]]-AVERAGE(Таблица1[БСП ао - цена]))/_xlfn.STDEV.S(Таблица1[БСП ао - цена])</f>
        <v>-0.45157337488005306</v>
      </c>
      <c r="T473" s="5">
        <f>(Таблица1[[#This Row],[БСП ао - цена]]-MIN(Таблица1[БСП ао - цена]))/(MAX(Таблица1[БСП ао - цена])-MIN(Таблица1[БСП ао - цена]))</f>
        <v>0.16206560571614162</v>
      </c>
      <c r="U473" s="5">
        <f>(Таблица1[[#This Row],[СевСт-ао цена]]-AVERAGE(Таблица1[СевСт-ао цена]))/_xlfn.STDEV.S(Таблица1[СевСт-ао цена])</f>
        <v>0.75162126166138099</v>
      </c>
      <c r="V473" s="5">
        <f>(Таблица1[[#This Row],[СевСт-ао цена]]-MIN(Таблица1[СевСт-ао цена]))/(MAX(Таблица1[СевСт-ао цена])-MIN(Таблица1[СевСт-ао цена]))</f>
        <v>0.48605959076223526</v>
      </c>
      <c r="W473" s="5">
        <f>(Таблица1[[#This Row],[Аэрофлот - цена]]-AVERAGE(Таблица1[Аэрофлот - цена]))/_xlfn.STDEV.S(Таблица1[Аэрофлот - цена])</f>
        <v>0.53605845610969283</v>
      </c>
      <c r="X473" s="5">
        <f>(Таблица1[[#This Row],[Аэрофлот - цена]]-MIN(Таблица1[Аэрофлот - цена]))/(MAX(Таблица1[Аэрофлот - цена])-MIN(Таблица1[Аэрофлот - цена]))</f>
        <v>0.40872804683342207</v>
      </c>
    </row>
    <row r="474" spans="1:24" x14ac:dyDescent="0.25">
      <c r="A474" s="1">
        <v>43507</v>
      </c>
      <c r="B474" s="6">
        <v>49.5</v>
      </c>
      <c r="C474" s="6">
        <v>1024.2</v>
      </c>
      <c r="D474" s="6">
        <v>101.62</v>
      </c>
      <c r="E474">
        <v>631410</v>
      </c>
      <c r="F474">
        <v>3345280</v>
      </c>
      <c r="G474">
        <v>21993760</v>
      </c>
      <c r="H474" s="5">
        <f>(Таблица1[[#This Row],[БСП ао - цена]]-B473)/B473</f>
        <v>1.020408163265306E-2</v>
      </c>
      <c r="I474" s="5">
        <f>(Таблица1[[#This Row],[СевСт-ао цена]]-C473)/C473</f>
        <v>1.9565642731363725E-3</v>
      </c>
      <c r="J474" s="5">
        <f>(Таблица1[[#This Row],[Аэрофлот - цена]]-D473)/D473</f>
        <v>-2.7477919528950063E-3</v>
      </c>
      <c r="K474" s="5">
        <f>LN(Таблица1[[#This Row],[БСП ао - объём]])</f>
        <v>13.355710692801328</v>
      </c>
      <c r="L474" s="5">
        <f>LN(Таблица1[[#This Row],[СевСт-ао - объём]])</f>
        <v>15.02306095506664</v>
      </c>
      <c r="M474" s="5">
        <f>LN(Таблица1[[#This Row],[Аэрофлот - объём]])</f>
        <v>16.906269334726552</v>
      </c>
      <c r="N474" s="6">
        <f>Таблица1[[#This Row],[БСП ао - цена]]*10</f>
        <v>495</v>
      </c>
      <c r="O474" s="6">
        <f>Таблица1[[#This Row],[Аэрофлот - цена]]*10</f>
        <v>1016.2</v>
      </c>
      <c r="P474" s="5">
        <f>Таблица1[[#This Row],[БСП ао - объём]]*Таблица1[[#This Row],[БСП ао - цена]]</f>
        <v>31254795</v>
      </c>
      <c r="Q474" s="5">
        <f>Таблица1[[#This Row],[СевСт-ао - объём]]*Таблица1[[#This Row],[СевСт-ао цена]]</f>
        <v>3426235776</v>
      </c>
      <c r="R474" s="5">
        <f>Таблица1[[#This Row],[Аэрофлот - объём]]*Таблица1[[#This Row],[Аэрофлот - цена]]</f>
        <v>2235005891.2000003</v>
      </c>
      <c r="S474" s="5">
        <f>(Таблица1[[#This Row],[БСП ао - цена]]-AVERAGE(Таблица1[БСП ао - цена]))/_xlfn.STDEV.S(Таблица1[БСП ао - цена])</f>
        <v>-0.43524598238195955</v>
      </c>
      <c r="T474" s="5">
        <f>(Таблица1[[#This Row],[БСП ао - цена]]-MIN(Таблица1[БСП ао - цена]))/(MAX(Таблица1[БСП ао - цена])-MIN(Таблица1[БСП ао - цена]))</f>
        <v>0.16531341344592401</v>
      </c>
      <c r="U474" s="5">
        <f>(Таблица1[[#This Row],[СевСт-ао цена]]-AVERAGE(Таблица1[СевСт-ао цена]))/_xlfn.STDEV.S(Таблица1[СевСт-ао цена])</f>
        <v>0.75687541818256898</v>
      </c>
      <c r="V474" s="5">
        <f>(Таблица1[[#This Row],[СевСт-ао цена]]-MIN(Таблица1[СевСт-ао цена]))/(MAX(Таблица1[СевСт-ао цена])-MIN(Таблица1[СевСт-ао цена]))</f>
        <v>0.48725619241354556</v>
      </c>
      <c r="W474" s="5">
        <f>(Таблица1[[#This Row],[Аэрофлот - цена]]-AVERAGE(Таблица1[Аэрофлот - цена]))/_xlfn.STDEV.S(Таблица1[Аэрофлот - цена])</f>
        <v>0.5290528274413806</v>
      </c>
      <c r="X474" s="5">
        <f>(Таблица1[[#This Row],[Аэрофлот - цена]]-MIN(Таблица1[Аэрофлот - цена]))/(MAX(Таблица1[Аэрофлот - цена])-MIN(Таблица1[Аэрофлот - цена]))</f>
        <v>0.40723789249600856</v>
      </c>
    </row>
    <row r="475" spans="1:24" x14ac:dyDescent="0.25">
      <c r="A475" s="1">
        <v>43514</v>
      </c>
      <c r="B475" s="6">
        <v>50.56</v>
      </c>
      <c r="C475" s="6">
        <v>1001.6</v>
      </c>
      <c r="D475" s="6">
        <v>100.12</v>
      </c>
      <c r="E475">
        <v>446860</v>
      </c>
      <c r="F475">
        <v>2497710</v>
      </c>
      <c r="G475">
        <v>17729920</v>
      </c>
      <c r="H475" s="5">
        <f>(Таблица1[[#This Row],[БСП ао - цена]]-B474)/B474</f>
        <v>2.1414141414141458E-2</v>
      </c>
      <c r="I475" s="5">
        <f>(Таблица1[[#This Row],[СевСт-ао цена]]-C474)/C474</f>
        <v>-2.2066002733841069E-2</v>
      </c>
      <c r="J475" s="5">
        <f>(Таблица1[[#This Row],[Аэрофлот - цена]]-D474)/D474</f>
        <v>-1.4760873843731549E-2</v>
      </c>
      <c r="K475" s="5">
        <f>LN(Таблица1[[#This Row],[БСП ао - объём]])</f>
        <v>13.010000625433477</v>
      </c>
      <c r="L475" s="5">
        <f>LN(Таблица1[[#This Row],[СевСт-ао - объём]])</f>
        <v>14.73088487005406</v>
      </c>
      <c r="M475" s="5">
        <f>LN(Таблица1[[#This Row],[Аэрофлот - объём]])</f>
        <v>16.690764165913873</v>
      </c>
      <c r="N475" s="6">
        <f>Таблица1[[#This Row],[БСП ао - цена]]*10</f>
        <v>505.6</v>
      </c>
      <c r="O475" s="6">
        <f>Таблица1[[#This Row],[Аэрофлот - цена]]*10</f>
        <v>1001.2</v>
      </c>
      <c r="P475" s="5">
        <f>Таблица1[[#This Row],[БСП ао - объём]]*Таблица1[[#This Row],[БСП ао - цена]]</f>
        <v>22593241.600000001</v>
      </c>
      <c r="Q475" s="5">
        <f>Таблица1[[#This Row],[СевСт-ао - объём]]*Таблица1[[#This Row],[СевСт-ао цена]]</f>
        <v>2501706336</v>
      </c>
      <c r="R475" s="5">
        <f>Таблица1[[#This Row],[Аэрофлот - объём]]*Таблица1[[#This Row],[Аэрофлот - цена]]</f>
        <v>1775119590.4000001</v>
      </c>
      <c r="S475" s="5">
        <f>(Таблица1[[#This Row],[БСП ао - цена]]-AVERAGE(Таблица1[БСП ао - цена]))/_xlfn.STDEV.S(Таблица1[БСП ао - цена])</f>
        <v>-0.40063191028600126</v>
      </c>
      <c r="T475" s="5">
        <f>(Таблица1[[#This Row],[БСП ао - цена]]-MIN(Таблица1[БСП ао - цена]))/(MAX(Таблица1[БСП ао - цена])-MIN(Таблица1[БСП ао - цена]))</f>
        <v>0.17219876583306271</v>
      </c>
      <c r="U475" s="5">
        <f>(Таблица1[[#This Row],[СевСт-ао цена]]-AVERAGE(Таблица1[СевСт-ао цена]))/_xlfn.STDEV.S(Таблица1[СевСт-ао цена])</f>
        <v>0.69750344949314502</v>
      </c>
      <c r="V475" s="5">
        <f>(Таблица1[[#This Row],[СевСт-ао цена]]-MIN(Таблица1[СевСт-ао цена]))/(MAX(Таблица1[СевСт-ао цена])-MIN(Таблица1[СевСт-ао цена]))</f>
        <v>0.47373459375373933</v>
      </c>
      <c r="W475" s="5">
        <f>(Таблица1[[#This Row],[Аэрофлот - цена]]-AVERAGE(Таблица1[Аэрофлот - цена]))/_xlfn.STDEV.S(Таблица1[Аэрофлот - цена])</f>
        <v>0.49152267386113624</v>
      </c>
      <c r="X475" s="5">
        <f>(Таблица1[[#This Row],[Аэрофлот - цена]]-MIN(Таблица1[Аэрофлот - цена]))/(MAX(Таблица1[Аэрофлот - цена])-MIN(Таблица1[Аэрофлот - цена]))</f>
        <v>0.39925492283129327</v>
      </c>
    </row>
    <row r="476" spans="1:24" x14ac:dyDescent="0.25">
      <c r="A476" s="1">
        <v>43521</v>
      </c>
      <c r="B476" s="6">
        <v>50.2</v>
      </c>
      <c r="C476" s="6">
        <v>1029</v>
      </c>
      <c r="D476" s="6">
        <v>96.76</v>
      </c>
      <c r="E476">
        <v>267800</v>
      </c>
      <c r="F476">
        <v>3189380</v>
      </c>
      <c r="G476">
        <v>27274950</v>
      </c>
      <c r="H476" s="5">
        <f>(Таблица1[[#This Row],[БСП ао - цена]]-B475)/B475</f>
        <v>-7.1202531645569505E-3</v>
      </c>
      <c r="I476" s="5">
        <f>(Таблица1[[#This Row],[СевСт-ао цена]]-C475)/C475</f>
        <v>2.7356230031948859E-2</v>
      </c>
      <c r="J476" s="5">
        <f>(Таблица1[[#This Row],[Аэрофлот - цена]]-D475)/D475</f>
        <v>-3.3559728326008779E-2</v>
      </c>
      <c r="K476" s="5">
        <f>LN(Таблица1[[#This Row],[БСП ао - объём]])</f>
        <v>12.497995712239209</v>
      </c>
      <c r="L476" s="5">
        <f>LN(Таблица1[[#This Row],[СевСт-ао - объём]])</f>
        <v>14.975337098504415</v>
      </c>
      <c r="M476" s="5">
        <f>LN(Таблица1[[#This Row],[Аэрофлот - объём]])</f>
        <v>17.121479256501161</v>
      </c>
      <c r="N476" s="6">
        <f>Таблица1[[#This Row],[БСП ао - цена]]*10</f>
        <v>502</v>
      </c>
      <c r="O476" s="6">
        <f>Таблица1[[#This Row],[Аэрофлот - цена]]*10</f>
        <v>967.6</v>
      </c>
      <c r="P476" s="5">
        <f>Таблица1[[#This Row],[БСП ао - объём]]*Таблица1[[#This Row],[БСП ао - цена]]</f>
        <v>13443560</v>
      </c>
      <c r="Q476" s="5">
        <f>Таблица1[[#This Row],[СевСт-ао - объём]]*Таблица1[[#This Row],[СевСт-ао цена]]</f>
        <v>3281872020</v>
      </c>
      <c r="R476" s="5">
        <f>Таблица1[[#This Row],[Аэрофлот - объём]]*Таблица1[[#This Row],[Аэрофлот - цена]]</f>
        <v>2639124162</v>
      </c>
      <c r="S476" s="5">
        <f>(Таблица1[[#This Row],[БСП ао - цена]]-AVERAGE(Таблица1[БСП ао - цена]))/_xlfn.STDEV.S(Таблица1[БСП ао - цена])</f>
        <v>-0.41238763288462854</v>
      </c>
      <c r="T476" s="5">
        <f>(Таблица1[[#This Row],[БСП ао - цена]]-MIN(Таблица1[БСП ао - цена]))/(MAX(Таблица1[БСП ао - цена])-MIN(Таблица1[БСП ао - цена]))</f>
        <v>0.1698603442676194</v>
      </c>
      <c r="U476" s="5">
        <f>(Таблица1[[#This Row],[СевСт-ао цена]]-AVERAGE(Таблица1[СевСт-ао цена]))/_xlfn.STDEV.S(Таблица1[СевСт-ао цена])</f>
        <v>0.76948539383341996</v>
      </c>
      <c r="V476" s="5">
        <f>(Таблица1[[#This Row],[СевСт-ао цена]]-MIN(Таблица1[СевСт-ао цена]))/(MAX(Таблица1[СевСт-ао цена])-MIN(Таблица1[СевСт-ао цена]))</f>
        <v>0.49012803637669022</v>
      </c>
      <c r="W476" s="5">
        <f>(Таблица1[[#This Row],[Аэрофлот - цена]]-AVERAGE(Таблица1[Аэрофлот - цена]))/_xlfn.STDEV.S(Таблица1[Аэрофлот - цена])</f>
        <v>0.40745512984138899</v>
      </c>
      <c r="X476" s="5">
        <f>(Таблица1[[#This Row],[Аэрофлот - цена]]-MIN(Таблица1[Аэрофлот - цена]))/(MAX(Таблица1[Аэрофлот - цена])-MIN(Таблица1[Аэрофлот - цена]))</f>
        <v>0.38137307078233101</v>
      </c>
    </row>
    <row r="477" spans="1:24" x14ac:dyDescent="0.25">
      <c r="A477" s="1">
        <v>43528</v>
      </c>
      <c r="B477" s="6">
        <v>51</v>
      </c>
      <c r="C477" s="6">
        <v>1020.8</v>
      </c>
      <c r="D477" s="6">
        <v>99.68</v>
      </c>
      <c r="E477">
        <v>262060</v>
      </c>
      <c r="F477">
        <v>2735400</v>
      </c>
      <c r="G477">
        <v>25632230</v>
      </c>
      <c r="H477" s="5">
        <f>(Таблица1[[#This Row],[БСП ао - цена]]-B476)/B476</f>
        <v>1.5936254980079625E-2</v>
      </c>
      <c r="I477" s="5">
        <f>(Таблица1[[#This Row],[СевСт-ао цена]]-C476)/C476</f>
        <v>-7.9689018464529117E-3</v>
      </c>
      <c r="J477" s="5">
        <f>(Таблица1[[#This Row],[Аэрофлот - цена]]-D476)/D476</f>
        <v>3.0177759404712706E-2</v>
      </c>
      <c r="K477" s="5">
        <f>LN(Таблица1[[#This Row],[БСП ао - объём]])</f>
        <v>12.476328764158577</v>
      </c>
      <c r="L477" s="5">
        <f>LN(Таблица1[[#This Row],[СевСт-ао - объём]])</f>
        <v>14.821788235429588</v>
      </c>
      <c r="M477" s="5">
        <f>LN(Таблица1[[#This Row],[Аэрофлот - объём]])</f>
        <v>17.059361101968516</v>
      </c>
      <c r="N477" s="6">
        <f>Таблица1[[#This Row],[БСП ао - цена]]*10</f>
        <v>510</v>
      </c>
      <c r="O477" s="6">
        <f>Таблица1[[#This Row],[Аэрофлот - цена]]*10</f>
        <v>996.80000000000007</v>
      </c>
      <c r="P477" s="5">
        <f>Таблица1[[#This Row],[БСП ао - объём]]*Таблица1[[#This Row],[БСП ао - цена]]</f>
        <v>13365060</v>
      </c>
      <c r="Q477" s="5">
        <f>Таблица1[[#This Row],[СевСт-ао - объём]]*Таблица1[[#This Row],[СевСт-ао цена]]</f>
        <v>2792296320</v>
      </c>
      <c r="R477" s="5">
        <f>Таблица1[[#This Row],[Аэрофлот - объём]]*Таблица1[[#This Row],[Аэрофлот - цена]]</f>
        <v>2555020686.4000001</v>
      </c>
      <c r="S477" s="5">
        <f>(Таблица1[[#This Row],[БСП ао - цена]]-AVERAGE(Таблица1[БСП ао - цена]))/_xlfn.STDEV.S(Таблица1[БСП ао - цена])</f>
        <v>-0.38626380488767903</v>
      </c>
      <c r="T477" s="5">
        <f>(Таблица1[[#This Row],[БСП ао - цена]]-MIN(Таблица1[БСП ао - цена]))/(MAX(Таблица1[БСП ао - цена])-MIN(Таблица1[БСП ао - цена]))</f>
        <v>0.17505683663527119</v>
      </c>
      <c r="U477" s="5">
        <f>(Таблица1[[#This Row],[СевСт-ао цена]]-AVERAGE(Таблица1[СевСт-ао цена]))/_xlfn.STDEV.S(Таблица1[СевСт-ао цена])</f>
        <v>0.74794335209654916</v>
      </c>
      <c r="V477" s="5">
        <f>(Таблица1[[#This Row],[СевСт-ао цена]]-MIN(Таблица1[СевСт-ао цена]))/(MAX(Таблица1[СевСт-ао цена])-MIN(Таблица1[СевСт-ао цена]))</f>
        <v>0.48522196960631803</v>
      </c>
      <c r="W477" s="5">
        <f>(Таблица1[[#This Row],[Аэрофлот - цена]]-AVERAGE(Таблица1[Аэрофлот - цена]))/_xlfn.STDEV.S(Таблица1[Аэрофлот - цена])</f>
        <v>0.4805138288109313</v>
      </c>
      <c r="X477" s="5">
        <f>(Таблица1[[#This Row],[Аэрофлот - цена]]-MIN(Таблица1[Аэрофлот - цена]))/(MAX(Таблица1[Аэрофлот - цена])-MIN(Таблица1[Аэрофлот - цена]))</f>
        <v>0.39691325172964348</v>
      </c>
    </row>
    <row r="478" spans="1:24" x14ac:dyDescent="0.25">
      <c r="A478" s="1">
        <v>43535</v>
      </c>
      <c r="B478" s="6">
        <v>51.52</v>
      </c>
      <c r="C478" s="6">
        <v>1036.8</v>
      </c>
      <c r="D478" s="6">
        <v>100.08</v>
      </c>
      <c r="E478">
        <v>348250</v>
      </c>
      <c r="F478">
        <v>3883410</v>
      </c>
      <c r="G478">
        <v>25735800</v>
      </c>
      <c r="H478" s="5">
        <f>(Таблица1[[#This Row],[БСП ао - цена]]-B477)/B477</f>
        <v>1.019607843137261E-2</v>
      </c>
      <c r="I478" s="5">
        <f>(Таблица1[[#This Row],[СевСт-ао цена]]-C477)/C477</f>
        <v>1.5673981191222573E-2</v>
      </c>
      <c r="J478" s="5">
        <f>(Таблица1[[#This Row],[Аэрофлот - цена]]-D477)/D477</f>
        <v>4.0128410914926907E-3</v>
      </c>
      <c r="K478" s="5">
        <f>LN(Таблица1[[#This Row],[БСП ао - объём]])</f>
        <v>12.760675891642052</v>
      </c>
      <c r="L478" s="5">
        <f>LN(Таблица1[[#This Row],[СевСт-ао - объём]])</f>
        <v>15.172224191602265</v>
      </c>
      <c r="M478" s="5">
        <f>LN(Таблица1[[#This Row],[Аэрофлот - объём]])</f>
        <v>17.063393576655386</v>
      </c>
      <c r="N478" s="6">
        <f>Таблица1[[#This Row],[БСП ао - цена]]*10</f>
        <v>515.20000000000005</v>
      </c>
      <c r="O478" s="6">
        <f>Таблица1[[#This Row],[Аэрофлот - цена]]*10</f>
        <v>1000.8</v>
      </c>
      <c r="P478" s="5">
        <f>Таблица1[[#This Row],[БСП ао - объём]]*Таблица1[[#This Row],[БСП ао - цена]]</f>
        <v>17941840</v>
      </c>
      <c r="Q478" s="5">
        <f>Таблица1[[#This Row],[СевСт-ао - объём]]*Таблица1[[#This Row],[СевСт-ао цена]]</f>
        <v>4026319488</v>
      </c>
      <c r="R478" s="5">
        <f>Таблица1[[#This Row],[Аэрофлот - объём]]*Таблица1[[#This Row],[Аэрофлот - цена]]</f>
        <v>2575638864</v>
      </c>
      <c r="S478" s="5">
        <f>(Таблица1[[#This Row],[БСП ао - цена]]-AVERAGE(Таблица1[БСП ао - цена]))/_xlfn.STDEV.S(Таблица1[БСП ао - цена])</f>
        <v>-0.36928331668966163</v>
      </c>
      <c r="T478" s="5">
        <f>(Таблица1[[#This Row],[БСП ао - цена]]-MIN(Таблица1[БСП ао - цена]))/(MAX(Таблица1[БСП ао - цена])-MIN(Таблица1[БСП ао - цена]))</f>
        <v>0.1784345566742449</v>
      </c>
      <c r="U478" s="5">
        <f>(Таблица1[[#This Row],[СевСт-ао цена]]-AVERAGE(Таблица1[СевСт-ао цена]))/_xlfn.STDEV.S(Таблица1[СевСт-ао цена])</f>
        <v>0.78997660426605287</v>
      </c>
      <c r="V478" s="5">
        <f>(Таблица1[[#This Row],[СевСт-ао цена]]-MIN(Таблица1[СевСт-ао цена]))/(MAX(Таблица1[СевСт-ао цена])-MIN(Таблица1[СевСт-ао цена]))</f>
        <v>0.49479478281680028</v>
      </c>
      <c r="W478" s="5">
        <f>(Таблица1[[#This Row],[Аэрофлот - цена]]-AVERAGE(Таблица1[Аэрофлот - цена]))/_xlfn.STDEV.S(Таблица1[Аэрофлот - цена])</f>
        <v>0.49052186976566292</v>
      </c>
      <c r="X478" s="5">
        <f>(Таблица1[[#This Row],[Аэрофлот - цена]]-MIN(Таблица1[Аэрофлот - цена]))/(MAX(Таблица1[Аэрофлот - цена])-MIN(Таблица1[Аэрофлот - цена]))</f>
        <v>0.3990420436402341</v>
      </c>
    </row>
    <row r="479" spans="1:24" x14ac:dyDescent="0.25">
      <c r="A479" s="1">
        <v>43542</v>
      </c>
      <c r="B479" s="6">
        <v>53.94</v>
      </c>
      <c r="C479" s="6">
        <v>1013.6</v>
      </c>
      <c r="D479" s="6">
        <v>97.66</v>
      </c>
      <c r="E479">
        <v>1588840</v>
      </c>
      <c r="F479">
        <v>3755260</v>
      </c>
      <c r="G479">
        <v>18151440</v>
      </c>
      <c r="H479" s="5">
        <f>(Таблица1[[#This Row],[БСП ао - цена]]-B478)/B478</f>
        <v>4.6972049689440888E-2</v>
      </c>
      <c r="I479" s="5">
        <f>(Таблица1[[#This Row],[СевСт-ао цена]]-C478)/C478</f>
        <v>-2.237654320987648E-2</v>
      </c>
      <c r="J479" s="5">
        <f>(Таблица1[[#This Row],[Аэрофлот - цена]]-D478)/D478</f>
        <v>-2.4180655475619522E-2</v>
      </c>
      <c r="K479" s="5">
        <f>LN(Таблица1[[#This Row],[БСП ао - объём]])</f>
        <v>14.278514748189764</v>
      </c>
      <c r="L479" s="5">
        <f>LN(Таблица1[[#This Row],[СевСт-ао - объём]])</f>
        <v>15.138668081795307</v>
      </c>
      <c r="M479" s="5">
        <f>LN(Таблица1[[#This Row],[Аэрофлот - объём]])</f>
        <v>16.714260454370951</v>
      </c>
      <c r="N479" s="6">
        <f>Таблица1[[#This Row],[БСП ао - цена]]*10</f>
        <v>539.4</v>
      </c>
      <c r="O479" s="6">
        <f>Таблица1[[#This Row],[Аэрофлот - цена]]*10</f>
        <v>976.59999999999991</v>
      </c>
      <c r="P479" s="5">
        <f>Таблица1[[#This Row],[БСП ао - объём]]*Таблица1[[#This Row],[БСП ао - цена]]</f>
        <v>85702029.599999994</v>
      </c>
      <c r="Q479" s="5">
        <f>Таблица1[[#This Row],[СевСт-ао - объём]]*Таблица1[[#This Row],[СевСт-ао цена]]</f>
        <v>3806331536</v>
      </c>
      <c r="R479" s="5">
        <f>Таблица1[[#This Row],[Аэрофлот - объём]]*Таблица1[[#This Row],[Аэрофлот - цена]]</f>
        <v>1772669630.3999999</v>
      </c>
      <c r="S479" s="5">
        <f>(Таблица1[[#This Row],[БСП ао - цена]]-AVERAGE(Таблица1[БСП ао - цена]))/_xlfn.STDEV.S(Таблица1[БСП ао - цена])</f>
        <v>-0.29025873699888921</v>
      </c>
      <c r="T479" s="5">
        <f>(Таблица1[[#This Row],[БСП ао - цена]]-MIN(Таблица1[БСП ао - цена]))/(MAX(Таблица1[БСП ао - цена])-MIN(Таблица1[БСП ао - цена]))</f>
        <v>0.19415394608639169</v>
      </c>
      <c r="U479" s="5">
        <f>(Таблица1[[#This Row],[СевСт-ао цена]]-AVERAGE(Таблица1[СевСт-ао цена]))/_xlfn.STDEV.S(Таблица1[СевСт-ао цена])</f>
        <v>0.72902838862027275</v>
      </c>
      <c r="V479" s="5">
        <f>(Таблица1[[#This Row],[СевСт-ао цена]]-MIN(Таблица1[СевСт-ао цена]))/(MAX(Таблица1[СевСт-ао цена])-MIN(Таблица1[СевСт-ао цена]))</f>
        <v>0.48091420366160098</v>
      </c>
      <c r="W479" s="5">
        <f>(Таблица1[[#This Row],[Аэрофлот - цена]]-AVERAGE(Таблица1[Аэрофлот - цена]))/_xlfn.STDEV.S(Таблица1[Аэрофлот - цена])</f>
        <v>0.42997322198953536</v>
      </c>
      <c r="X479" s="5">
        <f>(Таблица1[[#This Row],[Аэрофлот - цена]]-MIN(Таблица1[Аэрофлот - цена]))/(MAX(Таблица1[Аэрофлот - цена])-MIN(Таблица1[Аэрофлот - цена]))</f>
        <v>0.38616285258116018</v>
      </c>
    </row>
    <row r="480" spans="1:24" x14ac:dyDescent="0.25">
      <c r="A480" s="1">
        <v>43549</v>
      </c>
      <c r="B480" s="6">
        <v>54.4</v>
      </c>
      <c r="C480" s="6">
        <v>1028</v>
      </c>
      <c r="D480" s="6">
        <v>96.3</v>
      </c>
      <c r="E480">
        <v>621790</v>
      </c>
      <c r="F480">
        <v>2493090</v>
      </c>
      <c r="G480">
        <v>14350590</v>
      </c>
      <c r="H480" s="5">
        <f>(Таблица1[[#This Row],[БСП ао - цена]]-B479)/B479</f>
        <v>8.5279940674824039E-3</v>
      </c>
      <c r="I480" s="5">
        <f>(Таблица1[[#This Row],[СевСт-ао цена]]-C479)/C479</f>
        <v>1.4206787687450649E-2</v>
      </c>
      <c r="J480" s="5">
        <f>(Таблица1[[#This Row],[Аэрофлот - цена]]-D479)/D479</f>
        <v>-1.3925865246774518E-2</v>
      </c>
      <c r="K480" s="5">
        <f>LN(Таблица1[[#This Row],[БСП ао - объём]])</f>
        <v>13.340357694135879</v>
      </c>
      <c r="L480" s="5">
        <f>LN(Таблица1[[#This Row],[СевСт-ао - объём]])</f>
        <v>14.7290334629371</v>
      </c>
      <c r="M480" s="5">
        <f>LN(Таблица1[[#This Row],[Аэрофлот - объём]])</f>
        <v>16.479301614307285</v>
      </c>
      <c r="N480" s="6">
        <f>Таблица1[[#This Row],[БСП ао - цена]]*10</f>
        <v>544</v>
      </c>
      <c r="O480" s="6">
        <f>Таблица1[[#This Row],[Аэрофлот - цена]]*10</f>
        <v>963</v>
      </c>
      <c r="P480" s="5">
        <f>Таблица1[[#This Row],[БСП ао - объём]]*Таблица1[[#This Row],[БСП ао - цена]]</f>
        <v>33825376</v>
      </c>
      <c r="Q480" s="5">
        <f>Таблица1[[#This Row],[СевСт-ао - объём]]*Таблица1[[#This Row],[СевСт-ао цена]]</f>
        <v>2562896520</v>
      </c>
      <c r="R480" s="5">
        <f>Таблица1[[#This Row],[Аэрофлот - объём]]*Таблица1[[#This Row],[Аэрофлот - цена]]</f>
        <v>1381961817</v>
      </c>
      <c r="S480" s="5">
        <f>(Таблица1[[#This Row],[БСП ао - цена]]-AVERAGE(Таблица1[БСП ао - цена]))/_xlfn.STDEV.S(Таблица1[БСП ао - цена])</f>
        <v>-0.27523753590064315</v>
      </c>
      <c r="T480" s="5">
        <f>(Таблица1[[#This Row],[БСП ао - цена]]-MIN(Таблица1[БСП ао - цена]))/(MAX(Таблица1[БСП ао - цена])-MIN(Таблица1[БСП ао - цена]))</f>
        <v>0.1971419291977915</v>
      </c>
      <c r="U480" s="5">
        <f>(Таблица1[[#This Row],[СевСт-ао цена]]-AVERAGE(Таблица1[СевСт-ао цена]))/_xlfn.STDEV.S(Таблица1[СевСт-ао цена])</f>
        <v>0.76685831557282591</v>
      </c>
      <c r="V480" s="5">
        <f>(Таблица1[[#This Row],[СевСт-ао цена]]-MIN(Таблица1[СевСт-ао цена]))/(MAX(Таблица1[СевСт-ао цена])-MIN(Таблица1[СевСт-ао цена]))</f>
        <v>0.48952973555103507</v>
      </c>
      <c r="W480" s="5">
        <f>(Таблица1[[#This Row],[Аэрофлот - цена]]-AVERAGE(Таблица1[Аэрофлот - цена]))/_xlfn.STDEV.S(Таблица1[Аэрофлот - цена])</f>
        <v>0.39594588274344716</v>
      </c>
      <c r="X480" s="5">
        <f>(Таблица1[[#This Row],[Аэрофлот - цена]]-MIN(Таблица1[Аэрофлот - цена]))/(MAX(Таблица1[Аэрофлот - цена])-MIN(Таблица1[Аэрофлот - цена]))</f>
        <v>0.37892496008515159</v>
      </c>
    </row>
    <row r="481" spans="1:24" x14ac:dyDescent="0.25">
      <c r="A481" s="1">
        <v>43556</v>
      </c>
      <c r="B481" s="6">
        <v>55.42</v>
      </c>
      <c r="C481" s="6">
        <v>1043.2</v>
      </c>
      <c r="D481" s="6">
        <v>99.54</v>
      </c>
      <c r="E481">
        <v>1299380</v>
      </c>
      <c r="F481">
        <v>2819130</v>
      </c>
      <c r="G481">
        <v>11645460</v>
      </c>
      <c r="H481" s="5">
        <f>(Таблица1[[#This Row],[БСП ао - цена]]-B480)/B480</f>
        <v>1.8750000000000058E-2</v>
      </c>
      <c r="I481" s="5">
        <f>(Таблица1[[#This Row],[СевСт-ао цена]]-C480)/C480</f>
        <v>1.4785992217898877E-2</v>
      </c>
      <c r="J481" s="5">
        <f>(Таблица1[[#This Row],[Аэрофлот - цена]]-D480)/D480</f>
        <v>3.364485981308421E-2</v>
      </c>
      <c r="K481" s="5">
        <f>LN(Таблица1[[#This Row],[БСП ао - объём]])</f>
        <v>14.077397785590859</v>
      </c>
      <c r="L481" s="5">
        <f>LN(Таблица1[[#This Row],[СевСт-ао - объём]])</f>
        <v>14.851938884676802</v>
      </c>
      <c r="M481" s="5">
        <f>LN(Таблица1[[#This Row],[Аэрофлот - объём]])</f>
        <v>16.270426962452557</v>
      </c>
      <c r="N481" s="6">
        <f>Таблица1[[#This Row],[БСП ао - цена]]*10</f>
        <v>554.20000000000005</v>
      </c>
      <c r="O481" s="6">
        <f>Таблица1[[#This Row],[Аэрофлот - цена]]*10</f>
        <v>995.40000000000009</v>
      </c>
      <c r="P481" s="5">
        <f>Таблица1[[#This Row],[БСП ао - объём]]*Таблица1[[#This Row],[БСП ао - цена]]</f>
        <v>72011639.600000009</v>
      </c>
      <c r="Q481" s="5">
        <f>Таблица1[[#This Row],[СевСт-ао - объём]]*Таблица1[[#This Row],[СевСт-ао цена]]</f>
        <v>2940916416</v>
      </c>
      <c r="R481" s="5">
        <f>Таблица1[[#This Row],[Аэрофлот - объём]]*Таблица1[[#This Row],[Аэрофлот - цена]]</f>
        <v>1159189088.4000001</v>
      </c>
      <c r="S481" s="5">
        <f>(Таблица1[[#This Row],[БСП ао - цена]]-AVERAGE(Таблица1[БСП ао - цена]))/_xlfn.STDEV.S(Таблица1[БСП ао - цена])</f>
        <v>-0.24192965520453227</v>
      </c>
      <c r="T481" s="5">
        <f>(Таблица1[[#This Row],[БСП ао - цена]]-MIN(Таблица1[БСП ао - цена]))/(MAX(Таблица1[БСП ао - цена])-MIN(Таблица1[БСП ао - цена]))</f>
        <v>0.20376745696654761</v>
      </c>
      <c r="U481" s="5">
        <f>(Таблица1[[#This Row],[СевСт-ао цена]]-AVERAGE(Таблица1[СевСт-ао цена]))/_xlfn.STDEV.S(Таблица1[СевСт-ао цена])</f>
        <v>0.80678990513385451</v>
      </c>
      <c r="V481" s="5">
        <f>(Таблица1[[#This Row],[СевСт-ао цена]]-MIN(Таблица1[СевСт-ао цена]))/(MAX(Таблица1[СевСт-ао цена])-MIN(Таблица1[СевСт-ао цена]))</f>
        <v>0.49862390810099322</v>
      </c>
      <c r="W481" s="5">
        <f>(Таблица1[[#This Row],[Аэрофлот - цена]]-AVERAGE(Таблица1[Аэрофлот - цена]))/_xlfn.STDEV.S(Таблица1[Аэрофлот - цена])</f>
        <v>0.47701101447677513</v>
      </c>
      <c r="X481" s="5">
        <f>(Таблица1[[#This Row],[Аэрофлот - цена]]-MIN(Таблица1[Аэрофлот - цена]))/(MAX(Таблица1[Аэрофлот - цена])-MIN(Таблица1[Аэрофлот - цена]))</f>
        <v>0.39616817456093667</v>
      </c>
    </row>
    <row r="482" spans="1:24" x14ac:dyDescent="0.25">
      <c r="A482" s="1">
        <v>43563</v>
      </c>
      <c r="B482" s="6">
        <v>55.7</v>
      </c>
      <c r="C482" s="6">
        <v>1039.2</v>
      </c>
      <c r="D482" s="6">
        <v>98.22</v>
      </c>
      <c r="E482">
        <v>629460</v>
      </c>
      <c r="F482">
        <v>3051690</v>
      </c>
      <c r="G482">
        <v>13122820</v>
      </c>
      <c r="H482" s="5">
        <f>(Таблица1[[#This Row],[БСП ао - цена]]-B481)/B481</f>
        <v>5.052327679538093E-3</v>
      </c>
      <c r="I482" s="5">
        <f>(Таблица1[[#This Row],[СевСт-ао цена]]-C481)/C481</f>
        <v>-3.8343558282208589E-3</v>
      </c>
      <c r="J482" s="5">
        <f>(Таблица1[[#This Row],[Аэрофлот - цена]]-D481)/D481</f>
        <v>-1.3261000602772828E-2</v>
      </c>
      <c r="K482" s="5">
        <f>LN(Таблица1[[#This Row],[БСП ао - объём]])</f>
        <v>13.352617587953587</v>
      </c>
      <c r="L482" s="5">
        <f>LN(Таблица1[[#This Row],[СевСт-ао - объём]])</f>
        <v>14.931206093488438</v>
      </c>
      <c r="M482" s="5">
        <f>LN(Таблица1[[#This Row],[Аэрофлот - объём]])</f>
        <v>16.389863257408525</v>
      </c>
      <c r="N482" s="6">
        <f>Таблица1[[#This Row],[БСП ао - цена]]*10</f>
        <v>557</v>
      </c>
      <c r="O482" s="6">
        <f>Таблица1[[#This Row],[Аэрофлот - цена]]*10</f>
        <v>982.2</v>
      </c>
      <c r="P482" s="5">
        <f>Таблица1[[#This Row],[БСП ао - объём]]*Таблица1[[#This Row],[БСП ао - цена]]</f>
        <v>35060922</v>
      </c>
      <c r="Q482" s="5">
        <f>Таблица1[[#This Row],[СевСт-ао - объём]]*Таблица1[[#This Row],[СевСт-ао цена]]</f>
        <v>3171316248</v>
      </c>
      <c r="R482" s="5">
        <f>Таблица1[[#This Row],[Аэрофлот - объём]]*Таблица1[[#This Row],[Аэрофлот - цена]]</f>
        <v>1288923380.4000001</v>
      </c>
      <c r="S482" s="5">
        <f>(Таблица1[[#This Row],[БСП ао - цена]]-AVERAGE(Таблица1[БСП ао - цена]))/_xlfn.STDEV.S(Таблица1[БСП ао - цена])</f>
        <v>-0.23278631540559988</v>
      </c>
      <c r="T482" s="5">
        <f>(Таблица1[[#This Row],[БСП ао - цена]]-MIN(Таблица1[БСП ао - цена]))/(MAX(Таблица1[БСП ао - цена])-MIN(Таблица1[БСП ао - цена]))</f>
        <v>0.20558622929522574</v>
      </c>
      <c r="U482" s="5">
        <f>(Таблица1[[#This Row],[СевСт-ао цена]]-AVERAGE(Таблица1[СевСт-ао цена]))/_xlfn.STDEV.S(Таблица1[СевСт-ао цена])</f>
        <v>0.79628159209147864</v>
      </c>
      <c r="V482" s="5">
        <f>(Таблица1[[#This Row],[СевСт-ао цена]]-MIN(Таблица1[СевСт-ао цена]))/(MAX(Таблица1[СевСт-ао цена])-MIN(Таблица1[СевСт-ао цена]))</f>
        <v>0.49623070479837267</v>
      </c>
      <c r="W482" s="5">
        <f>(Таблица1[[#This Row],[Аэрофлот - цена]]-AVERAGE(Таблица1[Аэрофлот - цена]))/_xlfn.STDEV.S(Таблица1[Аэрофлот - цена])</f>
        <v>0.44398447932615998</v>
      </c>
      <c r="X482" s="5">
        <f>(Таблица1[[#This Row],[Аэрофлот - цена]]-MIN(Таблица1[Аэрофлот - цена]))/(MAX(Таблица1[Аэрофлот - цена])-MIN(Таблица1[Аэрофлот - цена]))</f>
        <v>0.38914316125598725</v>
      </c>
    </row>
    <row r="483" spans="1:24" x14ac:dyDescent="0.25">
      <c r="A483" s="1">
        <v>43570</v>
      </c>
      <c r="B483" s="6">
        <v>56.72</v>
      </c>
      <c r="C483" s="6">
        <v>1047.5999999999999</v>
      </c>
      <c r="D483" s="6">
        <v>97.6</v>
      </c>
      <c r="E483">
        <v>486040</v>
      </c>
      <c r="F483">
        <v>2428040</v>
      </c>
      <c r="G483">
        <v>8874160</v>
      </c>
      <c r="H483" s="5">
        <f>(Таблица1[[#This Row],[БСП ао - цена]]-B482)/B482</f>
        <v>1.8312387791741401E-2</v>
      </c>
      <c r="I483" s="5">
        <f>(Таблица1[[#This Row],[СевСт-ао цена]]-C482)/C482</f>
        <v>8.0831408775980211E-3</v>
      </c>
      <c r="J483" s="5">
        <f>(Таблица1[[#This Row],[Аэрофлот - цена]]-D482)/D482</f>
        <v>-6.3123600081450267E-3</v>
      </c>
      <c r="K483" s="5">
        <f>LN(Таблица1[[#This Row],[БСП ао - объём]])</f>
        <v>13.094046204022549</v>
      </c>
      <c r="L483" s="5">
        <f>LN(Таблица1[[#This Row],[СевСт-ао - объём]])</f>
        <v>14.702594905490404</v>
      </c>
      <c r="M483" s="5">
        <f>LN(Таблица1[[#This Row],[Аэрофлот - объём]])</f>
        <v>15.998654240959036</v>
      </c>
      <c r="N483" s="6">
        <f>Таблица1[[#This Row],[БСП ао - цена]]*10</f>
        <v>567.20000000000005</v>
      </c>
      <c r="O483" s="6">
        <f>Таблица1[[#This Row],[Аэрофлот - цена]]*10</f>
        <v>976</v>
      </c>
      <c r="P483" s="5">
        <f>Таблица1[[#This Row],[БСП ао - объём]]*Таблица1[[#This Row],[БСП ао - цена]]</f>
        <v>27568188.800000001</v>
      </c>
      <c r="Q483" s="5">
        <f>Таблица1[[#This Row],[СевСт-ао - объём]]*Таблица1[[#This Row],[СевСт-ао цена]]</f>
        <v>2543614704</v>
      </c>
      <c r="R483" s="5">
        <f>Таблица1[[#This Row],[Аэрофлот - объём]]*Таблица1[[#This Row],[Аэрофлот - цена]]</f>
        <v>866118016</v>
      </c>
      <c r="S483" s="5">
        <f>(Таблица1[[#This Row],[БСП ао - цена]]-AVERAGE(Таблица1[БСП ао - цена]))/_xlfn.STDEV.S(Таблица1[БСП ао - цена])</f>
        <v>-0.19947843470948923</v>
      </c>
      <c r="T483" s="5">
        <f>(Таблица1[[#This Row],[БСП ао - цена]]-MIN(Таблица1[БСП ао - цена]))/(MAX(Таблица1[БСП ао - цена])-MIN(Таблица1[БСП ао - цена]))</f>
        <v>0.21221175706398185</v>
      </c>
      <c r="U483" s="5">
        <f>(Таблица1[[#This Row],[СевСт-ао цена]]-AVERAGE(Таблица1[СевСт-ао цена]))/_xlfn.STDEV.S(Таблица1[СевСт-ао цена])</f>
        <v>0.81834904948046772</v>
      </c>
      <c r="V483" s="5">
        <f>(Таблица1[[#This Row],[СевСт-ао цена]]-MIN(Таблица1[СевСт-ао цена]))/(MAX(Таблица1[СевСт-ао цена])-MIN(Таблица1[СевСт-ао цена]))</f>
        <v>0.50125643173387568</v>
      </c>
      <c r="W483" s="5">
        <f>(Таблица1[[#This Row],[Аэрофлот - цена]]-AVERAGE(Таблица1[Аэрофлот - цена]))/_xlfn.STDEV.S(Таблица1[Аэрофлот - цена])</f>
        <v>0.42847201584632555</v>
      </c>
      <c r="X483" s="5">
        <f>(Таблица1[[#This Row],[Аэрофлот - цена]]-MIN(Таблица1[Аэрофлот - цена]))/(MAX(Таблица1[Аэрофлот - цена])-MIN(Таблица1[Аэрофлот - цена]))</f>
        <v>0.38584353379457159</v>
      </c>
    </row>
    <row r="484" spans="1:24" x14ac:dyDescent="0.25">
      <c r="A484" s="1">
        <v>43577</v>
      </c>
      <c r="B484" s="6">
        <v>58.02</v>
      </c>
      <c r="C484" s="6">
        <v>1059.4000000000001</v>
      </c>
      <c r="D484" s="6">
        <v>97.12</v>
      </c>
      <c r="E484">
        <v>506180</v>
      </c>
      <c r="F484">
        <v>2780820</v>
      </c>
      <c r="G484">
        <v>11427050</v>
      </c>
      <c r="H484" s="5">
        <f>(Таблица1[[#This Row],[БСП ао - цена]]-B483)/B483</f>
        <v>2.2919605077574123E-2</v>
      </c>
      <c r="I484" s="5">
        <f>(Таблица1[[#This Row],[СевСт-ао цена]]-C483)/C483</f>
        <v>1.1263841160748552E-2</v>
      </c>
      <c r="J484" s="5">
        <f>(Таблица1[[#This Row],[Аэрофлот - цена]]-D483)/D483</f>
        <v>-4.9180327868851414E-3</v>
      </c>
      <c r="K484" s="5">
        <f>LN(Таблица1[[#This Row],[БСП ао - объём]])</f>
        <v>13.134647616237547</v>
      </c>
      <c r="L484" s="5">
        <f>LN(Таблица1[[#This Row],[СевСт-ао - объём]])</f>
        <v>14.838256406202261</v>
      </c>
      <c r="M484" s="5">
        <f>LN(Таблица1[[#This Row],[Аэрофлот - объём]])</f>
        <v>16.251493909720924</v>
      </c>
      <c r="N484" s="6">
        <f>Таблица1[[#This Row],[БСП ао - цена]]*10</f>
        <v>580.20000000000005</v>
      </c>
      <c r="O484" s="6">
        <f>Таблица1[[#This Row],[Аэрофлот - цена]]*10</f>
        <v>971.2</v>
      </c>
      <c r="P484" s="5">
        <f>Таблица1[[#This Row],[БСП ао - объём]]*Таблица1[[#This Row],[БСП ао - цена]]</f>
        <v>29368563.600000001</v>
      </c>
      <c r="Q484" s="5">
        <f>Таблица1[[#This Row],[СевСт-ао - объём]]*Таблица1[[#This Row],[СевСт-ао цена]]</f>
        <v>2946000708.0000005</v>
      </c>
      <c r="R484" s="5">
        <f>Таблица1[[#This Row],[Аэрофлот - объём]]*Таблица1[[#This Row],[Аэрофлот - цена]]</f>
        <v>1109795096</v>
      </c>
      <c r="S484" s="5">
        <f>(Таблица1[[#This Row],[БСП ао - цена]]-AVERAGE(Таблица1[БСП ао - цена]))/_xlfn.STDEV.S(Таблица1[БСП ао - цена])</f>
        <v>-0.15702721421444596</v>
      </c>
      <c r="T484" s="5">
        <f>(Таблица1[[#This Row],[БСП ао - цена]]-MIN(Таблица1[БСП ао - цена]))/(MAX(Таблица1[БСП ао - цена])-MIN(Таблица1[БСП ао - цена]))</f>
        <v>0.22065605716141606</v>
      </c>
      <c r="U484" s="5">
        <f>(Таблица1[[#This Row],[СевСт-ао цена]]-AVERAGE(Таблица1[СевСт-ао цена]))/_xlfn.STDEV.S(Таблица1[СевСт-ао цена])</f>
        <v>0.84934857295547705</v>
      </c>
      <c r="V484" s="5">
        <f>(Таблица1[[#This Row],[СевСт-ао цена]]-MIN(Таблица1[СевСт-ао цена]))/(MAX(Таблица1[СевСт-ао цена])-MIN(Таблица1[СевСт-ао цена]))</f>
        <v>0.50831638147660652</v>
      </c>
      <c r="W484" s="5">
        <f>(Таблица1[[#This Row],[Аэрофлот - цена]]-AVERAGE(Таблица1[Аэрофлот - цена]))/_xlfn.STDEV.S(Таблица1[Аэрофлот - цена])</f>
        <v>0.41646236670064762</v>
      </c>
      <c r="X484" s="5">
        <f>(Таблица1[[#This Row],[Аэрофлот - цена]]-MIN(Таблица1[Аэрофлот - цена]))/(MAX(Таблица1[Аэрофлот - цена])-MIN(Таблица1[Аэрофлот - цена]))</f>
        <v>0.38328898350186275</v>
      </c>
    </row>
    <row r="485" spans="1:24" x14ac:dyDescent="0.25">
      <c r="A485" s="1">
        <v>43584</v>
      </c>
      <c r="B485" s="6">
        <v>58.9</v>
      </c>
      <c r="C485" s="6">
        <v>1055</v>
      </c>
      <c r="D485" s="6">
        <v>96.7</v>
      </c>
      <c r="E485">
        <v>279680</v>
      </c>
      <c r="F485">
        <v>2220670</v>
      </c>
      <c r="G485">
        <v>8590090</v>
      </c>
      <c r="H485" s="5">
        <f>(Таблица1[[#This Row],[БСП ао - цена]]-B484)/B484</f>
        <v>1.5167183729748283E-2</v>
      </c>
      <c r="I485" s="5">
        <f>(Таблица1[[#This Row],[СевСт-ао цена]]-C484)/C484</f>
        <v>-4.1532943175383143E-3</v>
      </c>
      <c r="J485" s="5">
        <f>(Таблица1[[#This Row],[Аэрофлот - цена]]-D484)/D484</f>
        <v>-4.3245469522240699E-3</v>
      </c>
      <c r="K485" s="5">
        <f>LN(Таблица1[[#This Row],[БСП ао - объём]])</f>
        <v>12.541401371449307</v>
      </c>
      <c r="L485" s="5">
        <f>LN(Таблица1[[#This Row],[СевСт-ао - объём]])</f>
        <v>14.613319510117261</v>
      </c>
      <c r="M485" s="5">
        <f>LN(Таблица1[[#This Row],[Аэрофлот - объём]])</f>
        <v>15.966119771204736</v>
      </c>
      <c r="N485" s="6">
        <f>Таблица1[[#This Row],[БСП ао - цена]]*10</f>
        <v>589</v>
      </c>
      <c r="O485" s="6">
        <f>Таблица1[[#This Row],[Аэрофлот - цена]]*10</f>
        <v>967</v>
      </c>
      <c r="P485" s="5">
        <f>Таблица1[[#This Row],[БСП ао - объём]]*Таблица1[[#This Row],[БСП ао - цена]]</f>
        <v>16473152</v>
      </c>
      <c r="Q485" s="5">
        <f>Таблица1[[#This Row],[СевСт-ао - объём]]*Таблица1[[#This Row],[СевСт-ао цена]]</f>
        <v>2342806850</v>
      </c>
      <c r="R485" s="5">
        <f>Таблица1[[#This Row],[Аэрофлот - объём]]*Таблица1[[#This Row],[Аэрофлот - цена]]</f>
        <v>830661703</v>
      </c>
      <c r="S485" s="5">
        <f>(Таблица1[[#This Row],[БСП ао - цена]]-AVERAGE(Таблица1[БСП ао - цена]))/_xlfn.STDEV.S(Таблица1[БСП ао - цена])</f>
        <v>-0.12829100341780153</v>
      </c>
      <c r="T485" s="5">
        <f>(Таблица1[[#This Row],[БСП ао - цена]]-MIN(Таблица1[БСП ао - цена]))/(MAX(Таблица1[БСП ао - цена])-MIN(Таблица1[БСП ао - цена]))</f>
        <v>0.22637219876583303</v>
      </c>
      <c r="U485" s="5">
        <f>(Таблица1[[#This Row],[СевСт-ао цена]]-AVERAGE(Таблица1[СевСт-ао цена]))/_xlfn.STDEV.S(Таблица1[СевСт-ао цена])</f>
        <v>0.83778942860886341</v>
      </c>
      <c r="V485" s="5">
        <f>(Таблица1[[#This Row],[СевСт-ао цена]]-MIN(Таблица1[СевСт-ао цена]))/(MAX(Таблица1[СевСт-ао цена])-MIN(Таблица1[СевСт-ао цена]))</f>
        <v>0.50568385784372383</v>
      </c>
      <c r="W485" s="5">
        <f>(Таблица1[[#This Row],[Аэрофлот - цена]]-AVERAGE(Таблица1[Аэрофлот - цена]))/_xlfn.STDEV.S(Таблица1[Аэрофлот - цена])</f>
        <v>0.40595392369817912</v>
      </c>
      <c r="X485" s="5">
        <f>(Таблица1[[#This Row],[Аэрофлот - цена]]-MIN(Таблица1[Аэрофлот - цена]))/(MAX(Таблица1[Аэрофлот - цена])-MIN(Таблица1[Аэрофлот - цена]))</f>
        <v>0.38105375199574237</v>
      </c>
    </row>
    <row r="486" spans="1:24" x14ac:dyDescent="0.25">
      <c r="A486" s="1">
        <v>43591</v>
      </c>
      <c r="B486" s="6">
        <v>57.9</v>
      </c>
      <c r="C486" s="6">
        <v>998.6</v>
      </c>
      <c r="D486" s="6">
        <v>92.9</v>
      </c>
      <c r="E486">
        <v>713010</v>
      </c>
      <c r="F486">
        <v>3163110</v>
      </c>
      <c r="G486">
        <v>13782620</v>
      </c>
      <c r="H486" s="5">
        <f>(Таблица1[[#This Row],[БСП ао - цена]]-B485)/B485</f>
        <v>-1.6977928692699491E-2</v>
      </c>
      <c r="I486" s="5">
        <f>(Таблица1[[#This Row],[СевСт-ао цена]]-C485)/C485</f>
        <v>-5.3459715639810404E-2</v>
      </c>
      <c r="J486" s="5">
        <f>(Таблица1[[#This Row],[Аэрофлот - цена]]-D485)/D485</f>
        <v>-3.9296794208893454E-2</v>
      </c>
      <c r="K486" s="5">
        <f>LN(Таблица1[[#This Row],[БСП ао - объём]])</f>
        <v>13.477250724543522</v>
      </c>
      <c r="L486" s="5">
        <f>LN(Таблица1[[#This Row],[СевСт-ао - объём]])</f>
        <v>14.967066278793414</v>
      </c>
      <c r="M486" s="5">
        <f>LN(Таблица1[[#This Row],[Аэрофлот - объём]])</f>
        <v>16.438918936101341</v>
      </c>
      <c r="N486" s="6">
        <f>Таблица1[[#This Row],[БСП ао - цена]]*10</f>
        <v>579</v>
      </c>
      <c r="O486" s="6">
        <f>Таблица1[[#This Row],[Аэрофлот - цена]]*10</f>
        <v>929</v>
      </c>
      <c r="P486" s="5">
        <f>Таблица1[[#This Row],[БСП ао - объём]]*Таблица1[[#This Row],[БСП ао - цена]]</f>
        <v>41283279</v>
      </c>
      <c r="Q486" s="5">
        <f>Таблица1[[#This Row],[СевСт-ао - объём]]*Таблица1[[#This Row],[СевСт-ао цена]]</f>
        <v>3158681646</v>
      </c>
      <c r="R486" s="5">
        <f>Таблица1[[#This Row],[Аэрофлот - объём]]*Таблица1[[#This Row],[Аэрофлот - цена]]</f>
        <v>1280405398</v>
      </c>
      <c r="S486" s="5">
        <f>(Таблица1[[#This Row],[БСП ао - цена]]-AVERAGE(Таблица1[БСП ао - цена]))/_xlfn.STDEV.S(Таблица1[БСП ао - цена])</f>
        <v>-0.16094578841398854</v>
      </c>
      <c r="T486" s="5">
        <f>(Таблица1[[#This Row],[БСП ао - цена]]-MIN(Таблица1[БСП ао - цена]))/(MAX(Таблица1[БСП ао - цена])-MIN(Таблица1[БСП ао - цена]))</f>
        <v>0.21987658330626825</v>
      </c>
      <c r="U486" s="5">
        <f>(Таблица1[[#This Row],[СевСт-ао цена]]-AVERAGE(Таблица1[СевСт-ао цена]))/_xlfn.STDEV.S(Таблица1[СевСт-ао цена])</f>
        <v>0.68962221471136309</v>
      </c>
      <c r="V486" s="5">
        <f>(Таблица1[[#This Row],[СевСт-ао цена]]-MIN(Таблица1[СевСт-ао цена]))/(MAX(Таблица1[СевСт-ао цена])-MIN(Таблица1[СевСт-ао цена]))</f>
        <v>0.47193969127677393</v>
      </c>
      <c r="W486" s="5">
        <f>(Таблица1[[#This Row],[Аэрофлот - цена]]-AVERAGE(Таблица1[Аэрофлот - цена]))/_xlfn.STDEV.S(Таблица1[Аэрофлот - цена])</f>
        <v>0.31087753462822693</v>
      </c>
      <c r="X486" s="5">
        <f>(Таблица1[[#This Row],[Аэрофлот - цена]]-MIN(Таблица1[Аэрофлот - цена]))/(MAX(Таблица1[Аэрофлот - цена])-MIN(Таблица1[Аэрофлот - цена]))</f>
        <v>0.36083022884513044</v>
      </c>
    </row>
    <row r="487" spans="1:24" x14ac:dyDescent="0.25">
      <c r="A487" s="1">
        <v>43598</v>
      </c>
      <c r="B487" s="6">
        <v>57.4</v>
      </c>
      <c r="C487" s="6">
        <v>973.2</v>
      </c>
      <c r="D487" s="6">
        <v>91.96</v>
      </c>
      <c r="E487">
        <v>858160</v>
      </c>
      <c r="F487">
        <v>3773860</v>
      </c>
      <c r="G487">
        <v>17579780</v>
      </c>
      <c r="H487" s="5">
        <f>(Таблица1[[#This Row],[БСП ао - цена]]-B486)/B486</f>
        <v>-8.6355785837651123E-3</v>
      </c>
      <c r="I487" s="5">
        <f>(Таблица1[[#This Row],[СевСт-ао цена]]-C486)/C486</f>
        <v>-2.5435609853795289E-2</v>
      </c>
      <c r="J487" s="5">
        <f>(Таблица1[[#This Row],[Аэрофлот - цена]]-D486)/D486</f>
        <v>-1.0118406889128222E-2</v>
      </c>
      <c r="K487" s="5">
        <f>LN(Таблица1[[#This Row],[БСП ао - объём]])</f>
        <v>13.66254584127131</v>
      </c>
      <c r="L487" s="5">
        <f>LN(Таблица1[[#This Row],[СевСт-ао - объём]])</f>
        <v>15.143608908303113</v>
      </c>
      <c r="M487" s="5">
        <f>LN(Таблица1[[#This Row],[Аэрофлот - объём]])</f>
        <v>16.682259935922296</v>
      </c>
      <c r="N487" s="6">
        <f>Таблица1[[#This Row],[БСП ао - цена]]*10</f>
        <v>574</v>
      </c>
      <c r="O487" s="6">
        <f>Таблица1[[#This Row],[Аэрофлот - цена]]*10</f>
        <v>919.59999999999991</v>
      </c>
      <c r="P487" s="5">
        <f>Таблица1[[#This Row],[БСП ао - объём]]*Таблица1[[#This Row],[БСП ао - цена]]</f>
        <v>49258384</v>
      </c>
      <c r="Q487" s="5">
        <f>Таблица1[[#This Row],[СевСт-ао - объём]]*Таблица1[[#This Row],[СевСт-ао цена]]</f>
        <v>3672720552</v>
      </c>
      <c r="R487" s="5">
        <f>Таблица1[[#This Row],[Аэрофлот - объём]]*Таблица1[[#This Row],[Аэрофлот - цена]]</f>
        <v>1616636568.8</v>
      </c>
      <c r="S487" s="5">
        <f>(Таблица1[[#This Row],[БСП ао - цена]]-AVERAGE(Таблица1[БСП ао - цена]))/_xlfn.STDEV.S(Таблица1[БСП ао - цена])</f>
        <v>-0.17727318091208205</v>
      </c>
      <c r="T487" s="5">
        <f>(Таблица1[[#This Row],[БСП ао - цена]]-MIN(Таблица1[БСП ао - цена]))/(MAX(Таблица1[БСП ао - цена])-MIN(Таблица1[БСП ао - цена]))</f>
        <v>0.21662877557648585</v>
      </c>
      <c r="U487" s="5">
        <f>(Таблица1[[#This Row],[СевСт-ао цена]]-AVERAGE(Таблица1[СевСт-ао цена]))/_xlfn.STDEV.S(Таблица1[СевСт-ао цена])</f>
        <v>0.62289442689227603</v>
      </c>
      <c r="V487" s="5">
        <f>(Таблица1[[#This Row],[СевСт-ао цена]]-MIN(Таблица1[СевСт-ао цена]))/(MAX(Таблица1[СевСт-ао цена])-MIN(Таблица1[СевСт-ао цена]))</f>
        <v>0.45674285030513345</v>
      </c>
      <c r="W487" s="5">
        <f>(Таблица1[[#This Row],[Аэрофлот - цена]]-AVERAGE(Таблица1[Аэрофлот - цена]))/_xlfn.STDEV.S(Таблица1[Аэрофлот - цена])</f>
        <v>0.28735863838460685</v>
      </c>
      <c r="X487" s="5">
        <f>(Таблица1[[#This Row],[Аэрофлот - цена]]-MIN(Таблица1[Аэрофлот - цена]))/(MAX(Таблица1[Аэрофлот - цена])-MIN(Таблица1[Аэрофлот - цена]))</f>
        <v>0.35582756785524206</v>
      </c>
    </row>
    <row r="488" spans="1:24" x14ac:dyDescent="0.25">
      <c r="A488" s="1">
        <v>43605</v>
      </c>
      <c r="B488" s="6">
        <v>55.98</v>
      </c>
      <c r="C488" s="6">
        <v>998.2</v>
      </c>
      <c r="D488" s="6">
        <v>91</v>
      </c>
      <c r="E488">
        <v>1032000</v>
      </c>
      <c r="F488">
        <v>3875250</v>
      </c>
      <c r="G488">
        <v>12723000</v>
      </c>
      <c r="H488" s="5">
        <f>(Таблица1[[#This Row],[БСП ао - цена]]-B487)/B487</f>
        <v>-2.4738675958188183E-2</v>
      </c>
      <c r="I488" s="5">
        <f>(Таблица1[[#This Row],[СевСт-ао цена]]-C487)/C487</f>
        <v>2.5688450472667487E-2</v>
      </c>
      <c r="J488" s="5">
        <f>(Таблица1[[#This Row],[Аэрофлот - цена]]-D487)/D487</f>
        <v>-1.0439321444106066E-2</v>
      </c>
      <c r="K488" s="5">
        <f>LN(Таблица1[[#This Row],[БСП ао - объём]])</f>
        <v>13.847009225023646</v>
      </c>
      <c r="L488" s="5">
        <f>LN(Таблица1[[#This Row],[СевСт-ао - объём]])</f>
        <v>15.170120734817541</v>
      </c>
      <c r="M488" s="5">
        <f>LN(Таблица1[[#This Row],[Аэрофлот - объём]])</f>
        <v>16.358921937124837</v>
      </c>
      <c r="N488" s="6">
        <f>Таблица1[[#This Row],[БСП ао - цена]]*10</f>
        <v>559.79999999999995</v>
      </c>
      <c r="O488" s="6">
        <f>Таблица1[[#This Row],[Аэрофлот - цена]]*10</f>
        <v>910</v>
      </c>
      <c r="P488" s="5">
        <f>Таблица1[[#This Row],[БСП ао - объём]]*Таблица1[[#This Row],[БСП ао - цена]]</f>
        <v>57771360</v>
      </c>
      <c r="Q488" s="5">
        <f>Таблица1[[#This Row],[СевСт-ао - объём]]*Таблица1[[#This Row],[СевСт-ао цена]]</f>
        <v>3868274550</v>
      </c>
      <c r="R488" s="5">
        <f>Таблица1[[#This Row],[Аэрофлот - объём]]*Таблица1[[#This Row],[Аэрофлот - цена]]</f>
        <v>1157793000</v>
      </c>
      <c r="S488" s="5">
        <f>(Таблица1[[#This Row],[БСП ао - цена]]-AVERAGE(Таблица1[БСП ао - цена]))/_xlfn.STDEV.S(Таблица1[БСП ао - цена])</f>
        <v>-0.22364297560666771</v>
      </c>
      <c r="T488" s="5">
        <f>(Таблица1[[#This Row],[БСП ао - цена]]-MIN(Таблица1[БСП ао - цена]))/(MAX(Таблица1[БСП ао - цена])-MIN(Таблица1[БСП ао - цена]))</f>
        <v>0.20740500162390385</v>
      </c>
      <c r="U488" s="5">
        <f>(Таблица1[[#This Row],[СевСт-ао цена]]-AVERAGE(Таблица1[СевСт-ао цена]))/_xlfn.STDEV.S(Таблица1[СевСт-ао цена])</f>
        <v>0.68857138340712554</v>
      </c>
      <c r="V488" s="5">
        <f>(Таблица1[[#This Row],[СевСт-ао цена]]-MIN(Таблица1[СевСт-ао цена]))/(MAX(Таблица1[СевСт-ао цена])-MIN(Таблица1[СевСт-ао цена]))</f>
        <v>0.47170037094651196</v>
      </c>
      <c r="W488" s="5">
        <f>(Таблица1[[#This Row],[Аэрофлот - цена]]-AVERAGE(Таблица1[Аэрофлот - цена]))/_xlfn.STDEV.S(Таблица1[Аэрофлот - цена])</f>
        <v>0.26333934009325061</v>
      </c>
      <c r="X488" s="5">
        <f>(Таблица1[[#This Row],[Аэрофлот - цена]]-MIN(Таблица1[Аэрофлот - цена]))/(MAX(Таблица1[Аэрофлот - цена])-MIN(Таблица1[Аэрофлот - цена]))</f>
        <v>0.35071846726982442</v>
      </c>
    </row>
    <row r="489" spans="1:24" x14ac:dyDescent="0.25">
      <c r="A489" s="1">
        <v>43612</v>
      </c>
      <c r="B489" s="6">
        <v>55</v>
      </c>
      <c r="C489" s="6">
        <v>1036.4000000000001</v>
      </c>
      <c r="D489" s="6">
        <v>93.8</v>
      </c>
      <c r="E489">
        <v>1563320</v>
      </c>
      <c r="F489">
        <v>3784390</v>
      </c>
      <c r="G489">
        <v>23368920</v>
      </c>
      <c r="H489" s="5">
        <f>(Таблица1[[#This Row],[БСП ао - цена]]-B488)/B488</f>
        <v>-1.7506252232940282E-2</v>
      </c>
      <c r="I489" s="5">
        <f>(Таблица1[[#This Row],[СевСт-ао цена]]-C488)/C488</f>
        <v>3.8268883991184173E-2</v>
      </c>
      <c r="J489" s="5">
        <f>(Таблица1[[#This Row],[Аэрофлот - цена]]-D488)/D488</f>
        <v>3.076923076923074E-2</v>
      </c>
      <c r="K489" s="5">
        <f>LN(Таблица1[[#This Row],[БСП ао - объём]])</f>
        <v>14.262322322933334</v>
      </c>
      <c r="L489" s="5">
        <f>LN(Таблица1[[#This Row],[СевСт-ао - объём]])</f>
        <v>15.146395269382131</v>
      </c>
      <c r="M489" s="5">
        <f>LN(Таблица1[[#This Row],[Аэрофлот - объём]])</f>
        <v>16.966917492353474</v>
      </c>
      <c r="N489" s="6">
        <f>Таблица1[[#This Row],[БСП ао - цена]]*10</f>
        <v>550</v>
      </c>
      <c r="O489" s="6">
        <f>Таблица1[[#This Row],[Аэрофлот - цена]]*10</f>
        <v>938</v>
      </c>
      <c r="P489" s="5">
        <f>Таблица1[[#This Row],[БСП ао - объём]]*Таблица1[[#This Row],[БСП ао - цена]]</f>
        <v>85982600</v>
      </c>
      <c r="Q489" s="5">
        <f>Таблица1[[#This Row],[СевСт-ао - объём]]*Таблица1[[#This Row],[СевСт-ао цена]]</f>
        <v>3922141796.0000005</v>
      </c>
      <c r="R489" s="5">
        <f>Таблица1[[#This Row],[Аэрофлот - объём]]*Таблица1[[#This Row],[Аэрофлот - цена]]</f>
        <v>2192004696</v>
      </c>
      <c r="S489" s="5">
        <f>(Таблица1[[#This Row],[БСП ао - цена]]-AVERAGE(Таблица1[БСП ао - цена]))/_xlfn.STDEV.S(Таблица1[БСП ао - цена])</f>
        <v>-0.25564466490293092</v>
      </c>
      <c r="T489" s="5">
        <f>(Таблица1[[#This Row],[БСП ао - цена]]-MIN(Таблица1[БСП ао - цена]))/(MAX(Таблица1[БСП ао - цена])-MIN(Таблица1[БСП ао - цена]))</f>
        <v>0.20103929847353039</v>
      </c>
      <c r="U489" s="5">
        <f>(Таблица1[[#This Row],[СевСт-ао цена]]-AVERAGE(Таблица1[СевСт-ао цена]))/_xlfn.STDEV.S(Таблица1[СевСт-ао цена])</f>
        <v>0.78892577296181565</v>
      </c>
      <c r="V489" s="5">
        <f>(Таблица1[[#This Row],[СевСт-ао цена]]-MIN(Таблица1[СевСт-ао цена]))/(MAX(Таблица1[СевСт-ао цена])-MIN(Таблица1[СевСт-ао цена]))</f>
        <v>0.49455546248653831</v>
      </c>
      <c r="W489" s="5">
        <f>(Таблица1[[#This Row],[Аэрофлот - цена]]-AVERAGE(Таблица1[Аэрофлот - цена]))/_xlfn.STDEV.S(Таблица1[Аэрофлот - цена])</f>
        <v>0.3333956267763733</v>
      </c>
      <c r="X489" s="5">
        <f>(Таблица1[[#This Row],[Аэрофлот - цена]]-MIN(Таблица1[Аэрофлот - цена]))/(MAX(Таблица1[Аэрофлот - цена])-MIN(Таблица1[Аэрофлот - цена]))</f>
        <v>0.36562001064395949</v>
      </c>
    </row>
    <row r="490" spans="1:24" x14ac:dyDescent="0.25">
      <c r="A490" s="1">
        <v>43619</v>
      </c>
      <c r="B490" s="6">
        <v>51.13</v>
      </c>
      <c r="C490" s="6">
        <v>1050</v>
      </c>
      <c r="D490" s="6">
        <v>95.86</v>
      </c>
      <c r="E490">
        <v>2311380</v>
      </c>
      <c r="F490">
        <v>3287410</v>
      </c>
      <c r="G490">
        <v>30784760</v>
      </c>
      <c r="H490" s="5">
        <f>(Таблица1[[#This Row],[БСП ао - цена]]-B489)/B489</f>
        <v>-7.0363636363636323E-2</v>
      </c>
      <c r="I490" s="5">
        <f>(Таблица1[[#This Row],[СевСт-ао цена]]-C489)/C489</f>
        <v>1.3122346584330286E-2</v>
      </c>
      <c r="J490" s="5">
        <f>(Таблица1[[#This Row],[Аэрофлот - цена]]-D489)/D489</f>
        <v>2.196162046908318E-2</v>
      </c>
      <c r="K490" s="5">
        <f>LN(Таблица1[[#This Row],[БСП ао - объём]])</f>
        <v>14.653355306721485</v>
      </c>
      <c r="L490" s="5">
        <f>LN(Таблица1[[#This Row],[СевСт-ао - объём]])</f>
        <v>15.005610578667561</v>
      </c>
      <c r="M490" s="5">
        <f>LN(Таблица1[[#This Row],[Аэрофлот - объём]])</f>
        <v>17.242530320292509</v>
      </c>
      <c r="N490" s="6">
        <f>Таблица1[[#This Row],[БСП ао - цена]]*10</f>
        <v>511.3</v>
      </c>
      <c r="O490" s="6">
        <f>Таблица1[[#This Row],[Аэрофлот - цена]]*10</f>
        <v>958.6</v>
      </c>
      <c r="P490" s="5">
        <f>Таблица1[[#This Row],[БСП ао - объём]]*Таблица1[[#This Row],[БСП ао - цена]]</f>
        <v>118180859.40000001</v>
      </c>
      <c r="Q490" s="5">
        <f>Таблица1[[#This Row],[СевСт-ао - объём]]*Таблица1[[#This Row],[СевСт-ао цена]]</f>
        <v>3451780500</v>
      </c>
      <c r="R490" s="5">
        <f>Таблица1[[#This Row],[Аэрофлот - объём]]*Таблица1[[#This Row],[Аэрофлот - цена]]</f>
        <v>2951027093.5999999</v>
      </c>
      <c r="S490" s="5">
        <f>(Таблица1[[#This Row],[БСП ао - цена]]-AVERAGE(Таблица1[БСП ао - цена]))/_xlfn.STDEV.S(Таблица1[БСП ао - цена])</f>
        <v>-0.38201868283817464</v>
      </c>
      <c r="T490" s="5">
        <f>(Таблица1[[#This Row],[БСП ао - цена]]-MIN(Таблица1[БСП ао - цена]))/(MAX(Таблица1[БСП ао - цена])-MIN(Таблица1[БСП ао - цена]))</f>
        <v>0.17590126664501465</v>
      </c>
      <c r="U490" s="5">
        <f>(Таблица1[[#This Row],[СевСт-ао цена]]-AVERAGE(Таблица1[СевСт-ао цена]))/_xlfn.STDEV.S(Таблица1[СевСт-ао цена])</f>
        <v>0.82465403730589348</v>
      </c>
      <c r="V490" s="5">
        <f>(Таблица1[[#This Row],[СевСт-ао цена]]-MIN(Таблица1[СевСт-ао цена]))/(MAX(Таблица1[СевСт-ао цена])-MIN(Таблица1[СевСт-ао цена]))</f>
        <v>0.50269235371544818</v>
      </c>
      <c r="W490" s="5">
        <f>(Таблица1[[#This Row],[Аэрофлот - цена]]-AVERAGE(Таблица1[Аэрофлот - цена]))/_xlfn.STDEV.S(Таблица1[Аэрофлот - цена])</f>
        <v>0.38493703769324222</v>
      </c>
      <c r="X490" s="5">
        <f>(Таблица1[[#This Row],[Аэрофлот - цена]]-MIN(Таблица1[Аэрофлот - цена]))/(MAX(Таблица1[Аэрофлот - цена])-MIN(Таблица1[Аэрофлот - цена]))</f>
        <v>0.3765832889835018</v>
      </c>
    </row>
    <row r="491" spans="1:24" x14ac:dyDescent="0.25">
      <c r="A491" s="1">
        <v>43626</v>
      </c>
      <c r="B491" s="6">
        <v>51</v>
      </c>
      <c r="C491" s="6">
        <v>1121</v>
      </c>
      <c r="D491" s="6">
        <v>97.66</v>
      </c>
      <c r="E491">
        <v>549250</v>
      </c>
      <c r="F491">
        <v>4221600</v>
      </c>
      <c r="G491">
        <v>18646700</v>
      </c>
      <c r="H491" s="5">
        <f>(Таблица1[[#This Row],[БСП ао - цена]]-B490)/B490</f>
        <v>-2.5425386270291912E-3</v>
      </c>
      <c r="I491" s="5">
        <f>(Таблица1[[#This Row],[СевСт-ао цена]]-C490)/C490</f>
        <v>6.761904761904762E-2</v>
      </c>
      <c r="J491" s="5">
        <f>(Таблица1[[#This Row],[Аэрофлот - цена]]-D490)/D490</f>
        <v>1.8777383684539923E-2</v>
      </c>
      <c r="K491" s="5">
        <f>LN(Таблица1[[#This Row],[БСП ао - объём]])</f>
        <v>13.216308990246857</v>
      </c>
      <c r="L491" s="5">
        <f>LN(Таблица1[[#This Row],[СевСт-ао - объём]])</f>
        <v>15.255724761073596</v>
      </c>
      <c r="M491" s="5">
        <f>LN(Таблица1[[#This Row],[Аэрофлот - объём]])</f>
        <v>16.741179744697984</v>
      </c>
      <c r="N491" s="6">
        <f>Таблица1[[#This Row],[БСП ао - цена]]*10</f>
        <v>510</v>
      </c>
      <c r="O491" s="6">
        <f>Таблица1[[#This Row],[Аэрофлот - цена]]*10</f>
        <v>976.59999999999991</v>
      </c>
      <c r="P491" s="5">
        <f>Таблица1[[#This Row],[БСП ао - объём]]*Таблица1[[#This Row],[БСП ао - цена]]</f>
        <v>28011750</v>
      </c>
      <c r="Q491" s="5">
        <f>Таблица1[[#This Row],[СевСт-ао - объём]]*Таблица1[[#This Row],[СевСт-ао цена]]</f>
        <v>4732413600</v>
      </c>
      <c r="R491" s="5">
        <f>Таблица1[[#This Row],[Аэрофлот - объём]]*Таблица1[[#This Row],[Аэрофлот - цена]]</f>
        <v>1821036722</v>
      </c>
      <c r="S491" s="5">
        <f>(Таблица1[[#This Row],[БСП ао - цена]]-AVERAGE(Таблица1[БСП ао - цена]))/_xlfn.STDEV.S(Таблица1[БСП ао - цена])</f>
        <v>-0.38626380488767903</v>
      </c>
      <c r="T491" s="5">
        <f>(Таблица1[[#This Row],[БСП ао - цена]]-MIN(Таблица1[БСП ао - цена]))/(MAX(Таблица1[БСП ао - цена])-MIN(Таблица1[БСП ао - цена]))</f>
        <v>0.17505683663527119</v>
      </c>
      <c r="U491" s="5">
        <f>(Таблица1[[#This Row],[СевСт-ао цена]]-AVERAGE(Таблица1[СевСт-ао цена]))/_xlfn.STDEV.S(Таблица1[СевСт-ао цена])</f>
        <v>1.0111765938080659</v>
      </c>
      <c r="V491" s="5">
        <f>(Таблица1[[#This Row],[СевСт-ао цена]]-MIN(Таблица1[СевСт-ао цена]))/(MAX(Таблица1[СевСт-ао цена])-MIN(Таблица1[СевСт-ао цена]))</f>
        <v>0.54517171233696304</v>
      </c>
      <c r="W491" s="5">
        <f>(Таблица1[[#This Row],[Аэрофлот - цена]]-AVERAGE(Таблица1[Аэрофлот - цена]))/_xlfn.STDEV.S(Таблица1[Аэрофлот - цена])</f>
        <v>0.42997322198953536</v>
      </c>
      <c r="X491" s="5">
        <f>(Таблица1[[#This Row],[Аэрофлот - цена]]-MIN(Таблица1[Аэрофлот - цена]))/(MAX(Таблица1[Аэрофлот - цена])-MIN(Таблица1[Аэрофлот - цена]))</f>
        <v>0.38616285258116018</v>
      </c>
    </row>
    <row r="492" spans="1:24" x14ac:dyDescent="0.25">
      <c r="A492" s="1">
        <v>43633</v>
      </c>
      <c r="B492" s="6">
        <v>51.27</v>
      </c>
      <c r="C492" s="6">
        <v>1097.4000000000001</v>
      </c>
      <c r="D492" s="6">
        <v>100.04</v>
      </c>
      <c r="E492">
        <v>1028820</v>
      </c>
      <c r="F492">
        <v>5163250</v>
      </c>
      <c r="G492">
        <v>39584680</v>
      </c>
      <c r="H492" s="5">
        <f>(Таблица1[[#This Row],[БСП ао - цена]]-B491)/B491</f>
        <v>5.2941176470588849E-3</v>
      </c>
      <c r="I492" s="5">
        <f>(Таблица1[[#This Row],[СевСт-ао цена]]-C491)/C491</f>
        <v>-2.1052631578947288E-2</v>
      </c>
      <c r="J492" s="5">
        <f>(Таблица1[[#This Row],[Аэрофлот - цена]]-D491)/D491</f>
        <v>2.4370264181855516E-2</v>
      </c>
      <c r="K492" s="5">
        <f>LN(Таблица1[[#This Row],[БСП ао - объём]])</f>
        <v>13.843923072400951</v>
      </c>
      <c r="L492" s="5">
        <f>LN(Таблица1[[#This Row],[СевСт-ао - объём]])</f>
        <v>15.457076784149896</v>
      </c>
      <c r="M492" s="5">
        <f>LN(Таблица1[[#This Row],[Аэрофлот - объём]])</f>
        <v>17.493952732684843</v>
      </c>
      <c r="N492" s="6">
        <f>Таблица1[[#This Row],[БСП ао - цена]]*10</f>
        <v>512.70000000000005</v>
      </c>
      <c r="O492" s="6">
        <f>Таблица1[[#This Row],[Аэрофлот - цена]]*10</f>
        <v>1000.4000000000001</v>
      </c>
      <c r="P492" s="5">
        <f>Таблица1[[#This Row],[БСП ао - объём]]*Таблица1[[#This Row],[БСП ао - цена]]</f>
        <v>52747601.400000006</v>
      </c>
      <c r="Q492" s="5">
        <f>Таблица1[[#This Row],[СевСт-ао - объём]]*Таблица1[[#This Row],[СевСт-ао цена]]</f>
        <v>5666150550</v>
      </c>
      <c r="R492" s="5">
        <f>Таблица1[[#This Row],[Аэрофлот - объём]]*Таблица1[[#This Row],[Аэрофлот - цена]]</f>
        <v>3960051387.2000003</v>
      </c>
      <c r="S492" s="5">
        <f>(Таблица1[[#This Row],[БСП ао - цена]]-AVERAGE(Таблица1[БСП ао - цена]))/_xlfn.STDEV.S(Таблица1[БСП ао - цена])</f>
        <v>-0.37744701293870841</v>
      </c>
      <c r="T492" s="5">
        <f>(Таблица1[[#This Row],[БСП ао - цена]]-MIN(Таблица1[БСП ао - цена]))/(MAX(Таблица1[БСП ао - цена])-MIN(Таблица1[БСП ао - цена]))</f>
        <v>0.17681065280935371</v>
      </c>
      <c r="U492" s="5">
        <f>(Таблица1[[#This Row],[СевСт-ао цена]]-AVERAGE(Таблица1[СевСт-ао цена]))/_xlfn.STDEV.S(Таблица1[СевСт-ао цена])</f>
        <v>0.94917754685804823</v>
      </c>
      <c r="V492" s="5">
        <f>(Таблица1[[#This Row],[СевСт-ао цена]]-MIN(Таблица1[СевСт-ао цена]))/(MAX(Таблица1[СевСт-ао цена])-MIN(Таблица1[СевСт-ао цена]))</f>
        <v>0.53105181285150183</v>
      </c>
      <c r="W492" s="5">
        <f>(Таблица1[[#This Row],[Аэрофлот - цена]]-AVERAGE(Таблица1[Аэрофлот - цена]))/_xlfn.STDEV.S(Таблица1[Аэрофлот - цена])</f>
        <v>0.48952106567018994</v>
      </c>
      <c r="X492" s="5">
        <f>(Таблица1[[#This Row],[Аэрофлот - цена]]-MIN(Таблица1[Аэрофлот - цена]))/(MAX(Таблица1[Аэрофлот - цена])-MIN(Таблица1[Аэрофлот - цена]))</f>
        <v>0.39882916444917504</v>
      </c>
    </row>
    <row r="493" spans="1:24" x14ac:dyDescent="0.25">
      <c r="A493" s="1">
        <v>43640</v>
      </c>
      <c r="B493" s="6">
        <v>51.15</v>
      </c>
      <c r="C493" s="6">
        <v>1067.5999999999999</v>
      </c>
      <c r="D493" s="6">
        <v>101.76</v>
      </c>
      <c r="E493">
        <v>657310</v>
      </c>
      <c r="F493">
        <v>2633400</v>
      </c>
      <c r="G493">
        <v>20524600</v>
      </c>
      <c r="H493" s="5">
        <f>(Таблица1[[#This Row],[БСП ао - цена]]-B492)/B492</f>
        <v>-2.3405500292569639E-3</v>
      </c>
      <c r="I493" s="5">
        <f>(Таблица1[[#This Row],[СевСт-ао цена]]-C492)/C492</f>
        <v>-2.715509385821048E-2</v>
      </c>
      <c r="J493" s="5">
        <f>(Таблица1[[#This Row],[Аэрофлот - цена]]-D492)/D492</f>
        <v>1.7193122750899629E-2</v>
      </c>
      <c r="K493" s="5">
        <f>LN(Таблица1[[#This Row],[БСП ао - объём]])</f>
        <v>13.395911027889172</v>
      </c>
      <c r="L493" s="5">
        <f>LN(Таблица1[[#This Row],[СевСт-ао - объём]])</f>
        <v>14.78378634490438</v>
      </c>
      <c r="M493" s="5">
        <f>LN(Таблица1[[#This Row],[Аэрофлот - объём]])</f>
        <v>16.83713472468412</v>
      </c>
      <c r="N493" s="6">
        <f>Таблица1[[#This Row],[БСП ао - цена]]*10</f>
        <v>511.5</v>
      </c>
      <c r="O493" s="6">
        <f>Таблица1[[#This Row],[Аэрофлот - цена]]*10</f>
        <v>1017.6</v>
      </c>
      <c r="P493" s="5">
        <f>Таблица1[[#This Row],[БСП ао - объём]]*Таблица1[[#This Row],[БСП ао - цена]]</f>
        <v>33621406.5</v>
      </c>
      <c r="Q493" s="5">
        <f>Таблица1[[#This Row],[СевСт-ао - объём]]*Таблица1[[#This Row],[СевСт-ао цена]]</f>
        <v>2811417839.9999995</v>
      </c>
      <c r="R493" s="5">
        <f>Таблица1[[#This Row],[Аэрофлот - объём]]*Таблица1[[#This Row],[Аэрофлот - цена]]</f>
        <v>2088583296</v>
      </c>
      <c r="S493" s="5">
        <f>(Таблица1[[#This Row],[БСП ао - цена]]-AVERAGE(Таблица1[БСП ао - цена]))/_xlfn.STDEV.S(Таблица1[БСП ао - цена])</f>
        <v>-0.38136558713825103</v>
      </c>
      <c r="T493" s="5">
        <f>(Таблица1[[#This Row],[БСП ао - цена]]-MIN(Таблица1[БСП ао - цена]))/(MAX(Таблица1[БСП ао - цена])-MIN(Таблица1[БСП ао - цена]))</f>
        <v>0.17603117895420592</v>
      </c>
      <c r="U493" s="5">
        <f>(Таблица1[[#This Row],[СевСт-ао цена]]-AVERAGE(Таблица1[СевСт-ао цена]))/_xlfn.STDEV.S(Таблица1[СевСт-ао цена])</f>
        <v>0.8708906146923473</v>
      </c>
      <c r="V493" s="5">
        <f>(Таблица1[[#This Row],[СевСт-ао цена]]-MIN(Таблица1[СевСт-ао цена]))/(MAX(Таблица1[СевСт-ао цена])-MIN(Таблица1[СевСт-ао цена]))</f>
        <v>0.51322244824697849</v>
      </c>
      <c r="W493" s="5">
        <f>(Таблица1[[#This Row],[Аэрофлот - цена]]-AVERAGE(Таблица1[Аэрофлот - цена]))/_xlfn.STDEV.S(Таблица1[Аэрофлот - цена])</f>
        <v>0.53255564177553671</v>
      </c>
      <c r="X493" s="5">
        <f>(Таблица1[[#This Row],[Аэрофлот - цена]]-MIN(Таблица1[Аэрофлот - цена]))/(MAX(Таблица1[Аэрофлот - цена])-MIN(Таблица1[Аэрофлот - цена]))</f>
        <v>0.40798296966471526</v>
      </c>
    </row>
    <row r="494" spans="1:24" x14ac:dyDescent="0.25">
      <c r="A494" s="1">
        <v>43647</v>
      </c>
      <c r="B494" s="6">
        <v>50.98</v>
      </c>
      <c r="C494" s="6">
        <v>1051.8</v>
      </c>
      <c r="D494" s="6">
        <v>110</v>
      </c>
      <c r="E494">
        <v>690560</v>
      </c>
      <c r="F494">
        <v>3252480</v>
      </c>
      <c r="G494">
        <v>63575980</v>
      </c>
      <c r="H494" s="5">
        <f>(Таблица1[[#This Row],[БСП ао - цена]]-B493)/B493</f>
        <v>-3.3235581622678731E-3</v>
      </c>
      <c r="I494" s="5">
        <f>(Таблица1[[#This Row],[СевСт-ао цена]]-C493)/C493</f>
        <v>-1.4799550393405728E-2</v>
      </c>
      <c r="J494" s="5">
        <f>(Таблица1[[#This Row],[Аэрофлот - цена]]-D493)/D493</f>
        <v>8.0974842767295538E-2</v>
      </c>
      <c r="K494" s="5">
        <f>LN(Таблица1[[#This Row],[БСП ао - объём]])</f>
        <v>13.445258141611852</v>
      </c>
      <c r="L494" s="5">
        <f>LN(Таблица1[[#This Row],[СевСт-ао - объём]])</f>
        <v>14.994928340233827</v>
      </c>
      <c r="M494" s="5">
        <f>LN(Таблица1[[#This Row],[Аэрофлот - объём]])</f>
        <v>17.967746284017984</v>
      </c>
      <c r="N494" s="6">
        <f>Таблица1[[#This Row],[БСП ао - цена]]*10</f>
        <v>509.79999999999995</v>
      </c>
      <c r="O494" s="6">
        <f>Таблица1[[#This Row],[Аэрофлот - цена]]*10</f>
        <v>1100</v>
      </c>
      <c r="P494" s="5">
        <f>Таблица1[[#This Row],[БСП ао - объём]]*Таблица1[[#This Row],[БСП ао - цена]]</f>
        <v>35204748.799999997</v>
      </c>
      <c r="Q494" s="5">
        <f>Таблица1[[#This Row],[СевСт-ао - объём]]*Таблица1[[#This Row],[СевСт-ао цена]]</f>
        <v>3420958464</v>
      </c>
      <c r="R494" s="5">
        <f>Таблица1[[#This Row],[Аэрофлот - объём]]*Таблица1[[#This Row],[Аэрофлот - цена]]</f>
        <v>6993357800</v>
      </c>
      <c r="S494" s="5">
        <f>(Таблица1[[#This Row],[БСП ао - цена]]-AVERAGE(Таблица1[БСП ао - цена]))/_xlfn.STDEV.S(Таблица1[БСП ао - цена])</f>
        <v>-0.38691690058760286</v>
      </c>
      <c r="T494" s="5">
        <f>(Таблица1[[#This Row],[БСП ао - цена]]-MIN(Таблица1[БСП ао - цена]))/(MAX(Таблица1[БСП ао - цена])-MIN(Таблица1[БСП ао - цена]))</f>
        <v>0.1749269243260799</v>
      </c>
      <c r="U494" s="5">
        <f>(Таблица1[[#This Row],[СевСт-ао цена]]-AVERAGE(Таблица1[СевСт-ао цена]))/_xlfn.STDEV.S(Таблица1[СевСт-ао цена])</f>
        <v>0.82938277817496253</v>
      </c>
      <c r="V494" s="5">
        <f>(Таблица1[[#This Row],[СевСт-ао цена]]-MIN(Таблица1[СевСт-ао цена]))/(MAX(Таблица1[СевСт-ао цена])-MIN(Таблица1[СевСт-ао цена]))</f>
        <v>0.50376929520162739</v>
      </c>
      <c r="W494" s="5">
        <f>(Таблица1[[#This Row],[Аэрофлот - цена]]-AVERAGE(Таблица1[Аэрофлот - цена]))/_xlfn.STDEV.S(Таблица1[Аэрофлот - цена])</f>
        <v>0.73872128544301208</v>
      </c>
      <c r="X494" s="5">
        <f>(Таблица1[[#This Row],[Аэрофлот - цена]]-MIN(Таблица1[Аэрофлот - цена]))/(MAX(Таблица1[Аэрофлот - цена])-MIN(Таблица1[Аэрофлот - цена]))</f>
        <v>0.45183608302288453</v>
      </c>
    </row>
    <row r="495" spans="1:24" x14ac:dyDescent="0.25">
      <c r="A495" s="1">
        <v>43654</v>
      </c>
      <c r="B495" s="6">
        <v>50</v>
      </c>
      <c r="C495" s="6">
        <v>1044.4000000000001</v>
      </c>
      <c r="D495" s="6">
        <v>109.08</v>
      </c>
      <c r="E495">
        <v>792110</v>
      </c>
      <c r="F495">
        <v>3237810</v>
      </c>
      <c r="G495">
        <v>28001720</v>
      </c>
      <c r="H495" s="5">
        <f>(Таблица1[[#This Row],[БСП ао - цена]]-B494)/B494</f>
        <v>-1.9223224794036816E-2</v>
      </c>
      <c r="I495" s="5">
        <f>(Таблица1[[#This Row],[СевСт-ао цена]]-C494)/C494</f>
        <v>-7.0355580908916752E-3</v>
      </c>
      <c r="J495" s="5">
        <f>(Таблица1[[#This Row],[Аэрофлот - цена]]-D494)/D494</f>
        <v>-8.3636363636363786E-3</v>
      </c>
      <c r="K495" s="5">
        <f>LN(Таблица1[[#This Row],[БСП ао - объём]])</f>
        <v>13.582455550041283</v>
      </c>
      <c r="L495" s="5">
        <f>LN(Таблица1[[#This Row],[СевСт-ао - объём]])</f>
        <v>14.990407733301668</v>
      </c>
      <c r="M495" s="5">
        <f>LN(Таблица1[[#This Row],[Аэрофлот - объём]])</f>
        <v>17.147776494824249</v>
      </c>
      <c r="N495" s="6">
        <f>Таблица1[[#This Row],[БСП ао - цена]]*10</f>
        <v>500</v>
      </c>
      <c r="O495" s="6">
        <f>Таблица1[[#This Row],[Аэрофлот - цена]]*10</f>
        <v>1090.8</v>
      </c>
      <c r="P495" s="5">
        <f>Таблица1[[#This Row],[БСП ао - объём]]*Таблица1[[#This Row],[БСП ао - цена]]</f>
        <v>39605500</v>
      </c>
      <c r="Q495" s="5">
        <f>Таблица1[[#This Row],[СевСт-ао - объём]]*Таблица1[[#This Row],[СевСт-ао цена]]</f>
        <v>3381568764.0000005</v>
      </c>
      <c r="R495" s="5">
        <f>Таблица1[[#This Row],[Аэрофлот - объём]]*Таблица1[[#This Row],[Аэрофлот - цена]]</f>
        <v>3054427617.5999999</v>
      </c>
      <c r="S495" s="5">
        <f>(Таблица1[[#This Row],[БСП ао - цена]]-AVERAGE(Таблица1[БСП ао - цена]))/_xlfn.STDEV.S(Таблица1[БСП ао - цена])</f>
        <v>-0.41891858988386604</v>
      </c>
      <c r="T495" s="5">
        <f>(Таблица1[[#This Row],[БСП ао - цена]]-MIN(Таблица1[БСП ао - цена]))/(MAX(Таблица1[БСП ао - цена])-MIN(Таблица1[БСП ао - цена]))</f>
        <v>0.1685612211757064</v>
      </c>
      <c r="U495" s="5">
        <f>(Таблица1[[#This Row],[СевСт-ао цена]]-AVERAGE(Таблица1[СевСт-ао цена]))/_xlfn.STDEV.S(Таблица1[СевСт-ао цена])</f>
        <v>0.8099423990465674</v>
      </c>
      <c r="V495" s="5">
        <f>(Таблица1[[#This Row],[СевСт-ао цена]]-MIN(Таблица1[СевСт-ао цена]))/(MAX(Таблица1[СевСт-ао цена])-MIN(Таблица1[СевСт-ао цена]))</f>
        <v>0.49934186909177941</v>
      </c>
      <c r="W495" s="5">
        <f>(Таблица1[[#This Row],[Аэрофлот - цена]]-AVERAGE(Таблица1[Аэрофлот - цена]))/_xlfn.STDEV.S(Таблица1[Аэрофлот - цена])</f>
        <v>0.71570279124712888</v>
      </c>
      <c r="X495" s="5">
        <f>(Таблица1[[#This Row],[Аэрофлот - цена]]-MIN(Таблица1[Аэрофлот - цена]))/(MAX(Таблица1[Аэрофлот - цена])-MIN(Таблица1[Аэрофлот - цена]))</f>
        <v>0.44693986162852573</v>
      </c>
    </row>
    <row r="496" spans="1:24" x14ac:dyDescent="0.25">
      <c r="A496" s="1">
        <v>43661</v>
      </c>
      <c r="B496" s="6">
        <v>50.09</v>
      </c>
      <c r="C496" s="6">
        <v>1043.4000000000001</v>
      </c>
      <c r="D496" s="6">
        <v>108.02</v>
      </c>
      <c r="E496">
        <v>858520</v>
      </c>
      <c r="F496">
        <v>2768190</v>
      </c>
      <c r="G496">
        <v>15019640</v>
      </c>
      <c r="H496" s="5">
        <f>(Таблица1[[#This Row],[БСП ао - цена]]-B495)/B495</f>
        <v>1.8000000000000683E-3</v>
      </c>
      <c r="I496" s="5">
        <f>(Таблица1[[#This Row],[СевСт-ао цена]]-C495)/C495</f>
        <v>-9.5748755266181532E-4</v>
      </c>
      <c r="J496" s="5">
        <f>(Таблица1[[#This Row],[Аэрофлот - цена]]-D495)/D495</f>
        <v>-9.7176384305097379E-3</v>
      </c>
      <c r="K496" s="5">
        <f>LN(Таблица1[[#This Row],[БСП ао - объём]])</f>
        <v>13.662965255495601</v>
      </c>
      <c r="L496" s="5">
        <f>LN(Таблица1[[#This Row],[СевСт-ао - объём]])</f>
        <v>14.833704234982466</v>
      </c>
      <c r="M496" s="5">
        <f>LN(Таблица1[[#This Row],[Аэрофлот - объём]])</f>
        <v>16.524869235970414</v>
      </c>
      <c r="N496" s="6">
        <f>Таблица1[[#This Row],[БСП ао - цена]]*10</f>
        <v>500.90000000000003</v>
      </c>
      <c r="O496" s="6">
        <f>Таблица1[[#This Row],[Аэрофлот - цена]]*10</f>
        <v>1080.2</v>
      </c>
      <c r="P496" s="5">
        <f>Таблица1[[#This Row],[БСП ао - объём]]*Таблица1[[#This Row],[БСП ао - цена]]</f>
        <v>43003266.800000004</v>
      </c>
      <c r="Q496" s="5">
        <f>Таблица1[[#This Row],[СевСт-ао - объём]]*Таблица1[[#This Row],[СевСт-ао цена]]</f>
        <v>2888329446.0000005</v>
      </c>
      <c r="R496" s="5">
        <f>Таблица1[[#This Row],[Аэрофлот - объём]]*Таблица1[[#This Row],[Аэрофлот - цена]]</f>
        <v>1622421512.8</v>
      </c>
      <c r="S496" s="5">
        <f>(Таблица1[[#This Row],[БСП ао - цена]]-AVERAGE(Таблица1[БСП ао - цена]))/_xlfn.STDEV.S(Таблица1[БСП ао - цена])</f>
        <v>-0.4159796592342091</v>
      </c>
      <c r="T496" s="5">
        <f>(Таблица1[[#This Row],[БСП ао - цена]]-MIN(Таблица1[БСП ао - цена]))/(MAX(Таблица1[БСП ао - цена])-MIN(Таблица1[БСП ао - цена]))</f>
        <v>0.16914582656706725</v>
      </c>
      <c r="U496" s="5">
        <f>(Таблица1[[#This Row],[СевСт-ао цена]]-AVERAGE(Таблица1[СевСт-ао цена]))/_xlfn.STDEV.S(Таблица1[СевСт-ао цена])</f>
        <v>0.80731532078597346</v>
      </c>
      <c r="V496" s="5">
        <f>(Таблица1[[#This Row],[СевСт-ао цена]]-MIN(Таблица1[СевСт-ао цена]))/(MAX(Таблица1[СевСт-ао цена])-MIN(Таблица1[СевСт-ао цена]))</f>
        <v>0.49874356826612426</v>
      </c>
      <c r="W496" s="5">
        <f>(Таблица1[[#This Row],[Аэрофлот - цена]]-AVERAGE(Таблица1[Аэрофлот - цена]))/_xlfn.STDEV.S(Таблица1[Аэрофлот - цена])</f>
        <v>0.68918148271708946</v>
      </c>
      <c r="X496" s="5">
        <f>(Таблица1[[#This Row],[Аэрофлот - цена]]-MIN(Таблица1[Аэрофлот - цена]))/(MAX(Таблица1[Аэрофлот - цена])-MIN(Таблица1[Аэрофлот - цена]))</f>
        <v>0.44129856306546028</v>
      </c>
    </row>
    <row r="497" spans="1:24" x14ac:dyDescent="0.25">
      <c r="A497" s="1">
        <v>43668</v>
      </c>
      <c r="B497" s="6">
        <v>50.12</v>
      </c>
      <c r="C497" s="6">
        <v>1026.8</v>
      </c>
      <c r="D497" s="6">
        <v>107.58</v>
      </c>
      <c r="E497">
        <v>327870</v>
      </c>
      <c r="F497">
        <v>2621350</v>
      </c>
      <c r="G497">
        <v>14133020</v>
      </c>
      <c r="H497" s="5">
        <f>(Таблица1[[#This Row],[БСП ао - цена]]-B496)/B496</f>
        <v>5.9892194050696808E-4</v>
      </c>
      <c r="I497" s="5">
        <f>(Таблица1[[#This Row],[СевСт-ао цена]]-C496)/C496</f>
        <v>-1.590952654782455E-2</v>
      </c>
      <c r="J497" s="5">
        <f>(Таблица1[[#This Row],[Аэрофлот - цена]]-D496)/D496</f>
        <v>-4.0733197556007935E-3</v>
      </c>
      <c r="K497" s="5">
        <f>LN(Таблица1[[#This Row],[БСП ао - объём]])</f>
        <v>12.700372467338829</v>
      </c>
      <c r="L497" s="5">
        <f>LN(Таблица1[[#This Row],[СевСт-ао - объём]])</f>
        <v>14.779200010208305</v>
      </c>
      <c r="M497" s="5">
        <f>LN(Таблица1[[#This Row],[Аэрофлот - объём]])</f>
        <v>16.464024461477003</v>
      </c>
      <c r="N497" s="6">
        <f>Таблица1[[#This Row],[БСП ао - цена]]*10</f>
        <v>501.2</v>
      </c>
      <c r="O497" s="6">
        <f>Таблица1[[#This Row],[Аэрофлот - цена]]*10</f>
        <v>1075.8</v>
      </c>
      <c r="P497" s="5">
        <f>Таблица1[[#This Row],[БСП ао - объём]]*Таблица1[[#This Row],[БСП ао - цена]]</f>
        <v>16432844.399999999</v>
      </c>
      <c r="Q497" s="5">
        <f>Таблица1[[#This Row],[СевСт-ао - объём]]*Таблица1[[#This Row],[СевСт-ао цена]]</f>
        <v>2691602180</v>
      </c>
      <c r="R497" s="5">
        <f>Таблица1[[#This Row],[Аэрофлот - объём]]*Таблица1[[#This Row],[Аэрофлот - цена]]</f>
        <v>1520430291.5999999</v>
      </c>
      <c r="S497" s="5">
        <f>(Таблица1[[#This Row],[БСП ао - цена]]-AVERAGE(Таблица1[БСП ао - цена]))/_xlfn.STDEV.S(Таблица1[БСП ао - цена])</f>
        <v>-0.41500001568432371</v>
      </c>
      <c r="T497" s="5">
        <f>(Таблица1[[#This Row],[БСП ао - цена]]-MIN(Таблица1[БСП ао - цена]))/(MAX(Таблица1[БСП ао - цена])-MIN(Таблица1[БСП ао - цена]))</f>
        <v>0.16934069503085417</v>
      </c>
      <c r="U497" s="5">
        <f>(Таблица1[[#This Row],[СевСт-ао цена]]-AVERAGE(Таблица1[СевСт-ао цена]))/_xlfn.STDEV.S(Таблица1[СевСт-ао цена])</f>
        <v>0.76370582166011303</v>
      </c>
      <c r="V497" s="5">
        <f>(Таблица1[[#This Row],[СевСт-ао цена]]-MIN(Таблица1[СевСт-ао цена]))/(MAX(Таблица1[СевСт-ао цена])-MIN(Таблица1[СевСт-ао цена]))</f>
        <v>0.48881177456024888</v>
      </c>
      <c r="W497" s="5">
        <f>(Таблица1[[#This Row],[Аэрофлот - цена]]-AVERAGE(Таблица1[Аэрофлот - цена]))/_xlfn.STDEV.S(Таблица1[Аэрофлот - цена])</f>
        <v>0.67817263766688451</v>
      </c>
      <c r="X497" s="5">
        <f>(Таблица1[[#This Row],[Аэрофлот - цена]]-MIN(Таблица1[Аэрофлот - цена]))/(MAX(Таблица1[Аэрофлот - цена])-MIN(Таблица1[Аэрофлот - цена]))</f>
        <v>0.43895689196381049</v>
      </c>
    </row>
    <row r="498" spans="1:24" x14ac:dyDescent="0.25">
      <c r="A498" s="1">
        <v>43675</v>
      </c>
      <c r="B498" s="6">
        <v>50</v>
      </c>
      <c r="C498" s="6">
        <v>1000.4</v>
      </c>
      <c r="D498" s="6">
        <v>106.62</v>
      </c>
      <c r="E498">
        <v>1585040</v>
      </c>
      <c r="F498">
        <v>2481520</v>
      </c>
      <c r="G498">
        <v>14846580</v>
      </c>
      <c r="H498" s="5">
        <f>(Таблица1[[#This Row],[БСП ао - цена]]-B497)/B497</f>
        <v>-2.3942537909017849E-3</v>
      </c>
      <c r="I498" s="5">
        <f>(Таблица1[[#This Row],[СевСт-ао цена]]-C497)/C497</f>
        <v>-2.5710946630307732E-2</v>
      </c>
      <c r="J498" s="5">
        <f>(Таблица1[[#This Row],[Аэрофлот - цена]]-D497)/D497</f>
        <v>-8.9235917456775768E-3</v>
      </c>
      <c r="K498" s="5">
        <f>LN(Таблица1[[#This Row],[БСП ао - объём]])</f>
        <v>14.276120201568141</v>
      </c>
      <c r="L498" s="5">
        <f>LN(Таблица1[[#This Row],[СевСт-ао - объём]])</f>
        <v>14.7243818336185</v>
      </c>
      <c r="M498" s="5">
        <f>LN(Таблица1[[#This Row],[Аэрофлот - объём]])</f>
        <v>16.513280093658864</v>
      </c>
      <c r="N498" s="6">
        <f>Таблица1[[#This Row],[БСП ао - цена]]*10</f>
        <v>500</v>
      </c>
      <c r="O498" s="6">
        <f>Таблица1[[#This Row],[Аэрофлот - цена]]*10</f>
        <v>1066.2</v>
      </c>
      <c r="P498" s="5">
        <f>Таблица1[[#This Row],[БСП ао - объём]]*Таблица1[[#This Row],[БСП ао - цена]]</f>
        <v>79252000</v>
      </c>
      <c r="Q498" s="5">
        <f>Таблица1[[#This Row],[СевСт-ао - объём]]*Таблица1[[#This Row],[СевСт-ао цена]]</f>
        <v>2482512608</v>
      </c>
      <c r="R498" s="5">
        <f>Таблица1[[#This Row],[Аэрофлот - объём]]*Таблица1[[#This Row],[Аэрофлот - цена]]</f>
        <v>1582942359.6000001</v>
      </c>
      <c r="S498" s="5">
        <f>(Таблица1[[#This Row],[БСП ао - цена]]-AVERAGE(Таблица1[БСП ао - цена]))/_xlfn.STDEV.S(Таблица1[БСП ао - цена])</f>
        <v>-0.41891858988386604</v>
      </c>
      <c r="T498" s="5">
        <f>(Таблица1[[#This Row],[БСП ао - цена]]-MIN(Таблица1[БСП ао - цена]))/(MAX(Таблица1[БСП ао - цена])-MIN(Таблица1[БСП ао - цена]))</f>
        <v>0.1685612211757064</v>
      </c>
      <c r="U498" s="5">
        <f>(Таблица1[[#This Row],[СевСт-ао цена]]-AVERAGE(Таблица1[СевСт-ао цена]))/_xlfn.STDEV.S(Таблица1[СевСт-ао цена])</f>
        <v>0.69435095558043214</v>
      </c>
      <c r="V498" s="5">
        <f>(Таблица1[[#This Row],[СевСт-ао цена]]-MIN(Таблица1[СевСт-ао цена]))/(MAX(Таблица1[СевСт-ао цена])-MIN(Таблица1[СевСт-ао цена]))</f>
        <v>0.47301663276295314</v>
      </c>
      <c r="W498" s="5">
        <f>(Таблица1[[#This Row],[Аэрофлот - цена]]-AVERAGE(Таблица1[Аэрофлот - цена]))/_xlfn.STDEV.S(Таблица1[Аэрофлот - цена])</f>
        <v>0.65415333937552833</v>
      </c>
      <c r="X498" s="5">
        <f>(Таблица1[[#This Row],[Аэрофлот - цена]]-MIN(Таблица1[Аэрофлот - цена]))/(MAX(Таблица1[Аэрофлот - цена])-MIN(Таблица1[Аэрофлот - цена]))</f>
        <v>0.4338477913783928</v>
      </c>
    </row>
    <row r="499" spans="1:24" x14ac:dyDescent="0.25">
      <c r="A499" s="1">
        <v>43682</v>
      </c>
      <c r="B499" s="6">
        <v>50.65</v>
      </c>
      <c r="C499" s="6">
        <v>970.6</v>
      </c>
      <c r="D499" s="6">
        <v>108.8</v>
      </c>
      <c r="E499">
        <v>559200</v>
      </c>
      <c r="F499">
        <v>5334780</v>
      </c>
      <c r="G499">
        <v>25810810</v>
      </c>
      <c r="H499" s="5">
        <f>(Таблица1[[#This Row],[БСП ао - цена]]-B498)/B498</f>
        <v>1.2999999999999972E-2</v>
      </c>
      <c r="I499" s="5">
        <f>(Таблица1[[#This Row],[СевСт-ао цена]]-C498)/C498</f>
        <v>-2.9788084766093518E-2</v>
      </c>
      <c r="J499" s="5">
        <f>(Таблица1[[#This Row],[Аэрофлот - цена]]-D498)/D498</f>
        <v>2.0446445319827353E-2</v>
      </c>
      <c r="K499" s="5">
        <f>LN(Таблица1[[#This Row],[БСП ао - объём]])</f>
        <v>13.234262469901738</v>
      </c>
      <c r="L499" s="5">
        <f>LN(Таблица1[[#This Row],[СевСт-ао - объём]])</f>
        <v>15.489758204754315</v>
      </c>
      <c r="M499" s="5">
        <f>LN(Таблица1[[#This Row],[Аэрофлот - объём]])</f>
        <v>17.066303954387166</v>
      </c>
      <c r="N499" s="6">
        <f>Таблица1[[#This Row],[БСП ао - цена]]*10</f>
        <v>506.5</v>
      </c>
      <c r="O499" s="6">
        <f>Таблица1[[#This Row],[Аэрофлот - цена]]*10</f>
        <v>1088</v>
      </c>
      <c r="P499" s="5">
        <f>Таблица1[[#This Row],[БСП ао - объём]]*Таблица1[[#This Row],[БСП ао - цена]]</f>
        <v>28323480</v>
      </c>
      <c r="Q499" s="5">
        <f>Таблица1[[#This Row],[СевСт-ао - объём]]*Таблица1[[#This Row],[СевСт-ао цена]]</f>
        <v>5177937468</v>
      </c>
      <c r="R499" s="5">
        <f>Таблица1[[#This Row],[Аэрофлот - объём]]*Таблица1[[#This Row],[Аэрофлот - цена]]</f>
        <v>2808216128</v>
      </c>
      <c r="S499" s="5">
        <f>(Таблица1[[#This Row],[БСП ао - цена]]-AVERAGE(Таблица1[БСП ао - цена]))/_xlfn.STDEV.S(Таблица1[БСП ао - цена])</f>
        <v>-0.39769297963634453</v>
      </c>
      <c r="T499" s="5">
        <f>(Таблица1[[#This Row],[БСП ао - цена]]-MIN(Таблица1[БСП ао - цена]))/(MAX(Таблица1[БСП ао - цена])-MIN(Таблица1[БСП ао - цена]))</f>
        <v>0.17278337122442353</v>
      </c>
      <c r="U499" s="5">
        <f>(Таблица1[[#This Row],[СевСт-ао цена]]-AVERAGE(Таблица1[СевСт-ао цена]))/_xlfn.STDEV.S(Таблица1[СевСт-ао цена])</f>
        <v>0.61606402341473165</v>
      </c>
      <c r="V499" s="5">
        <f>(Таблица1[[#This Row],[СевСт-ао цена]]-MIN(Таблица1[СевСт-ао цена]))/(MAX(Таблица1[СевСт-ао цена])-MIN(Таблица1[СевСт-ао цена]))</f>
        <v>0.45518726815843003</v>
      </c>
      <c r="W499" s="5">
        <f>(Таблица1[[#This Row],[Аэрофлот - цена]]-AVERAGE(Таблица1[Аэрофлот - цена]))/_xlfn.STDEV.S(Таблица1[Аэрофлот - цена])</f>
        <v>0.70869716257881654</v>
      </c>
      <c r="X499" s="5">
        <f>(Таблица1[[#This Row],[Аэрофлот - цена]]-MIN(Таблица1[Аэрофлот - цена]))/(MAX(Таблица1[Аэрофлот - цена])-MIN(Таблица1[Аэрофлот - цена]))</f>
        <v>0.44544970729111222</v>
      </c>
    </row>
    <row r="500" spans="1:24" x14ac:dyDescent="0.25">
      <c r="A500" s="1">
        <v>43689</v>
      </c>
      <c r="B500" s="6">
        <v>49.93</v>
      </c>
      <c r="C500" s="6">
        <v>928.4</v>
      </c>
      <c r="D500" s="6">
        <v>110.4</v>
      </c>
      <c r="E500">
        <v>540620</v>
      </c>
      <c r="F500">
        <v>5061150</v>
      </c>
      <c r="G500">
        <v>27418510</v>
      </c>
      <c r="H500" s="5">
        <f>(Таблица1[[#This Row],[БСП ао - цена]]-B499)/B499</f>
        <v>-1.4215202369200373E-2</v>
      </c>
      <c r="I500" s="5">
        <f>(Таблица1[[#This Row],[СевСт-ао цена]]-C499)/C499</f>
        <v>-4.3478260869565265E-2</v>
      </c>
      <c r="J500" s="5">
        <f>(Таблица1[[#This Row],[Аэрофлот - цена]]-D499)/D499</f>
        <v>1.4705882352941256E-2</v>
      </c>
      <c r="K500" s="5">
        <f>LN(Таблица1[[#This Row],[БСП ао - объём]])</f>
        <v>13.200471908070599</v>
      </c>
      <c r="L500" s="5">
        <f>LN(Таблица1[[#This Row],[СевСт-ао - объём]])</f>
        <v>15.437104288168387</v>
      </c>
      <c r="M500" s="5">
        <f>LN(Таблица1[[#This Row],[Аэрофлот - объём]])</f>
        <v>17.126728890724092</v>
      </c>
      <c r="N500" s="6">
        <f>Таблица1[[#This Row],[БСП ао - цена]]*10</f>
        <v>499.3</v>
      </c>
      <c r="O500" s="6">
        <f>Таблица1[[#This Row],[Аэрофлот - цена]]*10</f>
        <v>1104</v>
      </c>
      <c r="P500" s="5">
        <f>Таблица1[[#This Row],[БСП ао - объём]]*Таблица1[[#This Row],[БСП ао - цена]]</f>
        <v>26993156.600000001</v>
      </c>
      <c r="Q500" s="5">
        <f>Таблица1[[#This Row],[СевСт-ао - объём]]*Таблица1[[#This Row],[СевСт-ао цена]]</f>
        <v>4698771660</v>
      </c>
      <c r="R500" s="5">
        <f>Таблица1[[#This Row],[Аэрофлот - объём]]*Таблица1[[#This Row],[Аэрофлот - цена]]</f>
        <v>3027003504</v>
      </c>
      <c r="S500" s="5">
        <f>(Таблица1[[#This Row],[БСП ао - цена]]-AVERAGE(Таблица1[БСП ао - цена]))/_xlfn.STDEV.S(Таблица1[БСП ао - цена])</f>
        <v>-0.42120442483359916</v>
      </c>
      <c r="T500" s="5">
        <f>(Таблица1[[#This Row],[БСП ао - цена]]-MIN(Таблица1[БСП ао - цена]))/(MAX(Таблица1[БСП ао - цена])-MIN(Таблица1[БСП ао - цена]))</f>
        <v>0.16810652809353688</v>
      </c>
      <c r="U500" s="5">
        <f>(Таблица1[[#This Row],[СевСт-ао цена]]-AVERAGE(Таблица1[СевСт-ао цена]))/_xlfn.STDEV.S(Таблица1[СевСт-ао цена])</f>
        <v>0.50520132081766567</v>
      </c>
      <c r="V500" s="5">
        <f>(Таблица1[[#This Row],[СевСт-ао цена]]-MIN(Таблица1[СевСт-ао цена]))/(MAX(Таблица1[СевСт-ао цена])-MIN(Таблица1[СевСт-ао цена]))</f>
        <v>0.42993897331578312</v>
      </c>
      <c r="W500" s="5">
        <f>(Таблица1[[#This Row],[Аэрофлот - цена]]-AVERAGE(Таблица1[Аэрофлот - цена]))/_xlfn.STDEV.S(Таблица1[Аэрофлот - цена])</f>
        <v>0.74872932639774403</v>
      </c>
      <c r="X500" s="5">
        <f>(Таблица1[[#This Row],[Аэрофлот - цена]]-MIN(Таблица1[Аэрофлот - цена]))/(MAX(Таблица1[Аэрофлот - цена])-MIN(Таблица1[Аэрофлот - цена]))</f>
        <v>0.45396487493347532</v>
      </c>
    </row>
    <row r="501" spans="1:24" x14ac:dyDescent="0.25">
      <c r="A501" s="1">
        <v>43696</v>
      </c>
      <c r="B501" s="6">
        <v>49.31</v>
      </c>
      <c r="C501" s="6">
        <v>946</v>
      </c>
      <c r="D501" s="6">
        <v>108.56</v>
      </c>
      <c r="E501">
        <v>596630</v>
      </c>
      <c r="F501">
        <v>4160030</v>
      </c>
      <c r="G501">
        <v>21810230</v>
      </c>
      <c r="H501" s="5">
        <f>(Таблица1[[#This Row],[БСП ао - цена]]-B500)/B500</f>
        <v>-1.2417384338073252E-2</v>
      </c>
      <c r="I501" s="5">
        <f>(Таблица1[[#This Row],[СевСт-ао цена]]-C500)/C500</f>
        <v>1.8957345971564007E-2</v>
      </c>
      <c r="J501" s="5">
        <f>(Таблица1[[#This Row],[Аэрофлот - цена]]-D500)/D500</f>
        <v>-1.6666666666666698E-2</v>
      </c>
      <c r="K501" s="5">
        <f>LN(Таблица1[[#This Row],[БСП ао - объём]])</f>
        <v>13.299052434746578</v>
      </c>
      <c r="L501" s="5">
        <f>LN(Таблица1[[#This Row],[СевСт-ао - объём]])</f>
        <v>15.241032843749904</v>
      </c>
      <c r="M501" s="5">
        <f>LN(Таблица1[[#This Row],[Аэрофлот - объём]])</f>
        <v>16.897889683743482</v>
      </c>
      <c r="N501" s="6">
        <f>Таблица1[[#This Row],[БСП ао - цена]]*10</f>
        <v>493.1</v>
      </c>
      <c r="O501" s="6">
        <f>Таблица1[[#This Row],[Аэрофлот - цена]]*10</f>
        <v>1085.5999999999999</v>
      </c>
      <c r="P501" s="5">
        <f>Таблица1[[#This Row],[БСП ао - объём]]*Таблица1[[#This Row],[БСП ао - цена]]</f>
        <v>29419825.300000001</v>
      </c>
      <c r="Q501" s="5">
        <f>Таблица1[[#This Row],[СевСт-ао - объём]]*Таблица1[[#This Row],[СевСт-ао цена]]</f>
        <v>3935388380</v>
      </c>
      <c r="R501" s="5">
        <f>Таблица1[[#This Row],[Аэрофлот - объём]]*Таблица1[[#This Row],[Аэрофлот - цена]]</f>
        <v>2367718568.8000002</v>
      </c>
      <c r="S501" s="5">
        <f>(Таблица1[[#This Row],[БСП ао - цена]]-AVERAGE(Таблица1[БСП ао - цена]))/_xlfn.STDEV.S(Таблица1[БСП ао - цена])</f>
        <v>-0.441450391531235</v>
      </c>
      <c r="T501" s="5">
        <f>(Таблица1[[#This Row],[БСП ао - цена]]-MIN(Таблица1[БСП ао - цена]))/(MAX(Таблица1[БСП ао - цена])-MIN(Таблица1[БСП ао - цена]))</f>
        <v>0.16407924650860672</v>
      </c>
      <c r="U501" s="5">
        <f>(Таблица1[[#This Row],[СевСт-ао цена]]-AVERAGE(Таблица1[СевСт-ао цена]))/_xlfn.STDEV.S(Таблица1[СевСт-ао цена])</f>
        <v>0.5514378982041197</v>
      </c>
      <c r="V501" s="5">
        <f>(Таблица1[[#This Row],[СевСт-ао цена]]-MIN(Таблица1[СевСт-ао цена]))/(MAX(Таблица1[СевСт-ао цена])-MIN(Таблица1[СевСт-ао цена]))</f>
        <v>0.44046906784731366</v>
      </c>
      <c r="W501" s="5">
        <f>(Таблица1[[#This Row],[Аэрофлот - цена]]-AVERAGE(Таблица1[Аэрофлот - цена]))/_xlfn.STDEV.S(Таблица1[Аэрофлот - цена])</f>
        <v>0.70269233800597763</v>
      </c>
      <c r="X501" s="5">
        <f>(Таблица1[[#This Row],[Аэрофлот - цена]]-MIN(Таблица1[Аэрофлот - цена]))/(MAX(Таблица1[Аэрофлот - цена])-MIN(Таблица1[Аэрофлот - цена]))</f>
        <v>0.44417243214475788</v>
      </c>
    </row>
    <row r="502" spans="1:24" x14ac:dyDescent="0.25">
      <c r="A502" s="1">
        <v>43703</v>
      </c>
      <c r="B502" s="6">
        <v>50.01</v>
      </c>
      <c r="C502" s="6">
        <v>1002.8</v>
      </c>
      <c r="D502" s="6">
        <v>109.74</v>
      </c>
      <c r="E502">
        <v>576610</v>
      </c>
      <c r="F502">
        <v>4746490</v>
      </c>
      <c r="G502">
        <v>22098860</v>
      </c>
      <c r="H502" s="5">
        <f>(Таблица1[[#This Row],[БСП ао - цена]]-B501)/B501</f>
        <v>1.4195903467856331E-2</v>
      </c>
      <c r="I502" s="5">
        <f>(Таблица1[[#This Row],[СевСт-ао цена]]-C501)/C501</f>
        <v>6.0042283298097202E-2</v>
      </c>
      <c r="J502" s="5">
        <f>(Таблица1[[#This Row],[Аэрофлот - цена]]-D501)/D501</f>
        <v>1.0869565217391236E-2</v>
      </c>
      <c r="K502" s="5">
        <f>LN(Таблица1[[#This Row],[БСП ао - объём]])</f>
        <v>13.26492140708149</v>
      </c>
      <c r="L502" s="5">
        <f>LN(Таблица1[[#This Row],[СевСт-ао - объём]])</f>
        <v>15.372915955486222</v>
      </c>
      <c r="M502" s="5">
        <f>LN(Таблица1[[#This Row],[Аэрофлот - объём]])</f>
        <v>16.911036581447089</v>
      </c>
      <c r="N502" s="6">
        <f>Таблица1[[#This Row],[БСП ао - цена]]*10</f>
        <v>500.09999999999997</v>
      </c>
      <c r="O502" s="6">
        <f>Таблица1[[#This Row],[Аэрофлот - цена]]*10</f>
        <v>1097.3999999999999</v>
      </c>
      <c r="P502" s="5">
        <f>Таблица1[[#This Row],[БСП ао - объём]]*Таблица1[[#This Row],[БСП ао - цена]]</f>
        <v>28836266.099999998</v>
      </c>
      <c r="Q502" s="5">
        <f>Таблица1[[#This Row],[СевСт-ао - объём]]*Таблица1[[#This Row],[СевСт-ао цена]]</f>
        <v>4759780172</v>
      </c>
      <c r="R502" s="5">
        <f>Таблица1[[#This Row],[Аэрофлот - объём]]*Таблица1[[#This Row],[Аэрофлот - цена]]</f>
        <v>2425128896.4000001</v>
      </c>
      <c r="S502" s="5">
        <f>(Таблица1[[#This Row],[БСП ао - цена]]-AVERAGE(Таблица1[БСП ао - цена]))/_xlfn.STDEV.S(Таблица1[БСП ао - цена])</f>
        <v>-0.41859204203390427</v>
      </c>
      <c r="T502" s="5">
        <f>(Таблица1[[#This Row],[БСП ао - цена]]-MIN(Таблица1[БСП ао - цена]))/(MAX(Таблица1[БСП ао - цена])-MIN(Таблица1[БСП ао - цена]))</f>
        <v>0.16862617733030205</v>
      </c>
      <c r="U502" s="5">
        <f>(Таблица1[[#This Row],[СевСт-ао цена]]-AVERAGE(Таблица1[СевСт-ао цена]))/_xlfn.STDEV.S(Таблица1[СевСт-ао цена])</f>
        <v>0.70065594340585757</v>
      </c>
      <c r="V502" s="5">
        <f>(Таблица1[[#This Row],[СевСт-ао цена]]-MIN(Таблица1[СевСт-ао цена]))/(MAX(Таблица1[СевСт-ао цена])-MIN(Таблица1[СевСт-ао цена]))</f>
        <v>0.47445255474452552</v>
      </c>
      <c r="W502" s="5">
        <f>(Таблица1[[#This Row],[Аэрофлот - цена]]-AVERAGE(Таблица1[Аэрофлот - цена]))/_xlfn.STDEV.S(Таблица1[Аэрофлот - цена])</f>
        <v>0.73221605882243634</v>
      </c>
      <c r="X502" s="5">
        <f>(Таблица1[[#This Row],[Аэрофлот - цена]]-MIN(Таблица1[Аэрофлот - цена]))/(MAX(Таблица1[Аэрофлот - цена])-MIN(Таблица1[Аэрофлот - цена]))</f>
        <v>0.45045236828100044</v>
      </c>
    </row>
    <row r="503" spans="1:24" x14ac:dyDescent="0.25">
      <c r="A503" s="1">
        <v>43710</v>
      </c>
      <c r="B503" s="6">
        <v>51.14</v>
      </c>
      <c r="C503" s="6">
        <v>992.8</v>
      </c>
      <c r="D503" s="6">
        <v>104.48</v>
      </c>
      <c r="E503">
        <v>682890</v>
      </c>
      <c r="F503">
        <v>4668491</v>
      </c>
      <c r="G503">
        <v>23186520</v>
      </c>
      <c r="H503" s="5">
        <f>(Таблица1[[#This Row],[БСП ао - цена]]-B502)/B502</f>
        <v>2.2595480903819288E-2</v>
      </c>
      <c r="I503" s="5">
        <f>(Таблица1[[#This Row],[СевСт-ао цена]]-C502)/C502</f>
        <v>-9.9720781810929398E-3</v>
      </c>
      <c r="J503" s="5">
        <f>(Таблица1[[#This Row],[Аэрофлот - цена]]-D502)/D502</f>
        <v>-4.7931474394022157E-2</v>
      </c>
      <c r="K503" s="5">
        <f>LN(Таблица1[[#This Row],[БСП ао - объём]])</f>
        <v>13.434089071409543</v>
      </c>
      <c r="L503" s="5">
        <f>LN(Таблица1[[#This Row],[СевСт-ао - объём]])</f>
        <v>15.356346451090186</v>
      </c>
      <c r="M503" s="5">
        <f>LN(Таблица1[[#This Row],[Аэрофлот - объём]])</f>
        <v>16.95908163328783</v>
      </c>
      <c r="N503" s="6">
        <f>Таблица1[[#This Row],[БСП ао - цена]]*10</f>
        <v>511.4</v>
      </c>
      <c r="O503" s="6">
        <f>Таблица1[[#This Row],[Аэрофлот - цена]]*10</f>
        <v>1044.8</v>
      </c>
      <c r="P503" s="5">
        <f>Таблица1[[#This Row],[БСП ао - объём]]*Таблица1[[#This Row],[БСП ао - цена]]</f>
        <v>34922994.600000001</v>
      </c>
      <c r="Q503" s="5">
        <f>Таблица1[[#This Row],[СевСт-ао - объём]]*Таблица1[[#This Row],[СевСт-ао цена]]</f>
        <v>4634877864.8000002</v>
      </c>
      <c r="R503" s="5">
        <f>Таблица1[[#This Row],[Аэрофлот - объём]]*Таблица1[[#This Row],[Аэрофлот - цена]]</f>
        <v>2422527609.5999999</v>
      </c>
      <c r="S503" s="5">
        <f>(Таблица1[[#This Row],[БСП ао - цена]]-AVERAGE(Таблица1[БСП ао - цена]))/_xlfn.STDEV.S(Таблица1[БСП ао - цена])</f>
        <v>-0.38169213498821281</v>
      </c>
      <c r="T503" s="5">
        <f>(Таблица1[[#This Row],[БСП ао - цена]]-MIN(Таблица1[БСП ао - цена]))/(MAX(Таблица1[БСП ао - цена])-MIN(Таблица1[БСП ао - цена]))</f>
        <v>0.17596622279961027</v>
      </c>
      <c r="U503" s="5">
        <f>(Таблица1[[#This Row],[СевСт-ао цена]]-AVERAGE(Таблица1[СевСт-ао цена]))/_xlfn.STDEV.S(Таблица1[СевСт-ао цена])</f>
        <v>0.67438516079991784</v>
      </c>
      <c r="V503" s="5">
        <f>(Таблица1[[#This Row],[СевСт-ао цена]]-MIN(Таблица1[СевСт-ао цена]))/(MAX(Таблица1[СевСт-ао цена])-MIN(Таблица1[СевСт-ао цена]))</f>
        <v>0.46846954648797412</v>
      </c>
      <c r="W503" s="5">
        <f>(Таблица1[[#This Row],[Аэрофлот - цена]]-AVERAGE(Таблица1[Аэрофлот - цена]))/_xlfn.STDEV.S(Таблица1[Аэрофлот - цена])</f>
        <v>0.6006103202677131</v>
      </c>
      <c r="X503" s="5">
        <f>(Таблица1[[#This Row],[Аэрофлот - цена]]-MIN(Таблица1[Аэрофлот - цена]))/(MAX(Таблица1[Аэрофлот - цена])-MIN(Таблица1[Аэрофлот - цена]))</f>
        <v>0.42245875465673227</v>
      </c>
    </row>
    <row r="504" spans="1:24" x14ac:dyDescent="0.25">
      <c r="A504" s="1">
        <v>43717</v>
      </c>
      <c r="B504" s="6">
        <v>50.85</v>
      </c>
      <c r="C504" s="6">
        <v>1014</v>
      </c>
      <c r="D504" s="6">
        <v>106.46</v>
      </c>
      <c r="E504">
        <v>801630</v>
      </c>
      <c r="F504">
        <v>4931266</v>
      </c>
      <c r="G504">
        <v>13118620</v>
      </c>
      <c r="H504" s="5">
        <f>(Таблица1[[#This Row],[БСП ао - цена]]-B503)/B503</f>
        <v>-5.6707078607743282E-3</v>
      </c>
      <c r="I504" s="5">
        <f>(Таблица1[[#This Row],[СевСт-ао цена]]-C503)/C503</f>
        <v>2.1353746978243399E-2</v>
      </c>
      <c r="J504" s="5">
        <f>(Таблица1[[#This Row],[Аэрофлот - цена]]-D503)/D503</f>
        <v>1.8950995405819196E-2</v>
      </c>
      <c r="K504" s="5">
        <f>LN(Таблица1[[#This Row],[БСП ао - объём]])</f>
        <v>13.594402433762134</v>
      </c>
      <c r="L504" s="5">
        <f>LN(Таблица1[[#This Row],[СевСт-ао - объём]])</f>
        <v>15.411106308184493</v>
      </c>
      <c r="M504" s="5">
        <f>LN(Таблица1[[#This Row],[Аэрофлот - объём]])</f>
        <v>16.389543153021275</v>
      </c>
      <c r="N504" s="6">
        <f>Таблица1[[#This Row],[БСП ао - цена]]*10</f>
        <v>508.5</v>
      </c>
      <c r="O504" s="6">
        <f>Таблица1[[#This Row],[Аэрофлот - цена]]*10</f>
        <v>1064.5999999999999</v>
      </c>
      <c r="P504" s="5">
        <f>Таблица1[[#This Row],[БСП ао - объём]]*Таблица1[[#This Row],[БСП ао - цена]]</f>
        <v>40762885.5</v>
      </c>
      <c r="Q504" s="5">
        <f>Таблица1[[#This Row],[СевСт-ао - объём]]*Таблица1[[#This Row],[СевСт-ао цена]]</f>
        <v>5000303724</v>
      </c>
      <c r="R504" s="5">
        <f>Таблица1[[#This Row],[Аэрофлот - объём]]*Таблица1[[#This Row],[Аэрофлот - цена]]</f>
        <v>1396608285.1999998</v>
      </c>
      <c r="S504" s="5">
        <f>(Таблица1[[#This Row],[БСП ао - цена]]-AVERAGE(Таблица1[БСП ао - цена]))/_xlfn.STDEV.S(Таблица1[БСП ао - цена])</f>
        <v>-0.39116202263710703</v>
      </c>
      <c r="T504" s="5">
        <f>(Таблица1[[#This Row],[БСП ао - цена]]-MIN(Таблица1[БСП ао - цена]))/(MAX(Таблица1[БСП ао - цена])-MIN(Таблица1[БСП ао - цена]))</f>
        <v>0.17408249431633649</v>
      </c>
      <c r="U504" s="5">
        <f>(Таблица1[[#This Row],[СевСт-ао цена]]-AVERAGE(Таблица1[СевСт-ао цена]))/_xlfn.STDEV.S(Таблица1[СевСт-ао цена])</f>
        <v>0.7300792199245103</v>
      </c>
      <c r="V504" s="5">
        <f>(Таблица1[[#This Row],[СевСт-ао цена]]-MIN(Таблица1[СевСт-ао цена]))/(MAX(Таблица1[СевСт-ао цена])-MIN(Таблица1[СевСт-ао цена]))</f>
        <v>0.48115352399186312</v>
      </c>
      <c r="W504" s="5">
        <f>(Таблица1[[#This Row],[Аэрофлот - цена]]-AVERAGE(Таблица1[Аэрофлот - цена]))/_xlfn.STDEV.S(Таблица1[Аэрофлот - цена])</f>
        <v>0.65015012299363528</v>
      </c>
      <c r="X504" s="5">
        <f>(Таблица1[[#This Row],[Аэрофлот - цена]]-MIN(Таблица1[Аэрофлот - цена]))/(MAX(Таблица1[Аэрофлот - цена])-MIN(Таблица1[Аэрофлот - цена]))</f>
        <v>0.43299627461415635</v>
      </c>
    </row>
    <row r="505" spans="1:24" x14ac:dyDescent="0.25">
      <c r="A505" s="1">
        <v>43724</v>
      </c>
      <c r="B505" s="6">
        <v>51</v>
      </c>
      <c r="C505" s="6">
        <v>965</v>
      </c>
      <c r="D505" s="6">
        <v>102.64</v>
      </c>
      <c r="E505">
        <v>525290</v>
      </c>
      <c r="F505">
        <v>6010305</v>
      </c>
      <c r="G505">
        <v>39668650</v>
      </c>
      <c r="H505" s="5">
        <f>(Таблица1[[#This Row],[БСП ао - цена]]-B504)/B504</f>
        <v>2.949852507374603E-3</v>
      </c>
      <c r="I505" s="5">
        <f>(Таблица1[[#This Row],[СевСт-ао цена]]-C504)/C504</f>
        <v>-4.8323471400394474E-2</v>
      </c>
      <c r="J505" s="5">
        <f>(Таблица1[[#This Row],[Аэрофлот - цена]]-D504)/D504</f>
        <v>-3.5882021416494395E-2</v>
      </c>
      <c r="K505" s="5">
        <f>LN(Таблица1[[#This Row],[БСП ао - объём]])</f>
        <v>13.171705770019942</v>
      </c>
      <c r="L505" s="5">
        <f>LN(Таблица1[[#This Row],[СевСт-ао - объём]])</f>
        <v>15.608986053975796</v>
      </c>
      <c r="M505" s="5">
        <f>LN(Таблица1[[#This Row],[Аэрофлот - объём]])</f>
        <v>17.496071761157737</v>
      </c>
      <c r="N505" s="6">
        <f>Таблица1[[#This Row],[БСП ао - цена]]*10</f>
        <v>510</v>
      </c>
      <c r="O505" s="6">
        <f>Таблица1[[#This Row],[Аэрофлот - цена]]*10</f>
        <v>1026.4000000000001</v>
      </c>
      <c r="P505" s="5">
        <f>Таблица1[[#This Row],[БСП ао - объём]]*Таблица1[[#This Row],[БСП ао - цена]]</f>
        <v>26789790</v>
      </c>
      <c r="Q505" s="5">
        <f>Таблица1[[#This Row],[СевСт-ао - объём]]*Таблица1[[#This Row],[СевСт-ао цена]]</f>
        <v>5799944325</v>
      </c>
      <c r="R505" s="5">
        <f>Таблица1[[#This Row],[Аэрофлот - объём]]*Таблица1[[#This Row],[Аэрофлот - цена]]</f>
        <v>4071590236</v>
      </c>
      <c r="S505" s="5">
        <f>(Таблица1[[#This Row],[БСП ао - цена]]-AVERAGE(Таблица1[БСП ао - цена]))/_xlfn.STDEV.S(Таблица1[БСП ао - цена])</f>
        <v>-0.38626380488767903</v>
      </c>
      <c r="T505" s="5">
        <f>(Таблица1[[#This Row],[БСП ао - цена]]-MIN(Таблица1[БСП ао - цена]))/(MAX(Таблица1[БСП ао - цена])-MIN(Таблица1[БСП ао - цена]))</f>
        <v>0.17505683663527119</v>
      </c>
      <c r="U505" s="5">
        <f>(Таблица1[[#This Row],[СевСт-ао цена]]-AVERAGE(Таблица1[СевСт-ао цена]))/_xlfn.STDEV.S(Таблица1[СевСт-ао цена])</f>
        <v>0.60135238515540534</v>
      </c>
      <c r="V505" s="5">
        <f>(Таблица1[[#This Row],[СевСт-ао цена]]-MIN(Таблица1[СевСт-ао цена]))/(MAX(Таблица1[СевСт-ао цена])-MIN(Таблица1[СевСт-ао цена]))</f>
        <v>0.45183678353476125</v>
      </c>
      <c r="W505" s="5">
        <f>(Таблица1[[#This Row],[Аэрофлот - цена]]-AVERAGE(Таблица1[Аэрофлот - цена]))/_xlfn.STDEV.S(Таблица1[Аэрофлот - цена])</f>
        <v>0.5545733318759466</v>
      </c>
      <c r="X505" s="5">
        <f>(Таблица1[[#This Row],[Аэрофлот - цена]]-MIN(Таблица1[Аэрофлот - цена]))/(MAX(Таблица1[Аэрофлот - цена])-MIN(Таблица1[Аэрофлот - цена]))</f>
        <v>0.41266631186801483</v>
      </c>
    </row>
    <row r="506" spans="1:24" x14ac:dyDescent="0.25">
      <c r="A506" s="1">
        <v>43731</v>
      </c>
      <c r="B506" s="6">
        <v>51.23</v>
      </c>
      <c r="C506" s="6">
        <v>944.4</v>
      </c>
      <c r="D506" s="6">
        <v>103.4</v>
      </c>
      <c r="E506">
        <v>630500</v>
      </c>
      <c r="F506">
        <v>4449120</v>
      </c>
      <c r="G506">
        <v>14387480</v>
      </c>
      <c r="H506" s="5">
        <f>(Таблица1[[#This Row],[БСП ао - цена]]-B505)/B505</f>
        <v>4.509803921568566E-3</v>
      </c>
      <c r="I506" s="5">
        <f>(Таблица1[[#This Row],[СевСт-ао цена]]-C505)/C505</f>
        <v>-2.1347150259067381E-2</v>
      </c>
      <c r="J506" s="5">
        <f>(Таблица1[[#This Row],[Аэрофлот - цена]]-D505)/D505</f>
        <v>7.4045206547155599E-3</v>
      </c>
      <c r="K506" s="5">
        <f>LN(Таблица1[[#This Row],[БСП ао - объём]])</f>
        <v>13.354268434387111</v>
      </c>
      <c r="L506" s="5">
        <f>LN(Таблица1[[#This Row],[СевСт-ао - объём]])</f>
        <v>15.308216881777769</v>
      </c>
      <c r="M506" s="5">
        <f>LN(Таблица1[[#This Row],[Аэрофлот - объём]])</f>
        <v>16.481868941915739</v>
      </c>
      <c r="N506" s="6">
        <f>Таблица1[[#This Row],[БСП ао - цена]]*10</f>
        <v>512.29999999999995</v>
      </c>
      <c r="O506" s="6">
        <f>Таблица1[[#This Row],[Аэрофлот - цена]]*10</f>
        <v>1034</v>
      </c>
      <c r="P506" s="5">
        <f>Таблица1[[#This Row],[БСП ао - объём]]*Таблица1[[#This Row],[БСП ао - цена]]</f>
        <v>32300514.999999996</v>
      </c>
      <c r="Q506" s="5">
        <f>Таблица1[[#This Row],[СевСт-ао - объём]]*Таблица1[[#This Row],[СевСт-ао цена]]</f>
        <v>4201748928</v>
      </c>
      <c r="R506" s="5">
        <f>Таблица1[[#This Row],[Аэрофлот - объём]]*Таблица1[[#This Row],[Аэрофлот - цена]]</f>
        <v>1487665432</v>
      </c>
      <c r="S506" s="5">
        <f>(Таблица1[[#This Row],[БСП ао - цена]]-AVERAGE(Таблица1[БСП ао - цена]))/_xlfn.STDEV.S(Таблица1[БСП ао - цена])</f>
        <v>-0.37875320433855608</v>
      </c>
      <c r="T506" s="5">
        <f>(Таблица1[[#This Row],[БСП ао - цена]]-MIN(Таблица1[БСП ао - цена]))/(MAX(Таблица1[БСП ао - цена])-MIN(Таблица1[БСП ао - цена]))</f>
        <v>0.17655082819097109</v>
      </c>
      <c r="U506" s="5">
        <f>(Таблица1[[#This Row],[СевСт-ао цена]]-AVERAGE(Таблица1[СевСт-ао цена]))/_xlfn.STDEV.S(Таблица1[СевСт-ао цена])</f>
        <v>0.54723457298716927</v>
      </c>
      <c r="V506" s="5">
        <f>(Таблица1[[#This Row],[СевСт-ао цена]]-MIN(Таблица1[СевСт-ао цена]))/(MAX(Таблица1[СевСт-ао цена])-MIN(Таблица1[СевСт-ао цена]))</f>
        <v>0.43951178652626532</v>
      </c>
      <c r="W506" s="5">
        <f>(Таблица1[[#This Row],[Аэрофлот - цена]]-AVERAGE(Таблица1[Аэрофлот - цена]))/_xlfn.STDEV.S(Таблица1[Аэрофлот - цена])</f>
        <v>0.57358860968993719</v>
      </c>
      <c r="X506" s="5">
        <f>(Таблица1[[#This Row],[Аэрофлот - цена]]-MIN(Таблица1[Аэрофлот - цена]))/(MAX(Таблица1[Аэрофлот - цена])-MIN(Таблица1[Аэрофлот - цена]))</f>
        <v>0.41671101649813735</v>
      </c>
    </row>
    <row r="507" spans="1:24" x14ac:dyDescent="0.25">
      <c r="A507" s="1">
        <v>43738</v>
      </c>
      <c r="B507" s="6">
        <v>50.35</v>
      </c>
      <c r="C507" s="6">
        <v>876.8</v>
      </c>
      <c r="D507" s="6">
        <v>99.3</v>
      </c>
      <c r="E507">
        <v>643450</v>
      </c>
      <c r="F507">
        <v>7729982</v>
      </c>
      <c r="G507">
        <v>15762700</v>
      </c>
      <c r="H507" s="5">
        <f>(Таблица1[[#This Row],[БСП ао - цена]]-B506)/B506</f>
        <v>-1.7177435096622985E-2</v>
      </c>
      <c r="I507" s="5">
        <f>(Таблица1[[#This Row],[СевСт-ао цена]]-C506)/C506</f>
        <v>-7.1579839051249497E-2</v>
      </c>
      <c r="J507" s="5">
        <f>(Таблица1[[#This Row],[Аэрофлот - цена]]-D506)/D506</f>
        <v>-3.965183752417803E-2</v>
      </c>
      <c r="K507" s="5">
        <f>LN(Таблица1[[#This Row],[БСП ао - объём]])</f>
        <v>13.37459960292181</v>
      </c>
      <c r="L507" s="5">
        <f>LN(Таблица1[[#This Row],[СевСт-ао - объём]])</f>
        <v>15.860617091970983</v>
      </c>
      <c r="M507" s="5">
        <f>LN(Таблица1[[#This Row],[Аэрофлот - объём]])</f>
        <v>16.573156947517401</v>
      </c>
      <c r="N507" s="6">
        <f>Таблица1[[#This Row],[БСП ао - цена]]*10</f>
        <v>503.5</v>
      </c>
      <c r="O507" s="6">
        <f>Таблица1[[#This Row],[Аэрофлот - цена]]*10</f>
        <v>993</v>
      </c>
      <c r="P507" s="5">
        <f>Таблица1[[#This Row],[БСП ао - объём]]*Таблица1[[#This Row],[БСП ао - цена]]</f>
        <v>32397707.5</v>
      </c>
      <c r="Q507" s="5">
        <f>Таблица1[[#This Row],[СевСт-ао - объём]]*Таблица1[[#This Row],[СевСт-ао цена]]</f>
        <v>6777648217.5999994</v>
      </c>
      <c r="R507" s="5">
        <f>Таблица1[[#This Row],[Аэрофлот - объём]]*Таблица1[[#This Row],[Аэрофлот - цена]]</f>
        <v>1565236110</v>
      </c>
      <c r="S507" s="5">
        <f>(Таблица1[[#This Row],[БСП ао - цена]]-AVERAGE(Таблица1[БСП ао - цена]))/_xlfn.STDEV.S(Таблица1[БСП ао - цена])</f>
        <v>-0.40748941513520054</v>
      </c>
      <c r="T507" s="5">
        <f>(Таблица1[[#This Row],[БСП ао - цена]]-MIN(Таблица1[БСП ао - цена]))/(MAX(Таблица1[БСП ао - цена])-MIN(Таблица1[БСП ао - цена]))</f>
        <v>0.1708346865865541</v>
      </c>
      <c r="U507" s="5">
        <f>(Таблица1[[#This Row],[СевСт-ао цена]]-AVERAGE(Таблица1[СевСт-ао цена]))/_xlfn.STDEV.S(Таблица1[СевСт-ао цена])</f>
        <v>0.36964408257101633</v>
      </c>
      <c r="V507" s="5">
        <f>(Таблица1[[#This Row],[СевСт-ао цена]]-MIN(Таблица1[СевСт-ао цена]))/(MAX(Таблица1[СевСт-ао цена])-MIN(Таблица1[СевСт-ао цена]))</f>
        <v>0.39906665071197794</v>
      </c>
      <c r="W507" s="5">
        <f>(Таблица1[[#This Row],[Аэрофлот - цена]]-AVERAGE(Таблица1[Аэрофлот - цена]))/_xlfn.STDEV.S(Таблица1[Аэрофлот - цена])</f>
        <v>0.47100618990393583</v>
      </c>
      <c r="X507" s="5">
        <f>(Таблица1[[#This Row],[Аэрофлот - цена]]-MIN(Таблица1[Аэрофлот - цена]))/(MAX(Таблица1[Аэрофлот - цена])-MIN(Таблица1[Аэрофлот - цена]))</f>
        <v>0.39489089941458216</v>
      </c>
    </row>
    <row r="508" spans="1:24" x14ac:dyDescent="0.25">
      <c r="A508" s="1">
        <v>43745</v>
      </c>
      <c r="B508" s="6">
        <v>49.56</v>
      </c>
      <c r="C508" s="6">
        <v>893.4</v>
      </c>
      <c r="D508" s="6">
        <v>100.18</v>
      </c>
      <c r="E508">
        <v>236410</v>
      </c>
      <c r="F508">
        <v>6278975</v>
      </c>
      <c r="G508">
        <v>13419800</v>
      </c>
      <c r="H508" s="5">
        <f>(Таблица1[[#This Row],[БСП ао - цена]]-B507)/B507</f>
        <v>-1.5690168818272079E-2</v>
      </c>
      <c r="I508" s="5">
        <f>(Таблица1[[#This Row],[СевСт-ао цена]]-C507)/C507</f>
        <v>1.8932481751824843E-2</v>
      </c>
      <c r="J508" s="5">
        <f>(Таблица1[[#This Row],[Аэрофлот - цена]]-D507)/D507</f>
        <v>8.8620342396778413E-3</v>
      </c>
      <c r="K508" s="5">
        <f>LN(Таблица1[[#This Row],[БСП ао - объём]])</f>
        <v>12.373322864803843</v>
      </c>
      <c r="L508" s="5">
        <f>LN(Таблица1[[#This Row],[СевСт-ао - объём]])</f>
        <v>15.6527173085626</v>
      </c>
      <c r="M508" s="5">
        <f>LN(Таблица1[[#This Row],[Аэрофлот - объём]])</f>
        <v>16.412241786267099</v>
      </c>
      <c r="N508" s="6">
        <f>Таблица1[[#This Row],[БСП ао - цена]]*10</f>
        <v>495.6</v>
      </c>
      <c r="O508" s="6">
        <f>Таблица1[[#This Row],[Аэрофлот - цена]]*10</f>
        <v>1001.8000000000001</v>
      </c>
      <c r="P508" s="5">
        <f>Таблица1[[#This Row],[БСП ао - объём]]*Таблица1[[#This Row],[БСП ао - цена]]</f>
        <v>11716479.6</v>
      </c>
      <c r="Q508" s="5">
        <f>Таблица1[[#This Row],[СевСт-ао - объём]]*Таблица1[[#This Row],[СевСт-ао цена]]</f>
        <v>5609636265</v>
      </c>
      <c r="R508" s="5">
        <f>Таблица1[[#This Row],[Аэрофлот - объём]]*Таблица1[[#This Row],[Аэрофлот - цена]]</f>
        <v>1344395564</v>
      </c>
      <c r="S508" s="5">
        <f>(Таблица1[[#This Row],[БСП ао - цена]]-AVERAGE(Таблица1[БСП ао - цена]))/_xlfn.STDEV.S(Таблица1[БСП ао - цена])</f>
        <v>-0.43328669528218827</v>
      </c>
      <c r="T508" s="5">
        <f>(Таблица1[[#This Row],[БСП ао - цена]]-MIN(Таблица1[БСП ао - цена]))/(MAX(Таблица1[БСП ао - цена])-MIN(Таблица1[БСП ао - цена]))</f>
        <v>0.16570315037349792</v>
      </c>
      <c r="U508" s="5">
        <f>(Таблица1[[#This Row],[СевСт-ао цена]]-AVERAGE(Таблица1[СевСт-ао цена]))/_xlfn.STDEV.S(Таблица1[СевСт-ао цена])</f>
        <v>0.41325358169687643</v>
      </c>
      <c r="V508" s="5">
        <f>(Таблица1[[#This Row],[СевСт-ао цена]]-MIN(Таблица1[СевСт-ао цена]))/(MAX(Таблица1[СевСт-ао цена])-MIN(Таблица1[СевСт-ао цена]))</f>
        <v>0.40899844441785321</v>
      </c>
      <c r="W508" s="5">
        <f>(Таблица1[[#This Row],[Аэрофлот - цена]]-AVERAGE(Таблица1[Аэрофлот - цена]))/_xlfn.STDEV.S(Таблица1[Аэрофлот - цена])</f>
        <v>0.4930238800043461</v>
      </c>
      <c r="X508" s="5">
        <f>(Таблица1[[#This Row],[Аэрофлот - цена]]-MIN(Таблица1[Аэрофлот - цена]))/(MAX(Таблица1[Аэрофлот - цена])-MIN(Таблица1[Аэрофлот - цена]))</f>
        <v>0.39957424161788191</v>
      </c>
    </row>
    <row r="509" spans="1:24" x14ac:dyDescent="0.25">
      <c r="A509" s="1">
        <v>43752</v>
      </c>
      <c r="B509" s="6">
        <v>51.12</v>
      </c>
      <c r="C509" s="6">
        <v>881</v>
      </c>
      <c r="D509" s="6">
        <v>104.8</v>
      </c>
      <c r="E509">
        <v>771330</v>
      </c>
      <c r="F509">
        <v>6979084</v>
      </c>
      <c r="G509">
        <v>29170010</v>
      </c>
      <c r="H509" s="5">
        <f>(Таблица1[[#This Row],[БСП ао - цена]]-B508)/B508</f>
        <v>3.1476997578692392E-2</v>
      </c>
      <c r="I509" s="5">
        <f>(Таблица1[[#This Row],[СевСт-ао цена]]-C508)/C508</f>
        <v>-1.3879561226774096E-2</v>
      </c>
      <c r="J509" s="5">
        <f>(Таблица1[[#This Row],[Аэрофлот - цена]]-D508)/D508</f>
        <v>4.6116989419045615E-2</v>
      </c>
      <c r="K509" s="5">
        <f>LN(Таблица1[[#This Row],[БСП ао - объём]])</f>
        <v>13.555871576537136</v>
      </c>
      <c r="L509" s="5">
        <f>LN(Таблица1[[#This Row],[СевСт-ао - объём]])</f>
        <v>15.758428234035181</v>
      </c>
      <c r="M509" s="5">
        <f>LN(Таблица1[[#This Row],[Аэрофлот - объём]])</f>
        <v>17.18865168466181</v>
      </c>
      <c r="N509" s="6">
        <f>Таблица1[[#This Row],[БСП ао - цена]]*10</f>
        <v>511.2</v>
      </c>
      <c r="O509" s="6">
        <f>Таблица1[[#This Row],[Аэрофлот - цена]]*10</f>
        <v>1048</v>
      </c>
      <c r="P509" s="5">
        <f>Таблица1[[#This Row],[БСП ао - объём]]*Таблица1[[#This Row],[БСП ао - цена]]</f>
        <v>39430389.600000001</v>
      </c>
      <c r="Q509" s="5">
        <f>Таблица1[[#This Row],[СевСт-ао - объём]]*Таблица1[[#This Row],[СевСт-ао цена]]</f>
        <v>6148573004</v>
      </c>
      <c r="R509" s="5">
        <f>Таблица1[[#This Row],[Аэрофлот - объём]]*Таблица1[[#This Row],[Аэрофлот - цена]]</f>
        <v>3057017048</v>
      </c>
      <c r="S509" s="5">
        <f>(Таблица1[[#This Row],[БСП ао - цена]]-AVERAGE(Таблица1[БСП ао - цена]))/_xlfn.STDEV.S(Таблица1[БСП ао - цена])</f>
        <v>-0.38234523068813664</v>
      </c>
      <c r="T509" s="5">
        <f>(Таблица1[[#This Row],[БСП ао - цена]]-MIN(Таблица1[БСП ао - цена]))/(MAX(Таблица1[БСП ао - цена])-MIN(Таблица1[БСП ао - цена]))</f>
        <v>0.17583631049041895</v>
      </c>
      <c r="U509" s="5">
        <f>(Таблица1[[#This Row],[СевСт-ао цена]]-AVERAGE(Таблица1[СевСт-ао цена]))/_xlfn.STDEV.S(Таблица1[СевСт-ао цена])</f>
        <v>0.38067781126551115</v>
      </c>
      <c r="V509" s="5">
        <f>(Таблица1[[#This Row],[СевСт-ао цена]]-MIN(Таблица1[СевСт-ао цена]))/(MAX(Таблица1[СевСт-ао цена])-MIN(Таблица1[СевСт-ао цена]))</f>
        <v>0.40157951417972959</v>
      </c>
      <c r="W509" s="5">
        <f>(Таблица1[[#This Row],[Аэрофлот - цена]]-AVERAGE(Таблица1[Аэрофлот - цена]))/_xlfn.STDEV.S(Таблица1[Аэрофлот - цена])</f>
        <v>0.60861675303149831</v>
      </c>
      <c r="X509" s="5">
        <f>(Таблица1[[#This Row],[Аэрофлот - цена]]-MIN(Таблица1[Аэрофлот - цена]))/(MAX(Таблица1[Аэрофлот - цена])-MIN(Таблица1[Аэрофлот - цена]))</f>
        <v>0.42416178818520484</v>
      </c>
    </row>
    <row r="510" spans="1:24" x14ac:dyDescent="0.25">
      <c r="A510" s="1">
        <v>43759</v>
      </c>
      <c r="B510" s="6">
        <v>50.9</v>
      </c>
      <c r="C510" s="6">
        <v>878.4</v>
      </c>
      <c r="D510" s="6">
        <v>102.8</v>
      </c>
      <c r="E510">
        <v>735610</v>
      </c>
      <c r="F510">
        <v>5541081</v>
      </c>
      <c r="G510">
        <v>16878540</v>
      </c>
      <c r="H510" s="5">
        <f>(Таблица1[[#This Row],[БСП ао - цена]]-B509)/B509</f>
        <v>-4.3035993740218872E-3</v>
      </c>
      <c r="I510" s="5">
        <f>(Таблица1[[#This Row],[СевСт-ао цена]]-C509)/C509</f>
        <v>-2.9511918274688111E-3</v>
      </c>
      <c r="J510" s="5">
        <f>(Таблица1[[#This Row],[Аэрофлот - цена]]-D509)/D509</f>
        <v>-1.9083969465648856E-2</v>
      </c>
      <c r="K510" s="5">
        <f>LN(Таблица1[[#This Row],[БСП ао - объём]])</f>
        <v>13.508455365964654</v>
      </c>
      <c r="L510" s="5">
        <f>LN(Таблица1[[#This Row],[СевСт-ао - объём]])</f>
        <v>15.527700166042587</v>
      </c>
      <c r="M510" s="5">
        <f>LN(Таблица1[[#This Row],[Аэрофлот - объём]])</f>
        <v>16.641553550500365</v>
      </c>
      <c r="N510" s="6">
        <f>Таблица1[[#This Row],[БСП ао - цена]]*10</f>
        <v>509</v>
      </c>
      <c r="O510" s="6">
        <f>Таблица1[[#This Row],[Аэрофлот - цена]]*10</f>
        <v>1028</v>
      </c>
      <c r="P510" s="5">
        <f>Таблица1[[#This Row],[БСП ао - объём]]*Таблица1[[#This Row],[БСП ао - цена]]</f>
        <v>37442549</v>
      </c>
      <c r="Q510" s="5">
        <f>Таблица1[[#This Row],[СевСт-ао - объём]]*Таблица1[[#This Row],[СевСт-ао цена]]</f>
        <v>4867285550.3999996</v>
      </c>
      <c r="R510" s="5">
        <f>Таблица1[[#This Row],[Аэрофлот - объём]]*Таблица1[[#This Row],[Аэрофлот - цена]]</f>
        <v>1735113912</v>
      </c>
      <c r="S510" s="5">
        <f>(Таблица1[[#This Row],[БСП ао - цена]]-AVERAGE(Таблица1[БСП ао - цена]))/_xlfn.STDEV.S(Таблица1[БСП ао - цена])</f>
        <v>-0.38952928338729775</v>
      </c>
      <c r="T510" s="5">
        <f>(Таблица1[[#This Row],[БСП ао - цена]]-MIN(Таблица1[БСП ао - цена]))/(MAX(Таблица1[БСП ао - цена])-MIN(Таблица1[БСП ао - цена]))</f>
        <v>0.17440727508931472</v>
      </c>
      <c r="U510" s="5">
        <f>(Таблица1[[#This Row],[СевСт-ао цена]]-AVERAGE(Таблица1[СевСт-ао цена]))/_xlfn.STDEV.S(Таблица1[СевСт-ао цена])</f>
        <v>0.37384740778796677</v>
      </c>
      <c r="V510" s="5">
        <f>(Таблица1[[#This Row],[СевСт-ао цена]]-MIN(Таблица1[СевСт-ао цена]))/(MAX(Таблица1[СевСт-ао цена])-MIN(Таблица1[СевСт-ао цена]))</f>
        <v>0.40002393203302611</v>
      </c>
      <c r="W510" s="5">
        <f>(Таблица1[[#This Row],[Аэрофлот - цена]]-AVERAGE(Таблица1[Аэрофлот - цена]))/_xlfn.STDEV.S(Таблица1[Аэрофлот - цена])</f>
        <v>0.55857654825783931</v>
      </c>
      <c r="X510" s="5">
        <f>(Таблица1[[#This Row],[Аэрофлот - цена]]-MIN(Таблица1[Аэрофлот - цена]))/(MAX(Таблица1[Аэрофлот - цена])-MIN(Таблица1[Аэрофлот - цена]))</f>
        <v>0.41351782863225112</v>
      </c>
    </row>
    <row r="511" spans="1:24" x14ac:dyDescent="0.25">
      <c r="A511" s="1">
        <v>43766</v>
      </c>
      <c r="B511" s="6">
        <v>50.63</v>
      </c>
      <c r="C511" s="6">
        <v>893.2</v>
      </c>
      <c r="D511" s="6">
        <v>105.26</v>
      </c>
      <c r="E511">
        <v>741880</v>
      </c>
      <c r="F511">
        <v>5613668</v>
      </c>
      <c r="G511">
        <v>26834750</v>
      </c>
      <c r="H511" s="5">
        <f>(Таблица1[[#This Row],[БСП ао - цена]]-B510)/B510</f>
        <v>-5.3045186640470737E-3</v>
      </c>
      <c r="I511" s="5">
        <f>(Таблица1[[#This Row],[СевСт-ао цена]]-C510)/C510</f>
        <v>1.6848816029143975E-2</v>
      </c>
      <c r="J511" s="5">
        <f>(Таблица1[[#This Row],[Аэрофлот - цена]]-D510)/D510</f>
        <v>2.3929961089494241E-2</v>
      </c>
      <c r="K511" s="5">
        <f>LN(Таблица1[[#This Row],[БСП ао - объём]])</f>
        <v>13.516942784003223</v>
      </c>
      <c r="L511" s="5">
        <f>LN(Таблица1[[#This Row],[СевСт-ао - объём]])</f>
        <v>15.540714896285641</v>
      </c>
      <c r="M511" s="5">
        <f>LN(Таблица1[[#This Row],[Аэрофлот - объём]])</f>
        <v>17.105208247358128</v>
      </c>
      <c r="N511" s="6">
        <f>Таблица1[[#This Row],[БСП ао - цена]]*10</f>
        <v>506.3</v>
      </c>
      <c r="O511" s="6">
        <f>Таблица1[[#This Row],[Аэрофлот - цена]]*10</f>
        <v>1052.6000000000001</v>
      </c>
      <c r="P511" s="5">
        <f>Таблица1[[#This Row],[БСП ао - объём]]*Таблица1[[#This Row],[БСП ао - цена]]</f>
        <v>37561384.399999999</v>
      </c>
      <c r="Q511" s="5">
        <f>Таблица1[[#This Row],[СевСт-ао - объём]]*Таблица1[[#This Row],[СевСт-ао цена]]</f>
        <v>5014128257.6000004</v>
      </c>
      <c r="R511" s="5">
        <f>Таблица1[[#This Row],[Аэрофлот - объём]]*Таблица1[[#This Row],[Аэрофлот - цена]]</f>
        <v>2824625785</v>
      </c>
      <c r="S511" s="5">
        <f>(Таблица1[[#This Row],[БСП ао - цена]]-AVERAGE(Таблица1[БСП ао - цена]))/_xlfn.STDEV.S(Таблица1[БСП ао - цена])</f>
        <v>-0.39834607533626815</v>
      </c>
      <c r="T511" s="5">
        <f>(Таблица1[[#This Row],[БСП ао - цена]]-MIN(Таблица1[БСП ао - цена]))/(MAX(Таблица1[БСП ао - цена])-MIN(Таблица1[БСП ао - цена]))</f>
        <v>0.17265345891523223</v>
      </c>
      <c r="U511" s="5">
        <f>(Таблица1[[#This Row],[СевСт-ао цена]]-AVERAGE(Таблица1[СевСт-ао цена]))/_xlfn.STDEV.S(Таблица1[СевСт-ао цена])</f>
        <v>0.41272816604475782</v>
      </c>
      <c r="V511" s="5">
        <f>(Таблица1[[#This Row],[СевСт-ао цена]]-MIN(Таблица1[СевСт-ао цена]))/(MAX(Таблица1[СевСт-ао цена])-MIN(Таблица1[СевСт-ао цена]))</f>
        <v>0.40887878425272228</v>
      </c>
      <c r="W511" s="5">
        <f>(Таблица1[[#This Row],[Аэрофлот - цена]]-AVERAGE(Таблица1[Аэрофлот - цена]))/_xlfn.STDEV.S(Таблица1[Аэрофлот - цена])</f>
        <v>0.62012600012944019</v>
      </c>
      <c r="X511" s="5">
        <f>(Таблица1[[#This Row],[Аэрофлот - цена]]-MIN(Таблица1[Аэрофлот - цена]))/(MAX(Таблица1[Аэрофлот - цена])-MIN(Таблица1[Аэрофлот - цена]))</f>
        <v>0.42660989888238421</v>
      </c>
    </row>
    <row r="512" spans="1:24" x14ac:dyDescent="0.25">
      <c r="A512" s="1">
        <v>43773</v>
      </c>
      <c r="B512" s="6">
        <v>51.1</v>
      </c>
      <c r="C512" s="6">
        <v>909.6</v>
      </c>
      <c r="D512" s="6">
        <v>106.16</v>
      </c>
      <c r="E512">
        <v>423740</v>
      </c>
      <c r="F512">
        <v>7334771</v>
      </c>
      <c r="G512">
        <v>11757720</v>
      </c>
      <c r="H512" s="5">
        <f>(Таблица1[[#This Row],[БСП ао - цена]]-B511)/B511</f>
        <v>9.2830337744420083E-3</v>
      </c>
      <c r="I512" s="5">
        <f>(Таблица1[[#This Row],[СевСт-ао цена]]-C511)/C511</f>
        <v>1.8360949395432126E-2</v>
      </c>
      <c r="J512" s="5">
        <f>(Таблица1[[#This Row],[Аэрофлот - цена]]-D511)/D511</f>
        <v>8.5502565076951489E-3</v>
      </c>
      <c r="K512" s="5">
        <f>LN(Таблица1[[#This Row],[БСП ао - объём]])</f>
        <v>12.956875338578282</v>
      </c>
      <c r="L512" s="5">
        <f>LN(Таблица1[[#This Row],[СевСт-ао - объём]])</f>
        <v>15.808136748894627</v>
      </c>
      <c r="M512" s="5">
        <f>LN(Таблица1[[#This Row],[Аэрофлот - объём]])</f>
        <v>16.280020604087053</v>
      </c>
      <c r="N512" s="6">
        <f>Таблица1[[#This Row],[БСП ао - цена]]*10</f>
        <v>511</v>
      </c>
      <c r="O512" s="6">
        <f>Таблица1[[#This Row],[Аэрофлот - цена]]*10</f>
        <v>1061.5999999999999</v>
      </c>
      <c r="P512" s="5">
        <f>Таблица1[[#This Row],[БСП ао - объём]]*Таблица1[[#This Row],[БСП ао - цена]]</f>
        <v>21653114</v>
      </c>
      <c r="Q512" s="5">
        <f>Таблица1[[#This Row],[СевСт-ао - объём]]*Таблица1[[#This Row],[СевСт-ао цена]]</f>
        <v>6671707701.6000004</v>
      </c>
      <c r="R512" s="5">
        <f>Таблица1[[#This Row],[Аэрофлот - объём]]*Таблица1[[#This Row],[Аэрофлот - цена]]</f>
        <v>1248199555.2</v>
      </c>
      <c r="S512" s="5">
        <f>(Таблица1[[#This Row],[БСП ао - цена]]-AVERAGE(Таблица1[БСП ао - цена]))/_xlfn.STDEV.S(Таблица1[БСП ао - цена])</f>
        <v>-0.38299832638806025</v>
      </c>
      <c r="T512" s="5">
        <f>(Таблица1[[#This Row],[БСП ао - цена]]-MIN(Таблица1[БСП ао - цена]))/(MAX(Таблица1[БСП ао - цена])-MIN(Таблица1[БСП ао - цена]))</f>
        <v>0.17570639818122769</v>
      </c>
      <c r="U512" s="5">
        <f>(Таблица1[[#This Row],[СевСт-ао цена]]-AVERAGE(Таблица1[СевСт-ао цена]))/_xlfn.STDEV.S(Таблица1[СевСт-ао цена])</f>
        <v>0.45581224951849897</v>
      </c>
      <c r="V512" s="5">
        <f>(Таблица1[[#This Row],[СевСт-ао цена]]-MIN(Таблица1[СевСт-ао цена]))/(MAX(Таблица1[СевСт-ао цена])-MIN(Таблица1[СевСт-ао цена]))</f>
        <v>0.41869091779346651</v>
      </c>
      <c r="W512" s="5">
        <f>(Таблица1[[#This Row],[Аэрофлот - цена]]-AVERAGE(Таблица1[Аэрофлот - цена]))/_xlfn.STDEV.S(Таблица1[Аэрофлот - цена])</f>
        <v>0.64264409227758656</v>
      </c>
      <c r="X512" s="5">
        <f>(Таблица1[[#This Row],[Аэрофлот - цена]]-MIN(Таблица1[Аэрофлот - цена]))/(MAX(Таблица1[Аэрофлот - цена])-MIN(Таблица1[Аэрофлот - цена]))</f>
        <v>0.43139968068121343</v>
      </c>
    </row>
    <row r="513" spans="1:24" x14ac:dyDescent="0.25">
      <c r="A513" s="1">
        <v>43780</v>
      </c>
      <c r="B513" s="6">
        <v>50.58</v>
      </c>
      <c r="C513" s="6">
        <v>881.4</v>
      </c>
      <c r="D513" s="6">
        <v>105.4</v>
      </c>
      <c r="E513">
        <v>467600</v>
      </c>
      <c r="F513">
        <v>7311216</v>
      </c>
      <c r="G513">
        <v>15731730</v>
      </c>
      <c r="H513" s="5">
        <f>(Таблица1[[#This Row],[БСП ао - цена]]-B512)/B512</f>
        <v>-1.0176125244618457E-2</v>
      </c>
      <c r="I513" s="5">
        <f>(Таблица1[[#This Row],[СевСт-ао цена]]-C512)/C512</f>
        <v>-3.1002638522427489E-2</v>
      </c>
      <c r="J513" s="5">
        <f>(Таблица1[[#This Row],[Аэрофлот - цена]]-D512)/D512</f>
        <v>-7.1590052750564329E-3</v>
      </c>
      <c r="K513" s="5">
        <f>LN(Таблица1[[#This Row],[БСП ао - объём]])</f>
        <v>13.055368508580051</v>
      </c>
      <c r="L513" s="5">
        <f>LN(Таблица1[[#This Row],[СевСт-ао - объём]])</f>
        <v>15.804920165360976</v>
      </c>
      <c r="M513" s="5">
        <f>LN(Таблица1[[#This Row],[Аэрофлот - объём]])</f>
        <v>16.571190249915166</v>
      </c>
      <c r="N513" s="6">
        <f>Таблица1[[#This Row],[БСП ао - цена]]*10</f>
        <v>505.79999999999995</v>
      </c>
      <c r="O513" s="6">
        <f>Таблица1[[#This Row],[Аэрофлот - цена]]*10</f>
        <v>1054</v>
      </c>
      <c r="P513" s="5">
        <f>Таблица1[[#This Row],[БСП ао - объём]]*Таблица1[[#This Row],[БСП ао - цена]]</f>
        <v>23651208</v>
      </c>
      <c r="Q513" s="5">
        <f>Таблица1[[#This Row],[СевСт-ао - объём]]*Таблица1[[#This Row],[СевСт-ао цена]]</f>
        <v>6444105782.3999996</v>
      </c>
      <c r="R513" s="5">
        <f>Таблица1[[#This Row],[Аэрофлот - объём]]*Таблица1[[#This Row],[Аэрофлот - цена]]</f>
        <v>1658124342</v>
      </c>
      <c r="S513" s="5">
        <f>(Таблица1[[#This Row],[БСП ао - цена]]-AVERAGE(Таблица1[БСП ао - цена]))/_xlfn.STDEV.S(Таблица1[БСП ао - цена])</f>
        <v>-0.39997881458607765</v>
      </c>
      <c r="T513" s="5">
        <f>(Таблица1[[#This Row],[БСП ао - цена]]-MIN(Таблица1[БСП ао - цена]))/(MAX(Таблица1[БСП ао - цена])-MIN(Таблица1[БСП ао - цена]))</f>
        <v>0.17232867814225397</v>
      </c>
      <c r="U513" s="5">
        <f>(Таблица1[[#This Row],[СевСт-ао цена]]-AVERAGE(Таблица1[СевСт-ао цена]))/_xlfn.STDEV.S(Таблица1[СевСт-ао цена])</f>
        <v>0.3817286425697487</v>
      </c>
      <c r="V513" s="5">
        <f>(Таблица1[[#This Row],[СевСт-ао цена]]-MIN(Таблица1[СевСт-ао цена]))/(MAX(Таблица1[СевСт-ао цена])-MIN(Таблица1[СевСт-ао цена]))</f>
        <v>0.40181883450999156</v>
      </c>
      <c r="W513" s="5">
        <f>(Таблица1[[#This Row],[Аэрофлот - цена]]-AVERAGE(Таблица1[Аэрофлот - цена]))/_xlfn.STDEV.S(Таблица1[Аэрофлот - цена])</f>
        <v>0.6236288144635963</v>
      </c>
      <c r="X513" s="5">
        <f>(Таблица1[[#This Row],[Аэрофлот - цена]]-MIN(Таблица1[Аэрофлот - цена]))/(MAX(Таблица1[Аэрофлот - цена])-MIN(Таблица1[Аэрофлот - цена]))</f>
        <v>0.42735497605109107</v>
      </c>
    </row>
    <row r="514" spans="1:24" x14ac:dyDescent="0.25">
      <c r="A514" s="1">
        <v>43787</v>
      </c>
      <c r="B514" s="6">
        <v>50.26</v>
      </c>
      <c r="C514" s="6">
        <v>901.8</v>
      </c>
      <c r="D514" s="6">
        <v>104.66</v>
      </c>
      <c r="E514">
        <v>531050</v>
      </c>
      <c r="F514">
        <v>6542293</v>
      </c>
      <c r="G514">
        <v>12707900</v>
      </c>
      <c r="H514" s="5">
        <f>(Таблица1[[#This Row],[БСП ао - цена]]-B513)/B513</f>
        <v>-6.3266113088177207E-3</v>
      </c>
      <c r="I514" s="5">
        <f>(Таблица1[[#This Row],[СевСт-ао цена]]-C513)/C513</f>
        <v>2.3144996596324005E-2</v>
      </c>
      <c r="J514" s="5">
        <f>(Таблица1[[#This Row],[Аэрофлот - цена]]-D513)/D513</f>
        <v>-7.0208728652752283E-3</v>
      </c>
      <c r="K514" s="5">
        <f>LN(Таблица1[[#This Row],[БСП ао - объём]])</f>
        <v>13.182611457749685</v>
      </c>
      <c r="L514" s="5">
        <f>LN(Таблица1[[#This Row],[СевСт-ао - объём]])</f>
        <v>15.693798273604285</v>
      </c>
      <c r="M514" s="5">
        <f>LN(Таблица1[[#This Row],[Аэрофлот - объём]])</f>
        <v>16.357734405281722</v>
      </c>
      <c r="N514" s="6">
        <f>Таблица1[[#This Row],[БСП ао - цена]]*10</f>
        <v>502.59999999999997</v>
      </c>
      <c r="O514" s="6">
        <f>Таблица1[[#This Row],[Аэрофлот - цена]]*10</f>
        <v>1046.5999999999999</v>
      </c>
      <c r="P514" s="5">
        <f>Таблица1[[#This Row],[БСП ао - объём]]*Таблица1[[#This Row],[БСП ао - цена]]</f>
        <v>26690573</v>
      </c>
      <c r="Q514" s="5">
        <f>Таблица1[[#This Row],[СевСт-ао - объём]]*Таблица1[[#This Row],[СевСт-ао цена]]</f>
        <v>5899839827.3999996</v>
      </c>
      <c r="R514" s="5">
        <f>Таблица1[[#This Row],[Аэрофлот - объём]]*Таблица1[[#This Row],[Аэрофлот - цена]]</f>
        <v>1330008814</v>
      </c>
      <c r="S514" s="5">
        <f>(Таблица1[[#This Row],[БСП ао - цена]]-AVERAGE(Таблица1[БСП ао - цена]))/_xlfn.STDEV.S(Таблица1[БСП ао - цена])</f>
        <v>-0.41042834578485748</v>
      </c>
      <c r="T514" s="5">
        <f>(Таблица1[[#This Row],[БСП ао - цена]]-MIN(Таблица1[БСП ао - цена]))/(MAX(Таблица1[БСП ао - цена])-MIN(Таблица1[БСП ао - цена]))</f>
        <v>0.17025008119519325</v>
      </c>
      <c r="U514" s="5">
        <f>(Таблица1[[#This Row],[СевСт-ао цена]]-AVERAGE(Таблица1[СевСт-ао цена]))/_xlfn.STDEV.S(Таблица1[СевСт-ао цена])</f>
        <v>0.43532103908586578</v>
      </c>
      <c r="V514" s="5">
        <f>(Таблица1[[#This Row],[СевСт-ао цена]]-MIN(Таблица1[СевСт-ао цена]))/(MAX(Таблица1[СевСт-ао цена])-MIN(Таблица1[СевСт-ао цена]))</f>
        <v>0.41402417135335645</v>
      </c>
      <c r="W514" s="5">
        <f>(Таблица1[[#This Row],[Аэрофлот - цена]]-AVERAGE(Таблица1[Аэрофлот - цена]))/_xlfn.STDEV.S(Таблица1[Аэрофлот - цена])</f>
        <v>0.6051139386973422</v>
      </c>
      <c r="X514" s="5">
        <f>(Таблица1[[#This Row],[Аэрофлот - цена]]-MIN(Таблица1[Аэрофлот - цена]))/(MAX(Таблица1[Аэрофлот - цена])-MIN(Таблица1[Аэрофлот - цена]))</f>
        <v>0.42341671101649814</v>
      </c>
    </row>
    <row r="515" spans="1:24" x14ac:dyDescent="0.25">
      <c r="A515" s="1">
        <v>43794</v>
      </c>
      <c r="B515" s="6">
        <v>50.92</v>
      </c>
      <c r="C515" s="6">
        <v>908</v>
      </c>
      <c r="D515" s="6">
        <v>102.84</v>
      </c>
      <c r="E515">
        <v>819660</v>
      </c>
      <c r="F515">
        <v>7581416</v>
      </c>
      <c r="G515">
        <v>16493190</v>
      </c>
      <c r="H515" s="5">
        <f>(Таблица1[[#This Row],[БСП ао - цена]]-B514)/B514</f>
        <v>1.313171508157588E-2</v>
      </c>
      <c r="I515" s="5">
        <f>(Таблица1[[#This Row],[СевСт-ао цена]]-C514)/C514</f>
        <v>6.8751386116656082E-3</v>
      </c>
      <c r="J515" s="5">
        <f>(Таблица1[[#This Row],[Аэрофлот - цена]]-D514)/D514</f>
        <v>-1.7389642652398177E-2</v>
      </c>
      <c r="K515" s="5">
        <f>LN(Таблица1[[#This Row],[БСП ао - объём]])</f>
        <v>13.616644899109588</v>
      </c>
      <c r="L515" s="5">
        <f>LN(Таблица1[[#This Row],[СевСт-ао - объём]])</f>
        <v>15.84121054756009</v>
      </c>
      <c r="M515" s="5">
        <f>LN(Таблица1[[#This Row],[Аэрофлот - объём]])</f>
        <v>16.618458126402739</v>
      </c>
      <c r="N515" s="6">
        <f>Таблица1[[#This Row],[БСП ао - цена]]*10</f>
        <v>509.20000000000005</v>
      </c>
      <c r="O515" s="6">
        <f>Таблица1[[#This Row],[Аэрофлот - цена]]*10</f>
        <v>1028.4000000000001</v>
      </c>
      <c r="P515" s="5">
        <f>Таблица1[[#This Row],[БСП ао - объём]]*Таблица1[[#This Row],[БСП ао - цена]]</f>
        <v>41737087.200000003</v>
      </c>
      <c r="Q515" s="5">
        <f>Таблица1[[#This Row],[СевСт-ао - объём]]*Таблица1[[#This Row],[СевСт-ао цена]]</f>
        <v>6883925728</v>
      </c>
      <c r="R515" s="5">
        <f>Таблица1[[#This Row],[Аэрофлот - объём]]*Таблица1[[#This Row],[Аэрофлот - цена]]</f>
        <v>1696159659.6000001</v>
      </c>
      <c r="S515" s="5">
        <f>(Таблица1[[#This Row],[БСП ао - цена]]-AVERAGE(Таблица1[БСП ао - цена]))/_xlfn.STDEV.S(Таблица1[БСП ао - цена])</f>
        <v>-0.38887618768737392</v>
      </c>
      <c r="T515" s="5">
        <f>(Таблица1[[#This Row],[БСП ао - цена]]-MIN(Таблица1[БСП ао - цена]))/(MAX(Таблица1[БСП ао - цена])-MIN(Таблица1[БСП ао - цена]))</f>
        <v>0.17453718739850602</v>
      </c>
      <c r="U515" s="5">
        <f>(Таблица1[[#This Row],[СевСт-ао цена]]-AVERAGE(Таблица1[СевСт-ао цена]))/_xlfn.STDEV.S(Таблица1[СевСт-ао цена])</f>
        <v>0.45160892430154859</v>
      </c>
      <c r="V515" s="5">
        <f>(Таблица1[[#This Row],[СевСт-ао цена]]-MIN(Таблица1[СевСт-ао цена]))/(MAX(Таблица1[СевСт-ао цена])-MIN(Таблица1[СевСт-ао цена]))</f>
        <v>0.41773363647241835</v>
      </c>
      <c r="W515" s="5">
        <f>(Таблица1[[#This Row],[Аэрофлот - цена]]-AVERAGE(Таблица1[Аэрофлот - цена]))/_xlfn.STDEV.S(Таблица1[Аэрофлот - цена])</f>
        <v>0.55957735235331263</v>
      </c>
      <c r="X515" s="5">
        <f>(Таблица1[[#This Row],[Аэрофлот - цена]]-MIN(Таблица1[Аэрофлот - цена]))/(MAX(Таблица1[Аэрофлот - цена])-MIN(Таблица1[Аэрофлот - цена]))</f>
        <v>0.41373070782331028</v>
      </c>
    </row>
    <row r="516" spans="1:24" x14ac:dyDescent="0.25">
      <c r="A516" s="1">
        <v>43801</v>
      </c>
      <c r="B516" s="6">
        <v>50.38</v>
      </c>
      <c r="C516" s="6">
        <v>883</v>
      </c>
      <c r="D516" s="6">
        <v>102.2</v>
      </c>
      <c r="E516">
        <v>578180</v>
      </c>
      <c r="F516">
        <v>5862453</v>
      </c>
      <c r="G516">
        <v>19970400</v>
      </c>
      <c r="H516" s="5">
        <f>(Таблица1[[#This Row],[БСП ао - цена]]-B515)/B515</f>
        <v>-1.0604870384917501E-2</v>
      </c>
      <c r="I516" s="5">
        <f>(Таблица1[[#This Row],[СевСт-ао цена]]-C515)/C515</f>
        <v>-2.7533039647577091E-2</v>
      </c>
      <c r="J516" s="5">
        <f>(Таблица1[[#This Row],[Аэрофлот - цена]]-D515)/D515</f>
        <v>-6.2232594321275821E-3</v>
      </c>
      <c r="K516" s="5">
        <f>LN(Таблица1[[#This Row],[БСП ао - объём]])</f>
        <v>13.267640517858903</v>
      </c>
      <c r="L516" s="5">
        <f>LN(Таблица1[[#This Row],[СевСт-ао - объём]])</f>
        <v>15.584078674646966</v>
      </c>
      <c r="M516" s="5">
        <f>LN(Таблица1[[#This Row],[Аэрофлот - объём]])</f>
        <v>16.809761735236467</v>
      </c>
      <c r="N516" s="6">
        <f>Таблица1[[#This Row],[БСП ао - цена]]*10</f>
        <v>503.8</v>
      </c>
      <c r="O516" s="6">
        <f>Таблица1[[#This Row],[Аэрофлот - цена]]*10</f>
        <v>1022</v>
      </c>
      <c r="P516" s="5">
        <f>Таблица1[[#This Row],[БСП ао - объём]]*Таблица1[[#This Row],[БСП ао - цена]]</f>
        <v>29128708.400000002</v>
      </c>
      <c r="Q516" s="5">
        <f>Таблица1[[#This Row],[СевСт-ао - объём]]*Таблица1[[#This Row],[СевСт-ао цена]]</f>
        <v>5176545999</v>
      </c>
      <c r="R516" s="5">
        <f>Таблица1[[#This Row],[Аэрофлот - объём]]*Таблица1[[#This Row],[Аэрофлот - цена]]</f>
        <v>2040974880</v>
      </c>
      <c r="S516" s="5">
        <f>(Таблица1[[#This Row],[БСП ао - цена]]-AVERAGE(Таблица1[БСП ао - цена]))/_xlfn.STDEV.S(Таблица1[БСП ао - цена])</f>
        <v>-0.40650977158531487</v>
      </c>
      <c r="T516" s="5">
        <f>(Таблица1[[#This Row],[БСП ао - цена]]-MIN(Таблица1[БСП ао - цена]))/(MAX(Таблица1[БСП ао - цена])-MIN(Таблица1[БСП ао - цена]))</f>
        <v>0.17102955505034104</v>
      </c>
      <c r="U516" s="5">
        <f>(Таблица1[[#This Row],[СевСт-ао цена]]-AVERAGE(Таблица1[СевСт-ао цена]))/_xlfn.STDEV.S(Таблица1[СевСт-ао цена])</f>
        <v>0.38593196778669908</v>
      </c>
      <c r="V516" s="5">
        <f>(Таблица1[[#This Row],[СевСт-ао цена]]-MIN(Таблица1[СевСт-ао цена]))/(MAX(Таблица1[СевСт-ао цена])-MIN(Таблица1[СевСт-ао цена]))</f>
        <v>0.40277611583103984</v>
      </c>
      <c r="W516" s="5">
        <f>(Таблица1[[#This Row],[Аэрофлот - цена]]-AVERAGE(Таблица1[Аэрофлот - цена]))/_xlfn.STDEV.S(Таблица1[Аэрофлот - цена])</f>
        <v>0.54356448682574166</v>
      </c>
      <c r="X516" s="5">
        <f>(Таблица1[[#This Row],[Аэрофлот - цена]]-MIN(Таблица1[Аэрофлот - цена]))/(MAX(Таблица1[Аэрофлот - цена])-MIN(Таблица1[Аэрофлот - цена]))</f>
        <v>0.41032464076636505</v>
      </c>
    </row>
    <row r="517" spans="1:24" x14ac:dyDescent="0.25">
      <c r="A517" s="1">
        <v>43808</v>
      </c>
      <c r="B517" s="6">
        <v>50.89</v>
      </c>
      <c r="C517" s="6">
        <v>918.4</v>
      </c>
      <c r="D517" s="6">
        <v>104.98</v>
      </c>
      <c r="E517">
        <v>1736970</v>
      </c>
      <c r="F517">
        <v>5857330</v>
      </c>
      <c r="G517">
        <v>27046520</v>
      </c>
      <c r="H517" s="5">
        <f>(Таблица1[[#This Row],[БСП ао - цена]]-B516)/B516</f>
        <v>1.0123064708217507E-2</v>
      </c>
      <c r="I517" s="5">
        <f>(Таблица1[[#This Row],[СевСт-ао цена]]-C516)/C516</f>
        <v>4.0090600226500538E-2</v>
      </c>
      <c r="J517" s="5">
        <f>(Таблица1[[#This Row],[Аэрофлот - цена]]-D516)/D516</f>
        <v>2.7201565557729953E-2</v>
      </c>
      <c r="K517" s="5">
        <f>LN(Таблица1[[#This Row],[БСП ао - объём]])</f>
        <v>14.367652773916927</v>
      </c>
      <c r="L517" s="5">
        <f>LN(Таблица1[[#This Row],[СевСт-ао - объём]])</f>
        <v>15.583204426322352</v>
      </c>
      <c r="M517" s="5">
        <f>LN(Таблица1[[#This Row],[Аэрофлот - объём]])</f>
        <v>17.113068904333609</v>
      </c>
      <c r="N517" s="6">
        <f>Таблица1[[#This Row],[БСП ао - цена]]*10</f>
        <v>508.9</v>
      </c>
      <c r="O517" s="6">
        <f>Таблица1[[#This Row],[Аэрофлот - цена]]*10</f>
        <v>1049.8</v>
      </c>
      <c r="P517" s="5">
        <f>Таблица1[[#This Row],[БСП ао - объём]]*Таблица1[[#This Row],[БСП ао - цена]]</f>
        <v>88394403.299999997</v>
      </c>
      <c r="Q517" s="5">
        <f>Таблица1[[#This Row],[СевСт-ао - объём]]*Таблица1[[#This Row],[СевСт-ао цена]]</f>
        <v>5379371872</v>
      </c>
      <c r="R517" s="5">
        <f>Таблица1[[#This Row],[Аэрофлот - объём]]*Таблица1[[#This Row],[Аэрофлот - цена]]</f>
        <v>2839343669.5999999</v>
      </c>
      <c r="S517" s="5">
        <f>(Таблица1[[#This Row],[БСП ао - цена]]-AVERAGE(Таблица1[БСП ао - цена]))/_xlfn.STDEV.S(Таблица1[БСП ао - цена])</f>
        <v>-0.38985583123725959</v>
      </c>
      <c r="T517" s="5">
        <f>(Таблица1[[#This Row],[БСП ао - цена]]-MIN(Таблица1[БСП ао - цена]))/(MAX(Таблица1[БСП ао - цена])-MIN(Таблица1[БСП ао - цена]))</f>
        <v>0.17434231893471908</v>
      </c>
      <c r="U517" s="5">
        <f>(Таблица1[[#This Row],[СевСт-ао цена]]-AVERAGE(Таблица1[СевСт-ао цена]))/_xlfn.STDEV.S(Таблица1[СевСт-ао цена])</f>
        <v>0.47893053821172588</v>
      </c>
      <c r="V517" s="5">
        <f>(Таблица1[[#This Row],[СевСт-ао цена]]-MIN(Таблица1[СевСт-ао цена]))/(MAX(Таблица1[СевСт-ао цена])-MIN(Таблица1[СевСт-ао цена]))</f>
        <v>0.42395596505923172</v>
      </c>
      <c r="W517" s="5">
        <f>(Таблица1[[#This Row],[Аэрофлот - цена]]-AVERAGE(Таблица1[Аэрофлот - цена]))/_xlfn.STDEV.S(Таблица1[Аэрофлот - цена])</f>
        <v>0.61312037146112786</v>
      </c>
      <c r="X517" s="5">
        <f>(Таблица1[[#This Row],[Аэрофлот - цена]]-MIN(Таблица1[Аэрофлот - цена]))/(MAX(Таблица1[Аэрофлот - цена])-MIN(Таблица1[Аэрофлот - цена]))</f>
        <v>0.4251197445449707</v>
      </c>
    </row>
    <row r="518" spans="1:24" x14ac:dyDescent="0.25">
      <c r="A518" s="1">
        <v>43815</v>
      </c>
      <c r="B518" s="6">
        <v>50.69</v>
      </c>
      <c r="C518" s="6">
        <v>926.4</v>
      </c>
      <c r="D518" s="6">
        <v>103.7</v>
      </c>
      <c r="E518">
        <v>2170370</v>
      </c>
      <c r="F518">
        <v>4906330</v>
      </c>
      <c r="G518">
        <v>22766060</v>
      </c>
      <c r="H518" s="5">
        <f>(Таблица1[[#This Row],[БСП ао - цена]]-B517)/B517</f>
        <v>-3.9300451955198044E-3</v>
      </c>
      <c r="I518" s="5">
        <f>(Таблица1[[#This Row],[СевСт-ао цена]]-C517)/C517</f>
        <v>8.7108013937282226E-3</v>
      </c>
      <c r="J518" s="5">
        <f>(Таблица1[[#This Row],[Аэрофлот - цена]]-D517)/D517</f>
        <v>-1.2192798628310166E-2</v>
      </c>
      <c r="K518" s="5">
        <f>LN(Таблица1[[#This Row],[БСП ао - объём]])</f>
        <v>14.590408217894433</v>
      </c>
      <c r="L518" s="5">
        <f>LN(Таблица1[[#This Row],[СевСт-ао - объём]])</f>
        <v>15.406036766112402</v>
      </c>
      <c r="M518" s="5">
        <f>LN(Таблица1[[#This Row],[Аэрофлот - объём]])</f>
        <v>16.940781388372919</v>
      </c>
      <c r="N518" s="6">
        <f>Таблица1[[#This Row],[БСП ао - цена]]*10</f>
        <v>506.9</v>
      </c>
      <c r="O518" s="6">
        <f>Таблица1[[#This Row],[Аэрофлот - цена]]*10</f>
        <v>1037</v>
      </c>
      <c r="P518" s="5">
        <f>Таблица1[[#This Row],[БСП ао - объём]]*Таблица1[[#This Row],[БСП ао - цена]]</f>
        <v>110016055.3</v>
      </c>
      <c r="Q518" s="5">
        <f>Таблица1[[#This Row],[СевСт-ао - объём]]*Таблица1[[#This Row],[СевСт-ао цена]]</f>
        <v>4545224112</v>
      </c>
      <c r="R518" s="5">
        <f>Таблица1[[#This Row],[Аэрофлот - объём]]*Таблица1[[#This Row],[Аэрофлот - цена]]</f>
        <v>2360840422</v>
      </c>
      <c r="S518" s="5">
        <f>(Таблица1[[#This Row],[БСП ао - цена]]-AVERAGE(Таблица1[БСП ао - цена]))/_xlfn.STDEV.S(Таблица1[БСП ао - цена])</f>
        <v>-0.39638678823649709</v>
      </c>
      <c r="T518" s="5">
        <f>(Таблица1[[#This Row],[БСП ао - цена]]-MIN(Таблица1[БСП ао - цена]))/(MAX(Таблица1[БСП ао - цена])-MIN(Таблица1[БСП ао - цена]))</f>
        <v>0.17304319584280609</v>
      </c>
      <c r="U518" s="5">
        <f>(Таблица1[[#This Row],[СевСт-ао цена]]-AVERAGE(Таблица1[СевСт-ао цена]))/_xlfn.STDEV.S(Таблица1[СевСт-ао цена])</f>
        <v>0.49994716429647768</v>
      </c>
      <c r="V518" s="5">
        <f>(Таблица1[[#This Row],[СевСт-ао цена]]-MIN(Таблица1[СевСт-ао цена]))/(MAX(Таблица1[СевСт-ао цена])-MIN(Таблица1[СевСт-ао цена]))</f>
        <v>0.42874237166447282</v>
      </c>
      <c r="W518" s="5">
        <f>(Таблица1[[#This Row],[Аэрофлот - цена]]-AVERAGE(Таблица1[Аэрофлот - цена]))/_xlfn.STDEV.S(Таблица1[Аэрофлот - цена])</f>
        <v>0.58109464040598602</v>
      </c>
      <c r="X518" s="5">
        <f>(Таблица1[[#This Row],[Аэрофлот - цена]]-MIN(Таблица1[Аэрофлот - цена]))/(MAX(Таблица1[Аэрофлот - цена])-MIN(Таблица1[Аэрофлот - цена]))</f>
        <v>0.41830761043108033</v>
      </c>
    </row>
    <row r="519" spans="1:24" x14ac:dyDescent="0.25">
      <c r="A519" s="1">
        <v>43822</v>
      </c>
      <c r="B519" s="6">
        <v>53.5</v>
      </c>
      <c r="C519" s="6">
        <v>938.2</v>
      </c>
      <c r="D519" s="6">
        <v>103.78</v>
      </c>
      <c r="E519">
        <v>1649830</v>
      </c>
      <c r="F519">
        <v>2110049</v>
      </c>
      <c r="G519">
        <v>13036620</v>
      </c>
      <c r="H519" s="5">
        <f>(Таблица1[[#This Row],[БСП ао - цена]]-B518)/B518</f>
        <v>5.5434997040836508E-2</v>
      </c>
      <c r="I519" s="5">
        <f>(Таблица1[[#This Row],[СевСт-ао цена]]-C518)/C518</f>
        <v>1.2737478411053615E-2</v>
      </c>
      <c r="J519" s="5">
        <f>(Таблица1[[#This Row],[Аэрофлот - цена]]-D518)/D518</f>
        <v>7.7145612343296329E-4</v>
      </c>
      <c r="K519" s="5">
        <f>LN(Таблица1[[#This Row],[БСП ао - объём]])</f>
        <v>14.316182810265747</v>
      </c>
      <c r="L519" s="5">
        <f>LN(Таблица1[[#This Row],[СевСт-ао - объём]])</f>
        <v>14.562221727931421</v>
      </c>
      <c r="M519" s="5">
        <f>LN(Таблица1[[#This Row],[Аэрофлот - объём]])</f>
        <v>16.383272878410033</v>
      </c>
      <c r="N519" s="6">
        <f>Таблица1[[#This Row],[БСП ао - цена]]*10</f>
        <v>535</v>
      </c>
      <c r="O519" s="6">
        <f>Таблица1[[#This Row],[Аэрофлот - цена]]*10</f>
        <v>1037.8</v>
      </c>
      <c r="P519" s="5">
        <f>Таблица1[[#This Row],[БСП ао - объём]]*Таблица1[[#This Row],[БСП ао - цена]]</f>
        <v>88265905</v>
      </c>
      <c r="Q519" s="5">
        <f>Таблица1[[#This Row],[СевСт-ао - объём]]*Таблица1[[#This Row],[СевСт-ао цена]]</f>
        <v>1979647971.8000002</v>
      </c>
      <c r="R519" s="5">
        <f>Таблица1[[#This Row],[Аэрофлот - объём]]*Таблица1[[#This Row],[Аэрофлот - цена]]</f>
        <v>1352940423.5999999</v>
      </c>
      <c r="S519" s="5">
        <f>(Таблица1[[#This Row],[БСП ао - цена]]-AVERAGE(Таблица1[БСП ао - цена]))/_xlfn.STDEV.S(Таблица1[БСП ао - цена])</f>
        <v>-0.30462684239721144</v>
      </c>
      <c r="T519" s="5">
        <f>(Таблица1[[#This Row],[БСП ао - цена]]-MIN(Таблица1[БСП ао - цена]))/(MAX(Таблица1[БСП ао - цена])-MIN(Таблица1[БСП ао - цена]))</f>
        <v>0.19129587528418318</v>
      </c>
      <c r="U519" s="5">
        <f>(Таблица1[[#This Row],[СевСт-ао цена]]-AVERAGE(Таблица1[СевСт-ао цена]))/_xlfn.STDEV.S(Таблица1[СевСт-ао цена])</f>
        <v>0.53094668777148679</v>
      </c>
      <c r="V519" s="5">
        <f>(Таблица1[[#This Row],[СевСт-ао цена]]-MIN(Таблица1[СевСт-ао цена]))/(MAX(Таблица1[СевСт-ао цена])-MIN(Таблица1[СевСт-ао цена]))</f>
        <v>0.4358023214072036</v>
      </c>
      <c r="W519" s="5">
        <f>(Таблица1[[#This Row],[Аэрофлот - цена]]-AVERAGE(Таблица1[Аэрофлот - цена]))/_xlfn.STDEV.S(Таблица1[Аэрофлот - цена])</f>
        <v>0.58309624859693232</v>
      </c>
      <c r="X519" s="5">
        <f>(Таблица1[[#This Row],[Аэрофлот - цена]]-MIN(Таблица1[Аэрофлот - цена]))/(MAX(Таблица1[Аэрофлот - цена])-MIN(Таблица1[Аэрофлот - цена]))</f>
        <v>0.41873336881319856</v>
      </c>
    </row>
    <row r="520" spans="1:24" x14ac:dyDescent="0.25">
      <c r="A520" s="1">
        <v>43829</v>
      </c>
      <c r="B520" s="6">
        <v>56.3</v>
      </c>
      <c r="C520" s="6">
        <v>945.8</v>
      </c>
      <c r="D520" s="6">
        <v>103.34</v>
      </c>
      <c r="E520">
        <v>1616730</v>
      </c>
      <c r="F520">
        <v>1049529</v>
      </c>
      <c r="G520">
        <v>4422960</v>
      </c>
      <c r="H520" s="5">
        <f>(Таблица1[[#This Row],[БСП ао - цена]]-B519)/B519</f>
        <v>5.2336448598130789E-2</v>
      </c>
      <c r="I520" s="5">
        <f>(Таблица1[[#This Row],[СевСт-ао цена]]-C519)/C519</f>
        <v>8.1006182050734482E-3</v>
      </c>
      <c r="J520" s="5">
        <f>(Таблица1[[#This Row],[Аэрофлот - цена]]-D519)/D519</f>
        <v>-4.2397379071111747E-3</v>
      </c>
      <c r="K520" s="5">
        <f>LN(Таблица1[[#This Row],[БСП ао - объём]])</f>
        <v>14.295916148735957</v>
      </c>
      <c r="L520" s="5">
        <f>LN(Таблица1[[#This Row],[СевСт-ао - объём]])</f>
        <v>13.863852050066875</v>
      </c>
      <c r="M520" s="5">
        <f>LN(Таблица1[[#This Row],[Аэрофлот - объём]])</f>
        <v>15.302319713174029</v>
      </c>
      <c r="N520" s="6">
        <f>Таблица1[[#This Row],[БСП ао - цена]]*10</f>
        <v>563</v>
      </c>
      <c r="O520" s="6">
        <f>Таблица1[[#This Row],[Аэрофлот - цена]]*10</f>
        <v>1033.4000000000001</v>
      </c>
      <c r="P520" s="5">
        <f>Таблица1[[#This Row],[БСП ао - объём]]*Таблица1[[#This Row],[БСП ао - цена]]</f>
        <v>91021899</v>
      </c>
      <c r="Q520" s="5">
        <f>Таблица1[[#This Row],[СевСт-ао - объём]]*Таблица1[[#This Row],[СевСт-ао цена]]</f>
        <v>992644528.19999993</v>
      </c>
      <c r="R520" s="5">
        <f>Таблица1[[#This Row],[Аэрофлот - объём]]*Таблица1[[#This Row],[Аэрофлот - цена]]</f>
        <v>457068686.40000004</v>
      </c>
      <c r="S520" s="5">
        <f>(Таблица1[[#This Row],[БСП ао - цена]]-AVERAGE(Таблица1[БСП ао - цена]))/_xlfn.STDEV.S(Таблица1[БСП ао - цена])</f>
        <v>-0.21319344440788784</v>
      </c>
      <c r="T520" s="5">
        <f>(Таблица1[[#This Row],[БСП ао - цена]]-MIN(Таблица1[БСП ао - цена]))/(MAX(Таблица1[БСП ао - цена])-MIN(Таблица1[БСП ао - цена]))</f>
        <v>0.2094835985709646</v>
      </c>
      <c r="U520" s="5">
        <f>(Таблица1[[#This Row],[СевСт-ао цена]]-AVERAGE(Таблица1[СевСт-ао цена]))/_xlfn.STDEV.S(Таблица1[СевСт-ао цена])</f>
        <v>0.55091248255200087</v>
      </c>
      <c r="V520" s="5">
        <f>(Таблица1[[#This Row],[СевСт-ао цена]]-MIN(Таблица1[СевСт-ао цена]))/(MAX(Таблица1[СевСт-ао цена])-MIN(Таблица1[СевСт-ао цена]))</f>
        <v>0.44034940768218256</v>
      </c>
      <c r="W520" s="5">
        <f>(Таблица1[[#This Row],[Аэрофлот - цена]]-AVERAGE(Таблица1[Аэрофлот - цена]))/_xlfn.STDEV.S(Таблица1[Аэрофлот - цена])</f>
        <v>0.57208740354672738</v>
      </c>
      <c r="X520" s="5">
        <f>(Таблица1[[#This Row],[Аэрофлот - цена]]-MIN(Таблица1[Аэрофлот - цена]))/(MAX(Таблица1[Аэрофлот - цена])-MIN(Таблица1[Аэрофлот - цена]))</f>
        <v>0.41639169771154871</v>
      </c>
    </row>
    <row r="521" spans="1:24" x14ac:dyDescent="0.25">
      <c r="A521" s="1">
        <v>43836</v>
      </c>
      <c r="B521" s="6">
        <v>55.31</v>
      </c>
      <c r="C521" s="6">
        <v>937.4</v>
      </c>
      <c r="D521" s="6">
        <v>105.04</v>
      </c>
      <c r="E521">
        <v>1538250</v>
      </c>
      <c r="F521">
        <v>2903304</v>
      </c>
      <c r="G521">
        <v>17378910</v>
      </c>
      <c r="H521" s="5">
        <f>(Таблица1[[#This Row],[БСП ао - цена]]-B520)/B520</f>
        <v>-1.7584369449378242E-2</v>
      </c>
      <c r="I521" s="5">
        <f>(Таблица1[[#This Row],[СевСт-ао цена]]-C520)/C520</f>
        <v>-8.8813702685556963E-3</v>
      </c>
      <c r="J521" s="5">
        <f>(Таблица1[[#This Row],[Аэрофлот - цена]]-D520)/D520</f>
        <v>1.6450551577317618E-2</v>
      </c>
      <c r="K521" s="5">
        <f>LN(Таблица1[[#This Row],[БСП ао - объём]])</f>
        <v>14.246155964602737</v>
      </c>
      <c r="L521" s="5">
        <f>LN(Таблица1[[#This Row],[СевСт-ао - объём]])</f>
        <v>14.881359956780031</v>
      </c>
      <c r="M521" s="5">
        <f>LN(Таблица1[[#This Row],[Аэрофлот - объём]])</f>
        <v>16.670767960069558</v>
      </c>
      <c r="N521" s="6">
        <f>Таблица1[[#This Row],[БСП ао - цена]]*10</f>
        <v>553.1</v>
      </c>
      <c r="O521" s="6">
        <f>Таблица1[[#This Row],[Аэрофлот - цена]]*10</f>
        <v>1050.4000000000001</v>
      </c>
      <c r="P521" s="5">
        <f>Таблица1[[#This Row],[БСП ао - объём]]*Таблица1[[#This Row],[БСП ао - цена]]</f>
        <v>85080607.5</v>
      </c>
      <c r="Q521" s="5">
        <f>Таблица1[[#This Row],[СевСт-ао - объём]]*Таблица1[[#This Row],[СевСт-ао цена]]</f>
        <v>2721557169.5999999</v>
      </c>
      <c r="R521" s="5">
        <f>Таблица1[[#This Row],[Аэрофлот - объём]]*Таблица1[[#This Row],[Аэрофлот - цена]]</f>
        <v>1825480706.4000001</v>
      </c>
      <c r="S521" s="5">
        <f>(Таблица1[[#This Row],[БСП ао - цена]]-AVERAGE(Таблица1[БСП ао - цена]))/_xlfn.STDEV.S(Таблица1[БСП ао - цена])</f>
        <v>-0.24552168155411283</v>
      </c>
      <c r="T521" s="5">
        <f>(Таблица1[[#This Row],[БСП ао - цена]]-MIN(Таблица1[БСП ао - цена]))/(MAX(Таблица1[БСП ао - цена])-MIN(Таблица1[БСП ао - цена]))</f>
        <v>0.20305293926599549</v>
      </c>
      <c r="U521" s="5">
        <f>(Таблица1[[#This Row],[СевСт-ао цена]]-AVERAGE(Таблица1[СевСт-ао цена]))/_xlfn.STDEV.S(Таблица1[СевСт-ао цена])</f>
        <v>0.52884502516301146</v>
      </c>
      <c r="V521" s="5">
        <f>(Таблица1[[#This Row],[СевСт-ао цена]]-MIN(Таблица1[СевСт-ао цена]))/(MAX(Таблица1[СевСт-ао цена])-MIN(Таблица1[СевСт-ао цена]))</f>
        <v>0.43532368074667938</v>
      </c>
      <c r="W521" s="5">
        <f>(Таблица1[[#This Row],[Аэрофлот - цена]]-AVERAGE(Таблица1[Аэрофлот - цена]))/_xlfn.STDEV.S(Таблица1[Аэрофлот - цена])</f>
        <v>0.61462157760433767</v>
      </c>
      <c r="X521" s="5">
        <f>(Таблица1[[#This Row],[Аэрофлот - цена]]-MIN(Таблица1[Аэрофлот - цена]))/(MAX(Таблица1[Аэрофлот - цена])-MIN(Таблица1[Аэрофлот - цена]))</f>
        <v>0.42543906333155934</v>
      </c>
    </row>
    <row r="522" spans="1:24" x14ac:dyDescent="0.25">
      <c r="A522" s="1">
        <v>43843</v>
      </c>
      <c r="B522" s="6">
        <v>55.89</v>
      </c>
      <c r="C522" s="6">
        <v>977.2</v>
      </c>
      <c r="D522" s="6">
        <v>110.74</v>
      </c>
      <c r="E522">
        <v>2036380</v>
      </c>
      <c r="F522">
        <v>6439574</v>
      </c>
      <c r="G522">
        <v>52846820</v>
      </c>
      <c r="H522" s="5">
        <f>(Таблица1[[#This Row],[БСП ао - цена]]-B521)/B521</f>
        <v>1.0486349665521574E-2</v>
      </c>
      <c r="I522" s="5">
        <f>(Таблица1[[#This Row],[СевСт-ао цена]]-C521)/C521</f>
        <v>4.245786217196508E-2</v>
      </c>
      <c r="J522" s="5">
        <f>(Таблица1[[#This Row],[Аэрофлот - цена]]-D521)/D521</f>
        <v>5.4265041888804155E-2</v>
      </c>
      <c r="K522" s="5">
        <f>LN(Таблица1[[#This Row],[БСП ао - объём]])</f>
        <v>14.526684279708897</v>
      </c>
      <c r="L522" s="5">
        <f>LN(Таблица1[[#This Row],[СевСт-ао - объём]])</f>
        <v>15.677972946824267</v>
      </c>
      <c r="M522" s="5">
        <f>LN(Таблица1[[#This Row],[Аэрофлот - объём]])</f>
        <v>17.782908098176932</v>
      </c>
      <c r="N522" s="6">
        <f>Таблица1[[#This Row],[БСП ао - цена]]*10</f>
        <v>558.9</v>
      </c>
      <c r="O522" s="6">
        <f>Таблица1[[#This Row],[Аэрофлот - цена]]*10</f>
        <v>1107.3999999999999</v>
      </c>
      <c r="P522" s="5">
        <f>Таблица1[[#This Row],[БСП ао - объём]]*Таблица1[[#This Row],[БСП ао - цена]]</f>
        <v>113813278.2</v>
      </c>
      <c r="Q522" s="5">
        <f>Таблица1[[#This Row],[СевСт-ао - объём]]*Таблица1[[#This Row],[СевСт-ао цена]]</f>
        <v>6292751712.8000002</v>
      </c>
      <c r="R522" s="5">
        <f>Таблица1[[#This Row],[Аэрофлот - объём]]*Таблица1[[#This Row],[Аэрофлот - цена]]</f>
        <v>5852256846.8000002</v>
      </c>
      <c r="S522" s="5">
        <f>(Таблица1[[#This Row],[БСП ао - цена]]-AVERAGE(Таблица1[БСП ао - цена]))/_xlfn.STDEV.S(Таблица1[БСП ао - цена])</f>
        <v>-0.22658190625632441</v>
      </c>
      <c r="T522" s="5">
        <f>(Таблица1[[#This Row],[БСП ао - цена]]-MIN(Таблица1[БСП ао - цена]))/(MAX(Таблица1[БСП ао - цена])-MIN(Таблица1[БСП ао - цена]))</f>
        <v>0.20682039623254306</v>
      </c>
      <c r="U522" s="5">
        <f>(Таблица1[[#This Row],[СевСт-ао цена]]-AVERAGE(Таблица1[СевСт-ао цена]))/_xlfn.STDEV.S(Таблица1[СевСт-ао цена])</f>
        <v>0.63340273993465201</v>
      </c>
      <c r="V522" s="5">
        <f>(Таблица1[[#This Row],[СевСт-ао цена]]-MIN(Таблица1[СевСт-ао цена]))/(MAX(Таблица1[СевСт-ао цена])-MIN(Таблица1[СевСт-ао цена]))</f>
        <v>0.459136053607754</v>
      </c>
      <c r="W522" s="5">
        <f>(Таблица1[[#This Row],[Аэрофлот - цена]]-AVERAGE(Таблица1[Аэрофлот - цена]))/_xlfn.STDEV.S(Таблица1[Аэрофлот - цена])</f>
        <v>0.75723616120926585</v>
      </c>
      <c r="X522" s="5">
        <f>(Таблица1[[#This Row],[Аэрофлот - цена]]-MIN(Таблица1[Аэрофлот - цена]))/(MAX(Таблица1[Аэрофлот - цена])-MIN(Таблица1[Аэрофлот - цена]))</f>
        <v>0.4557743480574773</v>
      </c>
    </row>
    <row r="523" spans="1:24" x14ac:dyDescent="0.25">
      <c r="A523" s="1">
        <v>43850</v>
      </c>
      <c r="B523" s="6">
        <v>56.18</v>
      </c>
      <c r="C523" s="6">
        <v>956.2</v>
      </c>
      <c r="D523" s="6">
        <v>114.82</v>
      </c>
      <c r="E523">
        <v>3046920</v>
      </c>
      <c r="F523">
        <v>5083868</v>
      </c>
      <c r="G523">
        <v>57288170</v>
      </c>
      <c r="H523" s="5">
        <f>(Таблица1[[#This Row],[БСП ао - цена]]-B522)/B522</f>
        <v>5.1887636428699074E-3</v>
      </c>
      <c r="I523" s="5">
        <f>(Таблица1[[#This Row],[СевСт-ао цена]]-C522)/C522</f>
        <v>-2.148997134670487E-2</v>
      </c>
      <c r="J523" s="5">
        <f>(Таблица1[[#This Row],[Аэрофлот - цена]]-D522)/D522</f>
        <v>3.6843055806393341E-2</v>
      </c>
      <c r="K523" s="5">
        <f>LN(Таблица1[[#This Row],[БСП ао - объём]])</f>
        <v>14.929641802290055</v>
      </c>
      <c r="L523" s="5">
        <f>LN(Таблица1[[#This Row],[СевСт-ао - объём]])</f>
        <v>15.441582947146392</v>
      </c>
      <c r="M523" s="5">
        <f>LN(Таблица1[[#This Row],[Аэрофлот - объём]])</f>
        <v>17.863604703127155</v>
      </c>
      <c r="N523" s="6">
        <f>Таблица1[[#This Row],[БСП ао - цена]]*10</f>
        <v>561.79999999999995</v>
      </c>
      <c r="O523" s="6">
        <f>Таблица1[[#This Row],[Аэрофлот - цена]]*10</f>
        <v>1148.1999999999998</v>
      </c>
      <c r="P523" s="5">
        <f>Таблица1[[#This Row],[БСП ао - объём]]*Таблица1[[#This Row],[БСП ао - цена]]</f>
        <v>171175965.59999999</v>
      </c>
      <c r="Q523" s="5">
        <f>Таблица1[[#This Row],[СевСт-ао - объём]]*Таблица1[[#This Row],[СевСт-ао цена]]</f>
        <v>4861194581.6000004</v>
      </c>
      <c r="R523" s="5">
        <f>Таблица1[[#This Row],[Аэрофлот - объём]]*Таблица1[[#This Row],[Аэрофлот - цена]]</f>
        <v>6577827679.3999996</v>
      </c>
      <c r="S523" s="5">
        <f>(Таблица1[[#This Row],[БСП ао - цена]]-AVERAGE(Таблица1[БСП ао - цена]))/_xlfn.STDEV.S(Таблица1[БСП ао - цена])</f>
        <v>-0.21711201860743021</v>
      </c>
      <c r="T523" s="5">
        <f>(Таблица1[[#This Row],[БСП ао - цена]]-MIN(Таблица1[БСП ао - цена]))/(MAX(Таблица1[БСП ао - цена])-MIN(Таблица1[БСП ао - цена]))</f>
        <v>0.20870412471581681</v>
      </c>
      <c r="U523" s="5">
        <f>(Таблица1[[#This Row],[СевСт-ао цена]]-AVERAGE(Таблица1[СевСт-ао цена]))/_xlfn.STDEV.S(Таблица1[СевСт-ао цена])</f>
        <v>0.57823409646217838</v>
      </c>
      <c r="V523" s="5">
        <f>(Таблица1[[#This Row],[СевСт-ао цена]]-MIN(Таблица1[СевСт-ао цена]))/(MAX(Таблица1[СевСт-ао цена])-MIN(Таблица1[СевСт-ао цена]))</f>
        <v>0.4465717362689961</v>
      </c>
      <c r="W523" s="5">
        <f>(Таблица1[[#This Row],[Аэрофлот - цена]]-AVERAGE(Таблица1[Аэрофлот - цена]))/_xlfn.STDEV.S(Таблица1[Аэрофлот - цена])</f>
        <v>0.85931817894753038</v>
      </c>
      <c r="X523" s="5">
        <f>(Таблица1[[#This Row],[Аэрофлот - цена]]-MIN(Таблица1[Аэрофлот - цена]))/(MAX(Таблица1[Аэрофлот - цена])-MIN(Таблица1[Аэрофлот - цена]))</f>
        <v>0.4774880255455029</v>
      </c>
    </row>
    <row r="524" spans="1:24" x14ac:dyDescent="0.25">
      <c r="A524" s="1">
        <v>43857</v>
      </c>
      <c r="B524" s="6">
        <v>56.03</v>
      </c>
      <c r="C524" s="6">
        <v>911.4</v>
      </c>
      <c r="D524" s="6">
        <v>107.4</v>
      </c>
      <c r="E524">
        <v>2469030</v>
      </c>
      <c r="F524">
        <v>5193016</v>
      </c>
      <c r="G524">
        <v>79857670</v>
      </c>
      <c r="H524" s="5">
        <f>(Таблица1[[#This Row],[БСП ао - цена]]-B523)/B523</f>
        <v>-2.6699893200426944E-3</v>
      </c>
      <c r="I524" s="5">
        <f>(Таблица1[[#This Row],[СевСт-ао цена]]-C523)/C523</f>
        <v>-4.6852122986822911E-2</v>
      </c>
      <c r="J524" s="5">
        <f>(Таблица1[[#This Row],[Аэрофлот - цена]]-D523)/D523</f>
        <v>-6.462288799860641E-2</v>
      </c>
      <c r="K524" s="5">
        <f>LN(Таблица1[[#This Row],[БСП ао - объём]])</f>
        <v>14.719335918921784</v>
      </c>
      <c r="L524" s="5">
        <f>LN(Таблица1[[#This Row],[СевСт-ао - объём]])</f>
        <v>15.462825203892381</v>
      </c>
      <c r="M524" s="5">
        <f>LN(Таблица1[[#This Row],[Аэрофлот - объём]])</f>
        <v>18.19575648311562</v>
      </c>
      <c r="N524" s="6">
        <f>Таблица1[[#This Row],[БСП ао - цена]]*10</f>
        <v>560.29999999999995</v>
      </c>
      <c r="O524" s="6">
        <f>Таблица1[[#This Row],[Аэрофлот - цена]]*10</f>
        <v>1074</v>
      </c>
      <c r="P524" s="5">
        <f>Таблица1[[#This Row],[БСП ао - объём]]*Таблица1[[#This Row],[БСП ао - цена]]</f>
        <v>138339750.90000001</v>
      </c>
      <c r="Q524" s="5">
        <f>Таблица1[[#This Row],[СевСт-ао - объём]]*Таблица1[[#This Row],[СевСт-ао цена]]</f>
        <v>4732914782.3999996</v>
      </c>
      <c r="R524" s="5">
        <f>Таблица1[[#This Row],[Аэрофлот - объём]]*Таблица1[[#This Row],[Аэрофлот - цена]]</f>
        <v>8576713758</v>
      </c>
      <c r="S524" s="5">
        <f>(Таблица1[[#This Row],[БСП ао - цена]]-AVERAGE(Таблица1[БСП ао - цена]))/_xlfn.STDEV.S(Таблица1[БСП ао - цена])</f>
        <v>-0.22201023635685821</v>
      </c>
      <c r="T524" s="5">
        <f>(Таблица1[[#This Row],[БСП ао - цена]]-MIN(Таблица1[БСП ао - цена]))/(MAX(Таблица1[БСП ао - цена])-MIN(Таблица1[БСП ао - цена]))</f>
        <v>0.20772978239688211</v>
      </c>
      <c r="U524" s="5">
        <f>(Таблица1[[#This Row],[СевСт-ао цена]]-AVERAGE(Таблица1[СевСт-ао цена]))/_xlfn.STDEV.S(Таблица1[СевСт-ао цена])</f>
        <v>0.46054099038756802</v>
      </c>
      <c r="V524" s="5">
        <f>(Таблица1[[#This Row],[СевСт-ао цена]]-MIN(Таблица1[СевСт-ао цена]))/(MAX(Таблица1[СевСт-ао цена])-MIN(Таблица1[СевСт-ао цена]))</f>
        <v>0.41976785927964572</v>
      </c>
      <c r="W524" s="5">
        <f>(Таблица1[[#This Row],[Аэрофлот - цена]]-AVERAGE(Таблица1[Аэрофлот - цена]))/_xlfn.STDEV.S(Таблица1[Аэрофлот - цена])</f>
        <v>0.67366901923725542</v>
      </c>
      <c r="X524" s="5">
        <f>(Таблица1[[#This Row],[Аэрофлот - цена]]-MIN(Таблица1[Аэрофлот - цена]))/(MAX(Таблица1[Аэрофлот - цена])-MIN(Таблица1[Аэрофлот - цена]))</f>
        <v>0.43799893560404474</v>
      </c>
    </row>
    <row r="525" spans="1:24" x14ac:dyDescent="0.25">
      <c r="A525" s="1">
        <v>43864</v>
      </c>
      <c r="B525" s="6">
        <v>56.11</v>
      </c>
      <c r="C525" s="6">
        <v>935.4</v>
      </c>
      <c r="D525" s="6">
        <v>119.62</v>
      </c>
      <c r="E525">
        <v>1388790</v>
      </c>
      <c r="F525">
        <v>6472965</v>
      </c>
      <c r="G525">
        <v>83943750</v>
      </c>
      <c r="H525" s="5">
        <f>(Таблица1[[#This Row],[БСП ао - цена]]-B524)/B524</f>
        <v>1.4278065322148544E-3</v>
      </c>
      <c r="I525" s="5">
        <f>(Таблица1[[#This Row],[СевСт-ао цена]]-C524)/C524</f>
        <v>2.6333113890717578E-2</v>
      </c>
      <c r="J525" s="5">
        <f>(Таблица1[[#This Row],[Аэрофлот - цена]]-D524)/D524</f>
        <v>0.11378026070763499</v>
      </c>
      <c r="K525" s="5">
        <f>LN(Таблица1[[#This Row],[БСП ао - объём]])</f>
        <v>14.14394342240147</v>
      </c>
      <c r="L525" s="5">
        <f>LN(Таблица1[[#This Row],[СевСт-ао - объём]])</f>
        <v>15.683144830437485</v>
      </c>
      <c r="M525" s="5">
        <f>LN(Таблица1[[#This Row],[Аэрофлот - объём]])</f>
        <v>18.245657489639523</v>
      </c>
      <c r="N525" s="6">
        <f>Таблица1[[#This Row],[БСП ао - цена]]*10</f>
        <v>561.1</v>
      </c>
      <c r="O525" s="6">
        <f>Таблица1[[#This Row],[Аэрофлот - цена]]*10</f>
        <v>1196.2</v>
      </c>
      <c r="P525" s="5">
        <f>Таблица1[[#This Row],[БСП ао - объём]]*Таблица1[[#This Row],[БСП ао - цена]]</f>
        <v>77925006.900000006</v>
      </c>
      <c r="Q525" s="5">
        <f>Таблица1[[#This Row],[СевСт-ао - объём]]*Таблица1[[#This Row],[СевСт-ао цена]]</f>
        <v>6054811461</v>
      </c>
      <c r="R525" s="5">
        <f>Таблица1[[#This Row],[Аэрофлот - объём]]*Таблица1[[#This Row],[Аэрофлот - цена]]</f>
        <v>10041351375</v>
      </c>
      <c r="S525" s="5">
        <f>(Таблица1[[#This Row],[БСП ао - цена]]-AVERAGE(Таблица1[БСП ао - цена]))/_xlfn.STDEV.S(Таблица1[БСП ао - цена])</f>
        <v>-0.21939785355716329</v>
      </c>
      <c r="T525" s="5">
        <f>(Таблица1[[#This Row],[БСП ао - цена]]-MIN(Таблица1[БСП ао - цена]))/(MAX(Таблица1[БСП ао - цена])-MIN(Таблица1[БСП ао - цена]))</f>
        <v>0.20824943163364731</v>
      </c>
      <c r="U525" s="5">
        <f>(Таблица1[[#This Row],[СевСт-ао цена]]-AVERAGE(Таблица1[СевСт-ао цена]))/_xlfn.STDEV.S(Таблица1[СевСт-ао цена])</f>
        <v>0.52359086864182347</v>
      </c>
      <c r="V525" s="5">
        <f>(Таблица1[[#This Row],[СевСт-ао цена]]-MIN(Таблица1[СевСт-ао цена]))/(MAX(Таблица1[СевСт-ао цена])-MIN(Таблица1[СевСт-ао цена]))</f>
        <v>0.43412707909536907</v>
      </c>
      <c r="W525" s="5">
        <f>(Таблица1[[#This Row],[Аэрофлот - цена]]-AVERAGE(Таблица1[Аэрофлот - цена]))/_xlfn.STDEV.S(Таблица1[Аэрофлот - цена])</f>
        <v>0.97941467040431252</v>
      </c>
      <c r="X525" s="5">
        <f>(Таблица1[[#This Row],[Аэрофлот - цена]]-MIN(Таблица1[Аэрофлот - цена]))/(MAX(Таблица1[Аэрофлот - цена])-MIN(Таблица1[Аэрофлот - цена]))</f>
        <v>0.50303352847259186</v>
      </c>
    </row>
    <row r="526" spans="1:24" x14ac:dyDescent="0.25">
      <c r="A526" s="1">
        <v>43871</v>
      </c>
      <c r="B526" s="6">
        <v>58.35</v>
      </c>
      <c r="C526" s="6">
        <v>928</v>
      </c>
      <c r="D526" s="6">
        <v>119.4</v>
      </c>
      <c r="E526">
        <v>1488960</v>
      </c>
      <c r="F526">
        <v>4275883</v>
      </c>
      <c r="G526">
        <v>42214520</v>
      </c>
      <c r="H526" s="5">
        <f>(Таблица1[[#This Row],[БСП ао - цена]]-B525)/B525</f>
        <v>3.9921582605596188E-2</v>
      </c>
      <c r="I526" s="5">
        <f>(Таблица1[[#This Row],[СевСт-ао цена]]-C525)/C525</f>
        <v>-7.911054094505E-3</v>
      </c>
      <c r="J526" s="5">
        <f>(Таблица1[[#This Row],[Аэрофлот - цена]]-D525)/D525</f>
        <v>-1.8391573315498985E-3</v>
      </c>
      <c r="K526" s="5">
        <f>LN(Таблица1[[#This Row],[БСП ао - объём]])</f>
        <v>14.21358844763842</v>
      </c>
      <c r="L526" s="5">
        <f>LN(Таблица1[[#This Row],[СевСт-ао - объём]])</f>
        <v>15.268501188732145</v>
      </c>
      <c r="M526" s="5">
        <f>LN(Таблица1[[#This Row],[Аэрофлот - объём]])</f>
        <v>17.558274795655109</v>
      </c>
      <c r="N526" s="6">
        <f>Таблица1[[#This Row],[БСП ао - цена]]*10</f>
        <v>583.5</v>
      </c>
      <c r="O526" s="6">
        <f>Таблица1[[#This Row],[Аэрофлот - цена]]*10</f>
        <v>1194</v>
      </c>
      <c r="P526" s="5">
        <f>Таблица1[[#This Row],[БСП ао - объём]]*Таблица1[[#This Row],[БСП ао - цена]]</f>
        <v>86880816</v>
      </c>
      <c r="Q526" s="5">
        <f>Таблица1[[#This Row],[СевСт-ао - объём]]*Таблица1[[#This Row],[СевСт-ао цена]]</f>
        <v>3968019424</v>
      </c>
      <c r="R526" s="5">
        <f>Таблица1[[#This Row],[Аэрофлот - объём]]*Таблица1[[#This Row],[Аэрофлот - цена]]</f>
        <v>5040413688</v>
      </c>
      <c r="S526" s="5">
        <f>(Таблица1[[#This Row],[БСП ао - цена]]-AVERAGE(Таблица1[БСП ао - цена]))/_xlfn.STDEV.S(Таблица1[БСП ао - цена])</f>
        <v>-0.14625113516570429</v>
      </c>
      <c r="T526" s="5">
        <f>(Таблица1[[#This Row],[БСП ао - цена]]-MIN(Таблица1[БСП ао - цена]))/(MAX(Таблица1[БСП ао - цена])-MIN(Таблица1[БСП ао - цена]))</f>
        <v>0.22279961026307243</v>
      </c>
      <c r="U526" s="5">
        <f>(Таблица1[[#This Row],[СевСт-ао цена]]-AVERAGE(Таблица1[СевСт-ао цена]))/_xlfn.STDEV.S(Таблица1[СевСт-ао цена])</f>
        <v>0.50415048951342811</v>
      </c>
      <c r="V526" s="5">
        <f>(Таблица1[[#This Row],[СевСт-ао цена]]-MIN(Таблица1[СевСт-ао цена]))/(MAX(Таблица1[СевСт-ао цена])-MIN(Таблица1[СевСт-ао цена]))</f>
        <v>0.4296996529855211</v>
      </c>
      <c r="W526" s="5">
        <f>(Таблица1[[#This Row],[Аэрофлот - цена]]-AVERAGE(Таблица1[Аэрофлот - цена]))/_xlfn.STDEV.S(Таблица1[Аэрофлот - цена])</f>
        <v>0.97391024787920999</v>
      </c>
      <c r="X526" s="5">
        <f>(Таблица1[[#This Row],[Аэрофлот - цена]]-MIN(Таблица1[Аэрофлот - цена]))/(MAX(Таблица1[Аэрофлот - цена])-MIN(Таблица1[Аэрофлот - цена]))</f>
        <v>0.501862692921767</v>
      </c>
    </row>
    <row r="527" spans="1:24" x14ac:dyDescent="0.25">
      <c r="A527" s="1">
        <v>43878</v>
      </c>
      <c r="B527" s="6">
        <v>57.63</v>
      </c>
      <c r="C527" s="6">
        <v>908</v>
      </c>
      <c r="D527" s="6">
        <v>115.86</v>
      </c>
      <c r="E527">
        <v>1068040</v>
      </c>
      <c r="F527">
        <v>4895209</v>
      </c>
      <c r="G527">
        <v>27365060</v>
      </c>
      <c r="H527" s="5">
        <f>(Таблица1[[#This Row],[БСП ао - цена]]-B526)/B526</f>
        <v>-1.2339331619537255E-2</v>
      </c>
      <c r="I527" s="5">
        <f>(Таблица1[[#This Row],[СевСт-ао цена]]-C526)/C526</f>
        <v>-2.1551724137931036E-2</v>
      </c>
      <c r="J527" s="5">
        <f>(Таблица1[[#This Row],[Аэрофлот - цена]]-D526)/D526</f>
        <v>-2.9648241206030202E-2</v>
      </c>
      <c r="K527" s="5">
        <f>LN(Таблица1[[#This Row],[БСП ао - объём]])</f>
        <v>13.881335750984444</v>
      </c>
      <c r="L527" s="5">
        <f>LN(Таблица1[[#This Row],[СевСт-ао - объём]])</f>
        <v>15.403767529664487</v>
      </c>
      <c r="M527" s="5">
        <f>LN(Таблица1[[#This Row],[Аэрофлот - объём]])</f>
        <v>17.124777575139518</v>
      </c>
      <c r="N527" s="6">
        <f>Таблица1[[#This Row],[БСП ао - цена]]*10</f>
        <v>576.30000000000007</v>
      </c>
      <c r="O527" s="6">
        <f>Таблица1[[#This Row],[Аэрофлот - цена]]*10</f>
        <v>1158.5999999999999</v>
      </c>
      <c r="P527" s="5">
        <f>Таблица1[[#This Row],[БСП ао - объём]]*Таблица1[[#This Row],[БСП ао - цена]]</f>
        <v>61551145.200000003</v>
      </c>
      <c r="Q527" s="5">
        <f>Таблица1[[#This Row],[СевСт-ао - объём]]*Таблица1[[#This Row],[СевСт-ао цена]]</f>
        <v>4444849772</v>
      </c>
      <c r="R527" s="5">
        <f>Таблица1[[#This Row],[Аэрофлот - объём]]*Таблица1[[#This Row],[Аэрофлот - цена]]</f>
        <v>3170515851.5999999</v>
      </c>
      <c r="S527" s="5">
        <f>(Таблица1[[#This Row],[БСП ао - цена]]-AVERAGE(Таблица1[БСП ао - цена]))/_xlfn.STDEV.S(Таблица1[БСП ао - цена])</f>
        <v>-0.16976258036295891</v>
      </c>
      <c r="T527" s="5">
        <f>(Таблица1[[#This Row],[БСП ао - цена]]-MIN(Таблица1[БСП ао - цена]))/(MAX(Таблица1[БСП ао - цена])-MIN(Таблица1[БСП ао - цена]))</f>
        <v>0.21812276713218579</v>
      </c>
      <c r="U527" s="5">
        <f>(Таблица1[[#This Row],[СевСт-ао цена]]-AVERAGE(Таблица1[СевСт-ао цена]))/_xlfn.STDEV.S(Таблица1[СевСт-ао цена])</f>
        <v>0.45160892430154859</v>
      </c>
      <c r="V527" s="5">
        <f>(Таблица1[[#This Row],[СевСт-ао цена]]-MIN(Таблица1[СевСт-ао цена]))/(MAX(Таблица1[СевСт-ао цена])-MIN(Таблица1[СевСт-ао цена]))</f>
        <v>0.41773363647241835</v>
      </c>
      <c r="W527" s="5">
        <f>(Таблица1[[#This Row],[Аэрофлот - цена]]-AVERAGE(Таблица1[Аэрофлот - цена]))/_xlfn.STDEV.S(Таблица1[Аэрофлот - цена])</f>
        <v>0.88533908542983331</v>
      </c>
      <c r="X527" s="5">
        <f>(Таблица1[[#This Row],[Аэрофлот - цена]]-MIN(Таблица1[Аэрофлот - цена]))/(MAX(Таблица1[Аэрофлот - цена])-MIN(Таблица1[Аэрофлот - цена]))</f>
        <v>0.48302288451303876</v>
      </c>
    </row>
    <row r="528" spans="1:24" x14ac:dyDescent="0.25">
      <c r="A528" s="1">
        <v>43885</v>
      </c>
      <c r="B528" s="6">
        <v>51.62</v>
      </c>
      <c r="C528" s="6">
        <v>814.6</v>
      </c>
      <c r="D528" s="6">
        <v>92.94</v>
      </c>
      <c r="E528">
        <v>2090810</v>
      </c>
      <c r="F528">
        <v>9746744</v>
      </c>
      <c r="G528">
        <v>109461420</v>
      </c>
      <c r="H528" s="5">
        <f>(Таблица1[[#This Row],[БСП ао - цена]]-B527)/B527</f>
        <v>-0.10428596217247969</v>
      </c>
      <c r="I528" s="5">
        <f>(Таблица1[[#This Row],[СевСт-ао цена]]-C527)/C527</f>
        <v>-0.10286343612334799</v>
      </c>
      <c r="J528" s="5">
        <f>(Таблица1[[#This Row],[Аэрофлот - цена]]-D527)/D527</f>
        <v>-0.19782496116002074</v>
      </c>
      <c r="K528" s="5">
        <f>LN(Таблица1[[#This Row],[БСП ао - объём]])</f>
        <v>14.553062108667701</v>
      </c>
      <c r="L528" s="5">
        <f>LN(Таблица1[[#This Row],[СевСт-ао - объём]])</f>
        <v>16.09244383848279</v>
      </c>
      <c r="M528" s="5">
        <f>LN(Таблица1[[#This Row],[Аэрофлот - объём]])</f>
        <v>18.511082716371345</v>
      </c>
      <c r="N528" s="6">
        <f>Таблица1[[#This Row],[БСП ао - цена]]*10</f>
        <v>516.19999999999993</v>
      </c>
      <c r="O528" s="6">
        <f>Таблица1[[#This Row],[Аэрофлот - цена]]*10</f>
        <v>929.4</v>
      </c>
      <c r="P528" s="5">
        <f>Таблица1[[#This Row],[БСП ао - объём]]*Таблица1[[#This Row],[БСП ао - цена]]</f>
        <v>107927612.19999999</v>
      </c>
      <c r="Q528" s="5">
        <f>Таблица1[[#This Row],[СевСт-ао - объём]]*Таблица1[[#This Row],[СевСт-ао цена]]</f>
        <v>7939697662.4000006</v>
      </c>
      <c r="R528" s="5">
        <f>Таблица1[[#This Row],[Аэрофлот - объём]]*Таблица1[[#This Row],[Аэрофлот - цена]]</f>
        <v>10173344374.799999</v>
      </c>
      <c r="S528" s="5">
        <f>(Таблица1[[#This Row],[БСП ао - цена]]-AVERAGE(Таблица1[БСП ао - цена]))/_xlfn.STDEV.S(Таблица1[БСП ао - цена])</f>
        <v>-0.36601783819004313</v>
      </c>
      <c r="T528" s="5">
        <f>(Таблица1[[#This Row],[БСП ао - цена]]-MIN(Таблица1[БСП ао - цена]))/(MAX(Таблица1[БСП ао - цена])-MIN(Таблица1[БСП ао - цена]))</f>
        <v>0.17908411822020134</v>
      </c>
      <c r="U528" s="5">
        <f>(Таблица1[[#This Row],[СевСт-ао цена]]-AVERAGE(Таблица1[СевСт-ао цена]))/_xlfn.STDEV.S(Таблица1[СевСт-ао цена])</f>
        <v>0.20623981476207107</v>
      </c>
      <c r="V528" s="5">
        <f>(Таблица1[[#This Row],[СевСт-ао цена]]-MIN(Таблица1[СевСт-ао цена]))/(MAX(Таблица1[СевСт-ао цена])-MIN(Таблица1[СевСт-ао цена]))</f>
        <v>0.36185233935622829</v>
      </c>
      <c r="W528" s="5">
        <f>(Таблица1[[#This Row],[Аэрофлот - цена]]-AVERAGE(Таблица1[Аэрофлот - цена]))/_xlfn.STDEV.S(Таблица1[Аэрофлот - цена])</f>
        <v>0.31187833872369991</v>
      </c>
      <c r="X528" s="5">
        <f>(Таблица1[[#This Row],[Аэрофлот - цена]]-MIN(Таблица1[Аэрофлот - цена]))/(MAX(Таблица1[Аэрофлот - цена])-MIN(Таблица1[Аэрофлот - цена]))</f>
        <v>0.3610431080361895</v>
      </c>
    </row>
    <row r="529" spans="1:24" x14ac:dyDescent="0.25">
      <c r="A529" s="1">
        <v>43892</v>
      </c>
      <c r="B529" s="6">
        <v>51.54</v>
      </c>
      <c r="C529" s="6">
        <v>808.6</v>
      </c>
      <c r="D529" s="6">
        <v>85.08</v>
      </c>
      <c r="E529">
        <v>1597290</v>
      </c>
      <c r="F529">
        <v>9531610</v>
      </c>
      <c r="G529">
        <v>139349680</v>
      </c>
      <c r="H529" s="5">
        <f>(Таблица1[[#This Row],[БСП ао - цена]]-B528)/B528</f>
        <v>-1.5497869043006257E-3</v>
      </c>
      <c r="I529" s="5">
        <f>(Таблица1[[#This Row],[СевСт-ао цена]]-C528)/C528</f>
        <v>-7.3655781978885339E-3</v>
      </c>
      <c r="J529" s="5">
        <f>(Таблица1[[#This Row],[Аэрофлот - цена]]-D528)/D528</f>
        <v>-8.4570690768237575E-2</v>
      </c>
      <c r="K529" s="5">
        <f>LN(Таблица1[[#This Row],[БСП ао - объём]])</f>
        <v>14.283819001193748</v>
      </c>
      <c r="L529" s="5">
        <f>LN(Таблица1[[#This Row],[СевСт-ао - объём]])</f>
        <v>16.070124201550474</v>
      </c>
      <c r="M529" s="5">
        <f>LN(Таблица1[[#This Row],[Аэрофлот - объём]])</f>
        <v>18.752497015513562</v>
      </c>
      <c r="N529" s="6">
        <f>Таблица1[[#This Row],[БСП ао - цена]]*10</f>
        <v>515.4</v>
      </c>
      <c r="O529" s="6">
        <f>Таблица1[[#This Row],[Аэрофлот - цена]]*10</f>
        <v>850.8</v>
      </c>
      <c r="P529" s="5">
        <f>Таблица1[[#This Row],[БСП ао - объём]]*Таблица1[[#This Row],[БСП ао - цена]]</f>
        <v>82324326.599999994</v>
      </c>
      <c r="Q529" s="5">
        <f>Таблица1[[#This Row],[СевСт-ао - объём]]*Таблица1[[#This Row],[СевСт-ао цена]]</f>
        <v>7707259846</v>
      </c>
      <c r="R529" s="5">
        <f>Таблица1[[#This Row],[Аэрофлот - объём]]*Таблица1[[#This Row],[Аэрофлот - цена]]</f>
        <v>11855870774.4</v>
      </c>
      <c r="S529" s="5">
        <f>(Таблица1[[#This Row],[БСП ао - цена]]-AVERAGE(Таблица1[БСП ао - цена]))/_xlfn.STDEV.S(Таблица1[БСП ао - цена])</f>
        <v>-0.36863022098973802</v>
      </c>
      <c r="T529" s="5">
        <f>(Таблица1[[#This Row],[БСП ао - цена]]-MIN(Таблица1[БСП ао - цена]))/(MAX(Таблица1[БСП ао - цена])-MIN(Таблица1[БСП ао - цена]))</f>
        <v>0.17856446898343617</v>
      </c>
      <c r="U529" s="5">
        <f>(Таблица1[[#This Row],[СевСт-ао цена]]-AVERAGE(Таблица1[СевСт-ао цена]))/_xlfn.STDEV.S(Таблица1[СевСт-ао цена])</f>
        <v>0.19047734519850718</v>
      </c>
      <c r="V529" s="5">
        <f>(Таблица1[[#This Row],[СевСт-ао цена]]-MIN(Таблица1[СевСт-ао цена]))/(MAX(Таблица1[СевСт-ао цена])-MIN(Таблица1[СевСт-ао цена]))</f>
        <v>0.35826253440229744</v>
      </c>
      <c r="W529" s="5">
        <f>(Таблица1[[#This Row],[Аэрофлот - цена]]-AVERAGE(Таблица1[Аэрофлот - цена]))/_xlfn.STDEV.S(Таблица1[Аэрофлот - цена])</f>
        <v>0.11522033396321965</v>
      </c>
      <c r="X529" s="5">
        <f>(Таблица1[[#This Row],[Аэрофлот - цена]]-MIN(Таблица1[Аэрофлот - цена]))/(MAX(Таблица1[Аэрофлот - цена])-MIN(Таблица1[Аэрофлот - цена]))</f>
        <v>0.31921234699308138</v>
      </c>
    </row>
    <row r="530" spans="1:24" x14ac:dyDescent="0.25">
      <c r="A530" s="1">
        <v>43899</v>
      </c>
      <c r="B530" s="6">
        <v>45.4</v>
      </c>
      <c r="C530" s="6">
        <v>809.6</v>
      </c>
      <c r="D530" s="6">
        <v>73.959999999999994</v>
      </c>
      <c r="E530">
        <v>2564230</v>
      </c>
      <c r="F530">
        <v>13160798</v>
      </c>
      <c r="G530">
        <v>135491300</v>
      </c>
      <c r="H530" s="5">
        <f>(Таблица1[[#This Row],[БСП ао - цена]]-B529)/B529</f>
        <v>-0.11913077221575477</v>
      </c>
      <c r="I530" s="5">
        <f>(Таблица1[[#This Row],[СевСт-ао цена]]-C529)/C529</f>
        <v>1.2367054167697253E-3</v>
      </c>
      <c r="J530" s="5">
        <f>(Таблица1[[#This Row],[Аэрофлот - цена]]-D529)/D529</f>
        <v>-0.13070051716031975</v>
      </c>
      <c r="K530" s="5">
        <f>LN(Таблица1[[#This Row],[БСП ао - объём]])</f>
        <v>14.757168796587715</v>
      </c>
      <c r="L530" s="5">
        <f>LN(Таблица1[[#This Row],[СевСт-ао - объём]])</f>
        <v>16.39275312032089</v>
      </c>
      <c r="M530" s="5">
        <f>LN(Таблица1[[#This Row],[Аэрофлот - объём]])</f>
        <v>18.72441798958063</v>
      </c>
      <c r="N530" s="6">
        <f>Таблица1[[#This Row],[БСП ао - цена]]*10</f>
        <v>454</v>
      </c>
      <c r="O530" s="6">
        <f>Таблица1[[#This Row],[Аэрофлот - цена]]*10</f>
        <v>739.59999999999991</v>
      </c>
      <c r="P530" s="5">
        <f>Таблица1[[#This Row],[БСП ао - объём]]*Таблица1[[#This Row],[БСП ао - цена]]</f>
        <v>116416042</v>
      </c>
      <c r="Q530" s="5">
        <f>Таблица1[[#This Row],[СевСт-ао - объём]]*Таблица1[[#This Row],[СевСт-ао цена]]</f>
        <v>10654982060.800001</v>
      </c>
      <c r="R530" s="5">
        <f>Таблица1[[#This Row],[Аэрофлот - объём]]*Таблица1[[#This Row],[Аэрофлот - цена]]</f>
        <v>10020936548</v>
      </c>
      <c r="S530" s="5">
        <f>(Таблица1[[#This Row],[БСП ао - цена]]-AVERAGE(Таблица1[БСП ао - цена]))/_xlfn.STDEV.S(Таблица1[БСП ао - цена])</f>
        <v>-0.56913060086632639</v>
      </c>
      <c r="T530" s="5">
        <f>(Таблица1[[#This Row],[БСП ао - цена]]-MIN(Таблица1[БСП ао - цена]))/(MAX(Таблица1[БСП ао - цена])-MIN(Таблица1[БСП ао - цена]))</f>
        <v>0.13868139006170835</v>
      </c>
      <c r="U530" s="5">
        <f>(Таблица1[[#This Row],[СевСт-ао цена]]-AVERAGE(Таблица1[СевСт-ао цена]))/_xlfn.STDEV.S(Таблица1[СевСт-ао цена])</f>
        <v>0.19310442345910117</v>
      </c>
      <c r="V530" s="5">
        <f>(Таблица1[[#This Row],[СевСт-ао цена]]-MIN(Таблица1[СевСт-ао цена]))/(MAX(Таблица1[СевСт-ао цена])-MIN(Таблица1[СевСт-ао цена]))</f>
        <v>0.35886083522795259</v>
      </c>
      <c r="W530" s="5">
        <f>(Таблица1[[#This Row],[Аэрофлот - цена]]-AVERAGE(Таблица1[Аэрофлот - цена]))/_xlfn.STDEV.S(Таблица1[Аэрофлот - цена])</f>
        <v>-0.16300320457832507</v>
      </c>
      <c r="X530" s="5">
        <f>(Таблица1[[#This Row],[Аэрофлот - цена]]-MIN(Таблица1[Аэрофлот - цена]))/(MAX(Таблица1[Аэрофлот - цена])-MIN(Таблица1[Аэрофлот - цена]))</f>
        <v>0.26003193187865881</v>
      </c>
    </row>
    <row r="531" spans="1:24" x14ac:dyDescent="0.25">
      <c r="A531" s="1">
        <v>43906</v>
      </c>
      <c r="B531" s="6">
        <v>40.770000000000003</v>
      </c>
      <c r="C531" s="6">
        <v>812.6</v>
      </c>
      <c r="D531" s="6">
        <v>64.319999999999993</v>
      </c>
      <c r="E531">
        <v>2595290</v>
      </c>
      <c r="F531">
        <v>10417403</v>
      </c>
      <c r="G531">
        <v>314608490</v>
      </c>
      <c r="H531" s="5">
        <f>(Таблица1[[#This Row],[БСП ао - цена]]-B530)/B530</f>
        <v>-0.10198237885462545</v>
      </c>
      <c r="I531" s="5">
        <f>(Таблица1[[#This Row],[СевСт-ао цена]]-C530)/C530</f>
        <v>3.7055335968379445E-3</v>
      </c>
      <c r="J531" s="5">
        <f>(Таблица1[[#This Row],[Аэрофлот - цена]]-D530)/D530</f>
        <v>-0.13034072471606276</v>
      </c>
      <c r="K531" s="5">
        <f>LN(Таблица1[[#This Row],[БСП ао - объём]])</f>
        <v>14.769208821710052</v>
      </c>
      <c r="L531" s="5">
        <f>LN(Таблица1[[#This Row],[СевСт-ао - объём]])</f>
        <v>16.158988330980296</v>
      </c>
      <c r="M531" s="5">
        <f>LN(Таблица1[[#This Row],[Аэрофлот - объём]])</f>
        <v>19.566839534874031</v>
      </c>
      <c r="N531" s="6">
        <f>Таблица1[[#This Row],[БСП ао - цена]]*10</f>
        <v>407.70000000000005</v>
      </c>
      <c r="O531" s="6">
        <f>Таблица1[[#This Row],[Аэрофлот - цена]]*10</f>
        <v>643.19999999999993</v>
      </c>
      <c r="P531" s="5">
        <f>Таблица1[[#This Row],[БСП ао - объём]]*Таблица1[[#This Row],[БСП ао - цена]]</f>
        <v>105809973.30000001</v>
      </c>
      <c r="Q531" s="5">
        <f>Таблица1[[#This Row],[СевСт-ао - объём]]*Таблица1[[#This Row],[СевСт-ао цена]]</f>
        <v>8465181677.8000002</v>
      </c>
      <c r="R531" s="5">
        <f>Таблица1[[#This Row],[Аэрофлот - объём]]*Таблица1[[#This Row],[Аэрофлот - цена]]</f>
        <v>20235618076.799999</v>
      </c>
      <c r="S531" s="5">
        <f>(Таблица1[[#This Row],[БСП ао - цена]]-AVERAGE(Таблица1[БСП ао - цена]))/_xlfn.STDEV.S(Таблица1[БСП ао - цена])</f>
        <v>-0.72032225539867223</v>
      </c>
      <c r="T531" s="5">
        <f>(Таблица1[[#This Row],[БСП ао - цена]]-MIN(Таблица1[БСП ао - цена]))/(MAX(Таблица1[БСП ао - цена])-MIN(Таблица1[БСП ао - цена]))</f>
        <v>0.10860669048392338</v>
      </c>
      <c r="U531" s="5">
        <f>(Таблица1[[#This Row],[СевСт-ао цена]]-AVERAGE(Таблица1[СевСт-ао цена]))/_xlfn.STDEV.S(Таблица1[СевСт-ао цена])</f>
        <v>0.2009856582408831</v>
      </c>
      <c r="V531" s="5">
        <f>(Таблица1[[#This Row],[СевСт-ао цена]]-MIN(Таблица1[СевСт-ао цена]))/(MAX(Таблица1[СевСт-ао цена])-MIN(Таблица1[СевСт-ао цена]))</f>
        <v>0.36065573770491799</v>
      </c>
      <c r="W531" s="5">
        <f>(Таблица1[[#This Row],[Аэрофлот - цена]]-AVERAGE(Таблица1[Аэрофлот - цена]))/_xlfn.STDEV.S(Таблица1[Аэрофлот - цена])</f>
        <v>-0.40419699158736194</v>
      </c>
      <c r="X531" s="5">
        <f>(Таблица1[[#This Row],[Аэрофлот - цена]]-MIN(Таблица1[Аэрофлот - цена]))/(MAX(Таблица1[Аэрофлот - цена])-MIN(Таблица1[Аэрофлот - цена]))</f>
        <v>0.20872804683342197</v>
      </c>
    </row>
    <row r="532" spans="1:24" x14ac:dyDescent="0.25">
      <c r="A532" s="1">
        <v>43913</v>
      </c>
      <c r="B532" s="6">
        <v>43.4</v>
      </c>
      <c r="C532" s="6">
        <v>825.4</v>
      </c>
      <c r="D532" s="6">
        <v>66.78</v>
      </c>
      <c r="E532">
        <v>1112190</v>
      </c>
      <c r="F532">
        <v>7957431</v>
      </c>
      <c r="G532">
        <v>330092660</v>
      </c>
      <c r="H532" s="5">
        <f>(Таблица1[[#This Row],[БСП ао - цена]]-B531)/B531</f>
        <v>6.4508216826097503E-2</v>
      </c>
      <c r="I532" s="5">
        <f>(Таблица1[[#This Row],[СевСт-ао цена]]-C531)/C531</f>
        <v>1.575190745754363E-2</v>
      </c>
      <c r="J532" s="5">
        <f>(Таблица1[[#This Row],[Аэрофлот - цена]]-D531)/D531</f>
        <v>3.8246268656716549E-2</v>
      </c>
      <c r="K532" s="5">
        <f>LN(Таблица1[[#This Row],[БСП ао - объём]])</f>
        <v>13.921841602506545</v>
      </c>
      <c r="L532" s="5">
        <f>LN(Таблица1[[#This Row],[СевСт-ао - объём]])</f>
        <v>15.889616767035758</v>
      </c>
      <c r="M532" s="5">
        <f>LN(Таблица1[[#This Row],[Аэрофлот - объём]])</f>
        <v>19.614883960890051</v>
      </c>
      <c r="N532" s="6">
        <f>Таблица1[[#This Row],[БСП ао - цена]]*10</f>
        <v>434</v>
      </c>
      <c r="O532" s="6">
        <f>Таблица1[[#This Row],[Аэрофлот - цена]]*10</f>
        <v>667.8</v>
      </c>
      <c r="P532" s="5">
        <f>Таблица1[[#This Row],[БСП ао - объём]]*Таблица1[[#This Row],[БСП ао - цена]]</f>
        <v>48269046</v>
      </c>
      <c r="Q532" s="5">
        <f>Таблица1[[#This Row],[СевСт-ао - объём]]*Таблица1[[#This Row],[СевСт-ао цена]]</f>
        <v>6568063547.3999996</v>
      </c>
      <c r="R532" s="5">
        <f>Таблица1[[#This Row],[Аэрофлот - объём]]*Таблица1[[#This Row],[Аэрофлот - цена]]</f>
        <v>22043587834.799999</v>
      </c>
      <c r="S532" s="5">
        <f>(Таблица1[[#This Row],[БСП ао - цена]]-AVERAGE(Таблица1[БСП ао - цена]))/_xlfn.STDEV.S(Таблица1[БСП ао - цена])</f>
        <v>-0.63444017085870053</v>
      </c>
      <c r="T532" s="5">
        <f>(Таблица1[[#This Row],[БСП ао - цена]]-MIN(Таблица1[БСП ао - цена]))/(MAX(Таблица1[БСП ао - цена])-MIN(Таблица1[БСП ао - цена]))</f>
        <v>0.12569015914257875</v>
      </c>
      <c r="U532" s="5">
        <f>(Таблица1[[#This Row],[СевСт-ао цена]]-AVERAGE(Таблица1[СевСт-ао цена]))/_xlfn.STDEV.S(Таблица1[СевСт-ао цена])</f>
        <v>0.23461225997648591</v>
      </c>
      <c r="V532" s="5">
        <f>(Таблица1[[#This Row],[СевСт-ао цена]]-MIN(Таблица1[СевСт-ао цена]))/(MAX(Таблица1[СевСт-ао цена])-MIN(Таблица1[СевСт-ао цена]))</f>
        <v>0.36831398827330375</v>
      </c>
      <c r="W532" s="5">
        <f>(Таблица1[[#This Row],[Аэрофлот - цена]]-AVERAGE(Таблица1[Аэрофлот - цена]))/_xlfn.STDEV.S(Таблица1[Аэрофлот - цена])</f>
        <v>-0.34264753971576106</v>
      </c>
      <c r="X532" s="5">
        <f>(Таблица1[[#This Row],[Аэрофлот - цена]]-MIN(Таблица1[Аэрофлот - цена]))/(MAX(Таблица1[Аэрофлот - цена])-MIN(Таблица1[Аэрофлот - цена]))</f>
        <v>0.22182011708355506</v>
      </c>
    </row>
    <row r="533" spans="1:24" x14ac:dyDescent="0.25">
      <c r="A533" s="1">
        <v>43920</v>
      </c>
      <c r="B533" s="6">
        <v>43.5</v>
      </c>
      <c r="C533" s="6">
        <v>882</v>
      </c>
      <c r="D533" s="6">
        <v>69.86</v>
      </c>
      <c r="E533">
        <v>1332470</v>
      </c>
      <c r="F533">
        <v>7568691</v>
      </c>
      <c r="G533">
        <v>156136480</v>
      </c>
      <c r="H533" s="5">
        <f>(Таблица1[[#This Row],[БСП ао - цена]]-B532)/B532</f>
        <v>2.304147465437821E-3</v>
      </c>
      <c r="I533" s="5">
        <f>(Таблица1[[#This Row],[СевСт-ао цена]]-C532)/C532</f>
        <v>6.8572813181487793E-2</v>
      </c>
      <c r="J533" s="5">
        <f>(Таблица1[[#This Row],[Аэрофлот - цена]]-D532)/D532</f>
        <v>4.6121593291404583E-2</v>
      </c>
      <c r="K533" s="5">
        <f>LN(Таблица1[[#This Row],[БСП ао - объём]])</f>
        <v>14.102544920697397</v>
      </c>
      <c r="L533" s="5">
        <f>LN(Таблица1[[#This Row],[СевСт-ао - объём]])</f>
        <v>15.839530691042587</v>
      </c>
      <c r="M533" s="5">
        <f>LN(Таблица1[[#This Row],[Аэрофлот - объём]])</f>
        <v>18.866241054531418</v>
      </c>
      <c r="N533" s="6">
        <f>Таблица1[[#This Row],[БСП ао - цена]]*10</f>
        <v>435</v>
      </c>
      <c r="O533" s="6">
        <f>Таблица1[[#This Row],[Аэрофлот - цена]]*10</f>
        <v>698.6</v>
      </c>
      <c r="P533" s="5">
        <f>Таблица1[[#This Row],[БСП ао - объём]]*Таблица1[[#This Row],[БСП ао - цена]]</f>
        <v>57962445</v>
      </c>
      <c r="Q533" s="5">
        <f>Таблица1[[#This Row],[СевСт-ао - объём]]*Таблица1[[#This Row],[СевСт-ао цена]]</f>
        <v>6675585462</v>
      </c>
      <c r="R533" s="5">
        <f>Таблица1[[#This Row],[Аэрофлот - объём]]*Таблица1[[#This Row],[Аэрофлот - цена]]</f>
        <v>10907694492.799999</v>
      </c>
      <c r="S533" s="5">
        <f>(Таблица1[[#This Row],[БСП ао - цена]]-AVERAGE(Таблица1[БСП ао - цена]))/_xlfn.STDEV.S(Таблица1[БСП ао - цена])</f>
        <v>-0.63117469235908175</v>
      </c>
      <c r="T533" s="5">
        <f>(Таблица1[[#This Row],[БСП ао - цена]]-MIN(Таблица1[БСП ао - цена]))/(MAX(Таблица1[БСП ао - цена])-MIN(Таблица1[БСП ао - цена]))</f>
        <v>0.12633972068853525</v>
      </c>
      <c r="U533" s="5">
        <f>(Таблица1[[#This Row],[СевСт-ао цена]]-AVERAGE(Таблица1[СевСт-ао цена]))/_xlfn.STDEV.S(Таблица1[СевСт-ао цена])</f>
        <v>0.38330488952610514</v>
      </c>
      <c r="V533" s="5">
        <f>(Таблица1[[#This Row],[СевСт-ао цена]]-MIN(Таблица1[СевСт-ао цена]))/(MAX(Таблица1[СевСт-ао цена])-MIN(Таблица1[СевСт-ао цена]))</f>
        <v>0.40217781500538469</v>
      </c>
      <c r="W533" s="5">
        <f>(Таблица1[[#This Row],[Аэрофлот - цена]]-AVERAGE(Таблица1[Аэрофлот - цена]))/_xlfn.STDEV.S(Таблица1[Аэрофлот - цена])</f>
        <v>-0.26558562436432609</v>
      </c>
      <c r="X533" s="5">
        <f>(Таблица1[[#This Row],[Аэрофлот - цена]]-MIN(Таблица1[Аэрофлот - цена]))/(MAX(Таблица1[Аэрофлот - цена])-MIN(Таблица1[Аэрофлот - цена]))</f>
        <v>0.23821181479510375</v>
      </c>
    </row>
    <row r="534" spans="1:24" x14ac:dyDescent="0.25">
      <c r="A534" s="1">
        <v>43927</v>
      </c>
      <c r="B534" s="6">
        <v>44.86</v>
      </c>
      <c r="C534" s="6">
        <v>900</v>
      </c>
      <c r="D534" s="6">
        <v>78.8</v>
      </c>
      <c r="E534">
        <v>4796870</v>
      </c>
      <c r="F534">
        <v>5144152</v>
      </c>
      <c r="G534">
        <v>148906610</v>
      </c>
      <c r="H534" s="5">
        <f>(Таблица1[[#This Row],[БСП ао - цена]]-B533)/B533</f>
        <v>3.1264367816091938E-2</v>
      </c>
      <c r="I534" s="5">
        <f>(Таблица1[[#This Row],[СевСт-ао цена]]-C533)/C533</f>
        <v>2.0408163265306121E-2</v>
      </c>
      <c r="J534" s="5">
        <f>(Таблица1[[#This Row],[Аэрофлот - цена]]-D533)/D533</f>
        <v>0.12797022616661893</v>
      </c>
      <c r="K534" s="5">
        <f>LN(Таблица1[[#This Row],[БСП ао - объём]])</f>
        <v>15.38347417984598</v>
      </c>
      <c r="L534" s="5">
        <f>LN(Таблица1[[#This Row],[СевСт-ао - объём]])</f>
        <v>15.453371093452143</v>
      </c>
      <c r="M534" s="5">
        <f>LN(Таблица1[[#This Row],[Аэрофлот - объём]])</f>
        <v>18.818829888878469</v>
      </c>
      <c r="N534" s="6">
        <f>Таблица1[[#This Row],[БСП ао - цена]]*10</f>
        <v>448.6</v>
      </c>
      <c r="O534" s="6">
        <f>Таблица1[[#This Row],[Аэрофлот - цена]]*10</f>
        <v>788</v>
      </c>
      <c r="P534" s="5">
        <f>Таблица1[[#This Row],[БСП ао - объём]]*Таблица1[[#This Row],[БСП ао - цена]]</f>
        <v>215187588.19999999</v>
      </c>
      <c r="Q534" s="5">
        <f>Таблица1[[#This Row],[СевСт-ао - объём]]*Таблица1[[#This Row],[СевСт-ао цена]]</f>
        <v>4629736800</v>
      </c>
      <c r="R534" s="5">
        <f>Таблица1[[#This Row],[Аэрофлот - объём]]*Таблица1[[#This Row],[Аэрофлот - цена]]</f>
        <v>11733840868</v>
      </c>
      <c r="S534" s="5">
        <f>(Таблица1[[#This Row],[БСП ао - цена]]-AVERAGE(Таблица1[БСП ао - цена]))/_xlfn.STDEV.S(Таблица1[БСП ао - цена])</f>
        <v>-0.58676418476426739</v>
      </c>
      <c r="T534" s="5">
        <f>(Таблица1[[#This Row],[БСП ао - цена]]-MIN(Таблица1[БСП ао - цена]))/(MAX(Таблица1[БСП ао - цена])-MIN(Таблица1[БСП ао - цена]))</f>
        <v>0.13517375771354337</v>
      </c>
      <c r="U534" s="5">
        <f>(Таблица1[[#This Row],[СевСт-ао цена]]-AVERAGE(Таблица1[СевСт-ао цена]))/_xlfn.STDEV.S(Таблица1[СевСт-ао цена])</f>
        <v>0.43059229821679673</v>
      </c>
      <c r="V534" s="5">
        <f>(Таблица1[[#This Row],[СевСт-ао цена]]-MIN(Таблица1[СевСт-ао цена]))/(MAX(Таблица1[СевСт-ао цена])-MIN(Таблица1[СевСт-ао цена]))</f>
        <v>0.41294722986717725</v>
      </c>
      <c r="W534" s="5">
        <f>(Таблица1[[#This Row],[Аэрофлот - цена]]-AVERAGE(Таблица1[Аэрофлот - цена]))/_xlfn.STDEV.S(Таблица1[Аэрофлот - цена])</f>
        <v>-4.1905909026069964E-2</v>
      </c>
      <c r="X534" s="5">
        <f>(Таблица1[[#This Row],[Аэрофлот - цена]]-MIN(Таблица1[Аэрофлот - цена]))/(MAX(Таблица1[Аэрофлот - цена])-MIN(Таблица1[Аэрофлот - цена]))</f>
        <v>0.28579031399680677</v>
      </c>
    </row>
    <row r="535" spans="1:24" x14ac:dyDescent="0.25">
      <c r="A535" s="1">
        <v>43934</v>
      </c>
      <c r="B535" s="6">
        <v>42.2</v>
      </c>
      <c r="C535" s="6">
        <v>864.6</v>
      </c>
      <c r="D535" s="6">
        <v>74.2</v>
      </c>
      <c r="E535">
        <v>2127710</v>
      </c>
      <c r="F535">
        <v>4764256</v>
      </c>
      <c r="G535">
        <v>114681240</v>
      </c>
      <c r="H535" s="5">
        <f>(Таблица1[[#This Row],[БСП ао - цена]]-B534)/B534</f>
        <v>-5.9295586268390474E-2</v>
      </c>
      <c r="I535" s="5">
        <f>(Таблица1[[#This Row],[СевСт-ао цена]]-C534)/C534</f>
        <v>-3.933333333333331E-2</v>
      </c>
      <c r="J535" s="5">
        <f>(Таблица1[[#This Row],[Аэрофлот - цена]]-D534)/D534</f>
        <v>-5.837563451776643E-2</v>
      </c>
      <c r="K535" s="5">
        <f>LN(Таблица1[[#This Row],[БСП ао - объём]])</f>
        <v>14.570556841961466</v>
      </c>
      <c r="L535" s="5">
        <f>LN(Таблица1[[#This Row],[СевСт-ао - объём]])</f>
        <v>15.376651944369584</v>
      </c>
      <c r="M535" s="5">
        <f>LN(Таблица1[[#This Row],[Аэрофлот - объём]])</f>
        <v>18.557667011617184</v>
      </c>
      <c r="N535" s="6">
        <f>Таблица1[[#This Row],[БСП ао - цена]]*10</f>
        <v>422</v>
      </c>
      <c r="O535" s="6">
        <f>Таблица1[[#This Row],[Аэрофлот - цена]]*10</f>
        <v>742</v>
      </c>
      <c r="P535" s="5">
        <f>Таблица1[[#This Row],[БСП ао - объём]]*Таблица1[[#This Row],[БСП ао - цена]]</f>
        <v>89789362</v>
      </c>
      <c r="Q535" s="5">
        <f>Таблица1[[#This Row],[СевСт-ао - объём]]*Таблица1[[#This Row],[СевСт-ао цена]]</f>
        <v>4119175737.5999999</v>
      </c>
      <c r="R535" s="5">
        <f>Таблица1[[#This Row],[Аэрофлот - объём]]*Таблица1[[#This Row],[Аэрофлот - цена]]</f>
        <v>8509348008</v>
      </c>
      <c r="S535" s="5">
        <f>(Таблица1[[#This Row],[БСП ао - цена]]-AVERAGE(Таблица1[БСП ао - цена]))/_xlfn.STDEV.S(Таблица1[БСП ао - цена])</f>
        <v>-0.67362591285412476</v>
      </c>
      <c r="T535" s="5">
        <f>(Таблица1[[#This Row],[БСП ао - цена]]-MIN(Таблица1[БСП ао - цена]))/(MAX(Таблица1[БСП ао - цена])-MIN(Таблица1[БСП ао - цена]))</f>
        <v>0.11789542059110103</v>
      </c>
      <c r="U535" s="5">
        <f>(Таблица1[[#This Row],[СевСт-ао цена]]-AVERAGE(Таблица1[СевСт-ао цена]))/_xlfn.STDEV.S(Таблица1[СевСт-ао цена])</f>
        <v>0.33759372779176999</v>
      </c>
      <c r="V535" s="5">
        <f>(Таблица1[[#This Row],[СевСт-ао цена]]-MIN(Таблица1[СевСт-ао цена]))/(MAX(Таблица1[СевСт-ао цена])-MIN(Таблица1[СевСт-ао цена]))</f>
        <v>0.39176738063898525</v>
      </c>
      <c r="W535" s="5">
        <f>(Таблица1[[#This Row],[Аэрофлот - цена]]-AVERAGE(Таблица1[Аэрофлот - цена]))/_xlfn.STDEV.S(Таблица1[Аэрофлот - цена])</f>
        <v>-0.15699838000548577</v>
      </c>
      <c r="X535" s="5">
        <f>(Таблица1[[#This Row],[Аэрофлот - цена]]-MIN(Таблица1[Аэрофлот - цена]))/(MAX(Таблица1[Аэрофлот - цена])-MIN(Таблица1[Аэрофлот - цена]))</f>
        <v>0.26130920702501331</v>
      </c>
    </row>
    <row r="536" spans="1:24" x14ac:dyDescent="0.25">
      <c r="A536" s="1">
        <v>43941</v>
      </c>
      <c r="B536" s="6">
        <v>40.909999999999997</v>
      </c>
      <c r="C536" s="6">
        <v>862.4</v>
      </c>
      <c r="D536" s="6">
        <v>73.62</v>
      </c>
      <c r="E536">
        <v>2173990</v>
      </c>
      <c r="F536">
        <v>5868071</v>
      </c>
      <c r="G536">
        <v>68874000</v>
      </c>
      <c r="H536" s="5">
        <f>(Таблица1[[#This Row],[БСП ао - цена]]-B535)/B535</f>
        <v>-3.0568720379147065E-2</v>
      </c>
      <c r="I536" s="5">
        <f>(Таблица1[[#This Row],[СевСт-ао цена]]-C535)/C535</f>
        <v>-2.5445292620865667E-3</v>
      </c>
      <c r="J536" s="5">
        <f>(Таблица1[[#This Row],[Аэрофлот - цена]]-D535)/D535</f>
        <v>-7.8167115902964719E-3</v>
      </c>
      <c r="K536" s="5">
        <f>LN(Таблица1[[#This Row],[БСП ао - объём]])</f>
        <v>14.592074746836705</v>
      </c>
      <c r="L536" s="5">
        <f>LN(Таблица1[[#This Row],[СевСт-ао - объём]])</f>
        <v>15.585036517694647</v>
      </c>
      <c r="M536" s="5">
        <f>LN(Таблица1[[#This Row],[Аэрофлот - объём]])</f>
        <v>18.047789306275689</v>
      </c>
      <c r="N536" s="6">
        <f>Таблица1[[#This Row],[БСП ао - цена]]*10</f>
        <v>409.09999999999997</v>
      </c>
      <c r="O536" s="6">
        <f>Таблица1[[#This Row],[Аэрофлот - цена]]*10</f>
        <v>736.2</v>
      </c>
      <c r="P536" s="5">
        <f>Таблица1[[#This Row],[БСП ао - объём]]*Таблица1[[#This Row],[БСП ао - цена]]</f>
        <v>88937930.899999991</v>
      </c>
      <c r="Q536" s="5">
        <f>Таблица1[[#This Row],[СевСт-ао - объём]]*Таблица1[[#This Row],[СевСт-ао цена]]</f>
        <v>5060624430.3999996</v>
      </c>
      <c r="R536" s="5">
        <f>Таблица1[[#This Row],[Аэрофлот - объём]]*Таблица1[[#This Row],[Аэрофлот - цена]]</f>
        <v>5070503880</v>
      </c>
      <c r="S536" s="5">
        <f>(Таблица1[[#This Row],[БСП ао - цена]]-AVERAGE(Таблица1[БСП ао - цена]))/_xlfn.STDEV.S(Таблица1[БСП ао - цена])</f>
        <v>-0.71575058549920623</v>
      </c>
      <c r="T536" s="5">
        <f>(Таблица1[[#This Row],[БСП ао - цена]]-MIN(Таблица1[БСП ао - цена]))/(MAX(Таблица1[БСП ао - цена])-MIN(Таблица1[БСП ао - цена]))</f>
        <v>0.10951607664826241</v>
      </c>
      <c r="U536" s="5">
        <f>(Таблица1[[#This Row],[СевСт-ао цена]]-AVERAGE(Таблица1[СевСт-ао цена]))/_xlfn.STDEV.S(Таблица1[СевСт-ао цена])</f>
        <v>0.33181415561846311</v>
      </c>
      <c r="V536" s="5">
        <f>(Таблица1[[#This Row],[СевСт-ао цена]]-MIN(Таблица1[СевСт-ао цена]))/(MAX(Таблица1[СевСт-ао цена])-MIN(Таблица1[СевСт-ао цена]))</f>
        <v>0.39045111882254391</v>
      </c>
      <c r="W536" s="5">
        <f>(Таблица1[[#This Row],[Аэрофлот - цена]]-AVERAGE(Таблица1[Аэрофлот - цена]))/_xlfn.STDEV.S(Таблица1[Аэрофлот - цена])</f>
        <v>-0.17151003938984685</v>
      </c>
      <c r="X536" s="5">
        <f>(Таблица1[[#This Row],[Аэрофлот - цена]]-MIN(Таблица1[Аэрофлот - цена]))/(MAX(Таблица1[Аэрофлот - цена])-MIN(Таблица1[Аэрофлот - цена]))</f>
        <v>0.25822245875465671</v>
      </c>
    </row>
    <row r="537" spans="1:24" x14ac:dyDescent="0.25">
      <c r="A537" s="1">
        <v>43948</v>
      </c>
      <c r="B537" s="6">
        <v>41.45</v>
      </c>
      <c r="C537" s="6">
        <v>889.6</v>
      </c>
      <c r="D537" s="6">
        <v>75.760000000000005</v>
      </c>
      <c r="E537">
        <v>2005340</v>
      </c>
      <c r="F537">
        <v>4783192</v>
      </c>
      <c r="G537">
        <v>51224440</v>
      </c>
      <c r="H537" s="5">
        <f>(Таблица1[[#This Row],[БСП ао - цена]]-B536)/B536</f>
        <v>1.3199706673185194E-2</v>
      </c>
      <c r="I537" s="5">
        <f>(Таблица1[[#This Row],[СевСт-ао цена]]-C536)/C536</f>
        <v>3.1539888682745876E-2</v>
      </c>
      <c r="J537" s="5">
        <f>(Таблица1[[#This Row],[Аэрофлот - цена]]-D536)/D536</f>
        <v>2.9068187992393378E-2</v>
      </c>
      <c r="K537" s="5">
        <f>LN(Таблица1[[#This Row],[БСП ао - объём]])</f>
        <v>14.511324180406262</v>
      </c>
      <c r="L537" s="5">
        <f>LN(Таблица1[[#This Row],[СевСт-ао - объём]])</f>
        <v>15.380618664026946</v>
      </c>
      <c r="M537" s="5">
        <f>LN(Таблица1[[#This Row],[Аэрофлот - объём]])</f>
        <v>17.751727319867452</v>
      </c>
      <c r="N537" s="6">
        <f>Таблица1[[#This Row],[БСП ао - цена]]*10</f>
        <v>414.5</v>
      </c>
      <c r="O537" s="6">
        <f>Таблица1[[#This Row],[Аэрофлот - цена]]*10</f>
        <v>757.6</v>
      </c>
      <c r="P537" s="5">
        <f>Таблица1[[#This Row],[БСП ао - объём]]*Таблица1[[#This Row],[БСП ао - цена]]</f>
        <v>83121343</v>
      </c>
      <c r="Q537" s="5">
        <f>Таблица1[[#This Row],[СевСт-ао - объём]]*Таблица1[[#This Row],[СевСт-ао цена]]</f>
        <v>4255127603.2000003</v>
      </c>
      <c r="R537" s="5">
        <f>Таблица1[[#This Row],[Аэрофлот - объём]]*Таблица1[[#This Row],[Аэрофлот - цена]]</f>
        <v>3880763574.4000001</v>
      </c>
      <c r="S537" s="5">
        <f>(Таблица1[[#This Row],[БСП ао - цена]]-AVERAGE(Таблица1[БСП ао - цена]))/_xlfn.STDEV.S(Таблица1[БСП ао - цена])</f>
        <v>-0.69811700160126511</v>
      </c>
      <c r="T537" s="5">
        <f>(Таблица1[[#This Row],[БСП ао - цена]]-MIN(Таблица1[БСП ао - цена]))/(MAX(Таблица1[БСП ао - цена])-MIN(Таблица1[БСП ао - цена]))</f>
        <v>0.11302370899642743</v>
      </c>
      <c r="U537" s="5">
        <f>(Таблица1[[#This Row],[СевСт-ао цена]]-AVERAGE(Таблица1[СевСт-ао цена]))/_xlfn.STDEV.S(Таблица1[СевСт-ао цена])</f>
        <v>0.40327068430661944</v>
      </c>
      <c r="V537" s="5">
        <f>(Таблица1[[#This Row],[СевСт-ао цена]]-MIN(Таблица1[СевСт-ао цена]))/(MAX(Таблица1[СевСт-ао цена])-MIN(Таблица1[СевСт-ао цена]))</f>
        <v>0.4067249012803637</v>
      </c>
      <c r="W537" s="5">
        <f>(Таблица1[[#This Row],[Аэрофлот - цена]]-AVERAGE(Таблица1[Аэрофлот - цена]))/_xlfn.STDEV.S(Таблица1[Аэрофлот - цена])</f>
        <v>-0.1179670202820316</v>
      </c>
      <c r="X537" s="5">
        <f>(Таблица1[[#This Row],[Аэрофлот - цена]]-MIN(Таблица1[Аэрофлот - цена]))/(MAX(Таблица1[Аэрофлот - цена])-MIN(Таблица1[Аэрофлот - цена]))</f>
        <v>0.26961149547631719</v>
      </c>
    </row>
    <row r="538" spans="1:24" x14ac:dyDescent="0.25">
      <c r="A538" s="1">
        <v>43955</v>
      </c>
      <c r="B538" s="6">
        <v>40.21</v>
      </c>
      <c r="C538" s="6">
        <v>871.4</v>
      </c>
      <c r="D538" s="6">
        <v>72.88</v>
      </c>
      <c r="E538">
        <v>2241080</v>
      </c>
      <c r="F538">
        <v>3870558</v>
      </c>
      <c r="G538">
        <v>53023510</v>
      </c>
      <c r="H538" s="5">
        <f>(Таблица1[[#This Row],[БСП ао - цена]]-B537)/B537</f>
        <v>-2.9915560916767236E-2</v>
      </c>
      <c r="I538" s="5">
        <f>(Таблица1[[#This Row],[СевСт-ао цена]]-C537)/C537</f>
        <v>-2.045863309352523E-2</v>
      </c>
      <c r="J538" s="5">
        <f>(Таблица1[[#This Row],[Аэрофлот - цена]]-D537)/D537</f>
        <v>-3.8014783526927262E-2</v>
      </c>
      <c r="K538" s="5">
        <f>LN(Таблица1[[#This Row],[БСП ао - объём]])</f>
        <v>14.622468450494845</v>
      </c>
      <c r="L538" s="5">
        <f>LN(Таблица1[[#This Row],[СевСт-ао - объём]])</f>
        <v>15.168909240658667</v>
      </c>
      <c r="M538" s="5">
        <f>LN(Таблица1[[#This Row],[Аэрофлот - объём]])</f>
        <v>17.786245958067358</v>
      </c>
      <c r="N538" s="6">
        <f>Таблица1[[#This Row],[БСП ао - цена]]*10</f>
        <v>402.1</v>
      </c>
      <c r="O538" s="6">
        <f>Таблица1[[#This Row],[Аэрофлот - цена]]*10</f>
        <v>728.8</v>
      </c>
      <c r="P538" s="5">
        <f>Таблица1[[#This Row],[БСП ао - объём]]*Таблица1[[#This Row],[БСП ао - цена]]</f>
        <v>90113826.799999997</v>
      </c>
      <c r="Q538" s="5">
        <f>Таблица1[[#This Row],[СевСт-ао - объём]]*Таблица1[[#This Row],[СевСт-ао цена]]</f>
        <v>3372804241.1999998</v>
      </c>
      <c r="R538" s="5">
        <f>Таблица1[[#This Row],[Аэрофлот - объём]]*Таблица1[[#This Row],[Аэрофлот - цена]]</f>
        <v>3864353408.7999997</v>
      </c>
      <c r="S538" s="5">
        <f>(Таблица1[[#This Row],[БСП ао - цена]]-AVERAGE(Таблица1[БСП ао - цена]))/_xlfn.STDEV.S(Таблица1[БСП ао - цена])</f>
        <v>-0.73860893499653701</v>
      </c>
      <c r="T538" s="5">
        <f>(Таблица1[[#This Row],[БСП ао - цена]]-MIN(Таблица1[БСП ао - цена]))/(MAX(Таблица1[БСП ао - цена])-MIN(Таблица1[БСП ао - цена]))</f>
        <v>0.10496914582656708</v>
      </c>
      <c r="U538" s="5">
        <f>(Таблица1[[#This Row],[СевСт-ао цена]]-AVERAGE(Таблица1[СевСт-ао цена]))/_xlfn.STDEV.S(Таблица1[СевСт-ао цена])</f>
        <v>0.35545785996380891</v>
      </c>
      <c r="V538" s="5">
        <f>(Таблица1[[#This Row],[СевСт-ао цена]]-MIN(Таблица1[СевСт-ао цена]))/(MAX(Таблица1[СевСт-ао цена])-MIN(Таблица1[СевСт-ао цена]))</f>
        <v>0.39583582625344016</v>
      </c>
      <c r="W538" s="5">
        <f>(Таблица1[[#This Row],[Аэрофлот - цена]]-AVERAGE(Таблица1[Аэрофлот - цена]))/_xlfn.STDEV.S(Таблица1[Аэрофлот - цена])</f>
        <v>-0.19002491515610095</v>
      </c>
      <c r="X538" s="5">
        <f>(Таблица1[[#This Row],[Аэрофлот - цена]]-MIN(Таблица1[Аэрофлот - цена]))/(MAX(Таблица1[Аэрофлот - цена])-MIN(Таблица1[Аэрофлот - цена]))</f>
        <v>0.25428419372006383</v>
      </c>
    </row>
    <row r="539" spans="1:24" x14ac:dyDescent="0.25">
      <c r="A539" s="1">
        <v>43962</v>
      </c>
      <c r="B539" s="6">
        <v>39.68</v>
      </c>
      <c r="C539" s="6">
        <v>824.2</v>
      </c>
      <c r="D539" s="6">
        <v>70.94</v>
      </c>
      <c r="E539">
        <v>1607360</v>
      </c>
      <c r="F539">
        <v>5098674</v>
      </c>
      <c r="G539">
        <v>51566260</v>
      </c>
      <c r="H539" s="5">
        <f>(Таблица1[[#This Row],[БСП ао - цена]]-B538)/B538</f>
        <v>-1.3180800795821963E-2</v>
      </c>
      <c r="I539" s="5">
        <f>(Таблица1[[#This Row],[СевСт-ао цена]]-C538)/C538</f>
        <v>-5.4165710351158976E-2</v>
      </c>
      <c r="J539" s="5">
        <f>(Таблица1[[#This Row],[Аэрофлот - цена]]-D538)/D538</f>
        <v>-2.6619099890230487E-2</v>
      </c>
      <c r="K539" s="5">
        <f>LN(Таблица1[[#This Row],[БСП ао - объём]])</f>
        <v>14.290103639543817</v>
      </c>
      <c r="L539" s="5">
        <f>LN(Таблица1[[#This Row],[СевСт-ао - объём]])</f>
        <v>15.444491063888695</v>
      </c>
      <c r="M539" s="5">
        <f>LN(Таблица1[[#This Row],[Аэрофлот - объём]])</f>
        <v>17.758378140612674</v>
      </c>
      <c r="N539" s="6">
        <f>Таблица1[[#This Row],[БСП ао - цена]]*10</f>
        <v>396.8</v>
      </c>
      <c r="O539" s="6">
        <f>Таблица1[[#This Row],[Аэрофлот - цена]]*10</f>
        <v>709.4</v>
      </c>
      <c r="P539" s="5">
        <f>Таблица1[[#This Row],[БСП ао - объём]]*Таблица1[[#This Row],[БСП ао - цена]]</f>
        <v>63780044.799999997</v>
      </c>
      <c r="Q539" s="5">
        <f>Таблица1[[#This Row],[СевСт-ао - объём]]*Таблица1[[#This Row],[СевСт-ао цена]]</f>
        <v>4202327110.8000002</v>
      </c>
      <c r="R539" s="5">
        <f>Таблица1[[#This Row],[Аэрофлот - объём]]*Таблица1[[#This Row],[Аэрофлот - цена]]</f>
        <v>3658110484.4000001</v>
      </c>
      <c r="S539" s="5">
        <f>(Таблица1[[#This Row],[БСП ао - цена]]-AVERAGE(Таблица1[БСП ао - цена]))/_xlfn.STDEV.S(Таблица1[БСП ао - цена])</f>
        <v>-0.75591597104451624</v>
      </c>
      <c r="T539" s="5">
        <f>(Таблица1[[#This Row],[БСП ао - цена]]-MIN(Таблица1[БСП ао - цена]))/(MAX(Таблица1[БСП ао - цена])-MIN(Таблица1[БСП ао - цена]))</f>
        <v>0.10152646963299773</v>
      </c>
      <c r="U539" s="5">
        <f>(Таблица1[[#This Row],[СевСт-ао цена]]-AVERAGE(Таблица1[СевСт-ао цена]))/_xlfn.STDEV.S(Таблица1[СевСт-ао цена])</f>
        <v>0.2314597660637733</v>
      </c>
      <c r="V539" s="5">
        <f>(Таблица1[[#This Row],[СевСт-ао цена]]-MIN(Таблица1[СевСт-ао цена]))/(MAX(Таблица1[СевСт-ао цена])-MIN(Таблица1[СевСт-ао цена]))</f>
        <v>0.36759602728251767</v>
      </c>
      <c r="W539" s="5">
        <f>(Таблица1[[#This Row],[Аэрофлот - цена]]-AVERAGE(Таблица1[Аэрофлот - цена]))/_xlfn.STDEV.S(Таблица1[Аэрофлот - цена])</f>
        <v>-0.23856391378655023</v>
      </c>
      <c r="X539" s="5">
        <f>(Таблица1[[#This Row],[Аэрофлот - цена]]-MIN(Таблица1[Аэрофлот - цена]))/(MAX(Таблица1[Аэрофлот - цена])-MIN(Таблица1[Аэрофлот - цена]))</f>
        <v>0.24395955295369876</v>
      </c>
    </row>
    <row r="540" spans="1:24" x14ac:dyDescent="0.25">
      <c r="A540" s="1">
        <v>43969</v>
      </c>
      <c r="B540" s="6">
        <v>39.96</v>
      </c>
      <c r="C540" s="6">
        <v>872</v>
      </c>
      <c r="D540" s="6">
        <v>73</v>
      </c>
      <c r="E540">
        <v>2047940</v>
      </c>
      <c r="F540">
        <v>5830612</v>
      </c>
      <c r="G540">
        <v>76345480</v>
      </c>
      <c r="H540" s="5">
        <f>(Таблица1[[#This Row],[БСП ао - цена]]-B539)/B539</f>
        <v>7.0564516129032542E-3</v>
      </c>
      <c r="I540" s="5">
        <f>(Таблица1[[#This Row],[СевСт-ао цена]]-C539)/C539</f>
        <v>5.7995632128124183E-2</v>
      </c>
      <c r="J540" s="5">
        <f>(Таблица1[[#This Row],[Аэрофлот - цена]]-D539)/D539</f>
        <v>2.9038624189455912E-2</v>
      </c>
      <c r="K540" s="5">
        <f>LN(Таблица1[[#This Row],[БСП ао - объём]])</f>
        <v>14.532344967837373</v>
      </c>
      <c r="L540" s="5">
        <f>LN(Таблица1[[#This Row],[СевСт-ао - объём]])</f>
        <v>15.578632527088274</v>
      </c>
      <c r="M540" s="5">
        <f>LN(Таблица1[[#This Row],[Аэрофлот - объём]])</f>
        <v>18.15077938682866</v>
      </c>
      <c r="N540" s="6">
        <f>Таблица1[[#This Row],[БСП ао - цена]]*10</f>
        <v>399.6</v>
      </c>
      <c r="O540" s="6">
        <f>Таблица1[[#This Row],[Аэрофлот - цена]]*10</f>
        <v>730</v>
      </c>
      <c r="P540" s="5">
        <f>Таблица1[[#This Row],[БСП ао - объём]]*Таблица1[[#This Row],[БСП ао - цена]]</f>
        <v>81835682.400000006</v>
      </c>
      <c r="Q540" s="5">
        <f>Таблица1[[#This Row],[СевСт-ао - объём]]*Таблица1[[#This Row],[СевСт-ао цена]]</f>
        <v>5084293664</v>
      </c>
      <c r="R540" s="5">
        <f>Таблица1[[#This Row],[Аэрофлот - объём]]*Таблица1[[#This Row],[Аэрофлот - цена]]</f>
        <v>5573220040</v>
      </c>
      <c r="S540" s="5">
        <f>(Таблица1[[#This Row],[БСП ао - цена]]-AVERAGE(Таблица1[БСП ао - цена]))/_xlfn.STDEV.S(Таблица1[БСП ао - цена])</f>
        <v>-0.7467726312455838</v>
      </c>
      <c r="T540" s="5">
        <f>(Таблица1[[#This Row],[БСП ао - цена]]-MIN(Таблица1[БСП ао - цена]))/(MAX(Таблица1[БСП ао - цена])-MIN(Таблица1[БСП ао - цена]))</f>
        <v>0.10334524196167588</v>
      </c>
      <c r="U540" s="5">
        <f>(Таблица1[[#This Row],[СевСт-ао цена]]-AVERAGE(Таблица1[СевСт-ао цена]))/_xlfn.STDEV.S(Таблица1[СевСт-ао цена])</f>
        <v>0.35703410692016535</v>
      </c>
      <c r="V540" s="5">
        <f>(Таблица1[[#This Row],[СевСт-ао цена]]-MIN(Таблица1[СевСт-ао цена]))/(MAX(Таблица1[СевСт-ао цена])-MIN(Таблица1[СевСт-ао цена]))</f>
        <v>0.39619480674883334</v>
      </c>
      <c r="W540" s="5">
        <f>(Таблица1[[#This Row],[Аэрофлот - цена]]-AVERAGE(Таблица1[Аэрофлот - цена]))/_xlfn.STDEV.S(Таблица1[Аэрофлот - цена])</f>
        <v>-0.18702250286968128</v>
      </c>
      <c r="X540" s="5">
        <f>(Таблица1[[#This Row],[Аэрофлот - цена]]-MIN(Таблица1[Аэрофлот - цена]))/(MAX(Таблица1[Аэрофлот - цена])-MIN(Таблица1[Аэрофлот - цена]))</f>
        <v>0.25492283129324106</v>
      </c>
    </row>
    <row r="541" spans="1:24" x14ac:dyDescent="0.25">
      <c r="A541" s="1">
        <v>43976</v>
      </c>
      <c r="B541" s="6">
        <v>40.450000000000003</v>
      </c>
      <c r="C541" s="6">
        <v>934.6</v>
      </c>
      <c r="D541" s="6">
        <v>78.06</v>
      </c>
      <c r="E541">
        <v>4792840</v>
      </c>
      <c r="F541">
        <v>8072237</v>
      </c>
      <c r="G541">
        <v>135572910</v>
      </c>
      <c r="H541" s="5">
        <f>(Таблица1[[#This Row],[БСП ао - цена]]-B540)/B540</f>
        <v>1.2262262262262312E-2</v>
      </c>
      <c r="I541" s="5">
        <f>(Таблица1[[#This Row],[СевСт-ао цена]]-C540)/C540</f>
        <v>7.1788990825688098E-2</v>
      </c>
      <c r="J541" s="5">
        <f>(Таблица1[[#This Row],[Аэрофлот - цена]]-D540)/D540</f>
        <v>6.9315068493150722E-2</v>
      </c>
      <c r="K541" s="5">
        <f>LN(Таблица1[[#This Row],[БСП ао - объём]])</f>
        <v>15.382633695569137</v>
      </c>
      <c r="L541" s="5">
        <f>LN(Таблица1[[#This Row],[СевСт-ао - объём]])</f>
        <v>15.903941201337785</v>
      </c>
      <c r="M541" s="5">
        <f>LN(Таблица1[[#This Row],[Аэрофлот - объём]])</f>
        <v>18.725020134751073</v>
      </c>
      <c r="N541" s="6">
        <f>Таблица1[[#This Row],[БСП ао - цена]]*10</f>
        <v>404.5</v>
      </c>
      <c r="O541" s="6">
        <f>Таблица1[[#This Row],[Аэрофлот - цена]]*10</f>
        <v>780.6</v>
      </c>
      <c r="P541" s="5">
        <f>Таблица1[[#This Row],[БСП ао - объём]]*Таблица1[[#This Row],[БСП ао - цена]]</f>
        <v>193870378</v>
      </c>
      <c r="Q541" s="5">
        <f>Таблица1[[#This Row],[СевСт-ао - объём]]*Таблица1[[#This Row],[СевСт-ао цена]]</f>
        <v>7544312700.1999998</v>
      </c>
      <c r="R541" s="5">
        <f>Таблица1[[#This Row],[Аэрофлот - объём]]*Таблица1[[#This Row],[Аэрофлот - цена]]</f>
        <v>10582821354.6</v>
      </c>
      <c r="S541" s="5">
        <f>(Таблица1[[#This Row],[БСП ао - цена]]-AVERAGE(Таблица1[БСП ао - цена]))/_xlfn.STDEV.S(Таблица1[БСП ао - цена])</f>
        <v>-0.73077178659745212</v>
      </c>
      <c r="T541" s="5">
        <f>(Таблица1[[#This Row],[БСП ао - цена]]-MIN(Таблица1[БСП ао - цена]))/(MAX(Таблица1[БСП ао - цена])-MIN(Таблица1[БСП ао - цена]))</f>
        <v>0.10652809353686264</v>
      </c>
      <c r="U541" s="5">
        <f>(Таблица1[[#This Row],[СевСт-ао цена]]-AVERAGE(Таблица1[СевСт-ао цена]))/_xlfn.STDEV.S(Таблица1[СевСт-ао цена])</f>
        <v>0.52148920603334847</v>
      </c>
      <c r="V541" s="5">
        <f>(Таблица1[[#This Row],[СевСт-ао цена]]-MIN(Таблица1[СевСт-ао цена]))/(MAX(Таблица1[СевСт-ао цена])-MIN(Таблица1[СевСт-ао цена]))</f>
        <v>0.43364843843484496</v>
      </c>
      <c r="W541" s="5">
        <f>(Таблица1[[#This Row],[Аэрофлот - цена]]-AVERAGE(Таблица1[Аэрофлот - цена]))/_xlfn.STDEV.S(Таблица1[Аэрофлот - цена])</f>
        <v>-6.0420784792323705E-2</v>
      </c>
      <c r="X541" s="5">
        <f>(Таблица1[[#This Row],[Аэрофлот - цена]]-MIN(Таблица1[Аэрофлот - цена]))/(MAX(Таблица1[Аэрофлот - цена])-MIN(Таблица1[Аэрофлот - цена]))</f>
        <v>0.28185204896221394</v>
      </c>
    </row>
    <row r="542" spans="1:24" x14ac:dyDescent="0.25">
      <c r="A542" s="1">
        <v>43983</v>
      </c>
      <c r="B542" s="6">
        <v>41.1</v>
      </c>
      <c r="C542" s="6">
        <v>949</v>
      </c>
      <c r="D542" s="6">
        <v>89.8</v>
      </c>
      <c r="E542">
        <v>5856650</v>
      </c>
      <c r="F542">
        <v>5278113</v>
      </c>
      <c r="G542">
        <v>182109520</v>
      </c>
      <c r="H542" s="5">
        <f>(Таблица1[[#This Row],[БСП ао - цена]]-B541)/B541</f>
        <v>1.6069221260815787E-2</v>
      </c>
      <c r="I542" s="5">
        <f>(Таблица1[[#This Row],[СевСт-ао цена]]-C541)/C541</f>
        <v>1.5407661031457283E-2</v>
      </c>
      <c r="J542" s="5">
        <f>(Таблица1[[#This Row],[Аэрофлот - цена]]-D541)/D541</f>
        <v>0.15039713041250313</v>
      </c>
      <c r="K542" s="5">
        <f>LN(Таблица1[[#This Row],[БСП ао - объём]])</f>
        <v>15.583088325731303</v>
      </c>
      <c r="L542" s="5">
        <f>LN(Таблица1[[#This Row],[СевСт-ао - объём]])</f>
        <v>15.479079205441082</v>
      </c>
      <c r="M542" s="5">
        <f>LN(Таблица1[[#This Row],[Аэрофлот - объём]])</f>
        <v>19.02011882229894</v>
      </c>
      <c r="N542" s="6">
        <f>Таблица1[[#This Row],[БСП ао - цена]]*10</f>
        <v>411</v>
      </c>
      <c r="O542" s="6">
        <f>Таблица1[[#This Row],[Аэрофлот - цена]]*10</f>
        <v>898</v>
      </c>
      <c r="P542" s="5">
        <f>Таблица1[[#This Row],[БСП ао - объём]]*Таблица1[[#This Row],[БСП ао - цена]]</f>
        <v>240708315</v>
      </c>
      <c r="Q542" s="5">
        <f>Таблица1[[#This Row],[СевСт-ао - объём]]*Таблица1[[#This Row],[СевСт-ао цена]]</f>
        <v>5008929237</v>
      </c>
      <c r="R542" s="5">
        <f>Таблица1[[#This Row],[Аэрофлот - объём]]*Таблица1[[#This Row],[Аэрофлот - цена]]</f>
        <v>16353434896</v>
      </c>
      <c r="S542" s="5">
        <f>(Таблица1[[#This Row],[БСП ао - цена]]-AVERAGE(Таблица1[БСП ао - цена]))/_xlfn.STDEV.S(Таблица1[БСП ао - цена])</f>
        <v>-0.70954617634993056</v>
      </c>
      <c r="T542" s="5">
        <f>(Таблица1[[#This Row],[БСП ао - цена]]-MIN(Таблица1[БСП ао - цена]))/(MAX(Таблица1[БСП ао - цена])-MIN(Таблица1[БСП ао - цена]))</f>
        <v>0.11075024358557975</v>
      </c>
      <c r="U542" s="5">
        <f>(Таблица1[[#This Row],[СевСт-ао цена]]-AVERAGE(Таблица1[СевСт-ао цена]))/_xlfn.STDEV.S(Таблица1[СевСт-ао цена])</f>
        <v>0.55931913298590163</v>
      </c>
      <c r="V542" s="5">
        <f>(Таблица1[[#This Row],[СевСт-ао цена]]-MIN(Таблица1[СевСт-ао цена]))/(MAX(Таблица1[СевСт-ао цена])-MIN(Таблица1[СевСт-ао цена]))</f>
        <v>0.44226397032427905</v>
      </c>
      <c r="W542" s="5">
        <f>(Таблица1[[#This Row],[Аэрофлот - цена]]-AVERAGE(Таблица1[Аэрофлот - цена]))/_xlfn.STDEV.S(Таблица1[Аэрофлот - цена])</f>
        <v>0.2333152172290551</v>
      </c>
      <c r="X542" s="5">
        <f>(Таблица1[[#This Row],[Аэрофлот - цена]]-MIN(Таблица1[Аэрофлот - цена]))/(MAX(Таблица1[Аэрофлот - цена])-MIN(Таблица1[Аэрофлот - цена]))</f>
        <v>0.34433209153805211</v>
      </c>
    </row>
    <row r="543" spans="1:24" x14ac:dyDescent="0.25">
      <c r="A543" s="1">
        <v>43990</v>
      </c>
      <c r="B543" s="6">
        <v>42.2</v>
      </c>
      <c r="C543" s="6">
        <v>939</v>
      </c>
      <c r="D543" s="6">
        <v>87.7</v>
      </c>
      <c r="E543">
        <v>4919450</v>
      </c>
      <c r="F543">
        <v>6005597</v>
      </c>
      <c r="G543">
        <v>227863000</v>
      </c>
      <c r="H543" s="5">
        <f>(Таблица1[[#This Row],[БСП ао - цена]]-B542)/B542</f>
        <v>2.6763990267639936E-2</v>
      </c>
      <c r="I543" s="5">
        <f>(Таблица1[[#This Row],[СевСт-ао цена]]-C542)/C542</f>
        <v>-1.053740779768177E-2</v>
      </c>
      <c r="J543" s="5">
        <f>(Таблица1[[#This Row],[Аэрофлот - цена]]-D542)/D542</f>
        <v>-2.3385300668151386E-2</v>
      </c>
      <c r="K543" s="5">
        <f>LN(Таблица1[[#This Row],[БСП ао - объём]])</f>
        <v>15.408707293601791</v>
      </c>
      <c r="L543" s="5">
        <f>LN(Таблица1[[#This Row],[СевСт-ао - объём]])</f>
        <v>15.608202425707036</v>
      </c>
      <c r="M543" s="5">
        <f>LN(Таблица1[[#This Row],[Аэрофлот - объём]])</f>
        <v>19.244255129126682</v>
      </c>
      <c r="N543" s="6">
        <f>Таблица1[[#This Row],[БСП ао - цена]]*10</f>
        <v>422</v>
      </c>
      <c r="O543" s="6">
        <f>Таблица1[[#This Row],[Аэрофлот - цена]]*10</f>
        <v>877</v>
      </c>
      <c r="P543" s="5">
        <f>Таблица1[[#This Row],[БСП ао - объём]]*Таблица1[[#This Row],[БСП ао - цена]]</f>
        <v>207600790</v>
      </c>
      <c r="Q543" s="5">
        <f>Таблица1[[#This Row],[СевСт-ао - объём]]*Таблица1[[#This Row],[СевСт-ао цена]]</f>
        <v>5639255583</v>
      </c>
      <c r="R543" s="5">
        <f>Таблица1[[#This Row],[Аэрофлот - объём]]*Таблица1[[#This Row],[Аэрофлот - цена]]</f>
        <v>19983585100</v>
      </c>
      <c r="S543" s="5">
        <f>(Таблица1[[#This Row],[БСП ао - цена]]-AVERAGE(Таблица1[БСП ао - цена]))/_xlfn.STDEV.S(Таблица1[БСП ао - цена])</f>
        <v>-0.67362591285412476</v>
      </c>
      <c r="T543" s="5">
        <f>(Таблица1[[#This Row],[БСП ао - цена]]-MIN(Таблица1[БСП ао - цена]))/(MAX(Таблица1[БСП ао - цена])-MIN(Таблица1[БСП ао - цена]))</f>
        <v>0.11789542059110103</v>
      </c>
      <c r="U543" s="5">
        <f>(Таблица1[[#This Row],[СевСт-ао цена]]-AVERAGE(Таблица1[СевСт-ао цена]))/_xlfn.STDEV.S(Таблица1[СевСт-ао цена])</f>
        <v>0.5330483503799619</v>
      </c>
      <c r="V543" s="5">
        <f>(Таблица1[[#This Row],[СевСт-ао цена]]-MIN(Таблица1[СевСт-ао цена]))/(MAX(Таблица1[СевСт-ао цена])-MIN(Таблица1[СевСт-ао цена]))</f>
        <v>0.43628096206772765</v>
      </c>
      <c r="W543" s="5">
        <f>(Таблица1[[#This Row],[Аэрофлот - цена]]-AVERAGE(Таблица1[Аэрофлот - цена]))/_xlfn.STDEV.S(Таблица1[Аэрофлот - цена])</f>
        <v>0.18077300221671319</v>
      </c>
      <c r="X543" s="5">
        <f>(Таблица1[[#This Row],[Аэрофлот - цена]]-MIN(Таблица1[Аэрофлот - цена]))/(MAX(Таблица1[Аэрофлот - цена])-MIN(Таблица1[Аэрофлот - цена]))</f>
        <v>0.33315593400745075</v>
      </c>
    </row>
    <row r="544" spans="1:24" x14ac:dyDescent="0.25">
      <c r="A544" s="1">
        <v>43997</v>
      </c>
      <c r="B544" s="6">
        <v>42.05</v>
      </c>
      <c r="C544" s="6">
        <v>872.2</v>
      </c>
      <c r="D544" s="6">
        <v>81.7</v>
      </c>
      <c r="E544">
        <v>2803090</v>
      </c>
      <c r="F544">
        <v>8131892</v>
      </c>
      <c r="G544">
        <v>181012000</v>
      </c>
      <c r="H544" s="5">
        <f>(Таблица1[[#This Row],[БСП ао - цена]]-B543)/B543</f>
        <v>-3.5545023696683807E-3</v>
      </c>
      <c r="I544" s="5">
        <f>(Таблица1[[#This Row],[СевСт-ао цена]]-C543)/C543</f>
        <v>-7.1139510117145852E-2</v>
      </c>
      <c r="J544" s="5">
        <f>(Таблица1[[#This Row],[Аэрофлот - цена]]-D543)/D543</f>
        <v>-6.8415051311288486E-2</v>
      </c>
      <c r="K544" s="5">
        <f>LN(Таблица1[[#This Row],[БСП ао - объём]])</f>
        <v>14.846232938086686</v>
      </c>
      <c r="L544" s="5">
        <f>LN(Таблица1[[#This Row],[СевСт-ао - объём]])</f>
        <v>15.911304172776466</v>
      </c>
      <c r="M544" s="5">
        <f>LN(Таблица1[[#This Row],[Аэрофлот - объём]])</f>
        <v>19.014073885375002</v>
      </c>
      <c r="N544" s="6">
        <f>Таблица1[[#This Row],[БСП ао - цена]]*10</f>
        <v>420.5</v>
      </c>
      <c r="O544" s="6">
        <f>Таблица1[[#This Row],[Аэрофлот - цена]]*10</f>
        <v>817</v>
      </c>
      <c r="P544" s="5">
        <f>Таблица1[[#This Row],[БСП ао - объём]]*Таблица1[[#This Row],[БСП ао - цена]]</f>
        <v>117869934.49999999</v>
      </c>
      <c r="Q544" s="5">
        <f>Таблица1[[#This Row],[СевСт-ао - объём]]*Таблица1[[#This Row],[СевСт-ао цена]]</f>
        <v>7092636202.4000006</v>
      </c>
      <c r="R544" s="5">
        <f>Таблица1[[#This Row],[Аэрофлот - объём]]*Таблица1[[#This Row],[Аэрофлот - цена]]</f>
        <v>14788680400</v>
      </c>
      <c r="S544" s="5">
        <f>(Таблица1[[#This Row],[БСП ао - цена]]-AVERAGE(Таблица1[БСП ао - цена]))/_xlfn.STDEV.S(Таблица1[БСП ао - цена])</f>
        <v>-0.67852413060355299</v>
      </c>
      <c r="T544" s="5">
        <f>(Таблица1[[#This Row],[БСП ао - цена]]-MIN(Таблица1[БСП ао - цена]))/(MAX(Таблица1[БСП ао - цена])-MIN(Таблица1[БСП ао - цена]))</f>
        <v>0.11692107827216627</v>
      </c>
      <c r="U544" s="5">
        <f>(Таблица1[[#This Row],[СевСт-ао цена]]-AVERAGE(Таблица1[СевСт-ао цена]))/_xlfn.STDEV.S(Таблица1[СевСт-ао цена])</f>
        <v>0.35755952257228424</v>
      </c>
      <c r="V544" s="5">
        <f>(Таблица1[[#This Row],[СевСт-ао цена]]-MIN(Таблица1[СевСт-ао цена]))/(MAX(Таблица1[СевСт-ао цена])-MIN(Таблица1[СевСт-ао цена]))</f>
        <v>0.39631446691396438</v>
      </c>
      <c r="W544" s="5">
        <f>(Таблица1[[#This Row],[Аэрофлот - цена]]-AVERAGE(Таблица1[Аэрофлот - цена]))/_xlfn.STDEV.S(Таблица1[Аэрофлот - цена])</f>
        <v>3.0652387895735874E-2</v>
      </c>
      <c r="X544" s="5">
        <f>(Таблица1[[#This Row],[Аэрофлот - цена]]-MIN(Таблица1[Аэрофлот - цена]))/(MAX(Таблица1[Аэрофлот - цена])-MIN(Таблица1[Аэрофлот - цена]))</f>
        <v>0.30122405534858965</v>
      </c>
    </row>
    <row r="545" spans="1:24" x14ac:dyDescent="0.25">
      <c r="A545" s="1">
        <v>44004</v>
      </c>
      <c r="B545" s="6">
        <v>41.3</v>
      </c>
      <c r="C545" s="6">
        <v>851.6</v>
      </c>
      <c r="D545" s="6">
        <v>79.38</v>
      </c>
      <c r="E545">
        <v>1049670</v>
      </c>
      <c r="F545">
        <v>4469698</v>
      </c>
      <c r="G545">
        <v>71589020</v>
      </c>
      <c r="H545" s="5">
        <f>(Таблица1[[#This Row],[БСП ао - цена]]-B544)/B544</f>
        <v>-1.7835909631391204E-2</v>
      </c>
      <c r="I545" s="5">
        <f>(Таблица1[[#This Row],[СевСт-ао цена]]-C544)/C544</f>
        <v>-2.361843613850037E-2</v>
      </c>
      <c r="J545" s="5">
        <f>(Таблица1[[#This Row],[Аэрофлот - цена]]-D544)/D544</f>
        <v>-2.839657282741747E-2</v>
      </c>
      <c r="K545" s="5">
        <f>LN(Таблица1[[#This Row],[БСП ао - объём]])</f>
        <v>13.863986387021315</v>
      </c>
      <c r="L545" s="5">
        <f>LN(Таблица1[[#This Row],[СевСт-ао - объём]])</f>
        <v>15.312831402786117</v>
      </c>
      <c r="M545" s="5">
        <f>LN(Таблица1[[#This Row],[Аэрофлот - объём]])</f>
        <v>18.086452268215954</v>
      </c>
      <c r="N545" s="6">
        <f>Таблица1[[#This Row],[БСП ао - цена]]*10</f>
        <v>413</v>
      </c>
      <c r="O545" s="6">
        <f>Таблица1[[#This Row],[Аэрофлот - цена]]*10</f>
        <v>793.8</v>
      </c>
      <c r="P545" s="5">
        <f>Таблица1[[#This Row],[БСП ао - объём]]*Таблица1[[#This Row],[БСП ао - цена]]</f>
        <v>43351371</v>
      </c>
      <c r="Q545" s="5">
        <f>Таблица1[[#This Row],[СевСт-ао - объём]]*Таблица1[[#This Row],[СевСт-ао цена]]</f>
        <v>3806394816.8000002</v>
      </c>
      <c r="R545" s="5">
        <f>Таблица1[[#This Row],[Аэрофлот - объём]]*Таблица1[[#This Row],[Аэрофлот - цена]]</f>
        <v>5682736407.5999994</v>
      </c>
      <c r="S545" s="5">
        <f>(Таблица1[[#This Row],[БСП ао - цена]]-AVERAGE(Таблица1[БСП ао - цена]))/_xlfn.STDEV.S(Таблица1[БСП ао - цена])</f>
        <v>-0.70301521935069333</v>
      </c>
      <c r="T545" s="5">
        <f>(Таблица1[[#This Row],[БСП ао - цена]]-MIN(Таблица1[БСП ао - цена]))/(MAX(Таблица1[БСП ао - цена])-MIN(Таблица1[БСП ао - цена]))</f>
        <v>0.11204936667749268</v>
      </c>
      <c r="U545" s="5">
        <f>(Таблица1[[#This Row],[СевСт-ао цена]]-AVERAGE(Таблица1[СевСт-ао цена]))/_xlfn.STDEV.S(Таблица1[СевСт-ао цена])</f>
        <v>0.30344171040404827</v>
      </c>
      <c r="V545" s="5">
        <f>(Таблица1[[#This Row],[СевСт-ао цена]]-MIN(Таблица1[СевСт-ао цена]))/(MAX(Таблица1[СевСт-ао цена])-MIN(Таблица1[СевСт-ао цена]))</f>
        <v>0.38398946990546839</v>
      </c>
      <c r="W545" s="5">
        <f>(Таблица1[[#This Row],[Аэрофлот - цена]]-AVERAGE(Таблица1[Аэрофлот - цена]))/_xlfn.STDEV.S(Таблица1[Аэрофлот - цена])</f>
        <v>-2.7394249641708869E-2</v>
      </c>
      <c r="X545" s="5">
        <f>(Таблица1[[#This Row],[Аэрофлот - цена]]-MIN(Таблица1[Аэрофлот - цена]))/(MAX(Таблица1[Аэрофлот - цена])-MIN(Таблица1[Аэрофлот - цена]))</f>
        <v>0.28887706226716336</v>
      </c>
    </row>
    <row r="546" spans="1:24" x14ac:dyDescent="0.25">
      <c r="A546" s="1">
        <v>44011</v>
      </c>
      <c r="B546" s="6">
        <v>41.08</v>
      </c>
      <c r="C546" s="6">
        <v>884.2</v>
      </c>
      <c r="D546" s="6">
        <v>80.98</v>
      </c>
      <c r="E546">
        <v>1540320</v>
      </c>
      <c r="F546">
        <v>3715644</v>
      </c>
      <c r="G546">
        <v>100212950</v>
      </c>
      <c r="H546" s="5">
        <f>(Таблица1[[#This Row],[БСП ао - цена]]-B545)/B545</f>
        <v>-5.3268765133171643E-3</v>
      </c>
      <c r="I546" s="5">
        <f>(Таблица1[[#This Row],[СевСт-ао цена]]-C545)/C545</f>
        <v>3.8280883043682504E-2</v>
      </c>
      <c r="J546" s="5">
        <f>(Таблица1[[#This Row],[Аэрофлот - цена]]-D545)/D545</f>
        <v>2.0156210632401216E-2</v>
      </c>
      <c r="K546" s="5">
        <f>LN(Таблица1[[#This Row],[БСП ао - объём]])</f>
        <v>14.247500745011793</v>
      </c>
      <c r="L546" s="5">
        <f>LN(Таблица1[[#This Row],[СевСт-ао - объём]])</f>
        <v>15.128062572389</v>
      </c>
      <c r="M546" s="5">
        <f>LN(Таблица1[[#This Row],[Аэрофлот - объём]])</f>
        <v>18.422807979781041</v>
      </c>
      <c r="N546" s="6">
        <f>Таблица1[[#This Row],[БСП ао - цена]]*10</f>
        <v>410.79999999999995</v>
      </c>
      <c r="O546" s="6">
        <f>Таблица1[[#This Row],[Аэрофлот - цена]]*10</f>
        <v>809.80000000000007</v>
      </c>
      <c r="P546" s="5">
        <f>Таблица1[[#This Row],[БСП ао - объём]]*Таблица1[[#This Row],[БСП ао - цена]]</f>
        <v>63276345.599999994</v>
      </c>
      <c r="Q546" s="5">
        <f>Таблица1[[#This Row],[СевСт-ао - объём]]*Таблица1[[#This Row],[СевСт-ао цена]]</f>
        <v>3285372424.8000002</v>
      </c>
      <c r="R546" s="5">
        <f>Таблица1[[#This Row],[Аэрофлот - объём]]*Таблица1[[#This Row],[Аэрофлот - цена]]</f>
        <v>8115244691</v>
      </c>
      <c r="S546" s="5">
        <f>(Таблица1[[#This Row],[БСП ао - цена]]-AVERAGE(Таблица1[БСП ао - цена]))/_xlfn.STDEV.S(Таблица1[БСП ао - цена])</f>
        <v>-0.71019927204985445</v>
      </c>
      <c r="T546" s="5">
        <f>(Таблица1[[#This Row],[БСП ао - цена]]-MIN(Таблица1[БСП ао - цена]))/(MAX(Таблица1[БСП ао - цена])-MIN(Таблица1[БСП ао - цена]))</f>
        <v>0.11062033127638843</v>
      </c>
      <c r="U546" s="5">
        <f>(Таблица1[[#This Row],[СевСт-ао цена]]-AVERAGE(Таблица1[СевСт-ао цена]))/_xlfn.STDEV.S(Таблица1[СевСт-ао цена])</f>
        <v>0.38908446169941202</v>
      </c>
      <c r="V546" s="5">
        <f>(Таблица1[[#This Row],[СевСт-ао цена]]-MIN(Таблица1[СевСт-ао цена]))/(MAX(Таблица1[СевСт-ао цена])-MIN(Таблица1[СевСт-ао цена]))</f>
        <v>0.40349407682182603</v>
      </c>
      <c r="W546" s="5">
        <f>(Таблица1[[#This Row],[Аэрофлот - цена]]-AVERAGE(Таблица1[Аэрофлот - цена]))/_xlfn.STDEV.S(Таблица1[Аэрофлот - цена])</f>
        <v>1.2637914177218627E-2</v>
      </c>
      <c r="X546" s="5">
        <f>(Таблица1[[#This Row],[Аэрофлот - цена]]-MIN(Таблица1[Аэрофлот - цена]))/(MAX(Таблица1[Аэрофлот - цена])-MIN(Таблица1[Аэрофлот - цена]))</f>
        <v>0.29739222990952635</v>
      </c>
    </row>
    <row r="547" spans="1:24" x14ac:dyDescent="0.25">
      <c r="A547" s="1">
        <v>44018</v>
      </c>
      <c r="B547" s="6">
        <v>41.06</v>
      </c>
      <c r="C547" s="6">
        <v>880.2</v>
      </c>
      <c r="D547" s="6">
        <v>81.56</v>
      </c>
      <c r="E547">
        <v>1619220</v>
      </c>
      <c r="F547">
        <v>4607739</v>
      </c>
      <c r="G547">
        <v>56481320</v>
      </c>
      <c r="H547" s="5">
        <f>(Таблица1[[#This Row],[БСП ао - цена]]-B546)/B546</f>
        <v>-4.8685491723456721E-4</v>
      </c>
      <c r="I547" s="5">
        <f>(Таблица1[[#This Row],[СевСт-ао цена]]-C546)/C546</f>
        <v>-4.5238633793259443E-3</v>
      </c>
      <c r="J547" s="5">
        <f>(Таблица1[[#This Row],[Аэрофлот - цена]]-D546)/D546</f>
        <v>7.1622622869844188E-3</v>
      </c>
      <c r="K547" s="5">
        <f>LN(Таблица1[[#This Row],[БСП ао - объём]])</f>
        <v>14.297455109777657</v>
      </c>
      <c r="L547" s="5">
        <f>LN(Таблица1[[#This Row],[СевСт-ао - объём]])</f>
        <v>15.343247839128724</v>
      </c>
      <c r="M547" s="5">
        <f>LN(Таблица1[[#This Row],[Аэрофлот - объём]])</f>
        <v>17.849420521980978</v>
      </c>
      <c r="N547" s="6">
        <f>Таблица1[[#This Row],[БСП ао - цена]]*10</f>
        <v>410.6</v>
      </c>
      <c r="O547" s="6">
        <f>Таблица1[[#This Row],[Аэрофлот - цена]]*10</f>
        <v>815.6</v>
      </c>
      <c r="P547" s="5">
        <f>Таблица1[[#This Row],[БСП ао - объём]]*Таблица1[[#This Row],[БСП ао - цена]]</f>
        <v>66485173.200000003</v>
      </c>
      <c r="Q547" s="5">
        <f>Таблица1[[#This Row],[СевСт-ао - объём]]*Таблица1[[#This Row],[СевСт-ао цена]]</f>
        <v>4055731867.8000002</v>
      </c>
      <c r="R547" s="5">
        <f>Таблица1[[#This Row],[Аэрофлот - объём]]*Таблица1[[#This Row],[Аэрофлот - цена]]</f>
        <v>4606616459.1999998</v>
      </c>
      <c r="S547" s="5">
        <f>(Таблица1[[#This Row],[БСП ао - цена]]-AVERAGE(Таблица1[БСП ао - цена]))/_xlfn.STDEV.S(Таблица1[БСП ао - цена])</f>
        <v>-0.710852367749778</v>
      </c>
      <c r="T547" s="5">
        <f>(Таблица1[[#This Row],[БСП ао - цена]]-MIN(Таблица1[БСП ао - цена]))/(MAX(Таблица1[БСП ао - цена])-MIN(Таблица1[БСП ао - цена]))</f>
        <v>0.11049041896719716</v>
      </c>
      <c r="U547" s="5">
        <f>(Таблица1[[#This Row],[СевСт-ао цена]]-AVERAGE(Таблица1[СевСт-ао цена]))/_xlfn.STDEV.S(Таблица1[СевСт-ао цена])</f>
        <v>0.37857614865703609</v>
      </c>
      <c r="V547" s="5">
        <f>(Таблица1[[#This Row],[СевСт-ао цена]]-MIN(Таблица1[СевСт-ао цена]))/(MAX(Таблица1[СевСт-ао цена])-MIN(Таблица1[СевСт-ао цена]))</f>
        <v>0.40110087351920548</v>
      </c>
      <c r="W547" s="5">
        <f>(Таблица1[[#This Row],[Аэрофлот - цена]]-AVERAGE(Таблица1[Аэрофлот - цена]))/_xlfn.STDEV.S(Таблица1[Аэрофлот - цена])</f>
        <v>2.7149573561579723E-2</v>
      </c>
      <c r="X547" s="5">
        <f>(Таблица1[[#This Row],[Аэрофлот - цена]]-MIN(Таблица1[Аэрофлот - цена]))/(MAX(Таблица1[Аэрофлот - цена])-MIN(Таблица1[Аэрофлот - цена]))</f>
        <v>0.30047897817988289</v>
      </c>
    </row>
    <row r="548" spans="1:24" x14ac:dyDescent="0.25">
      <c r="A548" s="1">
        <v>44025</v>
      </c>
      <c r="B548" s="6">
        <v>42.44</v>
      </c>
      <c r="C548" s="6">
        <v>878.2</v>
      </c>
      <c r="D548" s="6">
        <v>83.2</v>
      </c>
      <c r="E548">
        <v>3010410</v>
      </c>
      <c r="F548">
        <v>3382440</v>
      </c>
      <c r="G548">
        <v>54190110</v>
      </c>
      <c r="H548" s="5">
        <f>(Таблица1[[#This Row],[БСП ао - цена]]-B547)/B547</f>
        <v>3.3609352167559559E-2</v>
      </c>
      <c r="I548" s="5">
        <f>(Таблица1[[#This Row],[СевСт-ао цена]]-C547)/C547</f>
        <v>-2.2722108611679163E-3</v>
      </c>
      <c r="J548" s="5">
        <f>(Таблица1[[#This Row],[Аэрофлот - цена]]-D547)/D547</f>
        <v>2.0107896027464451E-2</v>
      </c>
      <c r="K548" s="5">
        <f>LN(Таблица1[[#This Row],[БСП ао - объём]])</f>
        <v>14.917586840073547</v>
      </c>
      <c r="L548" s="5">
        <f>LN(Таблица1[[#This Row],[СевСт-ао - объём]])</f>
        <v>15.034107900510552</v>
      </c>
      <c r="M548" s="5">
        <f>LN(Таблица1[[#This Row],[Аэрофлот - объём]])</f>
        <v>17.808008977435051</v>
      </c>
      <c r="N548" s="6">
        <f>Таблица1[[#This Row],[БСП ао - цена]]*10</f>
        <v>424.4</v>
      </c>
      <c r="O548" s="6">
        <f>Таблица1[[#This Row],[Аэрофлот - цена]]*10</f>
        <v>832</v>
      </c>
      <c r="P548" s="5">
        <f>Таблица1[[#This Row],[БСП ао - объём]]*Таблица1[[#This Row],[БСП ао - цена]]</f>
        <v>127761800.39999999</v>
      </c>
      <c r="Q548" s="5">
        <f>Таблица1[[#This Row],[СевСт-ао - объём]]*Таблица1[[#This Row],[СевСт-ао цена]]</f>
        <v>2970458808</v>
      </c>
      <c r="R548" s="5">
        <f>Таблица1[[#This Row],[Аэрофлот - объём]]*Таблица1[[#This Row],[Аэрофлот - цена]]</f>
        <v>4508617152</v>
      </c>
      <c r="S548" s="5">
        <f>(Таблица1[[#This Row],[БСП ао - цена]]-AVERAGE(Таблица1[БСП ао - цена]))/_xlfn.STDEV.S(Таблица1[БСП ао - цена])</f>
        <v>-0.66578876445504009</v>
      </c>
      <c r="T548" s="5">
        <f>(Таблица1[[#This Row],[БСП ао - цена]]-MIN(Таблица1[БСП ао - цена]))/(MAX(Таблица1[БСП ао - цена])-MIN(Таблица1[БСП ао - цена]))</f>
        <v>0.11945436830139655</v>
      </c>
      <c r="U548" s="5">
        <f>(Таблица1[[#This Row],[СевСт-ао цена]]-AVERAGE(Таблица1[СевСт-ао цена]))/_xlfn.STDEV.S(Таблица1[СевСт-ао цена])</f>
        <v>0.37332199213584816</v>
      </c>
      <c r="V548" s="5">
        <f>(Таблица1[[#This Row],[СевСт-ао цена]]-MIN(Таблица1[СевСт-ао цена]))/(MAX(Таблица1[СевСт-ао цена])-MIN(Таблица1[СевСт-ао цена]))</f>
        <v>0.39990427186789523</v>
      </c>
      <c r="W548" s="5">
        <f>(Таблица1[[#This Row],[Аэрофлот - цена]]-AVERAGE(Таблица1[Аэрофлот - цена]))/_xlfn.STDEV.S(Таблица1[Аэрофлот - цена])</f>
        <v>6.8182541475980199E-2</v>
      </c>
      <c r="X548" s="5">
        <f>(Таблица1[[#This Row],[Аэрофлот - цена]]-MIN(Таблица1[Аэрофлот - цена]))/(MAX(Таблица1[Аэрофлот - цена])-MIN(Таблица1[Аэрофлот - цена]))</f>
        <v>0.30920702501330494</v>
      </c>
    </row>
    <row r="549" spans="1:24" x14ac:dyDescent="0.25">
      <c r="A549" s="1">
        <v>44032</v>
      </c>
      <c r="B549" s="6">
        <v>42.56</v>
      </c>
      <c r="C549" s="6">
        <v>894.2</v>
      </c>
      <c r="D549" s="6">
        <v>88.36</v>
      </c>
      <c r="E549">
        <v>2492970</v>
      </c>
      <c r="F549">
        <v>4228687</v>
      </c>
      <c r="G549">
        <v>101131230</v>
      </c>
      <c r="H549" s="5">
        <f>(Таблица1[[#This Row],[БСП ао - цена]]-B548)/B548</f>
        <v>2.8275212064091553E-3</v>
      </c>
      <c r="I549" s="5">
        <f>(Таблица1[[#This Row],[СевСт-ао цена]]-C548)/C548</f>
        <v>1.8219084491004327E-2</v>
      </c>
      <c r="J549" s="5">
        <f>(Таблица1[[#This Row],[Аэрофлот - цена]]-D548)/D548</f>
        <v>6.2019230769230729E-2</v>
      </c>
      <c r="K549" s="5">
        <f>LN(Таблица1[[#This Row],[БСП ао - объём]])</f>
        <v>14.728985328738945</v>
      </c>
      <c r="L549" s="5">
        <f>LN(Таблица1[[#This Row],[СевСт-ао - объём]])</f>
        <v>15.257402100946569</v>
      </c>
      <c r="M549" s="5">
        <f>LN(Таблица1[[#This Row],[Аэрофлот - объём]])</f>
        <v>18.431929538367427</v>
      </c>
      <c r="N549" s="6">
        <f>Таблица1[[#This Row],[БСП ао - цена]]*10</f>
        <v>425.6</v>
      </c>
      <c r="O549" s="6">
        <f>Таблица1[[#This Row],[Аэрофлот - цена]]*10</f>
        <v>883.6</v>
      </c>
      <c r="P549" s="5">
        <f>Таблица1[[#This Row],[БСП ао - объём]]*Таблица1[[#This Row],[БСП ао - цена]]</f>
        <v>106100803.2</v>
      </c>
      <c r="Q549" s="5">
        <f>Таблица1[[#This Row],[СевСт-ао - объём]]*Таблица1[[#This Row],[СевСт-ао цена]]</f>
        <v>3781291915.4000001</v>
      </c>
      <c r="R549" s="5">
        <f>Таблица1[[#This Row],[Аэрофлот - объём]]*Таблица1[[#This Row],[Аэрофлот - цена]]</f>
        <v>8935955482.7999992</v>
      </c>
      <c r="S549" s="5">
        <f>(Таблица1[[#This Row],[БСП ао - цена]]-AVERAGE(Таблица1[БСП ао - цена]))/_xlfn.STDEV.S(Таблица1[БСП ао - цена])</f>
        <v>-0.66187019025549754</v>
      </c>
      <c r="T549" s="5">
        <f>(Таблица1[[#This Row],[БСП ао - цена]]-MIN(Таблица1[БСП ао - цена]))/(MAX(Таблица1[БСП ао - цена])-MIN(Таблица1[БСП ао - цена]))</f>
        <v>0.12023384215654435</v>
      </c>
      <c r="U549" s="5">
        <f>(Таблица1[[#This Row],[СевСт-ао цена]]-AVERAGE(Таблица1[СевСт-ао цена]))/_xlfn.STDEV.S(Таблица1[СевСт-ао цена])</f>
        <v>0.41535524430535176</v>
      </c>
      <c r="V549" s="5">
        <f>(Таблица1[[#This Row],[СевСт-ао цена]]-MIN(Таблица1[СевСт-ао цена]))/(MAX(Таблица1[СевСт-ао цена])-MIN(Таблица1[СевСт-ао цена]))</f>
        <v>0.40947708507837743</v>
      </c>
      <c r="W549" s="5">
        <f>(Таблица1[[#This Row],[Аэрофлот - цена]]-AVERAGE(Таблица1[Аэрофлот - цена]))/_xlfn.STDEV.S(Таблица1[Аэрофлот - цена])</f>
        <v>0.1972862697920206</v>
      </c>
      <c r="X549" s="5">
        <f>(Таблица1[[#This Row],[Аэрофлот - цена]]-MIN(Таблица1[Аэрофлот - цена]))/(MAX(Таблица1[Аэрофлот - цена])-MIN(Таблица1[Аэрофлот - цена]))</f>
        <v>0.33666844065992546</v>
      </c>
    </row>
    <row r="550" spans="1:24" x14ac:dyDescent="0.25">
      <c r="A550" s="1">
        <v>44039</v>
      </c>
      <c r="B550" s="6">
        <v>42.32</v>
      </c>
      <c r="C550" s="6">
        <v>912.6</v>
      </c>
      <c r="D550" s="6">
        <v>83.2</v>
      </c>
      <c r="E550">
        <v>1991290</v>
      </c>
      <c r="F550">
        <v>5213605</v>
      </c>
      <c r="G550">
        <v>107005630</v>
      </c>
      <c r="H550" s="5">
        <f>(Таблица1[[#This Row],[БСП ао - цена]]-B549)/B549</f>
        <v>-5.6390977443609488E-3</v>
      </c>
      <c r="I550" s="5">
        <f>(Таблица1[[#This Row],[СевСт-ао цена]]-C549)/C549</f>
        <v>2.0577052113621087E-2</v>
      </c>
      <c r="J550" s="5">
        <f>(Таблица1[[#This Row],[Аэрофлот - цена]]-D549)/D549</f>
        <v>-5.8397464916251661E-2</v>
      </c>
      <c r="K550" s="5">
        <f>LN(Таблица1[[#This Row],[БСП ао - объём]])</f>
        <v>14.50429322788913</v>
      </c>
      <c r="L550" s="5">
        <f>LN(Таблица1[[#This Row],[СевСт-ао - объём]])</f>
        <v>15.466782113030076</v>
      </c>
      <c r="M550" s="5">
        <f>LN(Таблица1[[#This Row],[Аэрофлот - объём]])</f>
        <v>18.488392007864395</v>
      </c>
      <c r="N550" s="6">
        <f>Таблица1[[#This Row],[БСП ао - цена]]*10</f>
        <v>423.2</v>
      </c>
      <c r="O550" s="6">
        <f>Таблица1[[#This Row],[Аэрофлот - цена]]*10</f>
        <v>832</v>
      </c>
      <c r="P550" s="5">
        <f>Таблица1[[#This Row],[БСП ао - объём]]*Таблица1[[#This Row],[БСП ао - цена]]</f>
        <v>84271392.799999997</v>
      </c>
      <c r="Q550" s="5">
        <f>Таблица1[[#This Row],[СевСт-ао - объём]]*Таблица1[[#This Row],[СевСт-ао цена]]</f>
        <v>4757935923</v>
      </c>
      <c r="R550" s="5">
        <f>Таблица1[[#This Row],[Аэрофлот - объём]]*Таблица1[[#This Row],[Аэрофлот - цена]]</f>
        <v>8902868416</v>
      </c>
      <c r="S550" s="5">
        <f>(Таблица1[[#This Row],[БСП ао - цена]]-AVERAGE(Таблица1[БСП ао - цена]))/_xlfn.STDEV.S(Таблица1[БСП ао - цена])</f>
        <v>-0.66970733865458243</v>
      </c>
      <c r="T550" s="5">
        <f>(Таблица1[[#This Row],[БСП ао - цена]]-MIN(Таблица1[БСП ао - цена]))/(MAX(Таблица1[БСП ао - цена])-MIN(Таблица1[БСП ао - цена]))</f>
        <v>0.11867489444624879</v>
      </c>
      <c r="U550" s="5">
        <f>(Таблица1[[#This Row],[СевСт-ао цена]]-AVERAGE(Таблица1[СевСт-ао цена]))/_xlfn.STDEV.S(Таблица1[СевСт-ао цена])</f>
        <v>0.4636934843002809</v>
      </c>
      <c r="V550" s="5">
        <f>(Таблица1[[#This Row],[СевСт-ао цена]]-MIN(Таблица1[СевСт-ао цена]))/(MAX(Таблица1[СевСт-ао цена])-MIN(Таблица1[СевСт-ао цена]))</f>
        <v>0.42048582027043191</v>
      </c>
      <c r="W550" s="5">
        <f>(Таблица1[[#This Row],[Аэрофлот - цена]]-AVERAGE(Таблица1[Аэрофлот - цена]))/_xlfn.STDEV.S(Таблица1[Аэрофлот - цена])</f>
        <v>6.8182541475980199E-2</v>
      </c>
      <c r="X550" s="5">
        <f>(Таблица1[[#This Row],[Аэрофлот - цена]]-MIN(Таблица1[Аэрофлот - цена]))/(MAX(Таблица1[Аэрофлот - цена])-MIN(Таблица1[Аэрофлот - цена]))</f>
        <v>0.30920702501330494</v>
      </c>
    </row>
    <row r="551" spans="1:24" x14ac:dyDescent="0.25">
      <c r="A551" s="1">
        <v>44046</v>
      </c>
      <c r="B551" s="6">
        <v>43.07</v>
      </c>
      <c r="C551" s="6">
        <v>924.8</v>
      </c>
      <c r="D551" s="6">
        <v>81.48</v>
      </c>
      <c r="E551">
        <v>3036420</v>
      </c>
      <c r="F551">
        <v>4910203</v>
      </c>
      <c r="G551">
        <v>101375820</v>
      </c>
      <c r="H551" s="5">
        <f>(Таблица1[[#This Row],[БСП ао - цена]]-B550)/B550</f>
        <v>1.772211720226843E-2</v>
      </c>
      <c r="I551" s="5">
        <f>(Таблица1[[#This Row],[СевСт-ао цена]]-C550)/C550</f>
        <v>1.3368397983782525E-2</v>
      </c>
      <c r="J551" s="5">
        <f>(Таблица1[[#This Row],[Аэрофлот - цена]]-D550)/D550</f>
        <v>-2.0673076923076909E-2</v>
      </c>
      <c r="K551" s="5">
        <f>LN(Таблица1[[#This Row],[БСП ао - объём]])</f>
        <v>14.926189747850522</v>
      </c>
      <c r="L551" s="5">
        <f>LN(Таблица1[[#This Row],[СевСт-ао - объём]])</f>
        <v>15.406825843111575</v>
      </c>
      <c r="M551" s="5">
        <f>LN(Таблица1[[#This Row],[Аэрофлот - объём]])</f>
        <v>18.434345159146421</v>
      </c>
      <c r="N551" s="6">
        <f>Таблица1[[#This Row],[БСП ао - цена]]*10</f>
        <v>430.7</v>
      </c>
      <c r="O551" s="6">
        <f>Таблица1[[#This Row],[Аэрофлот - цена]]*10</f>
        <v>814.80000000000007</v>
      </c>
      <c r="P551" s="5">
        <f>Таблица1[[#This Row],[БСП ао - объём]]*Таблица1[[#This Row],[БСП ао - цена]]</f>
        <v>130778609.40000001</v>
      </c>
      <c r="Q551" s="5">
        <f>Таблица1[[#This Row],[СевСт-ао - объём]]*Таблица1[[#This Row],[СевСт-ао цена]]</f>
        <v>4540955734.3999996</v>
      </c>
      <c r="R551" s="5">
        <f>Таблица1[[#This Row],[Аэрофлот - объём]]*Таблица1[[#This Row],[Аэрофлот - цена]]</f>
        <v>8260101813.6000004</v>
      </c>
      <c r="S551" s="5">
        <f>(Таблица1[[#This Row],[БСП ао - цена]]-AVERAGE(Таблица1[БСП ао - цена]))/_xlfn.STDEV.S(Таблица1[БСП ао - цена])</f>
        <v>-0.6452162499074422</v>
      </c>
      <c r="T551" s="5">
        <f>(Таблица1[[#This Row],[БСП ао - цена]]-MIN(Таблица1[БСП ао - цена]))/(MAX(Таблица1[БСП ао - цена])-MIN(Таблица1[БСП ао - цена]))</f>
        <v>0.12354660604092238</v>
      </c>
      <c r="U551" s="5">
        <f>(Таблица1[[#This Row],[СевСт-ао цена]]-AVERAGE(Таблица1[СевСт-ао цена]))/_xlfn.STDEV.S(Таблица1[СевСт-ао цена])</f>
        <v>0.49574383907952729</v>
      </c>
      <c r="V551" s="5">
        <f>(Таблица1[[#This Row],[СевСт-ао цена]]-MIN(Таблица1[СевСт-ао цена]))/(MAX(Таблица1[СевСт-ао цена])-MIN(Таблица1[СевСт-ао цена]))</f>
        <v>0.42778509034342466</v>
      </c>
      <c r="W551" s="5">
        <f>(Таблица1[[#This Row],[Аэрофлот - цена]]-AVERAGE(Таблица1[Аэрофлот - цена]))/_xlfn.STDEV.S(Таблица1[Аэрофлот - цена])</f>
        <v>2.5147965370633404E-2</v>
      </c>
      <c r="X551" s="5">
        <f>(Таблица1[[#This Row],[Аэрофлот - цена]]-MIN(Таблица1[Аэрофлот - цена]))/(MAX(Таблица1[Аэрофлот - цена])-MIN(Таблица1[Аэрофлот - цена]))</f>
        <v>0.30005321979776478</v>
      </c>
    </row>
    <row r="552" spans="1:24" x14ac:dyDescent="0.25">
      <c r="A552" s="1">
        <v>44053</v>
      </c>
      <c r="B552" s="6">
        <v>44</v>
      </c>
      <c r="C552" s="6">
        <v>965.6</v>
      </c>
      <c r="D552" s="6">
        <v>86.1</v>
      </c>
      <c r="E552">
        <v>4927040</v>
      </c>
      <c r="F552">
        <v>5967921</v>
      </c>
      <c r="G552">
        <v>127572090</v>
      </c>
      <c r="H552" s="5">
        <f>(Таблица1[[#This Row],[БСП ао - цена]]-B551)/B551</f>
        <v>2.1592755978639418E-2</v>
      </c>
      <c r="I552" s="5">
        <f>(Таблица1[[#This Row],[СевСт-ао цена]]-C551)/C551</f>
        <v>4.4117647058823609E-2</v>
      </c>
      <c r="J552" s="5">
        <f>(Таблица1[[#This Row],[Аэрофлот - цена]]-D551)/D551</f>
        <v>5.6701030927834933E-2</v>
      </c>
      <c r="K552" s="5">
        <f>LN(Таблица1[[#This Row],[БСП ао - объём]])</f>
        <v>15.410248960023692</v>
      </c>
      <c r="L552" s="5">
        <f>LN(Таблица1[[#This Row],[СевСт-ао - объём]])</f>
        <v>15.601909183512705</v>
      </c>
      <c r="M552" s="5">
        <f>LN(Таблица1[[#This Row],[Аэрофлот - объём]])</f>
        <v>18.664192174542457</v>
      </c>
      <c r="N552" s="6">
        <f>Таблица1[[#This Row],[БСП ао - цена]]*10</f>
        <v>440</v>
      </c>
      <c r="O552" s="6">
        <f>Таблица1[[#This Row],[Аэрофлот - цена]]*10</f>
        <v>861</v>
      </c>
      <c r="P552" s="5">
        <f>Таблица1[[#This Row],[БСП ао - объём]]*Таблица1[[#This Row],[БСП ао - цена]]</f>
        <v>216789760</v>
      </c>
      <c r="Q552" s="5">
        <f>Таблица1[[#This Row],[СевСт-ао - объём]]*Таблица1[[#This Row],[СевСт-ао цена]]</f>
        <v>5762624517.6000004</v>
      </c>
      <c r="R552" s="5">
        <f>Таблица1[[#This Row],[Аэрофлот - объём]]*Таблица1[[#This Row],[Аэрофлот - цена]]</f>
        <v>10983956949</v>
      </c>
      <c r="S552" s="5">
        <f>(Таблица1[[#This Row],[БСП ао - цена]]-AVERAGE(Таблица1[БСП ао - цена]))/_xlfn.STDEV.S(Таблица1[БСП ао - цена])</f>
        <v>-0.61484729986098818</v>
      </c>
      <c r="T552" s="5">
        <f>(Таблица1[[#This Row],[БСП ао - цена]]-MIN(Таблица1[БСП ао - цена]))/(MAX(Таблица1[БСП ао - цена])-MIN(Таблица1[БСП ао - цена]))</f>
        <v>0.12958752841831764</v>
      </c>
      <c r="U552" s="5">
        <f>(Таблица1[[#This Row],[СевСт-ао цена]]-AVERAGE(Таблица1[СевСт-ао цена]))/_xlfn.STDEV.S(Таблица1[СевСт-ао цена])</f>
        <v>0.60292863211176173</v>
      </c>
      <c r="V552" s="5">
        <f>(Таблица1[[#This Row],[СевСт-ао цена]]-MIN(Таблица1[СевСт-ао цена]))/(MAX(Таблица1[СевСт-ао цена])-MIN(Таблица1[СевСт-ао цена]))</f>
        <v>0.45219576403015432</v>
      </c>
      <c r="W552" s="5">
        <f>(Таблица1[[#This Row],[Аэрофлот - цена]]-AVERAGE(Таблица1[Аэрофлот - цена]))/_xlfn.STDEV.S(Таблица1[Аэрофлот - цена])</f>
        <v>0.1407408383977857</v>
      </c>
      <c r="X552" s="5">
        <f>(Таблица1[[#This Row],[Аэрофлот - цена]]-MIN(Таблица1[Аэрофлот - цена]))/(MAX(Таблица1[Аэрофлот - цена])-MIN(Таблица1[Аэрофлот - цена]))</f>
        <v>0.32464076636508776</v>
      </c>
    </row>
    <row r="553" spans="1:24" x14ac:dyDescent="0.25">
      <c r="A553" s="1">
        <v>44060</v>
      </c>
      <c r="B553" s="6">
        <v>43.97</v>
      </c>
      <c r="C553" s="6">
        <v>960.2</v>
      </c>
      <c r="D553" s="6">
        <v>83.12</v>
      </c>
      <c r="E553">
        <v>3403200</v>
      </c>
      <c r="F553">
        <v>4070228</v>
      </c>
      <c r="G553">
        <v>30992440</v>
      </c>
      <c r="H553" s="5">
        <f>(Таблица1[[#This Row],[БСП ао - цена]]-B552)/B552</f>
        <v>-6.8181818181820768E-4</v>
      </c>
      <c r="I553" s="5">
        <f>(Таблица1[[#This Row],[СевСт-ао цена]]-C552)/C552</f>
        <v>-5.5923777961888743E-3</v>
      </c>
      <c r="J553" s="5">
        <f>(Таблица1[[#This Row],[Аэрофлот - цена]]-D552)/D552</f>
        <v>-3.4610917537746692E-2</v>
      </c>
      <c r="K553" s="5">
        <f>LN(Таблица1[[#This Row],[БСП ао - объём]])</f>
        <v>15.040226723428109</v>
      </c>
      <c r="L553" s="5">
        <f>LN(Таблица1[[#This Row],[СевСт-ао - объём]])</f>
        <v>15.219209575505754</v>
      </c>
      <c r="M553" s="5">
        <f>LN(Таблица1[[#This Row],[Аэрофлот - объём]])</f>
        <v>17.249253861740318</v>
      </c>
      <c r="N553" s="6">
        <f>Таблица1[[#This Row],[БСП ао - цена]]*10</f>
        <v>439.7</v>
      </c>
      <c r="O553" s="6">
        <f>Таблица1[[#This Row],[Аэрофлот - цена]]*10</f>
        <v>831.2</v>
      </c>
      <c r="P553" s="5">
        <f>Таблица1[[#This Row],[БСП ао - объём]]*Таблица1[[#This Row],[БСП ао - цена]]</f>
        <v>149638704</v>
      </c>
      <c r="Q553" s="5">
        <f>Таблица1[[#This Row],[СевСт-ао - объём]]*Таблица1[[#This Row],[СевСт-ао цена]]</f>
        <v>3908232925.6000004</v>
      </c>
      <c r="R553" s="5">
        <f>Таблица1[[#This Row],[Аэрофлот - объём]]*Таблица1[[#This Row],[Аэрофлот - цена]]</f>
        <v>2576091612.8000002</v>
      </c>
      <c r="S553" s="5">
        <f>(Таблица1[[#This Row],[БСП ао - цена]]-AVERAGE(Таблица1[БСП ао - цена]))/_xlfn.STDEV.S(Таблица1[БСП ао - цена])</f>
        <v>-0.61582694341087385</v>
      </c>
      <c r="T553" s="5">
        <f>(Таблица1[[#This Row],[БСП ао - цена]]-MIN(Таблица1[БСП ао - цена]))/(MAX(Таблица1[БСП ао - цена])-MIN(Таблица1[БСП ао - цена]))</f>
        <v>0.1293926599545307</v>
      </c>
      <c r="U553" s="5">
        <f>(Таблица1[[#This Row],[СевСт-ао цена]]-AVERAGE(Таблица1[СевСт-ао цена]))/_xlfn.STDEV.S(Таблица1[СевСт-ао цена])</f>
        <v>0.58874240950455436</v>
      </c>
      <c r="V553" s="5">
        <f>(Таблица1[[#This Row],[СевСт-ао цена]]-MIN(Таблица1[СевСт-ао цена]))/(MAX(Таблица1[СевСт-ао цена])-MIN(Таблица1[СевСт-ао цена]))</f>
        <v>0.44896493957161665</v>
      </c>
      <c r="W553" s="5">
        <f>(Таблица1[[#This Row],[Аэрофлот - цена]]-AVERAGE(Таблица1[Аэрофлот - цена]))/_xlfn.STDEV.S(Таблица1[Аэрофлот - цена])</f>
        <v>6.6180933285033883E-2</v>
      </c>
      <c r="X553" s="5">
        <f>(Таблица1[[#This Row],[Аэрофлот - цена]]-MIN(Таблица1[Аэрофлот - цена]))/(MAX(Таблица1[Аэрофлот - цена])-MIN(Таблица1[Аэрофлот - цена]))</f>
        <v>0.30878126663118682</v>
      </c>
    </row>
    <row r="554" spans="1:24" x14ac:dyDescent="0.25">
      <c r="A554" s="1">
        <v>44067</v>
      </c>
      <c r="B554" s="6">
        <v>44.42</v>
      </c>
      <c r="C554" s="6">
        <v>943.6</v>
      </c>
      <c r="D554" s="6">
        <v>82.24</v>
      </c>
      <c r="E554">
        <v>3490640</v>
      </c>
      <c r="F554">
        <v>3224677</v>
      </c>
      <c r="G554">
        <v>25585110</v>
      </c>
      <c r="H554" s="5">
        <f>(Таблица1[[#This Row],[БСП ао - цена]]-B553)/B553</f>
        <v>1.0234250625426492E-2</v>
      </c>
      <c r="I554" s="5">
        <f>(Таблица1[[#This Row],[СевСт-ао цена]]-C553)/C553</f>
        <v>-1.7288064986461175E-2</v>
      </c>
      <c r="J554" s="5">
        <f>(Таблица1[[#This Row],[Аэрофлот - цена]]-D553)/D553</f>
        <v>-1.0587102983638229E-2</v>
      </c>
      <c r="K554" s="5">
        <f>LN(Таблица1[[#This Row],[БСП ао - объём]])</f>
        <v>15.065595658455178</v>
      </c>
      <c r="L554" s="5">
        <f>LN(Таблица1[[#This Row],[СевСт-ао - объём]])</f>
        <v>14.9863433481574</v>
      </c>
      <c r="M554" s="5">
        <f>LN(Таблица1[[#This Row],[Аэрофлот - объём]])</f>
        <v>17.057521099606262</v>
      </c>
      <c r="N554" s="6">
        <f>Таблица1[[#This Row],[БСП ао - цена]]*10</f>
        <v>444.20000000000005</v>
      </c>
      <c r="O554" s="6">
        <f>Таблица1[[#This Row],[Аэрофлот - цена]]*10</f>
        <v>822.4</v>
      </c>
      <c r="P554" s="5">
        <f>Таблица1[[#This Row],[БСП ао - объём]]*Таблица1[[#This Row],[БСП ао - цена]]</f>
        <v>155054228.80000001</v>
      </c>
      <c r="Q554" s="5">
        <f>Таблица1[[#This Row],[СевСт-ао - объём]]*Таблица1[[#This Row],[СевСт-ао цена]]</f>
        <v>3042805217.2000003</v>
      </c>
      <c r="R554" s="5">
        <f>Таблица1[[#This Row],[Аэрофлот - объём]]*Таблица1[[#This Row],[Аэрофлот - цена]]</f>
        <v>2104119446.3999999</v>
      </c>
      <c r="S554" s="5">
        <f>(Таблица1[[#This Row],[БСП ао - цена]]-AVERAGE(Таблица1[БСП ао - цена]))/_xlfn.STDEV.S(Таблица1[БСП ао - цена])</f>
        <v>-0.60113229016258962</v>
      </c>
      <c r="T554" s="5">
        <f>(Таблица1[[#This Row],[БСП ао - цена]]-MIN(Таблица1[БСП ао - цена]))/(MAX(Таблица1[БСП ао - цена])-MIN(Таблица1[БСП ао - цена]))</f>
        <v>0.13231568691133486</v>
      </c>
      <c r="U554" s="5">
        <f>(Таблица1[[#This Row],[СевСт-ао цена]]-AVERAGE(Таблица1[СевСт-ао цена]))/_xlfn.STDEV.S(Таблица1[СевСт-ао цена])</f>
        <v>0.54513291037869427</v>
      </c>
      <c r="V554" s="5">
        <f>(Таблица1[[#This Row],[СевСт-ао цена]]-MIN(Таблица1[СевСт-ао цена]))/(MAX(Таблица1[СевСт-ао цена])-MIN(Таблица1[СевСт-ао цена]))</f>
        <v>0.43903314586574127</v>
      </c>
      <c r="W554" s="5">
        <f>(Таблица1[[#This Row],[Аэрофлот - цена]]-AVERAGE(Таблица1[Аэрофлот - цена]))/_xlfn.STDEV.S(Таблица1[Аэрофлот - цена])</f>
        <v>4.4163243184623634E-2</v>
      </c>
      <c r="X554" s="5">
        <f>(Таблица1[[#This Row],[Аэрофлот - цена]]-MIN(Таблица1[Аэрофлот - цена]))/(MAX(Таблица1[Аэрофлот - цена])-MIN(Таблица1[Аэрофлот - цена]))</f>
        <v>0.30409792442788713</v>
      </c>
    </row>
    <row r="555" spans="1:24" x14ac:dyDescent="0.25">
      <c r="A555" s="1">
        <v>44074</v>
      </c>
      <c r="B555" s="6">
        <v>42.45</v>
      </c>
      <c r="C555" s="6">
        <v>947.4</v>
      </c>
      <c r="D555" s="6">
        <v>81.8</v>
      </c>
      <c r="E555">
        <v>2506130</v>
      </c>
      <c r="F555">
        <v>6435440</v>
      </c>
      <c r="G555">
        <v>35469680</v>
      </c>
      <c r="H555" s="5">
        <f>(Таблица1[[#This Row],[БСП ао - цена]]-B554)/B554</f>
        <v>-4.4349392165691101E-2</v>
      </c>
      <c r="I555" s="5">
        <f>(Таблица1[[#This Row],[СевСт-ао цена]]-C554)/C554</f>
        <v>4.0271301398897355E-3</v>
      </c>
      <c r="J555" s="5">
        <f>(Таблица1[[#This Row],[Аэрофлот - цена]]-D554)/D554</f>
        <v>-5.3501945525291552E-3</v>
      </c>
      <c r="K555" s="5">
        <f>LN(Таблица1[[#This Row],[БСП ао - объём]])</f>
        <v>14.734250288591467</v>
      </c>
      <c r="L555" s="5">
        <f>LN(Таблица1[[#This Row],[СевСт-ао - объём]])</f>
        <v>15.677330772743204</v>
      </c>
      <c r="M555" s="5">
        <f>LN(Таблица1[[#This Row],[Аэрофлот - объём]])</f>
        <v>17.384188805000623</v>
      </c>
      <c r="N555" s="6">
        <f>Таблица1[[#This Row],[БСП ао - цена]]*10</f>
        <v>424.5</v>
      </c>
      <c r="O555" s="6">
        <f>Таблица1[[#This Row],[Аэрофлот - цена]]*10</f>
        <v>818</v>
      </c>
      <c r="P555" s="5">
        <f>Таблица1[[#This Row],[БСП ао - объём]]*Таблица1[[#This Row],[БСП ао - цена]]</f>
        <v>106385218.5</v>
      </c>
      <c r="Q555" s="5">
        <f>Таблица1[[#This Row],[СевСт-ао - объём]]*Таблица1[[#This Row],[СевСт-ао цена]]</f>
        <v>6096935856</v>
      </c>
      <c r="R555" s="5">
        <f>Таблица1[[#This Row],[Аэрофлот - объём]]*Таблица1[[#This Row],[Аэрофлот - цена]]</f>
        <v>2901419824</v>
      </c>
      <c r="S555" s="5">
        <f>(Таблица1[[#This Row],[БСП ао - цена]]-AVERAGE(Таблица1[БСП ао - цена]))/_xlfn.STDEV.S(Таблица1[БСП ао - цена])</f>
        <v>-0.66546221660507798</v>
      </c>
      <c r="T555" s="5">
        <f>(Таблица1[[#This Row],[БСП ао - цена]]-MIN(Таблица1[БСП ао - цена]))/(MAX(Таблица1[БСП ао - цена])-MIN(Таблица1[БСП ао - цена]))</f>
        <v>0.11951932445599223</v>
      </c>
      <c r="U555" s="5">
        <f>(Таблица1[[#This Row],[СевСт-ао цена]]-AVERAGE(Таблица1[СевСт-ао цена]))/_xlfn.STDEV.S(Таблица1[СевСт-ао цена])</f>
        <v>0.5551158077689512</v>
      </c>
      <c r="V555" s="5">
        <f>(Таблица1[[#This Row],[СевСт-ао цена]]-MIN(Таблица1[СевСт-ао цена]))/(MAX(Таблица1[СевСт-ао цена])-MIN(Таблица1[СевСт-ао цена]))</f>
        <v>0.44130668900323072</v>
      </c>
      <c r="W555" s="5">
        <f>(Таблица1[[#This Row],[Аэрофлот - цена]]-AVERAGE(Таблица1[Аэрофлот - цена]))/_xlfn.STDEV.S(Таблица1[Аэрофлот - цена])</f>
        <v>3.3154398134418686E-2</v>
      </c>
      <c r="X555" s="5">
        <f>(Таблица1[[#This Row],[Аэрофлот - цена]]-MIN(Таблица1[Аэрофлот - цена]))/(MAX(Таблица1[Аэрофлот - цена])-MIN(Таблица1[Аэрофлот - цена]))</f>
        <v>0.30175625332623734</v>
      </c>
    </row>
    <row r="556" spans="1:24" x14ac:dyDescent="0.25">
      <c r="A556" s="1">
        <v>44081</v>
      </c>
      <c r="B556" s="6">
        <v>42.82</v>
      </c>
      <c r="C556" s="6">
        <v>968</v>
      </c>
      <c r="D556" s="6">
        <v>81.72</v>
      </c>
      <c r="E556">
        <v>1299950</v>
      </c>
      <c r="F556">
        <v>6958480</v>
      </c>
      <c r="G556">
        <v>19356330</v>
      </c>
      <c r="H556" s="5">
        <f>(Таблица1[[#This Row],[БСП ао - цена]]-B555)/B555</f>
        <v>8.7161366313309174E-3</v>
      </c>
      <c r="I556" s="5">
        <f>(Таблица1[[#This Row],[СевСт-ао цена]]-C555)/C555</f>
        <v>2.1743719653789344E-2</v>
      </c>
      <c r="J556" s="5">
        <f>(Таблица1[[#This Row],[Аэрофлот - цена]]-D555)/D555</f>
        <v>-9.7799511002442897E-4</v>
      </c>
      <c r="K556" s="5">
        <f>LN(Таблица1[[#This Row],[БСП ао - объём]])</f>
        <v>14.07783636015364</v>
      </c>
      <c r="L556" s="5">
        <f>LN(Таблица1[[#This Row],[СевСт-ао - объём]])</f>
        <v>15.75547161765526</v>
      </c>
      <c r="M556" s="5">
        <f>LN(Таблица1[[#This Row],[Аэрофлот - объём]])</f>
        <v>16.778530055727074</v>
      </c>
      <c r="N556" s="6">
        <f>Таблица1[[#This Row],[БСП ао - цена]]*10</f>
        <v>428.2</v>
      </c>
      <c r="O556" s="6">
        <f>Таблица1[[#This Row],[Аэрофлот - цена]]*10</f>
        <v>817.2</v>
      </c>
      <c r="P556" s="5">
        <f>Таблица1[[#This Row],[БСП ао - объём]]*Таблица1[[#This Row],[БСП ао - цена]]</f>
        <v>55663859</v>
      </c>
      <c r="Q556" s="5">
        <f>Таблица1[[#This Row],[СевСт-ао - объём]]*Таблица1[[#This Row],[СевСт-ао цена]]</f>
        <v>6735808640</v>
      </c>
      <c r="R556" s="5">
        <f>Таблица1[[#This Row],[Аэрофлот - объём]]*Таблица1[[#This Row],[Аэрофлот - цена]]</f>
        <v>1581799287.5999999</v>
      </c>
      <c r="S556" s="5">
        <f>(Таблица1[[#This Row],[БСП ао - цена]]-AVERAGE(Таблица1[БСП ао - цена]))/_xlfn.STDEV.S(Таблица1[БСП ао - цена])</f>
        <v>-0.65337994615648887</v>
      </c>
      <c r="T556" s="5">
        <f>(Таблица1[[#This Row],[БСП ао - цена]]-MIN(Таблица1[БСП ао - цена]))/(MAX(Таблица1[БСП ао - цена])-MIN(Таблица1[БСП ао - цена]))</f>
        <v>0.12192270217603118</v>
      </c>
      <c r="U556" s="5">
        <f>(Таблица1[[#This Row],[СевСт-ао цена]]-AVERAGE(Таблица1[СевСт-ао цена]))/_xlfn.STDEV.S(Таблица1[СевСт-ао цена])</f>
        <v>0.60923361993718728</v>
      </c>
      <c r="V556" s="5">
        <f>(Таблица1[[#This Row],[СевСт-ао цена]]-MIN(Таблица1[СевСт-ао цена]))/(MAX(Таблица1[СевСт-ао цена])-MIN(Таблица1[СевСт-ао цена]))</f>
        <v>0.45363168601172671</v>
      </c>
      <c r="W556" s="5">
        <f>(Таблица1[[#This Row],[Аэрофлот - цена]]-AVERAGE(Таблица1[Аэрофлот - цена]))/_xlfn.STDEV.S(Таблица1[Аэрофлот - цена])</f>
        <v>3.1152789943472366E-2</v>
      </c>
      <c r="X556" s="5">
        <f>(Таблица1[[#This Row],[Аэрофлот - цена]]-MIN(Таблица1[Аэрофлот - цена]))/(MAX(Таблица1[Аэрофлот - цена])-MIN(Таблица1[Аэрофлот - цена]))</f>
        <v>0.30133049494411918</v>
      </c>
    </row>
    <row r="557" spans="1:24" x14ac:dyDescent="0.25">
      <c r="A557" s="1">
        <v>44088</v>
      </c>
      <c r="B557" s="6">
        <v>43.4</v>
      </c>
      <c r="C557" s="6">
        <v>976</v>
      </c>
      <c r="D557" s="6">
        <v>81.78</v>
      </c>
      <c r="E557">
        <v>1241890</v>
      </c>
      <c r="F557">
        <v>5612464</v>
      </c>
      <c r="G557">
        <v>31508860</v>
      </c>
      <c r="H557" s="5">
        <f>(Таблица1[[#This Row],[БСП ао - цена]]-B556)/B556</f>
        <v>1.354507239607656E-2</v>
      </c>
      <c r="I557" s="5">
        <f>(Таблица1[[#This Row],[СевСт-ао цена]]-C556)/C556</f>
        <v>8.2644628099173556E-3</v>
      </c>
      <c r="J557" s="5">
        <f>(Таблица1[[#This Row],[Аэрофлот - цена]]-D556)/D556</f>
        <v>7.3421439060208362E-4</v>
      </c>
      <c r="K557" s="5">
        <f>LN(Таблица1[[#This Row],[БСП ао - объём]])</f>
        <v>14.032144970725591</v>
      </c>
      <c r="L557" s="5">
        <f>LN(Таблица1[[#This Row],[СевСт-ао - объём]])</f>
        <v>15.540500396758178</v>
      </c>
      <c r="M557" s="5">
        <f>LN(Таблица1[[#This Row],[Аэрофлот - объём]])</f>
        <v>17.265779334088187</v>
      </c>
      <c r="N557" s="6">
        <f>Таблица1[[#This Row],[БСП ао - цена]]*10</f>
        <v>434</v>
      </c>
      <c r="O557" s="6">
        <f>Таблица1[[#This Row],[Аэрофлот - цена]]*10</f>
        <v>817.8</v>
      </c>
      <c r="P557" s="5">
        <f>Таблица1[[#This Row],[БСП ао - объём]]*Таблица1[[#This Row],[БСП ао - цена]]</f>
        <v>53898026</v>
      </c>
      <c r="Q557" s="5">
        <f>Таблица1[[#This Row],[СевСт-ао - объём]]*Таблица1[[#This Row],[СевСт-ао цена]]</f>
        <v>5477764864</v>
      </c>
      <c r="R557" s="5">
        <f>Таблица1[[#This Row],[Аэрофлот - объём]]*Таблица1[[#This Row],[Аэрофлот - цена]]</f>
        <v>2576794570.8000002</v>
      </c>
      <c r="S557" s="5">
        <f>(Таблица1[[#This Row],[БСП ао - цена]]-AVERAGE(Таблица1[БСП ао - цена]))/_xlfn.STDEV.S(Таблица1[БСП ао - цена])</f>
        <v>-0.63444017085870053</v>
      </c>
      <c r="T557" s="5">
        <f>(Таблица1[[#This Row],[БСП ао - цена]]-MIN(Таблица1[БСП ао - цена]))/(MAX(Таблица1[БСП ао - цена])-MIN(Таблица1[БСП ао - цена]))</f>
        <v>0.12569015914257875</v>
      </c>
      <c r="U557" s="5">
        <f>(Таблица1[[#This Row],[СевСт-ао цена]]-AVERAGE(Таблица1[СевСт-ао цена]))/_xlfn.STDEV.S(Таблица1[СевСт-ао цена])</f>
        <v>0.63025024602193913</v>
      </c>
      <c r="V557" s="5">
        <f>(Таблица1[[#This Row],[СевСт-ао цена]]-MIN(Таблица1[СевСт-ао цена]))/(MAX(Таблица1[СевСт-ао цена])-MIN(Таблица1[СевСт-ао цена]))</f>
        <v>0.45841809261696781</v>
      </c>
      <c r="W557" s="5">
        <f>(Таблица1[[#This Row],[Аэрофлот - цена]]-AVERAGE(Таблица1[Аэрофлот - цена]))/_xlfn.STDEV.S(Таблица1[Аэрофлот - цена])</f>
        <v>3.2653996086682194E-2</v>
      </c>
      <c r="X557" s="5">
        <f>(Таблица1[[#This Row],[Аэрофлот - цена]]-MIN(Таблица1[Аэрофлот - цена]))/(MAX(Таблица1[Аэрофлот - цена])-MIN(Таблица1[Аэрофлот - цена]))</f>
        <v>0.30164981373070782</v>
      </c>
    </row>
    <row r="558" spans="1:24" x14ac:dyDescent="0.25">
      <c r="A558" s="1">
        <v>44095</v>
      </c>
      <c r="B558" s="6">
        <v>43.09</v>
      </c>
      <c r="C558" s="6">
        <v>984.6</v>
      </c>
      <c r="D558" s="6">
        <v>74.180000000000007</v>
      </c>
      <c r="E558">
        <v>1332300</v>
      </c>
      <c r="F558">
        <v>4594218</v>
      </c>
      <c r="G558">
        <v>49207290</v>
      </c>
      <c r="H558" s="5">
        <f>(Таблица1[[#This Row],[БСП ао - цена]]-B557)/B557</f>
        <v>-7.1428571428570316E-3</v>
      </c>
      <c r="I558" s="5">
        <f>(Таблица1[[#This Row],[СевСт-ао цена]]-C557)/C557</f>
        <v>8.8114754098360896E-3</v>
      </c>
      <c r="J558" s="5">
        <f>(Таблица1[[#This Row],[Аэрофлот - цена]]-D557)/D557</f>
        <v>-9.2932257275617436E-2</v>
      </c>
      <c r="K558" s="5">
        <f>LN(Таблица1[[#This Row],[БСП ао - объём]])</f>
        <v>14.102417329948304</v>
      </c>
      <c r="L558" s="5">
        <f>LN(Таблица1[[#This Row],[СевСт-ао - объём]])</f>
        <v>15.340309114305139</v>
      </c>
      <c r="M558" s="5">
        <f>LN(Таблица1[[#This Row],[Аэрофлот - объём]])</f>
        <v>17.711552341218045</v>
      </c>
      <c r="N558" s="6">
        <f>Таблица1[[#This Row],[БСП ао - цена]]*10</f>
        <v>430.90000000000003</v>
      </c>
      <c r="O558" s="6">
        <f>Таблица1[[#This Row],[Аэрофлот - цена]]*10</f>
        <v>741.80000000000007</v>
      </c>
      <c r="P558" s="5">
        <f>Таблица1[[#This Row],[БСП ао - объём]]*Таблица1[[#This Row],[БСП ао - цена]]</f>
        <v>57408807.000000007</v>
      </c>
      <c r="Q558" s="5">
        <f>Таблица1[[#This Row],[СевСт-ао - объём]]*Таблица1[[#This Row],[СевСт-ао цена]]</f>
        <v>4523467042.8000002</v>
      </c>
      <c r="R558" s="5">
        <f>Таблица1[[#This Row],[Аэрофлот - объём]]*Таблица1[[#This Row],[Аэрофлот - цена]]</f>
        <v>3650196772.2000003</v>
      </c>
      <c r="S558" s="5">
        <f>(Таблица1[[#This Row],[БСП ао - цена]]-AVERAGE(Таблица1[БСП ао - цена]))/_xlfn.STDEV.S(Таблица1[БСП ао - цена])</f>
        <v>-0.64456315420751831</v>
      </c>
      <c r="T558" s="5">
        <f>(Таблица1[[#This Row],[БСП ао - цена]]-MIN(Таблица1[БСП ао - цена]))/(MAX(Таблица1[БСП ао - цена])-MIN(Таблица1[БСП ао - цена]))</f>
        <v>0.1236765183501137</v>
      </c>
      <c r="U558" s="5">
        <f>(Таблица1[[#This Row],[СевСт-ао цена]]-AVERAGE(Таблица1[СевСт-ао цена]))/_xlfn.STDEV.S(Таблица1[СевСт-ао цена])</f>
        <v>0.65284311906304737</v>
      </c>
      <c r="V558" s="5">
        <f>(Таблица1[[#This Row],[СевСт-ао цена]]-MIN(Таблица1[СевСт-ао цена]))/(MAX(Таблица1[СевСт-ао цена])-MIN(Таблица1[СевСт-ао цена]))</f>
        <v>0.46356347971760198</v>
      </c>
      <c r="W558" s="5">
        <f>(Таблица1[[#This Row],[Аэрофлот - цена]]-AVERAGE(Таблица1[Аэрофлот - цена]))/_xlfn.STDEV.S(Таблица1[Аэрофлот - цена])</f>
        <v>-0.15749878205322224</v>
      </c>
      <c r="X558" s="5">
        <f>(Таблица1[[#This Row],[Аэрофлот - цена]]-MIN(Таблица1[Аэрофлот - цена]))/(MAX(Таблица1[Аэрофлот - цена])-MIN(Таблица1[Аэрофлот - цена]))</f>
        <v>0.26120276742948378</v>
      </c>
    </row>
    <row r="559" spans="1:24" x14ac:dyDescent="0.25">
      <c r="A559" s="1">
        <v>44102</v>
      </c>
      <c r="B559" s="6">
        <v>42.26</v>
      </c>
      <c r="C559" s="6">
        <v>1001.6</v>
      </c>
      <c r="D559" s="6">
        <v>69</v>
      </c>
      <c r="E559">
        <v>1535390</v>
      </c>
      <c r="F559">
        <v>4520270</v>
      </c>
      <c r="G559">
        <v>60384280</v>
      </c>
      <c r="H559" s="5">
        <f>(Таблица1[[#This Row],[БСП ао - цена]]-B558)/B558</f>
        <v>-1.92620097470412E-2</v>
      </c>
      <c r="I559" s="5">
        <f>(Таблица1[[#This Row],[СевСт-ао цена]]-C558)/C558</f>
        <v>1.7265894779605932E-2</v>
      </c>
      <c r="J559" s="5">
        <f>(Таблица1[[#This Row],[Аэрофлот - цена]]-D558)/D558</f>
        <v>-6.9830142895659295E-2</v>
      </c>
      <c r="K559" s="5">
        <f>LN(Таблица1[[#This Row],[БСП ао - объём]])</f>
        <v>14.244294978393933</v>
      </c>
      <c r="L559" s="5">
        <f>LN(Таблица1[[#This Row],[СевСт-ао - объём]])</f>
        <v>15.324082284537653</v>
      </c>
      <c r="M559" s="5">
        <f>LN(Таблица1[[#This Row],[Аэрофлот - объём]])</f>
        <v>17.916239364129595</v>
      </c>
      <c r="N559" s="6">
        <f>Таблица1[[#This Row],[БСП ао - цена]]*10</f>
        <v>422.59999999999997</v>
      </c>
      <c r="O559" s="6">
        <f>Таблица1[[#This Row],[Аэрофлот - цена]]*10</f>
        <v>690</v>
      </c>
      <c r="P559" s="5">
        <f>Таблица1[[#This Row],[БСП ао - объём]]*Таблица1[[#This Row],[БСП ао - цена]]</f>
        <v>64885581.399999999</v>
      </c>
      <c r="Q559" s="5">
        <f>Таблица1[[#This Row],[СевСт-ао - объём]]*Таблица1[[#This Row],[СевСт-ао цена]]</f>
        <v>4527502432</v>
      </c>
      <c r="R559" s="5">
        <f>Таблица1[[#This Row],[Аэрофлот - объём]]*Таблица1[[#This Row],[Аэрофлот - цена]]</f>
        <v>4166515320</v>
      </c>
      <c r="S559" s="5">
        <f>(Таблица1[[#This Row],[БСП ао - цена]]-AVERAGE(Таблица1[БСП ао - цена]))/_xlfn.STDEV.S(Таблица1[БСП ао - цена])</f>
        <v>-0.67166662575435376</v>
      </c>
      <c r="T559" s="5">
        <f>(Таблица1[[#This Row],[БСП ао - цена]]-MIN(Таблица1[БСП ао - цена]))/(MAX(Таблица1[БСП ао - цена])-MIN(Таблица1[БСП ао - цена]))</f>
        <v>0.11828515751867488</v>
      </c>
      <c r="U559" s="5">
        <f>(Таблица1[[#This Row],[СевСт-ао цена]]-AVERAGE(Таблица1[СевСт-ао цена]))/_xlfn.STDEV.S(Таблица1[СевСт-ао цена])</f>
        <v>0.69750344949314502</v>
      </c>
      <c r="V559" s="5">
        <f>(Таблица1[[#This Row],[СевСт-ао цена]]-MIN(Таблица1[СевСт-ао цена]))/(MAX(Таблица1[СевСт-ао цена])-MIN(Таблица1[СевСт-ао цена]))</f>
        <v>0.47373459375373933</v>
      </c>
      <c r="W559" s="5">
        <f>(Таблица1[[#This Row],[Аэрофлот - цена]]-AVERAGE(Таблица1[Аэрофлот - цена]))/_xlfn.STDEV.S(Таблица1[Аэрофлот - цена])</f>
        <v>-0.28710291241699948</v>
      </c>
      <c r="X559" s="5">
        <f>(Таблица1[[#This Row],[Аэрофлот - цена]]-MIN(Таблица1[Аэрофлот - цена]))/(MAX(Таблица1[Аэрофлот - цена])-MIN(Таблица1[Аэрофлот - цена]))</f>
        <v>0.23363491218733368</v>
      </c>
    </row>
    <row r="560" spans="1:24" x14ac:dyDescent="0.25">
      <c r="A560" s="1">
        <v>44109</v>
      </c>
      <c r="B560" s="6">
        <v>41.65</v>
      </c>
      <c r="C560" s="6">
        <v>999.6</v>
      </c>
      <c r="D560" s="6">
        <v>60.26</v>
      </c>
      <c r="E560">
        <v>1878800</v>
      </c>
      <c r="F560">
        <v>3559063</v>
      </c>
      <c r="G560">
        <v>260814850</v>
      </c>
      <c r="H560" s="5">
        <f>(Таблица1[[#This Row],[БСП ао - цена]]-B559)/B559</f>
        <v>-1.443445338381447E-2</v>
      </c>
      <c r="I560" s="5">
        <f>(Таблица1[[#This Row],[СевСт-ао цена]]-C559)/C559</f>
        <v>-1.9968051118210862E-3</v>
      </c>
      <c r="J560" s="5">
        <f>(Таблица1[[#This Row],[Аэрофлот - цена]]-D559)/D559</f>
        <v>-0.12666666666666671</v>
      </c>
      <c r="K560" s="5">
        <f>LN(Таблица1[[#This Row],[БСП ао - объём]])</f>
        <v>14.446143833134977</v>
      </c>
      <c r="L560" s="5">
        <f>LN(Таблица1[[#This Row],[СевСт-ао - объём]])</f>
        <v>15.085007865937232</v>
      </c>
      <c r="M560" s="5">
        <f>LN(Таблица1[[#This Row],[Аэрофлот - объём]])</f>
        <v>19.379321326579792</v>
      </c>
      <c r="N560" s="6">
        <f>Таблица1[[#This Row],[БСП ао - цена]]*10</f>
        <v>416.5</v>
      </c>
      <c r="O560" s="6">
        <f>Таблица1[[#This Row],[Аэрофлот - цена]]*10</f>
        <v>602.6</v>
      </c>
      <c r="P560" s="5">
        <f>Таблица1[[#This Row],[БСП ао - объём]]*Таблица1[[#This Row],[БСП ао - цена]]</f>
        <v>78252020</v>
      </c>
      <c r="Q560" s="5">
        <f>Таблица1[[#This Row],[СевСт-ао - объём]]*Таблица1[[#This Row],[СевСт-ао цена]]</f>
        <v>3557639374.8000002</v>
      </c>
      <c r="R560" s="5">
        <f>Таблица1[[#This Row],[Аэрофлот - объём]]*Таблица1[[#This Row],[Аэрофлот - цена]]</f>
        <v>15716702861</v>
      </c>
      <c r="S560" s="5">
        <f>(Таблица1[[#This Row],[БСП ао - цена]]-AVERAGE(Таблица1[БСП ао - цена]))/_xlfn.STDEV.S(Таблица1[БСП ао - цена])</f>
        <v>-0.69158604460202777</v>
      </c>
      <c r="T560" s="5">
        <f>(Таблица1[[#This Row],[БСП ао - цена]]-MIN(Таблица1[БСП ао - цена]))/(MAX(Таблица1[БСП ао - цена])-MIN(Таблица1[БСП ао - цена]))</f>
        <v>0.11432283208834036</v>
      </c>
      <c r="U560" s="5">
        <f>(Таблица1[[#This Row],[СевСт-ао цена]]-AVERAGE(Таблица1[СевСт-ао цена]))/_xlfn.STDEV.S(Таблица1[СевСт-ао цена])</f>
        <v>0.69224929297195703</v>
      </c>
      <c r="V560" s="5">
        <f>(Таблица1[[#This Row],[СевСт-ао цена]]-MIN(Таблица1[СевСт-ао цена]))/(MAX(Таблица1[СевСт-ао цена])-MIN(Таблица1[СевСт-ао цена]))</f>
        <v>0.47253799210242903</v>
      </c>
      <c r="W560" s="5">
        <f>(Таблица1[[#This Row],[Аэрофлот - цена]]-AVERAGE(Таблица1[Аэрофлот - цена]))/_xlfn.STDEV.S(Таблица1[Аэрофлот - цена])</f>
        <v>-0.50577860727788981</v>
      </c>
      <c r="X560" s="5">
        <f>(Таблица1[[#This Row],[Аэрофлот - цена]]-MIN(Таблица1[Аэрофлот - цена]))/(MAX(Таблица1[Аэрофлот - цена])-MIN(Таблица1[Аэрофлот - цена]))</f>
        <v>0.187120808940926</v>
      </c>
    </row>
    <row r="561" spans="1:24" x14ac:dyDescent="0.25">
      <c r="A561" s="1">
        <v>44116</v>
      </c>
      <c r="B561" s="6">
        <v>42</v>
      </c>
      <c r="C561" s="6">
        <v>995.2</v>
      </c>
      <c r="D561" s="6">
        <v>58.2</v>
      </c>
      <c r="E561">
        <v>1724990</v>
      </c>
      <c r="F561">
        <v>3144141</v>
      </c>
      <c r="G561">
        <v>188410980</v>
      </c>
      <c r="H561" s="5">
        <f>(Таблица1[[#This Row],[БСП ао - цена]]-B560)/B560</f>
        <v>8.4033613445378495E-3</v>
      </c>
      <c r="I561" s="5">
        <f>(Таблица1[[#This Row],[СевСт-ао цена]]-C560)/C560</f>
        <v>-4.4017607042816896E-3</v>
      </c>
      <c r="J561" s="5">
        <f>(Таблица1[[#This Row],[Аэрофлот - цена]]-D560)/D560</f>
        <v>-3.4185197477596997E-2</v>
      </c>
      <c r="K561" s="5">
        <f>LN(Таблица1[[#This Row],[БСП ао - объём]])</f>
        <v>14.360731811329345</v>
      </c>
      <c r="L561" s="5">
        <f>LN(Таблица1[[#This Row],[СевСт-ао - объём]])</f>
        <v>14.961051278853867</v>
      </c>
      <c r="M561" s="5">
        <f>LN(Таблица1[[#This Row],[Аэрофлот - объём]])</f>
        <v>19.054136198663087</v>
      </c>
      <c r="N561" s="6">
        <f>Таблица1[[#This Row],[БСП ао - цена]]*10</f>
        <v>420</v>
      </c>
      <c r="O561" s="6">
        <f>Таблица1[[#This Row],[Аэрофлот - цена]]*10</f>
        <v>582</v>
      </c>
      <c r="P561" s="5">
        <f>Таблица1[[#This Row],[БСП ао - объём]]*Таблица1[[#This Row],[БСП ао - цена]]</f>
        <v>72449580</v>
      </c>
      <c r="Q561" s="5">
        <f>Таблица1[[#This Row],[СевСт-ао - объём]]*Таблица1[[#This Row],[СевСт-ао цена]]</f>
        <v>3129049123.2000003</v>
      </c>
      <c r="R561" s="5">
        <f>Таблица1[[#This Row],[Аэрофлот - объём]]*Таблица1[[#This Row],[Аэрофлот - цена]]</f>
        <v>10965519036</v>
      </c>
      <c r="S561" s="5">
        <f>(Таблица1[[#This Row],[БСП ао - цена]]-AVERAGE(Таблица1[БСП ао - цена]))/_xlfn.STDEV.S(Таблица1[БСП ао - цена])</f>
        <v>-0.68015686985336232</v>
      </c>
      <c r="T561" s="5">
        <f>(Таблица1[[#This Row],[БСП ао - цена]]-MIN(Таблица1[БСП ао - цена]))/(MAX(Таблица1[БСП ао - цена])-MIN(Таблица1[БСП ао - цена]))</f>
        <v>0.11659629749918805</v>
      </c>
      <c r="U561" s="5">
        <f>(Таблица1[[#This Row],[СевСт-ао цена]]-AVERAGE(Таблица1[СевСт-ао цена]))/_xlfn.STDEV.S(Таблица1[СевСт-ао цена])</f>
        <v>0.68069014862534361</v>
      </c>
      <c r="V561" s="5">
        <f>(Таблица1[[#This Row],[СевСт-ао цена]]-MIN(Таблица1[СевСт-ао цена]))/(MAX(Таблица1[СевСт-ао цена])-MIN(Таблица1[СевСт-ао цена]))</f>
        <v>0.46990546846954651</v>
      </c>
      <c r="W561" s="5">
        <f>(Таблица1[[#This Row],[Аэрофлот - цена]]-AVERAGE(Таблица1[Аэрофлот - цена]))/_xlfn.STDEV.S(Таблица1[Аэрофлот - цена])</f>
        <v>-0.55732001819475863</v>
      </c>
      <c r="X561" s="5">
        <f>(Таблица1[[#This Row],[Аэрофлот - цена]]-MIN(Таблица1[Аэрофлот - цена]))/(MAX(Таблица1[Аэрофлот - цена])-MIN(Таблица1[Аэрофлот - цена]))</f>
        <v>0.17615753060138373</v>
      </c>
    </row>
    <row r="562" spans="1:24" x14ac:dyDescent="0.25">
      <c r="A562" s="1">
        <v>44123</v>
      </c>
      <c r="B562" s="6">
        <v>45.06</v>
      </c>
      <c r="C562" s="6">
        <v>1067</v>
      </c>
      <c r="D562" s="6">
        <v>59.82</v>
      </c>
      <c r="E562">
        <v>5874590</v>
      </c>
      <c r="F562">
        <v>5049890</v>
      </c>
      <c r="G562">
        <v>95454220</v>
      </c>
      <c r="H562" s="5">
        <f>(Таблица1[[#This Row],[БСП ао - цена]]-B561)/B561</f>
        <v>7.2857142857142912E-2</v>
      </c>
      <c r="I562" s="5">
        <f>(Таблица1[[#This Row],[СевСт-ао цена]]-C561)/C561</f>
        <v>7.2146302250803804E-2</v>
      </c>
      <c r="J562" s="5">
        <f>(Таблица1[[#This Row],[Аэрофлот - цена]]-D561)/D561</f>
        <v>2.7835051546391706E-2</v>
      </c>
      <c r="K562" s="5">
        <f>LN(Таблица1[[#This Row],[БСП ао - объём]])</f>
        <v>15.586146828325212</v>
      </c>
      <c r="L562" s="5">
        <f>LN(Таблица1[[#This Row],[СевСт-ао - объём]])</f>
        <v>15.43487701883609</v>
      </c>
      <c r="M562" s="5">
        <f>LN(Таблица1[[#This Row],[Аэрофлот - объём]])</f>
        <v>18.374157318787852</v>
      </c>
      <c r="N562" s="6">
        <f>Таблица1[[#This Row],[БСП ао - цена]]*10</f>
        <v>450.6</v>
      </c>
      <c r="O562" s="6">
        <f>Таблица1[[#This Row],[Аэрофлот - цена]]*10</f>
        <v>598.20000000000005</v>
      </c>
      <c r="P562" s="5">
        <f>Таблица1[[#This Row],[БСП ао - объём]]*Таблица1[[#This Row],[БСП ао - цена]]</f>
        <v>264709025.40000001</v>
      </c>
      <c r="Q562" s="5">
        <f>Таблица1[[#This Row],[СевСт-ао - объём]]*Таблица1[[#This Row],[СевСт-ао цена]]</f>
        <v>5388232630</v>
      </c>
      <c r="R562" s="5">
        <f>Таблица1[[#This Row],[Аэрофлот - объём]]*Таблица1[[#This Row],[Аэрофлот - цена]]</f>
        <v>5710071440.3999996</v>
      </c>
      <c r="S562" s="5">
        <f>(Таблица1[[#This Row],[БСП ао - цена]]-AVERAGE(Таблица1[БСП ао - цена]))/_xlfn.STDEV.S(Таблица1[БСП ао - цена])</f>
        <v>-0.58023322776502995</v>
      </c>
      <c r="T562" s="5">
        <f>(Таблица1[[#This Row],[БСП ао - цена]]-MIN(Таблица1[БСП ао - цена]))/(MAX(Таблица1[БСП ао - цена])-MIN(Таблица1[БСП ао - цена]))</f>
        <v>0.13647288080545633</v>
      </c>
      <c r="U562" s="5">
        <f>(Таблица1[[#This Row],[СевСт-ао цена]]-AVERAGE(Таблица1[СевСт-ао цена]))/_xlfn.STDEV.S(Таблица1[СевСт-ао цена])</f>
        <v>0.86931436773599113</v>
      </c>
      <c r="V562" s="5">
        <f>(Таблица1[[#This Row],[СевСт-ао цена]]-MIN(Таблица1[СевСт-ао цена]))/(MAX(Таблица1[СевСт-ао цена])-MIN(Таблица1[СевСт-ао цена]))</f>
        <v>0.51286346775158553</v>
      </c>
      <c r="W562" s="5">
        <f>(Таблица1[[#This Row],[Аэрофлот - цена]]-AVERAGE(Таблица1[Аэрофлот - цена]))/_xlfn.STDEV.S(Таблица1[Аэрофлот - цена])</f>
        <v>-0.51678745232809475</v>
      </c>
      <c r="X562" s="5">
        <f>(Таблица1[[#This Row],[Аэрофлот - цена]]-MIN(Таблица1[Аэрофлот - цена]))/(MAX(Таблица1[Аэрофлот - цена])-MIN(Таблица1[Аэрофлот - цена]))</f>
        <v>0.18477913783927619</v>
      </c>
    </row>
    <row r="563" spans="1:24" x14ac:dyDescent="0.25">
      <c r="A563" s="1">
        <v>44130</v>
      </c>
      <c r="B563" s="6">
        <v>43.46</v>
      </c>
      <c r="C563" s="6">
        <v>1085</v>
      </c>
      <c r="D563" s="6">
        <v>57.3</v>
      </c>
      <c r="E563">
        <v>3789700</v>
      </c>
      <c r="F563">
        <v>5950188</v>
      </c>
      <c r="G563">
        <v>151219850</v>
      </c>
      <c r="H563" s="5">
        <f>(Таблица1[[#This Row],[БСП ао - цена]]-B562)/B562</f>
        <v>-3.5508211273857108E-2</v>
      </c>
      <c r="I563" s="5">
        <f>(Таблица1[[#This Row],[СевСт-ао цена]]-C562)/C562</f>
        <v>1.6869728209934397E-2</v>
      </c>
      <c r="J563" s="5">
        <f>(Таблица1[[#This Row],[Аэрофлот - цена]]-D562)/D562</f>
        <v>-4.2126379137412288E-2</v>
      </c>
      <c r="K563" s="5">
        <f>LN(Таблица1[[#This Row],[БСП ао - объём]])</f>
        <v>15.147797418252811</v>
      </c>
      <c r="L563" s="5">
        <f>LN(Таблица1[[#This Row],[СевСт-ао - объём]])</f>
        <v>15.598933373661305</v>
      </c>
      <c r="M563" s="5">
        <f>LN(Таблица1[[#This Row],[Аэрофлот - объём]])</f>
        <v>18.834245296161622</v>
      </c>
      <c r="N563" s="6">
        <f>Таблица1[[#This Row],[БСП ао - цена]]*10</f>
        <v>434.6</v>
      </c>
      <c r="O563" s="6">
        <f>Таблица1[[#This Row],[Аэрофлот - цена]]*10</f>
        <v>573</v>
      </c>
      <c r="P563" s="5">
        <f>Таблица1[[#This Row],[БСП ао - объём]]*Таблица1[[#This Row],[БСП ао - цена]]</f>
        <v>164700362</v>
      </c>
      <c r="Q563" s="5">
        <f>Таблица1[[#This Row],[СевСт-ао - объём]]*Таблица1[[#This Row],[СевСт-ао цена]]</f>
        <v>6455953980</v>
      </c>
      <c r="R563" s="5">
        <f>Таблица1[[#This Row],[Аэрофлот - объём]]*Таблица1[[#This Row],[Аэрофлот - цена]]</f>
        <v>8664897405</v>
      </c>
      <c r="S563" s="5">
        <f>(Таблица1[[#This Row],[БСП ао - цена]]-AVERAGE(Таблица1[БСП ао - цена]))/_xlfn.STDEV.S(Таблица1[БСП ао - цена])</f>
        <v>-0.63248088375892919</v>
      </c>
      <c r="T563" s="5">
        <f>(Таблица1[[#This Row],[БСП ао - цена]]-MIN(Таблица1[БСП ао - цена]))/(MAX(Таблица1[БСП ао - цена])-MIN(Таблица1[БСП ао - цена]))</f>
        <v>0.12607989607015266</v>
      </c>
      <c r="U563" s="5">
        <f>(Таблица1[[#This Row],[СевСт-ао цена]]-AVERAGE(Таблица1[СевСт-ао цена]))/_xlfn.STDEV.S(Таблица1[СевСт-ао цена])</f>
        <v>0.91660177642668272</v>
      </c>
      <c r="V563" s="5">
        <f>(Таблица1[[#This Row],[СевСт-ао цена]]-MIN(Таблица1[СевСт-ао цена]))/(MAX(Таблица1[СевСт-ао цена])-MIN(Таблица1[СевСт-ао цена]))</f>
        <v>0.52363288261337804</v>
      </c>
      <c r="W563" s="5">
        <f>(Таблица1[[#This Row],[Аэрофлот - цена]]-AVERAGE(Таблица1[Аэрофлот - цена]))/_xlfn.STDEV.S(Таблица1[Аэрофлот - цена])</f>
        <v>-0.57983811034290533</v>
      </c>
      <c r="X563" s="5">
        <f>(Таблица1[[#This Row],[Аэрофлот - цена]]-MIN(Таблица1[Аэрофлот - цена]))/(MAX(Таблица1[Аэрофлот - цена])-MIN(Таблица1[Аэрофлот - цена]))</f>
        <v>0.17136774880255451</v>
      </c>
    </row>
    <row r="564" spans="1:24" x14ac:dyDescent="0.25">
      <c r="A564" s="1">
        <v>44137</v>
      </c>
      <c r="B564" s="6">
        <v>44.57</v>
      </c>
      <c r="C564" s="6">
        <v>1090.8</v>
      </c>
      <c r="D564" s="6">
        <v>59.66</v>
      </c>
      <c r="E564">
        <v>2177620</v>
      </c>
      <c r="F564">
        <v>5635033</v>
      </c>
      <c r="G564">
        <v>105019370</v>
      </c>
      <c r="H564" s="5">
        <f>(Таблица1[[#This Row],[БСП ао - цена]]-B563)/B563</f>
        <v>2.5540727105384249E-2</v>
      </c>
      <c r="I564" s="5">
        <f>(Таблица1[[#This Row],[СевСт-ао цена]]-C563)/C563</f>
        <v>5.3456221198156266E-3</v>
      </c>
      <c r="J564" s="5">
        <f>(Таблица1[[#This Row],[Аэрофлот - цена]]-D563)/D563</f>
        <v>4.1186736474694584E-2</v>
      </c>
      <c r="K564" s="5">
        <f>LN(Таблица1[[#This Row],[БСП ао - объём]])</f>
        <v>14.593743095260381</v>
      </c>
      <c r="L564" s="5">
        <f>LN(Таблица1[[#This Row],[СевСт-ао - объём]])</f>
        <v>15.544513561694412</v>
      </c>
      <c r="M564" s="5">
        <f>LN(Таблица1[[#This Row],[Аэрофлот - объём]])</f>
        <v>18.469655367298632</v>
      </c>
      <c r="N564" s="6">
        <f>Таблица1[[#This Row],[БСП ао - цена]]*10</f>
        <v>445.7</v>
      </c>
      <c r="O564" s="6">
        <f>Таблица1[[#This Row],[Аэрофлот - цена]]*10</f>
        <v>596.59999999999991</v>
      </c>
      <c r="P564" s="5">
        <f>Таблица1[[#This Row],[БСП ао - объём]]*Таблица1[[#This Row],[БСП ао - цена]]</f>
        <v>97056523.400000006</v>
      </c>
      <c r="Q564" s="5">
        <f>Таблица1[[#This Row],[СевСт-ао - объём]]*Таблица1[[#This Row],[СевСт-ао цена]]</f>
        <v>6146693996.3999996</v>
      </c>
      <c r="R564" s="5">
        <f>Таблица1[[#This Row],[Аэрофлот - объём]]*Таблица1[[#This Row],[Аэрофлот - цена]]</f>
        <v>6265455614.1999998</v>
      </c>
      <c r="S564" s="5">
        <f>(Таблица1[[#This Row],[БСП ао - цена]]-AVERAGE(Таблица1[БСП ао - цена]))/_xlfn.STDEV.S(Таблица1[БСП ао - цена])</f>
        <v>-0.59623407241316162</v>
      </c>
      <c r="T564" s="5">
        <f>(Таблица1[[#This Row],[БСП ао - цена]]-MIN(Таблица1[БСП ао - цена]))/(MAX(Таблица1[БСП ао - цена])-MIN(Таблица1[БСП ао - цена]))</f>
        <v>0.13329002923026959</v>
      </c>
      <c r="U564" s="5">
        <f>(Таблица1[[#This Row],[СевСт-ао цена]]-AVERAGE(Таблица1[СевСт-ао цена]))/_xlfn.STDEV.S(Таблица1[СевСт-ао цена])</f>
        <v>0.93183883033812764</v>
      </c>
      <c r="V564" s="5">
        <f>(Таблица1[[#This Row],[СевСт-ао цена]]-MIN(Таблица1[СевСт-ао цена]))/(MAX(Таблица1[СевСт-ао цена])-MIN(Таблица1[СевСт-ао цена]))</f>
        <v>0.52710302740217774</v>
      </c>
      <c r="W564" s="5">
        <f>(Таблица1[[#This Row],[Аэрофлот - цена]]-AVERAGE(Таблица1[Аэрофлот - цена]))/_xlfn.STDEV.S(Таблица1[Аэрофлот - цена])</f>
        <v>-0.52079066870998758</v>
      </c>
      <c r="X564" s="5">
        <f>(Таблица1[[#This Row],[Аэрофлот - цена]]-MIN(Таблица1[Аэрофлот - цена]))/(MAX(Таблица1[Аэрофлот - цена])-MIN(Таблица1[Аэрофлот - цена]))</f>
        <v>0.18392762107503988</v>
      </c>
    </row>
    <row r="565" spans="1:24" x14ac:dyDescent="0.25">
      <c r="A565" s="1">
        <v>44144</v>
      </c>
      <c r="B565" s="6">
        <v>48.9</v>
      </c>
      <c r="C565" s="6">
        <v>1109</v>
      </c>
      <c r="D565" s="6">
        <v>67.3</v>
      </c>
      <c r="E565">
        <v>7783110</v>
      </c>
      <c r="F565">
        <v>6049413</v>
      </c>
      <c r="G565">
        <v>337568800</v>
      </c>
      <c r="H565" s="5">
        <f>(Таблица1[[#This Row],[БСП ао - цена]]-B564)/B564</f>
        <v>9.715054969710564E-2</v>
      </c>
      <c r="I565" s="5">
        <f>(Таблица1[[#This Row],[СевСт-ао цена]]-C564)/C564</f>
        <v>1.6685001833516726E-2</v>
      </c>
      <c r="J565" s="5">
        <f>(Таблица1[[#This Row],[Аэрофлот - цена]]-D564)/D564</f>
        <v>0.12805900100569897</v>
      </c>
      <c r="K565" s="5">
        <f>LN(Таблица1[[#This Row],[БСП ао - объём]])</f>
        <v>15.867466559209246</v>
      </c>
      <c r="L565" s="5">
        <f>LN(Таблица1[[#This Row],[СевСт-ао - объём]])</f>
        <v>15.615471800506427</v>
      </c>
      <c r="M565" s="5">
        <f>LN(Таблица1[[#This Row],[Аэрофлот - объём]])</f>
        <v>19.637279899353747</v>
      </c>
      <c r="N565" s="6">
        <f>Таблица1[[#This Row],[БСП ао - цена]]*10</f>
        <v>489</v>
      </c>
      <c r="O565" s="6">
        <f>Таблица1[[#This Row],[Аэрофлот - цена]]*10</f>
        <v>673</v>
      </c>
      <c r="P565" s="5">
        <f>Таблица1[[#This Row],[БСП ао - объём]]*Таблица1[[#This Row],[БСП ао - цена]]</f>
        <v>380594079</v>
      </c>
      <c r="Q565" s="5">
        <f>Таблица1[[#This Row],[СевСт-ао - объём]]*Таблица1[[#This Row],[СевСт-ао цена]]</f>
        <v>6708799017</v>
      </c>
      <c r="R565" s="5">
        <f>Таблица1[[#This Row],[Аэрофлот - объём]]*Таблица1[[#This Row],[Аэрофлот - цена]]</f>
        <v>22718380240</v>
      </c>
      <c r="S565" s="5">
        <f>(Таблица1[[#This Row],[БСП ао - цена]]-AVERAGE(Таблица1[БСП ао - цена]))/_xlfn.STDEV.S(Таблица1[БСП ао - цена])</f>
        <v>-0.45483885337967184</v>
      </c>
      <c r="T565" s="5">
        <f>(Таблица1[[#This Row],[БСП ао - цена]]-MIN(Таблица1[БСП ао - цена]))/(MAX(Таблица1[БСП ао - цена])-MIN(Таблица1[БСП ао - цена]))</f>
        <v>0.16141604417018512</v>
      </c>
      <c r="U565" s="5">
        <f>(Таблица1[[#This Row],[СевСт-ао цена]]-AVERAGE(Таблица1[СевСт-ао цена]))/_xlfn.STDEV.S(Таблица1[СевСт-ао цена])</f>
        <v>0.97965165468093818</v>
      </c>
      <c r="V565" s="5">
        <f>(Таблица1[[#This Row],[СевСт-ао цена]]-MIN(Таблица1[СевСт-ао цена]))/(MAX(Таблица1[СевСт-ао цена])-MIN(Таблица1[СевСт-ао цена]))</f>
        <v>0.53799210242910134</v>
      </c>
      <c r="W565" s="5">
        <f>(Таблица1[[#This Row],[Аэрофлот - цена]]-AVERAGE(Таблица1[Аэрофлот - цена]))/_xlfn.STDEV.S(Таблица1[Аэрофлот - цена])</f>
        <v>-0.32963708647460982</v>
      </c>
      <c r="X565" s="5">
        <f>(Таблица1[[#This Row],[Аэрофлот - цена]]-MIN(Таблица1[Аэрофлот - цена]))/(MAX(Таблица1[Аэрофлот - цена])-MIN(Таблица1[Аэрофлот - цена]))</f>
        <v>0.22458754656732302</v>
      </c>
    </row>
    <row r="566" spans="1:24" x14ac:dyDescent="0.25">
      <c r="A566" s="1">
        <v>44151</v>
      </c>
      <c r="B566" s="6">
        <v>51.16</v>
      </c>
      <c r="C566" s="6">
        <v>1107.2</v>
      </c>
      <c r="D566" s="6">
        <v>68.98</v>
      </c>
      <c r="E566">
        <v>5686770</v>
      </c>
      <c r="F566">
        <v>4639065</v>
      </c>
      <c r="G566">
        <v>196992270</v>
      </c>
      <c r="H566" s="5">
        <f>(Таблица1[[#This Row],[БСП ао - цена]]-B565)/B565</f>
        <v>4.6216768916155379E-2</v>
      </c>
      <c r="I566" s="5">
        <f>(Таблица1[[#This Row],[СевСт-ао цена]]-C565)/C565</f>
        <v>-1.6230838593326912E-3</v>
      </c>
      <c r="J566" s="5">
        <f>(Таблица1[[#This Row],[Аэрофлот - цена]]-D565)/D565</f>
        <v>2.4962852897474099E-2</v>
      </c>
      <c r="K566" s="5">
        <f>LN(Таблица1[[#This Row],[БСП ао - объём]])</f>
        <v>15.553652982355214</v>
      </c>
      <c r="L566" s="5">
        <f>LN(Таблица1[[#This Row],[СевСт-ао - объём]])</f>
        <v>15.350023395276159</v>
      </c>
      <c r="M566" s="5">
        <f>LN(Таблица1[[#This Row],[Аэрофлот - объём]])</f>
        <v>19.09867504735373</v>
      </c>
      <c r="N566" s="6">
        <f>Таблица1[[#This Row],[БСП ао - цена]]*10</f>
        <v>511.59999999999997</v>
      </c>
      <c r="O566" s="6">
        <f>Таблица1[[#This Row],[Аэрофлот - цена]]*10</f>
        <v>689.80000000000007</v>
      </c>
      <c r="P566" s="5">
        <f>Таблица1[[#This Row],[БСП ао - объём]]*Таблица1[[#This Row],[БСП ао - цена]]</f>
        <v>290935153.19999999</v>
      </c>
      <c r="Q566" s="5">
        <f>Таблица1[[#This Row],[СевСт-ао - объём]]*Таблица1[[#This Row],[СевСт-ао цена]]</f>
        <v>5136372768</v>
      </c>
      <c r="R566" s="5">
        <f>Таблица1[[#This Row],[Аэрофлот - объём]]*Таблица1[[#This Row],[Аэрофлот - цена]]</f>
        <v>13588526784.6</v>
      </c>
      <c r="S566" s="5">
        <f>(Таблица1[[#This Row],[БСП ао - цена]]-AVERAGE(Таблица1[БСП ао - цена]))/_xlfn.STDEV.S(Таблица1[БСП ао - цена])</f>
        <v>-0.38103903928828919</v>
      </c>
      <c r="T566" s="5">
        <f>(Таблица1[[#This Row],[БСП ао - цена]]-MIN(Таблица1[БСП ао - цена]))/(MAX(Таблица1[БСП ао - цена])-MIN(Таблица1[БСП ао - цена]))</f>
        <v>0.17609613510880154</v>
      </c>
      <c r="U566" s="5">
        <f>(Таблица1[[#This Row],[СевСт-ао цена]]-AVERAGE(Таблица1[СевСт-ао цена]))/_xlfn.STDEV.S(Таблица1[СевСт-ао цена])</f>
        <v>0.97492291381186913</v>
      </c>
      <c r="V566" s="5">
        <f>(Таблица1[[#This Row],[СевСт-ао цена]]-MIN(Таблица1[СевСт-ао цена]))/(MAX(Таблица1[СевСт-ао цена])-MIN(Таблица1[СевСт-ао цена]))</f>
        <v>0.53691516094292213</v>
      </c>
      <c r="W566" s="5">
        <f>(Таблица1[[#This Row],[Аэрофлот - цена]]-AVERAGE(Таблица1[Аэрофлот - цена]))/_xlfn.STDEV.S(Таблица1[Аэрофлот - цена])</f>
        <v>-0.28760331446473597</v>
      </c>
      <c r="X566" s="5">
        <f>(Таблица1[[#This Row],[Аэрофлот - цена]]-MIN(Таблица1[Аэрофлот - цена]))/(MAX(Таблица1[Аэрофлот - цена])-MIN(Таблица1[Аэрофлот - цена]))</f>
        <v>0.23352847259180415</v>
      </c>
    </row>
    <row r="567" spans="1:24" x14ac:dyDescent="0.25">
      <c r="A567" s="1">
        <v>44158</v>
      </c>
      <c r="B567" s="6">
        <v>57</v>
      </c>
      <c r="C567" s="6">
        <v>1147.2</v>
      </c>
      <c r="D567" s="6">
        <v>72</v>
      </c>
      <c r="E567">
        <v>10540190</v>
      </c>
      <c r="F567">
        <v>5655545</v>
      </c>
      <c r="G567">
        <v>203253930</v>
      </c>
      <c r="H567" s="5">
        <f>(Таблица1[[#This Row],[БСП ао - цена]]-B566)/B566</f>
        <v>0.11415168100078193</v>
      </c>
      <c r="I567" s="5">
        <f>(Таблица1[[#This Row],[СевСт-ао цена]]-C566)/C566</f>
        <v>3.6127167630057799E-2</v>
      </c>
      <c r="J567" s="5">
        <f>(Таблица1[[#This Row],[Аэрофлот - цена]]-D566)/D566</f>
        <v>4.3780806030733484E-2</v>
      </c>
      <c r="K567" s="5">
        <f>LN(Таблица1[[#This Row],[БСП ао - объём]])</f>
        <v>16.170706127480479</v>
      </c>
      <c r="L567" s="5">
        <f>LN(Таблица1[[#This Row],[СевСт-ао - объём]])</f>
        <v>15.548147037778074</v>
      </c>
      <c r="M567" s="5">
        <f>LN(Таблица1[[#This Row],[Аэрофлот - объём]])</f>
        <v>19.129966641998617</v>
      </c>
      <c r="N567" s="6">
        <f>Таблица1[[#This Row],[БСП ао - цена]]*10</f>
        <v>570</v>
      </c>
      <c r="O567" s="6">
        <f>Таблица1[[#This Row],[Аэрофлот - цена]]*10</f>
        <v>720</v>
      </c>
      <c r="P567" s="5">
        <f>Таблица1[[#This Row],[БСП ао - объём]]*Таблица1[[#This Row],[БСП ао - цена]]</f>
        <v>600790830</v>
      </c>
      <c r="Q567" s="5">
        <f>Таблица1[[#This Row],[СевСт-ао - объём]]*Таблица1[[#This Row],[СевСт-ао цена]]</f>
        <v>6488041224</v>
      </c>
      <c r="R567" s="5">
        <f>Таблица1[[#This Row],[Аэрофлот - объём]]*Таблица1[[#This Row],[Аэрофлот - цена]]</f>
        <v>14634282960</v>
      </c>
      <c r="S567" s="5">
        <f>(Таблица1[[#This Row],[БСП ао - цена]]-AVERAGE(Таблица1[БСП ао - цена]))/_xlfn.STDEV.S(Таблица1[БСП ао - цена])</f>
        <v>-0.19033509491055683</v>
      </c>
      <c r="T567" s="5">
        <f>(Таблица1[[#This Row],[БСП ао - цена]]-MIN(Таблица1[БСП ао - цена]))/(MAX(Таблица1[БСП ао - цена])-MIN(Таблица1[БСП ао - цена]))</f>
        <v>0.21403052939265998</v>
      </c>
      <c r="U567" s="5">
        <f>(Таблица1[[#This Row],[СевСт-ао цена]]-AVERAGE(Таблица1[СевСт-ао цена]))/_xlfn.STDEV.S(Таблица1[СевСт-ао цена])</f>
        <v>1.0800060442356283</v>
      </c>
      <c r="V567" s="5">
        <f>(Таблица1[[#This Row],[СевСт-ао цена]]-MIN(Таблица1[СевСт-ао цена]))/(MAX(Таблица1[СевСт-ао цена])-MIN(Таблица1[СевСт-ао цена]))</f>
        <v>0.56084719396912774</v>
      </c>
      <c r="W567" s="5">
        <f>(Таблица1[[#This Row],[Аэрофлот - цена]]-AVERAGE(Таблица1[Аэрофлот - цена]))/_xlfn.STDEV.S(Таблица1[Аэрофлот - цена])</f>
        <v>-0.21204260525651084</v>
      </c>
      <c r="X567" s="5">
        <f>(Таблица1[[#This Row],[Аэрофлот - цена]]-MIN(Таблица1[Аэрофлот - цена]))/(MAX(Таблица1[Аэрофлот - цена])-MIN(Таблица1[Аэрофлот - цена]))</f>
        <v>0.24960085151676423</v>
      </c>
    </row>
    <row r="568" spans="1:24" x14ac:dyDescent="0.25">
      <c r="A568" s="1">
        <v>44165</v>
      </c>
      <c r="B568" s="6">
        <v>57.67</v>
      </c>
      <c r="C568" s="6">
        <v>1188.8</v>
      </c>
      <c r="D568" s="6">
        <v>74.14</v>
      </c>
      <c r="E568">
        <v>11100730</v>
      </c>
      <c r="F568">
        <v>8690832</v>
      </c>
      <c r="G568">
        <v>130433280</v>
      </c>
      <c r="H568" s="5">
        <f>(Таблица1[[#This Row],[БСП ао - цена]]-B567)/B567</f>
        <v>1.1754385964912311E-2</v>
      </c>
      <c r="I568" s="5">
        <f>(Таблица1[[#This Row],[СевСт-ао цена]]-C567)/C567</f>
        <v>3.6262203626220284E-2</v>
      </c>
      <c r="J568" s="5">
        <f>(Таблица1[[#This Row],[Аэрофлот - цена]]-D567)/D567</f>
        <v>2.972222222222223E-2</v>
      </c>
      <c r="K568" s="5">
        <f>LN(Таблица1[[#This Row],[БСП ао - объём]])</f>
        <v>16.222521429885855</v>
      </c>
      <c r="L568" s="5">
        <f>LN(Таблица1[[#This Row],[СевСт-ао - объём]])</f>
        <v>15.977779234891031</v>
      </c>
      <c r="M568" s="5">
        <f>LN(Таблица1[[#This Row],[Аэрофлот - объём]])</f>
        <v>18.686372389619017</v>
      </c>
      <c r="N568" s="6">
        <f>Таблица1[[#This Row],[БСП ао - цена]]*10</f>
        <v>576.70000000000005</v>
      </c>
      <c r="O568" s="6">
        <f>Таблица1[[#This Row],[Аэрофлот - цена]]*10</f>
        <v>741.4</v>
      </c>
      <c r="P568" s="5">
        <f>Таблица1[[#This Row],[БСП ао - объём]]*Таблица1[[#This Row],[БСП ао - цена]]</f>
        <v>640179099.10000002</v>
      </c>
      <c r="Q568" s="5">
        <f>Таблица1[[#This Row],[СевСт-ао - объём]]*Таблица1[[#This Row],[СевСт-ао цена]]</f>
        <v>10331661081.6</v>
      </c>
      <c r="R568" s="5">
        <f>Таблица1[[#This Row],[Аэрофлот - объём]]*Таблица1[[#This Row],[Аэрофлот - цена]]</f>
        <v>9670323379.2000008</v>
      </c>
      <c r="S568" s="5">
        <f>(Таблица1[[#This Row],[БСП ао - цена]]-AVERAGE(Таблица1[БСП ао - цена]))/_xlfn.STDEV.S(Таблица1[БСП ао - цена])</f>
        <v>-0.16845638896311146</v>
      </c>
      <c r="T568" s="5">
        <f>(Таблица1[[#This Row],[БСП ао - цена]]-MIN(Таблица1[БСП ао - цена]))/(MAX(Таблица1[БСП ао - цена])-MIN(Таблица1[БСП ао - цена]))</f>
        <v>0.2183825917505684</v>
      </c>
      <c r="U568" s="5">
        <f>(Таблица1[[#This Row],[СевСт-ао цена]]-AVERAGE(Таблица1[СевСт-ао цена]))/_xlfn.STDEV.S(Таблица1[СевСт-ао цена])</f>
        <v>1.1892924998763375</v>
      </c>
      <c r="V568" s="5">
        <f>(Таблица1[[#This Row],[СевСт-ао цена]]-MIN(Таблица1[СевСт-ао цена]))/(MAX(Таблица1[СевСт-ао цена])-MIN(Таблица1[СевСт-ао цена]))</f>
        <v>0.58573650831638147</v>
      </c>
      <c r="W568" s="5">
        <f>(Таблица1[[#This Row],[Аэрофлот - цена]]-AVERAGE(Таблица1[Аэрофлот - цена]))/_xlfn.STDEV.S(Таблица1[Аэрофлот - цена])</f>
        <v>-0.15849958614869558</v>
      </c>
      <c r="X568" s="5">
        <f>(Таблица1[[#This Row],[Аэрофлот - цена]]-MIN(Таблица1[Аэрофлот - цена]))/(MAX(Таблица1[Аэрофлот - цена])-MIN(Таблица1[Аэрофлот - цена]))</f>
        <v>0.26098988823842467</v>
      </c>
    </row>
    <row r="569" spans="1:24" x14ac:dyDescent="0.25">
      <c r="A569" s="1">
        <v>44172</v>
      </c>
      <c r="B569" s="6">
        <v>54.04</v>
      </c>
      <c r="C569" s="6">
        <v>1224.5999999999999</v>
      </c>
      <c r="D569" s="6">
        <v>71.760000000000005</v>
      </c>
      <c r="E569">
        <v>8985870</v>
      </c>
      <c r="F569">
        <v>10809820</v>
      </c>
      <c r="G569">
        <v>116982820</v>
      </c>
      <c r="H569" s="5">
        <f>(Таблица1[[#This Row],[БСП ао - цена]]-B568)/B568</f>
        <v>-6.2944338477544687E-2</v>
      </c>
      <c r="I569" s="5">
        <f>(Таблица1[[#This Row],[СевСт-ао цена]]-C568)/C568</f>
        <v>3.011440107671598E-2</v>
      </c>
      <c r="J569" s="5">
        <f>(Таблица1[[#This Row],[Аэрофлот - цена]]-D568)/D568</f>
        <v>-3.2101429727542423E-2</v>
      </c>
      <c r="K569" s="5">
        <f>LN(Таблица1[[#This Row],[БСП ао - объём]])</f>
        <v>16.011163901559009</v>
      </c>
      <c r="L569" s="5">
        <f>LN(Таблица1[[#This Row],[СевСт-ао - объём]])</f>
        <v>16.195965538227913</v>
      </c>
      <c r="M569" s="5">
        <f>LN(Таблица1[[#This Row],[Аэрофлот - объём]])</f>
        <v>18.577537644373496</v>
      </c>
      <c r="N569" s="6">
        <f>Таблица1[[#This Row],[БСП ао - цена]]*10</f>
        <v>540.4</v>
      </c>
      <c r="O569" s="6">
        <f>Таблица1[[#This Row],[Аэрофлот - цена]]*10</f>
        <v>717.6</v>
      </c>
      <c r="P569" s="5">
        <f>Таблица1[[#This Row],[БСП ао - объём]]*Таблица1[[#This Row],[БСП ао - цена]]</f>
        <v>485596414.80000001</v>
      </c>
      <c r="Q569" s="5">
        <f>Таблица1[[#This Row],[СевСт-ао - объём]]*Таблица1[[#This Row],[СевСт-ао цена]]</f>
        <v>13237705571.999998</v>
      </c>
      <c r="R569" s="5">
        <f>Таблица1[[#This Row],[Аэрофлот - объём]]*Таблица1[[#This Row],[Аэрофлот - цена]]</f>
        <v>8394687163.2000008</v>
      </c>
      <c r="S569" s="5">
        <f>(Таблица1[[#This Row],[БСП ао - цена]]-AVERAGE(Таблица1[БСП ао - цена]))/_xlfn.STDEV.S(Таблица1[БСП ао - цена])</f>
        <v>-0.28699325849927049</v>
      </c>
      <c r="T569" s="5">
        <f>(Таблица1[[#This Row],[БСП ао - цена]]-MIN(Таблица1[БСП ао - цена]))/(MAX(Таблица1[БСП ао - цена])-MIN(Таблица1[БСП ао - цена]))</f>
        <v>0.19480350763234816</v>
      </c>
      <c r="U569" s="5">
        <f>(Таблица1[[#This Row],[СевСт-ао цена]]-AVERAGE(Таблица1[СевСт-ао цена]))/_xlfn.STDEV.S(Таблица1[СевСт-ао цена])</f>
        <v>1.2833419016056018</v>
      </c>
      <c r="V569" s="5">
        <f>(Таблица1[[#This Row],[СевСт-ао цена]]-MIN(Таблица1[СевСт-ао цена]))/(MAX(Таблица1[СевСт-ао цена])-MIN(Таблица1[СевСт-ао цена]))</f>
        <v>0.60715567787483538</v>
      </c>
      <c r="W569" s="5">
        <f>(Таблица1[[#This Row],[Аэрофлот - цена]]-AVERAGE(Таблица1[Аэрофлот - цена]))/_xlfn.STDEV.S(Таблица1[Аэрофлот - цена])</f>
        <v>-0.2180474298293498</v>
      </c>
      <c r="X569" s="5">
        <f>(Таблица1[[#This Row],[Аэрофлот - цена]]-MIN(Таблица1[Аэрофлот - цена]))/(MAX(Таблица1[Аэрофлот - цена])-MIN(Таблица1[Аэрофлот - цена]))</f>
        <v>0.2483235763704098</v>
      </c>
    </row>
    <row r="570" spans="1:24" x14ac:dyDescent="0.25">
      <c r="A570" s="1">
        <v>44179</v>
      </c>
      <c r="B570" s="6">
        <v>52.9</v>
      </c>
      <c r="C570" s="6">
        <v>1263.5999999999999</v>
      </c>
      <c r="D570" s="6">
        <v>71.400000000000006</v>
      </c>
      <c r="E570">
        <v>4471300</v>
      </c>
      <c r="F570">
        <v>10416965</v>
      </c>
      <c r="G570">
        <v>125808160</v>
      </c>
      <c r="H570" s="5">
        <f>(Таблица1[[#This Row],[БСП ао - цена]]-B569)/B569</f>
        <v>-2.1095484826054785E-2</v>
      </c>
      <c r="I570" s="5">
        <f>(Таблица1[[#This Row],[СевСт-ао цена]]-C569)/C569</f>
        <v>3.1847133757961783E-2</v>
      </c>
      <c r="J570" s="5">
        <f>(Таблица1[[#This Row],[Аэрофлот - цена]]-D569)/D569</f>
        <v>-5.0167224080267473E-3</v>
      </c>
      <c r="K570" s="5">
        <f>LN(Таблица1[[#This Row],[БСП ао - объём]])</f>
        <v>15.313189752048054</v>
      </c>
      <c r="L570" s="5">
        <f>LN(Таблица1[[#This Row],[СевСт-ао - объём]])</f>
        <v>16.158946285068456</v>
      </c>
      <c r="M570" s="5">
        <f>LN(Таблица1[[#This Row],[Аэрофлот - объём]])</f>
        <v>18.650268764991846</v>
      </c>
      <c r="N570" s="6">
        <f>Таблица1[[#This Row],[БСП ао - цена]]*10</f>
        <v>529</v>
      </c>
      <c r="O570" s="6">
        <f>Таблица1[[#This Row],[Аэрофлот - цена]]*10</f>
        <v>714</v>
      </c>
      <c r="P570" s="5">
        <f>Таблица1[[#This Row],[БСП ао - объём]]*Таблица1[[#This Row],[БСП ао - цена]]</f>
        <v>236531770</v>
      </c>
      <c r="Q570" s="5">
        <f>Таблица1[[#This Row],[СевСт-ао - объём]]*Таблица1[[#This Row],[СевСт-ао цена]]</f>
        <v>13162876974</v>
      </c>
      <c r="R570" s="5">
        <f>Таблица1[[#This Row],[Аэрофлот - объём]]*Таблица1[[#This Row],[Аэрофлот - цена]]</f>
        <v>8982702624</v>
      </c>
      <c r="S570" s="5">
        <f>(Таблица1[[#This Row],[БСП ао - цена]]-AVERAGE(Таблица1[БСП ао - цена]))/_xlfn.STDEV.S(Таблица1[БСП ао - цена])</f>
        <v>-0.32421971339492373</v>
      </c>
      <c r="T570" s="5">
        <f>(Таблица1[[#This Row],[БСП ао - цена]]-MIN(Таблица1[БСП ао - цена]))/(MAX(Таблица1[БСП ао - цена])-MIN(Таблица1[БСП ао - цена]))</f>
        <v>0.18739850600844429</v>
      </c>
      <c r="U570" s="5">
        <f>(Таблица1[[#This Row],[СевСт-ао цена]]-AVERAGE(Таблица1[СевСт-ао цена]))/_xlfn.STDEV.S(Таблица1[СевСт-ао цена])</f>
        <v>1.385797953768767</v>
      </c>
      <c r="V570" s="5">
        <f>(Таблица1[[#This Row],[СевСт-ао цена]]-MIN(Таблица1[СевСт-ао цена]))/(MAX(Таблица1[СевСт-ао цена])-MIN(Таблица1[СевСт-ао цена]))</f>
        <v>0.63048941007538584</v>
      </c>
      <c r="W570" s="5">
        <f>(Таблица1[[#This Row],[Аэрофлот - цена]]-AVERAGE(Таблица1[Аэрофлот - цена]))/_xlfn.STDEV.S(Таблица1[Аэрофлот - цена])</f>
        <v>-0.22705466668860844</v>
      </c>
      <c r="X570" s="5">
        <f>(Таблица1[[#This Row],[Аэрофлот - цена]]-MIN(Таблица1[Аэрофлот - цена]))/(MAX(Таблица1[Аэрофлот - цена])-MIN(Таблица1[Аэрофлот - цена]))</f>
        <v>0.24640766365087813</v>
      </c>
    </row>
    <row r="571" spans="1:24" x14ac:dyDescent="0.25">
      <c r="A571" s="1">
        <v>44186</v>
      </c>
      <c r="B571" s="6">
        <v>52.05</v>
      </c>
      <c r="C571" s="6">
        <v>1363.4</v>
      </c>
      <c r="D571" s="6">
        <v>69.14</v>
      </c>
      <c r="E571">
        <v>4203660</v>
      </c>
      <c r="F571">
        <v>6281961</v>
      </c>
      <c r="G571">
        <v>102877430</v>
      </c>
      <c r="H571" s="5">
        <f>(Таблица1[[#This Row],[БСП ао - цена]]-B570)/B570</f>
        <v>-1.6068052930056739E-2</v>
      </c>
      <c r="I571" s="5">
        <f>(Таблица1[[#This Row],[СевСт-ао цена]]-C570)/C570</f>
        <v>7.898069009180135E-2</v>
      </c>
      <c r="J571" s="5">
        <f>(Таблица1[[#This Row],[Аэрофлот - цена]]-D570)/D570</f>
        <v>-3.1652661064425838E-2</v>
      </c>
      <c r="K571" s="5">
        <f>LN(Таблица1[[#This Row],[БСП ао - объём]])</f>
        <v>15.251466132351588</v>
      </c>
      <c r="L571" s="5">
        <f>LN(Таблица1[[#This Row],[СевСт-ао - объём]])</f>
        <v>15.653192750847513</v>
      </c>
      <c r="M571" s="5">
        <f>LN(Таблица1[[#This Row],[Аэрофлот - объём]])</f>
        <v>18.449048837581689</v>
      </c>
      <c r="N571" s="6">
        <f>Таблица1[[#This Row],[БСП ао - цена]]*10</f>
        <v>520.5</v>
      </c>
      <c r="O571" s="6">
        <f>Таблица1[[#This Row],[Аэрофлот - цена]]*10</f>
        <v>691.4</v>
      </c>
      <c r="P571" s="5">
        <f>Таблица1[[#This Row],[БСП ао - объём]]*Таблица1[[#This Row],[БСП ао - цена]]</f>
        <v>218800503</v>
      </c>
      <c r="Q571" s="5">
        <f>Таблица1[[#This Row],[СевСт-ао - объём]]*Таблица1[[#This Row],[СевСт-ао цена]]</f>
        <v>8564825627.4000006</v>
      </c>
      <c r="R571" s="5">
        <f>Таблица1[[#This Row],[Аэрофлот - объём]]*Таблица1[[#This Row],[Аэрофлот - цена]]</f>
        <v>7112945510.1999998</v>
      </c>
      <c r="S571" s="5">
        <f>(Таблица1[[#This Row],[БСП ао - цена]]-AVERAGE(Таблица1[БСП ао - цена]))/_xlfn.STDEV.S(Таблица1[БСП ао - цена])</f>
        <v>-0.35197628064168274</v>
      </c>
      <c r="T571" s="5">
        <f>(Таблица1[[#This Row],[БСП ао - цена]]-MIN(Таблица1[БСП ао - цена]))/(MAX(Таблица1[БСП ао - цена])-MIN(Таблица1[БСП ао - цена]))</f>
        <v>0.18187723286781421</v>
      </c>
      <c r="U571" s="5">
        <f>(Таблица1[[#This Row],[СевСт-ао цена]]-AVERAGE(Таблица1[СевСт-ао цена]))/_xlfn.STDEV.S(Таблица1[СевСт-ао цена])</f>
        <v>1.6479803641760464</v>
      </c>
      <c r="V571" s="5">
        <f>(Таблица1[[#This Row],[СевСт-ао цена]]-MIN(Таблица1[СевСт-ао цена]))/(MAX(Таблица1[СевСт-ао цена])-MIN(Таблица1[СевСт-ао цена]))</f>
        <v>0.69019983247576888</v>
      </c>
      <c r="W571" s="5">
        <f>(Таблица1[[#This Row],[Аэрофлот - цена]]-AVERAGE(Таблица1[Аэрофлот - цена]))/_xlfn.STDEV.S(Таблица1[Аэрофлот - цена])</f>
        <v>-0.28360009808284337</v>
      </c>
      <c r="X571" s="5">
        <f>(Таблица1[[#This Row],[Аэрофлот - цена]]-MIN(Таблица1[Аэрофлот - цена]))/(MAX(Таблица1[Аэрофлот - цена])-MIN(Таблица1[Аэрофлот - цена]))</f>
        <v>0.23437998935604043</v>
      </c>
    </row>
    <row r="572" spans="1:24" x14ac:dyDescent="0.25">
      <c r="A572" s="1">
        <v>44193</v>
      </c>
      <c r="B572" s="6">
        <v>51.79</v>
      </c>
      <c r="C572" s="6">
        <v>1323.2</v>
      </c>
      <c r="D572" s="6">
        <v>71.44</v>
      </c>
      <c r="E572">
        <v>1419150</v>
      </c>
      <c r="F572">
        <v>5049174</v>
      </c>
      <c r="G572">
        <v>51249950</v>
      </c>
      <c r="H572" s="5">
        <f>(Таблица1[[#This Row],[БСП ао - цена]]-B571)/B571</f>
        <v>-4.9951969260326233E-3</v>
      </c>
      <c r="I572" s="5">
        <f>(Таблица1[[#This Row],[СевСт-ао цена]]-C571)/C571</f>
        <v>-2.948511075253047E-2</v>
      </c>
      <c r="J572" s="5">
        <f>(Таблица1[[#This Row],[Аэрофлот - цена]]-D571)/D571</f>
        <v>3.3265837431298774E-2</v>
      </c>
      <c r="K572" s="5">
        <f>LN(Таблица1[[#This Row],[БСП ао - объём]])</f>
        <v>14.1655686588007</v>
      </c>
      <c r="L572" s="5">
        <f>LN(Таблица1[[#This Row],[СевСт-ао - объём]])</f>
        <v>15.434735223516999</v>
      </c>
      <c r="M572" s="5">
        <f>LN(Таблица1[[#This Row],[Аэрофлот - объём]])</f>
        <v>17.75222520037256</v>
      </c>
      <c r="N572" s="6">
        <f>Таблица1[[#This Row],[БСП ао - цена]]*10</f>
        <v>517.9</v>
      </c>
      <c r="O572" s="6">
        <f>Таблица1[[#This Row],[Аэрофлот - цена]]*10</f>
        <v>714.4</v>
      </c>
      <c r="P572" s="5">
        <f>Таблица1[[#This Row],[БСП ао - объём]]*Таблица1[[#This Row],[БСП ао - цена]]</f>
        <v>73497778.5</v>
      </c>
      <c r="Q572" s="5">
        <f>Таблица1[[#This Row],[СевСт-ао - объём]]*Таблица1[[#This Row],[СевСт-ао цена]]</f>
        <v>6681067036.8000002</v>
      </c>
      <c r="R572" s="5">
        <f>Таблица1[[#This Row],[Аэрофлот - объём]]*Таблица1[[#This Row],[Аэрофлот - цена]]</f>
        <v>3661296428</v>
      </c>
      <c r="S572" s="5">
        <f>(Таблица1[[#This Row],[БСП ао - цена]]-AVERAGE(Таблица1[БСП ао - цена]))/_xlfn.STDEV.S(Таблица1[БСП ао - цена])</f>
        <v>-0.3604665247406913</v>
      </c>
      <c r="T572" s="5">
        <f>(Таблица1[[#This Row],[БСП ао - цена]]-MIN(Таблица1[БСП ао - цена]))/(MAX(Таблица1[БСП ао - цена])-MIN(Таблица1[БСП ао - цена]))</f>
        <v>0.18018837284832739</v>
      </c>
      <c r="U572" s="5">
        <f>(Таблица1[[#This Row],[СевСт-ао цена]]-AVERAGE(Таблица1[СевСт-ао цена]))/_xlfn.STDEV.S(Таблица1[СевСт-ао цена])</f>
        <v>1.5423718181001684</v>
      </c>
      <c r="V572" s="5">
        <f>(Таблица1[[#This Row],[СевСт-ао цена]]-MIN(Таблица1[СевСт-ао цена]))/(MAX(Таблица1[СевСт-ао цена])-MIN(Таблица1[СевСт-ао цена]))</f>
        <v>0.66614813928443228</v>
      </c>
      <c r="W572" s="5">
        <f>(Таблица1[[#This Row],[Аэрофлот - цена]]-AVERAGE(Таблица1[Аэрофлот - цена]))/_xlfn.STDEV.S(Таблица1[Аэрофлот - цена])</f>
        <v>-0.22605386259313545</v>
      </c>
      <c r="X572" s="5">
        <f>(Таблица1[[#This Row],[Аэрофлот - цена]]-MIN(Таблица1[Аэрофлот - цена]))/(MAX(Таблица1[Аэрофлот - цена])-MIN(Таблица1[Аэрофлот - цена]))</f>
        <v>0.24662054284193718</v>
      </c>
    </row>
    <row r="573" spans="1:24" x14ac:dyDescent="0.25">
      <c r="A573" s="1">
        <v>44200</v>
      </c>
      <c r="B573" s="6">
        <v>52.79</v>
      </c>
      <c r="C573" s="6">
        <v>1369.2</v>
      </c>
      <c r="D573" s="6">
        <v>73.58</v>
      </c>
      <c r="E573">
        <v>2253500</v>
      </c>
      <c r="F573">
        <v>5574067</v>
      </c>
      <c r="G573">
        <v>65624580</v>
      </c>
      <c r="H573" s="5">
        <f>(Таблица1[[#This Row],[БСП ао - цена]]-B572)/B572</f>
        <v>1.9308746862328634E-2</v>
      </c>
      <c r="I573" s="5">
        <f>(Таблица1[[#This Row],[СевСт-ао цена]]-C572)/C572</f>
        <v>3.476420798065296E-2</v>
      </c>
      <c r="J573" s="5">
        <f>(Таблица1[[#This Row],[Аэрофлот - цена]]-D572)/D572</f>
        <v>2.9955207166853313E-2</v>
      </c>
      <c r="K573" s="5">
        <f>LN(Таблица1[[#This Row],[БСП ао - объём]])</f>
        <v>14.627995121112839</v>
      </c>
      <c r="L573" s="5">
        <f>LN(Таблица1[[#This Row],[СевСт-ао - объём]])</f>
        <v>15.53363550704508</v>
      </c>
      <c r="M573" s="5">
        <f>LN(Таблица1[[#This Row],[Аэрофлот - объём]])</f>
        <v>17.999460878855583</v>
      </c>
      <c r="N573" s="6">
        <f>Таблица1[[#This Row],[БСП ао - цена]]*10</f>
        <v>527.9</v>
      </c>
      <c r="O573" s="6">
        <f>Таблица1[[#This Row],[Аэрофлот - цена]]*10</f>
        <v>735.8</v>
      </c>
      <c r="P573" s="5">
        <f>Таблица1[[#This Row],[БСП ао - объём]]*Таблица1[[#This Row],[БСП ао - цена]]</f>
        <v>118962265</v>
      </c>
      <c r="Q573" s="5">
        <f>Таблица1[[#This Row],[СевСт-ао - объём]]*Таблица1[[#This Row],[СевСт-ао цена]]</f>
        <v>7632012536.4000006</v>
      </c>
      <c r="R573" s="5">
        <f>Таблица1[[#This Row],[Аэрофлот - объём]]*Таблица1[[#This Row],[Аэрофлот - цена]]</f>
        <v>4828656596.3999996</v>
      </c>
      <c r="S573" s="5">
        <f>(Таблица1[[#This Row],[БСП ао - цена]]-AVERAGE(Таблица1[БСП ао - цена]))/_xlfn.STDEV.S(Таблица1[БСП ао - цена])</f>
        <v>-0.32781173974450428</v>
      </c>
      <c r="T573" s="5">
        <f>(Таблица1[[#This Row],[БСП ао - цена]]-MIN(Таблица1[БСП ао - цена]))/(MAX(Таблица1[БСП ао - цена])-MIN(Таблица1[БСП ао - цена]))</f>
        <v>0.18668398830789218</v>
      </c>
      <c r="U573" s="5">
        <f>(Таблица1[[#This Row],[СевСт-ао цена]]-AVERAGE(Таблица1[СевСт-ао цена]))/_xlfn.STDEV.S(Таблица1[СевСт-ао цена])</f>
        <v>1.6632174180874915</v>
      </c>
      <c r="V573" s="5">
        <f>(Таблица1[[#This Row],[СевСт-ао цена]]-MIN(Таблица1[СевСт-ао цена]))/(MAX(Таблица1[СевСт-ао цена])-MIN(Таблица1[СевСт-ао цена]))</f>
        <v>0.69366997726456869</v>
      </c>
      <c r="W573" s="5">
        <f>(Таблица1[[#This Row],[Аэрофлот - цена]]-AVERAGE(Таблица1[Аэрофлот - цена]))/_xlfn.STDEV.S(Таблица1[Аэрофлот - цена])</f>
        <v>-0.1725108434853202</v>
      </c>
      <c r="X573" s="5">
        <f>(Таблица1[[#This Row],[Аэрофлот - цена]]-MIN(Таблица1[Аэрофлот - цена]))/(MAX(Таблица1[Аэрофлот - цена])-MIN(Таблица1[Аэрофлот - цена]))</f>
        <v>0.25800957956359766</v>
      </c>
    </row>
    <row r="574" spans="1:24" x14ac:dyDescent="0.25">
      <c r="A574" s="1">
        <v>44207</v>
      </c>
      <c r="B574" s="6">
        <v>55.92</v>
      </c>
      <c r="C574" s="6">
        <v>1344.8</v>
      </c>
      <c r="D574" s="6">
        <v>72.3</v>
      </c>
      <c r="E574">
        <v>5869190</v>
      </c>
      <c r="F574">
        <v>8822917</v>
      </c>
      <c r="G574">
        <v>85075790</v>
      </c>
      <c r="H574" s="5">
        <f>(Таблица1[[#This Row],[БСП ао - цена]]-B573)/B573</f>
        <v>5.9291532487213534E-2</v>
      </c>
      <c r="I574" s="5">
        <f>(Таблица1[[#This Row],[СевСт-ао цена]]-C573)/C573</f>
        <v>-1.7820625182588437E-2</v>
      </c>
      <c r="J574" s="5">
        <f>(Таблица1[[#This Row],[Аэрофлот - цена]]-D573)/D573</f>
        <v>-1.7396031530307166E-2</v>
      </c>
      <c r="K574" s="5">
        <f>LN(Таблица1[[#This Row],[БСП ао - объём]])</f>
        <v>15.585227192504279</v>
      </c>
      <c r="L574" s="5">
        <f>LN(Таблица1[[#This Row],[СевСт-ао - объём]])</f>
        <v>15.992863098928893</v>
      </c>
      <c r="M574" s="5">
        <f>LN(Таблица1[[#This Row],[Аэрофлот - объём]])</f>
        <v>18.259053064232315</v>
      </c>
      <c r="N574" s="6">
        <f>Таблица1[[#This Row],[БСП ао - цена]]*10</f>
        <v>559.20000000000005</v>
      </c>
      <c r="O574" s="6">
        <f>Таблица1[[#This Row],[Аэрофлот - цена]]*10</f>
        <v>723</v>
      </c>
      <c r="P574" s="5">
        <f>Таблица1[[#This Row],[БСП ао - объём]]*Таблица1[[#This Row],[БСП ао - цена]]</f>
        <v>328205104.80000001</v>
      </c>
      <c r="Q574" s="5">
        <f>Таблица1[[#This Row],[СевСт-ао - объём]]*Таблица1[[#This Row],[СевСт-ао цена]]</f>
        <v>11865058781.6</v>
      </c>
      <c r="R574" s="5">
        <f>Таблица1[[#This Row],[Аэрофлот - объём]]*Таблица1[[#This Row],[Аэрофлот - цена]]</f>
        <v>6150979617</v>
      </c>
      <c r="S574" s="5">
        <f>(Таблица1[[#This Row],[БСП ао - цена]]-AVERAGE(Таблица1[БСП ао - цена]))/_xlfn.STDEV.S(Таблица1[БСП ао - цена])</f>
        <v>-0.22560226270643877</v>
      </c>
      <c r="T574" s="5">
        <f>(Таблица1[[#This Row],[БСП ао - цена]]-MIN(Таблица1[БСП ао - цена]))/(MAX(Таблица1[БСП ао - цена])-MIN(Таблица1[БСП ао - цена]))</f>
        <v>0.20701526469633</v>
      </c>
      <c r="U574" s="5">
        <f>(Таблица1[[#This Row],[СевСт-ао цена]]-AVERAGE(Таблица1[СевСт-ао цена]))/_xlfn.STDEV.S(Таблица1[СевСт-ао цена])</f>
        <v>1.5991167085289981</v>
      </c>
      <c r="V574" s="5">
        <f>(Таблица1[[#This Row],[СевСт-ао цена]]-MIN(Таблица1[СевСт-ао цена]))/(MAX(Таблица1[СевСт-ао цена])-MIN(Таблица1[СевСт-ао цена]))</f>
        <v>0.6790714371185832</v>
      </c>
      <c r="W574" s="5">
        <f>(Таблица1[[#This Row],[Аэрофлот - цена]]-AVERAGE(Таблица1[Аэрофлот - цена]))/_xlfn.STDEV.S(Таблица1[Аэрофлот - цена])</f>
        <v>-0.20453657454046204</v>
      </c>
      <c r="X574" s="5">
        <f>(Таблица1[[#This Row],[Аэрофлот - цена]]-MIN(Таблица1[Аэрофлот - цена]))/(MAX(Таблица1[Аэрофлот - цена])-MIN(Таблица1[Аэрофлот - цена]))</f>
        <v>0.25119744544970724</v>
      </c>
    </row>
    <row r="575" spans="1:24" x14ac:dyDescent="0.25">
      <c r="A575" s="1">
        <v>44214</v>
      </c>
      <c r="B575" s="6">
        <v>56.11</v>
      </c>
      <c r="C575" s="6">
        <v>1320.4</v>
      </c>
      <c r="D575" s="6">
        <v>71.84</v>
      </c>
      <c r="E575">
        <v>4011050</v>
      </c>
      <c r="F575">
        <v>6621730</v>
      </c>
      <c r="G575">
        <v>78235380</v>
      </c>
      <c r="H575" s="5">
        <f>(Таблица1[[#This Row],[БСП ао - цена]]-B574)/B574</f>
        <v>3.397711015736726E-3</v>
      </c>
      <c r="I575" s="5">
        <f>(Таблица1[[#This Row],[СевСт-ао цена]]-C574)/C574</f>
        <v>-1.8143961927424051E-2</v>
      </c>
      <c r="J575" s="5">
        <f>(Таблица1[[#This Row],[Аэрофлот - цена]]-D574)/D574</f>
        <v>-6.3623789764867744E-3</v>
      </c>
      <c r="K575" s="5">
        <f>LN(Таблица1[[#This Row],[БСП ао - объём]])</f>
        <v>15.204563610393766</v>
      </c>
      <c r="L575" s="5">
        <f>LN(Таблица1[[#This Row],[СевСт-ао - объём]])</f>
        <v>15.705867223077773</v>
      </c>
      <c r="M575" s="5">
        <f>LN(Таблица1[[#This Row],[Аэрофлот - объём]])</f>
        <v>18.175232532867614</v>
      </c>
      <c r="N575" s="6">
        <f>Таблица1[[#This Row],[БСП ао - цена]]*10</f>
        <v>561.1</v>
      </c>
      <c r="O575" s="6">
        <f>Таблица1[[#This Row],[Аэрофлот - цена]]*10</f>
        <v>718.40000000000009</v>
      </c>
      <c r="P575" s="5">
        <f>Таблица1[[#This Row],[БСП ао - объём]]*Таблица1[[#This Row],[БСП ао - цена]]</f>
        <v>225060015.5</v>
      </c>
      <c r="Q575" s="5">
        <f>Таблица1[[#This Row],[СевСт-ао - объём]]*Таблица1[[#This Row],[СевСт-ао цена]]</f>
        <v>8743332292</v>
      </c>
      <c r="R575" s="5">
        <f>Таблица1[[#This Row],[Аэрофлот - объём]]*Таблица1[[#This Row],[Аэрофлот - цена]]</f>
        <v>5620429699.1999998</v>
      </c>
      <c r="S575" s="5">
        <f>(Таблица1[[#This Row],[БСП ао - цена]]-AVERAGE(Таблица1[БСП ао - цена]))/_xlfn.STDEV.S(Таблица1[БСП ао - цена])</f>
        <v>-0.21939785355716329</v>
      </c>
      <c r="T575" s="5">
        <f>(Таблица1[[#This Row],[БСП ао - цена]]-MIN(Таблица1[БСП ао - цена]))/(MAX(Таблица1[БСП ао - цена])-MIN(Таблица1[БСП ао - цена]))</f>
        <v>0.20824943163364731</v>
      </c>
      <c r="U575" s="5">
        <f>(Таблица1[[#This Row],[СевСт-ао цена]]-AVERAGE(Таблица1[СевСт-ао цена]))/_xlfn.STDEV.S(Таблица1[СевСт-ао цена])</f>
        <v>1.5350159989705054</v>
      </c>
      <c r="V575" s="5">
        <f>(Таблица1[[#This Row],[СевСт-ао цена]]-MIN(Таблица1[СевСт-ао цена]))/(MAX(Таблица1[СевСт-ао цена])-MIN(Таблица1[СевСт-ао цена]))</f>
        <v>0.66447289697259782</v>
      </c>
      <c r="W575" s="5">
        <f>(Таблица1[[#This Row],[Аэрофлот - цена]]-AVERAGE(Таблица1[Аэрофлот - цена]))/_xlfn.STDEV.S(Таблица1[Аэрофлот - цена])</f>
        <v>-0.2160458216384035</v>
      </c>
      <c r="X575" s="5">
        <f>(Таблица1[[#This Row],[Аэрофлот - цена]]-MIN(Таблица1[Аэрофлот - цена]))/(MAX(Таблица1[Аэрофлот - цена])-MIN(Таблица1[Аэрофлот - цена]))</f>
        <v>0.24874933475252795</v>
      </c>
    </row>
    <row r="576" spans="1:24" x14ac:dyDescent="0.25">
      <c r="A576" s="1">
        <v>44221</v>
      </c>
      <c r="B576" s="6">
        <v>53.3</v>
      </c>
      <c r="C576" s="6">
        <v>1262.8</v>
      </c>
      <c r="D576" s="6">
        <v>69.88</v>
      </c>
      <c r="E576">
        <v>2530950</v>
      </c>
      <c r="F576">
        <v>7933469</v>
      </c>
      <c r="G576">
        <v>118872160</v>
      </c>
      <c r="H576" s="5">
        <f>(Таблица1[[#This Row],[БСП ао - цена]]-B575)/B575</f>
        <v>-5.0080199607913066E-2</v>
      </c>
      <c r="I576" s="5">
        <f>(Таблица1[[#This Row],[СевСт-ао цена]]-C575)/C575</f>
        <v>-4.362314450166626E-2</v>
      </c>
      <c r="J576" s="5">
        <f>(Таблица1[[#This Row],[Аэрофлот - цена]]-D575)/D575</f>
        <v>-2.7282850779510131E-2</v>
      </c>
      <c r="K576" s="5">
        <f>LN(Таблица1[[#This Row],[БСП ао - объём]])</f>
        <v>14.744105284294593</v>
      </c>
      <c r="L576" s="5">
        <f>LN(Таблица1[[#This Row],[СевСт-ао - объём]])</f>
        <v>15.886600950667711</v>
      </c>
      <c r="M576" s="5">
        <f>LN(Таблица1[[#This Row],[Аэрофлот - объём]])</f>
        <v>18.593559187903011</v>
      </c>
      <c r="N576" s="6">
        <f>Таблица1[[#This Row],[БСП ао - цена]]*10</f>
        <v>533</v>
      </c>
      <c r="O576" s="6">
        <f>Таблица1[[#This Row],[Аэрофлот - цена]]*10</f>
        <v>698.8</v>
      </c>
      <c r="P576" s="5">
        <f>Таблица1[[#This Row],[БСП ао - объём]]*Таблица1[[#This Row],[БСП ао - цена]]</f>
        <v>134899635</v>
      </c>
      <c r="Q576" s="5">
        <f>Таблица1[[#This Row],[СевСт-ао - объём]]*Таблица1[[#This Row],[СевСт-ао цена]]</f>
        <v>10018384653.199999</v>
      </c>
      <c r="R576" s="5">
        <f>Таблица1[[#This Row],[Аэрофлот - объём]]*Таблица1[[#This Row],[Аэрофлот - цена]]</f>
        <v>8306786540.7999992</v>
      </c>
      <c r="S576" s="5">
        <f>(Таблица1[[#This Row],[БСП ао - цена]]-AVERAGE(Таблица1[БСП ао - цена]))/_xlfn.STDEV.S(Таблица1[БСП ао - цена])</f>
        <v>-0.31115779939644894</v>
      </c>
      <c r="T576" s="5">
        <f>(Таблица1[[#This Row],[БСП ао - цена]]-MIN(Таблица1[БСП ао - цена]))/(MAX(Таблица1[БСП ао - цена])-MIN(Таблица1[БСП ао - цена]))</f>
        <v>0.18999675219227022</v>
      </c>
      <c r="U576" s="5">
        <f>(Таблица1[[#This Row],[СевСт-ао цена]]-AVERAGE(Таблица1[СевСт-ао цена]))/_xlfn.STDEV.S(Таблица1[СевСт-ао цена])</f>
        <v>1.3836962911602919</v>
      </c>
      <c r="V576" s="5">
        <f>(Таблица1[[#This Row],[СевСт-ао цена]]-MIN(Таблица1[СевСт-ао цена]))/(MAX(Таблица1[СевСт-ао цена])-MIN(Таблица1[СевСт-ао цена]))</f>
        <v>0.63001076941486178</v>
      </c>
      <c r="W576" s="5">
        <f>(Таблица1[[#This Row],[Аэрофлот - цена]]-AVERAGE(Таблица1[Аэрофлот - цена]))/_xlfn.STDEV.S(Таблица1[Аэрофлот - цена])</f>
        <v>-0.2650852223165896</v>
      </c>
      <c r="X576" s="5">
        <f>(Таблица1[[#This Row],[Аэрофлот - цена]]-MIN(Таблица1[Аэрофлот - цена]))/(MAX(Таблица1[Аэрофлот - цена])-MIN(Таблица1[Аэрофлот - цена]))</f>
        <v>0.23831825439063328</v>
      </c>
    </row>
    <row r="577" spans="1:24" x14ac:dyDescent="0.25">
      <c r="A577" s="1">
        <v>44228</v>
      </c>
      <c r="B577" s="6">
        <v>54.55</v>
      </c>
      <c r="C577" s="6">
        <v>1287</v>
      </c>
      <c r="D577" s="6">
        <v>70.819999999999993</v>
      </c>
      <c r="E577">
        <v>1484950</v>
      </c>
      <c r="F577">
        <v>6087581</v>
      </c>
      <c r="G577">
        <v>57102000</v>
      </c>
      <c r="H577" s="5">
        <f>(Таблица1[[#This Row],[БСП ао - цена]]-B576)/B576</f>
        <v>2.3452157598499064E-2</v>
      </c>
      <c r="I577" s="5">
        <f>(Таблица1[[#This Row],[СевСт-ао цена]]-C576)/C576</f>
        <v>1.9163763066202127E-2</v>
      </c>
      <c r="J577" s="5">
        <f>(Таблица1[[#This Row],[Аэрофлот - цена]]-D576)/D576</f>
        <v>1.3451631368059498E-2</v>
      </c>
      <c r="K577" s="5">
        <f>LN(Таблица1[[#This Row],[БСП ао - объём]])</f>
        <v>14.210891659618419</v>
      </c>
      <c r="L577" s="5">
        <f>LN(Таблица1[[#This Row],[СевСт-ао - объём]])</f>
        <v>15.621761352239284</v>
      </c>
      <c r="M577" s="5">
        <f>LN(Таблица1[[#This Row],[Аэрофлот - объём]])</f>
        <v>17.860349700282537</v>
      </c>
      <c r="N577" s="6">
        <f>Таблица1[[#This Row],[БСП ао - цена]]*10</f>
        <v>545.5</v>
      </c>
      <c r="O577" s="6">
        <f>Таблица1[[#This Row],[Аэрофлот - цена]]*10</f>
        <v>708.19999999999993</v>
      </c>
      <c r="P577" s="5">
        <f>Таблица1[[#This Row],[БСП ао - объём]]*Таблица1[[#This Row],[БСП ао - цена]]</f>
        <v>81004022.5</v>
      </c>
      <c r="Q577" s="5">
        <f>Таблица1[[#This Row],[СевСт-ао - объём]]*Таблица1[[#This Row],[СевСт-ао цена]]</f>
        <v>7834716747</v>
      </c>
      <c r="R577" s="5">
        <f>Таблица1[[#This Row],[Аэрофлот - объём]]*Таблица1[[#This Row],[Аэрофлот - цена]]</f>
        <v>4043963639.9999995</v>
      </c>
      <c r="S577" s="5">
        <f>(Таблица1[[#This Row],[БСП ао - цена]]-AVERAGE(Таблица1[БСП ао - цена]))/_xlfn.STDEV.S(Таблица1[БСП ао - цена])</f>
        <v>-0.27033931815121515</v>
      </c>
      <c r="T577" s="5">
        <f>(Таблица1[[#This Row],[БСП ао - цена]]-MIN(Таблица1[БСП ао - цена]))/(MAX(Таблица1[БСП ао - цена])-MIN(Таблица1[БСП ао - цена]))</f>
        <v>0.1981162715167262</v>
      </c>
      <c r="U577" s="5">
        <f>(Таблица1[[#This Row],[СевСт-ао цена]]-AVERAGE(Таблица1[СевСт-ао цена]))/_xlfn.STDEV.S(Таблица1[СевСт-ао цена])</f>
        <v>1.4472715850666664</v>
      </c>
      <c r="V577" s="5">
        <f>(Таблица1[[#This Row],[СевСт-ао цена]]-MIN(Таблица1[СевСт-ао цена]))/(MAX(Таблица1[СевСт-ао цена])-MIN(Таблица1[СевСт-ао цена]))</f>
        <v>0.64448964939571618</v>
      </c>
      <c r="W577" s="5">
        <f>(Таблица1[[#This Row],[Аэрофлот - цена]]-AVERAGE(Таблица1[Аэрофлот - цена]))/_xlfn.STDEV.S(Таблица1[Аэрофлот - цена])</f>
        <v>-0.24156632607296988</v>
      </c>
      <c r="X577" s="5">
        <f>(Таблица1[[#This Row],[Аэрофлот - цена]]-MIN(Таблица1[Аэрофлот - цена]))/(MAX(Таблица1[Аэрофлот - цена])-MIN(Таблица1[Аэрофлот - цена]))</f>
        <v>0.2433209153805215</v>
      </c>
    </row>
    <row r="578" spans="1:24" x14ac:dyDescent="0.25">
      <c r="A578" s="1">
        <v>44235</v>
      </c>
      <c r="B578" s="6">
        <v>55.1</v>
      </c>
      <c r="C578" s="6">
        <v>1287.2</v>
      </c>
      <c r="D578" s="6">
        <v>69.28</v>
      </c>
      <c r="E578">
        <v>1726500</v>
      </c>
      <c r="F578">
        <v>4416471</v>
      </c>
      <c r="G578">
        <v>97483580</v>
      </c>
      <c r="H578" s="5">
        <f>(Таблица1[[#This Row],[БСП ао - цена]]-B577)/B577</f>
        <v>1.0082493125572948E-2</v>
      </c>
      <c r="I578" s="5">
        <f>(Таблица1[[#This Row],[СевСт-ао цена]]-C577)/C577</f>
        <v>1.5540015540019075E-4</v>
      </c>
      <c r="J578" s="5">
        <f>(Таблица1[[#This Row],[Аэрофлот - цена]]-D577)/D577</f>
        <v>-2.1745269697825361E-2</v>
      </c>
      <c r="K578" s="5">
        <f>LN(Таблица1[[#This Row],[БСП ао - объём]])</f>
        <v>14.361606795812184</v>
      </c>
      <c r="L578" s="5">
        <f>LN(Таблица1[[#This Row],[СевСт-ао - объём]])</f>
        <v>15.300851518860245</v>
      </c>
      <c r="M578" s="5">
        <f>LN(Таблица1[[#This Row],[Аэрофлот - объём]])</f>
        <v>18.395194511529066</v>
      </c>
      <c r="N578" s="6">
        <f>Таблица1[[#This Row],[БСП ао - цена]]*10</f>
        <v>551</v>
      </c>
      <c r="O578" s="6">
        <f>Таблица1[[#This Row],[Аэрофлот - цена]]*10</f>
        <v>692.8</v>
      </c>
      <c r="P578" s="5">
        <f>Таблица1[[#This Row],[БСП ао - объём]]*Таблица1[[#This Row],[БСП ао - цена]]</f>
        <v>95130150</v>
      </c>
      <c r="Q578" s="5">
        <f>Таблица1[[#This Row],[СевСт-ао - объём]]*Таблица1[[#This Row],[СевСт-ао цена]]</f>
        <v>5684881471.1999998</v>
      </c>
      <c r="R578" s="5">
        <f>Таблица1[[#This Row],[Аэрофлот - объём]]*Таблица1[[#This Row],[Аэрофлот - цена]]</f>
        <v>6753662422.4000006</v>
      </c>
      <c r="S578" s="5">
        <f>(Таблица1[[#This Row],[БСП ао - цена]]-AVERAGE(Таблица1[БСП ао - цена]))/_xlfn.STDEV.S(Таблица1[БСП ао - цена])</f>
        <v>-0.25237918640331214</v>
      </c>
      <c r="T578" s="5">
        <f>(Таблица1[[#This Row],[БСП ао - цена]]-MIN(Таблица1[БСП ао - цена]))/(MAX(Таблица1[БСП ао - цена])-MIN(Таблица1[БСП ао - цена]))</f>
        <v>0.20168886001948685</v>
      </c>
      <c r="U578" s="5">
        <f>(Таблица1[[#This Row],[СевСт-ао цена]]-AVERAGE(Таблица1[СевСт-ао цена]))/_xlfn.STDEV.S(Таблица1[СевСт-ао цена])</f>
        <v>1.4477970007187853</v>
      </c>
      <c r="V578" s="5">
        <f>(Таблица1[[#This Row],[СевСт-ао цена]]-MIN(Таблица1[СевСт-ао цена]))/(MAX(Таблица1[СевСт-ао цена])-MIN(Таблица1[СевСт-ао цена]))</f>
        <v>0.64460930956084717</v>
      </c>
      <c r="W578" s="5">
        <f>(Таблица1[[#This Row],[Аэрофлот - цена]]-AVERAGE(Таблица1[Аэрофлот - цена]))/_xlfn.STDEV.S(Таблица1[Аэрофлот - цена])</f>
        <v>-0.2800972837486872</v>
      </c>
      <c r="X578" s="5">
        <f>(Таблица1[[#This Row],[Аэрофлот - цена]]-MIN(Таблица1[Аэрофлот - цена]))/(MAX(Таблица1[Аэрофлот - цена])-MIN(Таблица1[Аэрофлот - цена]))</f>
        <v>0.23512506652474718</v>
      </c>
    </row>
    <row r="579" spans="1:24" x14ac:dyDescent="0.25">
      <c r="A579" s="1">
        <v>44242</v>
      </c>
      <c r="B579" s="6">
        <v>55.7</v>
      </c>
      <c r="C579" s="6">
        <v>1311.8</v>
      </c>
      <c r="D579" s="6">
        <v>69.14</v>
      </c>
      <c r="E579">
        <v>1992480</v>
      </c>
      <c r="F579">
        <v>4948359</v>
      </c>
      <c r="G579">
        <v>88245150</v>
      </c>
      <c r="H579" s="5">
        <f>(Таблица1[[#This Row],[БСП ао - цена]]-B578)/B578</f>
        <v>1.0889292196007285E-2</v>
      </c>
      <c r="I579" s="5">
        <f>(Таблица1[[#This Row],[СевСт-ао цена]]-C578)/C578</f>
        <v>1.9111249223119881E-2</v>
      </c>
      <c r="J579" s="5">
        <f>(Таблица1[[#This Row],[Аэрофлот - цена]]-D578)/D578</f>
        <v>-2.0207852193995465E-3</v>
      </c>
      <c r="K579" s="5">
        <f>LN(Таблица1[[#This Row],[БСП ао - объём]])</f>
        <v>14.504890651954975</v>
      </c>
      <c r="L579" s="5">
        <f>LN(Таблица1[[#This Row],[СевСт-ао - объём]])</f>
        <v>15.414566564430062</v>
      </c>
      <c r="M579" s="5">
        <f>LN(Таблица1[[#This Row],[Аэрофлот - объём]])</f>
        <v>18.295629294760378</v>
      </c>
      <c r="N579" s="6">
        <f>Таблица1[[#This Row],[БСП ао - цена]]*10</f>
        <v>557</v>
      </c>
      <c r="O579" s="6">
        <f>Таблица1[[#This Row],[Аэрофлот - цена]]*10</f>
        <v>691.4</v>
      </c>
      <c r="P579" s="5">
        <f>Таблица1[[#This Row],[БСП ао - объём]]*Таблица1[[#This Row],[БСП ао - цена]]</f>
        <v>110981136</v>
      </c>
      <c r="Q579" s="5">
        <f>Таблица1[[#This Row],[СевСт-ао - объём]]*Таблица1[[#This Row],[СевСт-ао цена]]</f>
        <v>6491257336.1999998</v>
      </c>
      <c r="R579" s="5">
        <f>Таблица1[[#This Row],[Аэрофлот - объём]]*Таблица1[[#This Row],[Аэрофлот - цена]]</f>
        <v>6101269671</v>
      </c>
      <c r="S579" s="5">
        <f>(Таблица1[[#This Row],[БСП ао - цена]]-AVERAGE(Таблица1[БСП ао - цена]))/_xlfn.STDEV.S(Таблица1[БСП ао - цена])</f>
        <v>-0.23278631540559988</v>
      </c>
      <c r="T579" s="5">
        <f>(Таблица1[[#This Row],[БСП ао - цена]]-MIN(Таблица1[БСП ао - цена]))/(MAX(Таблица1[БСП ао - цена])-MIN(Таблица1[БСП ао - цена]))</f>
        <v>0.20558622929522574</v>
      </c>
      <c r="U579" s="5">
        <f>(Таблица1[[#This Row],[СевСт-ао цена]]-AVERAGE(Таблица1[СевСт-ао цена]))/_xlfn.STDEV.S(Таблица1[СевСт-ао цена])</f>
        <v>1.5124231259293968</v>
      </c>
      <c r="V579" s="5">
        <f>(Таблица1[[#This Row],[СевСт-ао цена]]-MIN(Таблица1[СевСт-ао цена]))/(MAX(Таблица1[СевСт-ао цена])-MIN(Таблица1[СевСт-ао цена]))</f>
        <v>0.65932750987196354</v>
      </c>
      <c r="W579" s="5">
        <f>(Таблица1[[#This Row],[Аэрофлот - цена]]-AVERAGE(Таблица1[Аэрофлот - цена]))/_xlfn.STDEV.S(Таблица1[Аэрофлот - цена])</f>
        <v>-0.28360009808284337</v>
      </c>
      <c r="X579" s="5">
        <f>(Таблица1[[#This Row],[Аэрофлот - цена]]-MIN(Таблица1[Аэрофлот - цена]))/(MAX(Таблица1[Аэрофлот - цена])-MIN(Таблица1[Аэрофлот - цена]))</f>
        <v>0.23437998935604043</v>
      </c>
    </row>
    <row r="580" spans="1:24" x14ac:dyDescent="0.25">
      <c r="A580" s="1">
        <v>44249</v>
      </c>
      <c r="B580" s="6">
        <v>55.75</v>
      </c>
      <c r="C580" s="6">
        <v>1343.6</v>
      </c>
      <c r="D580" s="6">
        <v>69.66</v>
      </c>
      <c r="E580">
        <v>1576960</v>
      </c>
      <c r="F580">
        <v>7709055</v>
      </c>
      <c r="G580">
        <v>64092560</v>
      </c>
      <c r="H580" s="5">
        <f>(Таблица1[[#This Row],[БСП ао - цена]]-B579)/B579</f>
        <v>8.9766606822257015E-4</v>
      </c>
      <c r="I580" s="5">
        <f>(Таблица1[[#This Row],[СевСт-ао цена]]-C579)/C579</f>
        <v>2.4241500228693365E-2</v>
      </c>
      <c r="J580" s="5">
        <f>(Таблица1[[#This Row],[Аэрофлот - цена]]-D579)/D579</f>
        <v>7.5209719409892392E-3</v>
      </c>
      <c r="K580" s="5">
        <f>LN(Таблица1[[#This Row],[БСП ао - объём]])</f>
        <v>14.271009501007129</v>
      </c>
      <c r="L580" s="5">
        <f>LN(Таблица1[[#This Row],[СевСт-ао - объём]])</f>
        <v>15.857906169934044</v>
      </c>
      <c r="M580" s="5">
        <f>LN(Таблица1[[#This Row],[Аэрофлот - объём]])</f>
        <v>17.975838846511667</v>
      </c>
      <c r="N580" s="6">
        <f>Таблица1[[#This Row],[БСП ао - цена]]*10</f>
        <v>557.5</v>
      </c>
      <c r="O580" s="6">
        <f>Таблица1[[#This Row],[Аэрофлот - цена]]*10</f>
        <v>696.59999999999991</v>
      </c>
      <c r="P580" s="5">
        <f>Таблица1[[#This Row],[БСП ао - объём]]*Таблица1[[#This Row],[БСП ао - цена]]</f>
        <v>87915520</v>
      </c>
      <c r="Q580" s="5">
        <f>Таблица1[[#This Row],[СевСт-ао - объём]]*Таблица1[[#This Row],[СевСт-ао цена]]</f>
        <v>10357886298</v>
      </c>
      <c r="R580" s="5">
        <f>Таблица1[[#This Row],[Аэрофлот - объём]]*Таблица1[[#This Row],[Аэрофлот - цена]]</f>
        <v>4464687729.5999994</v>
      </c>
      <c r="S580" s="5">
        <f>(Таблица1[[#This Row],[БСП ао - цена]]-AVERAGE(Таблица1[БСП ао - цена]))/_xlfn.STDEV.S(Таблица1[БСП ао - цена])</f>
        <v>-0.23115357615579063</v>
      </c>
      <c r="T580" s="5">
        <f>(Таблица1[[#This Row],[БСП ао - цена]]-MIN(Таблица1[БСП ао - цена]))/(MAX(Таблица1[БСП ао - цена])-MIN(Таблица1[БСП ао - цена]))</f>
        <v>0.20591101006820398</v>
      </c>
      <c r="U580" s="5">
        <f>(Таблица1[[#This Row],[СевСт-ао цена]]-AVERAGE(Таблица1[СевСт-ао цена]))/_xlfn.STDEV.S(Таблица1[СевСт-ао цена])</f>
        <v>1.5959642146162853</v>
      </c>
      <c r="V580" s="5">
        <f>(Таблица1[[#This Row],[СевСт-ао цена]]-MIN(Таблица1[СевСт-ао цена]))/(MAX(Таблица1[СевСт-ао цена])-MIN(Таблица1[СевСт-ао цена]))</f>
        <v>0.67835347612779695</v>
      </c>
      <c r="W580" s="5">
        <f>(Таблица1[[#This Row],[Аэрофлот - цена]]-AVERAGE(Таблица1[Аэрофлот - цена]))/_xlfn.STDEV.S(Таблица1[Аэрофлот - цена])</f>
        <v>-0.27058964484169207</v>
      </c>
      <c r="X580" s="5">
        <f>(Таблица1[[#This Row],[Аэрофлот - цена]]-MIN(Таблица1[Аэрофлот - цена]))/(MAX(Таблица1[Аэрофлот - цена])-MIN(Таблица1[Аэрофлот - цена]))</f>
        <v>0.23714741883980839</v>
      </c>
    </row>
    <row r="581" spans="1:24" x14ac:dyDescent="0.25">
      <c r="A581" s="1">
        <v>44256</v>
      </c>
      <c r="B581" s="6">
        <v>56.89</v>
      </c>
      <c r="C581" s="6">
        <v>1339</v>
      </c>
      <c r="D581" s="6">
        <v>69.28</v>
      </c>
      <c r="E581">
        <v>2472970</v>
      </c>
      <c r="F581">
        <v>6341238</v>
      </c>
      <c r="G581">
        <v>84168080</v>
      </c>
      <c r="H581" s="5">
        <f>(Таблица1[[#This Row],[БСП ао - цена]]-B580)/B580</f>
        <v>2.0448430493273554E-2</v>
      </c>
      <c r="I581" s="5">
        <f>(Таблица1[[#This Row],[СевСт-ао цена]]-C580)/C580</f>
        <v>-3.4236379874962113E-3</v>
      </c>
      <c r="J581" s="5">
        <f>(Таблица1[[#This Row],[Аэрофлот - цена]]-D580)/D580</f>
        <v>-5.4550674705712817E-3</v>
      </c>
      <c r="K581" s="5">
        <f>LN(Таблица1[[#This Row],[БСП ао - объём]])</f>
        <v>14.72093041541501</v>
      </c>
      <c r="L581" s="5">
        <f>LN(Таблица1[[#This Row],[СевСт-ао - объём]])</f>
        <v>15.662584575489868</v>
      </c>
      <c r="M581" s="5">
        <f>LN(Таблица1[[#This Row],[Аэрофлот - объём]])</f>
        <v>18.248326309949803</v>
      </c>
      <c r="N581" s="6">
        <f>Таблица1[[#This Row],[БСП ао - цена]]*10</f>
        <v>568.9</v>
      </c>
      <c r="O581" s="6">
        <f>Таблица1[[#This Row],[Аэрофлот - цена]]*10</f>
        <v>692.8</v>
      </c>
      <c r="P581" s="5">
        <f>Таблица1[[#This Row],[БСП ао - объём]]*Таблица1[[#This Row],[БСП ао - цена]]</f>
        <v>140687263.30000001</v>
      </c>
      <c r="Q581" s="5">
        <f>Таблица1[[#This Row],[СевСт-ао - объём]]*Таблица1[[#This Row],[СевСт-ао цена]]</f>
        <v>8490917682</v>
      </c>
      <c r="R581" s="5">
        <f>Таблица1[[#This Row],[Аэрофлот - объём]]*Таблица1[[#This Row],[Аэрофлот - цена]]</f>
        <v>5831164582.4000006</v>
      </c>
      <c r="S581" s="5">
        <f>(Таблица1[[#This Row],[БСП ао - цена]]-AVERAGE(Таблица1[БСП ао - цена]))/_xlfn.STDEV.S(Таблица1[БСП ао - цена])</f>
        <v>-0.19392712126013739</v>
      </c>
      <c r="T581" s="5">
        <f>(Таблица1[[#This Row],[БСП ао - цена]]-MIN(Таблица1[БСП ао - цена]))/(MAX(Таблица1[БСП ао - цена])-MIN(Таблица1[БСП ао - цена]))</f>
        <v>0.21331601169210787</v>
      </c>
      <c r="U581" s="5">
        <f>(Таблица1[[#This Row],[СевСт-ао цена]]-AVERAGE(Таблица1[СевСт-ао цена]))/_xlfn.STDEV.S(Таблица1[СевСт-ао цена])</f>
        <v>1.5838796546175531</v>
      </c>
      <c r="V581" s="5">
        <f>(Таблица1[[#This Row],[СевСт-ао цена]]-MIN(Таблица1[СевСт-ао цена]))/(MAX(Таблица1[СевСт-ао цена])-MIN(Таблица1[СевСт-ао цена]))</f>
        <v>0.67560129232978339</v>
      </c>
      <c r="W581" s="5">
        <f>(Таблица1[[#This Row],[Аэрофлот - цена]]-AVERAGE(Таблица1[Аэрофлот - цена]))/_xlfn.STDEV.S(Таблица1[Аэрофлот - цена])</f>
        <v>-0.2800972837486872</v>
      </c>
      <c r="X581" s="5">
        <f>(Таблица1[[#This Row],[Аэрофлот - цена]]-MIN(Таблица1[Аэрофлот - цена]))/(MAX(Таблица1[Аэрофлот - цена])-MIN(Таблица1[Аэрофлот - цена]))</f>
        <v>0.23512506652474718</v>
      </c>
    </row>
    <row r="582" spans="1:24" x14ac:dyDescent="0.25">
      <c r="A582" s="1">
        <v>44263</v>
      </c>
      <c r="B582" s="6">
        <v>56.85</v>
      </c>
      <c r="C582" s="6">
        <v>1408</v>
      </c>
      <c r="D582" s="6">
        <v>69.86</v>
      </c>
      <c r="E582">
        <v>3572610</v>
      </c>
      <c r="F582">
        <v>6699157</v>
      </c>
      <c r="G582">
        <v>52548930</v>
      </c>
      <c r="H582" s="5">
        <f>(Таблица1[[#This Row],[БСП ао - цена]]-B581)/B581</f>
        <v>-7.0311126735804442E-4</v>
      </c>
      <c r="I582" s="5">
        <f>(Таблица1[[#This Row],[СевСт-ао цена]]-C581)/C581</f>
        <v>5.1530993278566091E-2</v>
      </c>
      <c r="J582" s="5">
        <f>(Таблица1[[#This Row],[Аэрофлот - цена]]-D581)/D581</f>
        <v>8.3718244803694906E-3</v>
      </c>
      <c r="K582" s="5">
        <f>LN(Таблица1[[#This Row],[БСП ао - объём]])</f>
        <v>15.088806979074905</v>
      </c>
      <c r="L582" s="5">
        <f>LN(Таблица1[[#This Row],[СевСт-ао - объём]])</f>
        <v>15.717492255549558</v>
      </c>
      <c r="M582" s="5">
        <f>LN(Таблица1[[#This Row],[Аэрофлот - объём]])</f>
        <v>17.777255293519516</v>
      </c>
      <c r="N582" s="6">
        <f>Таблица1[[#This Row],[БСП ао - цена]]*10</f>
        <v>568.5</v>
      </c>
      <c r="O582" s="6">
        <f>Таблица1[[#This Row],[Аэрофлот - цена]]*10</f>
        <v>698.6</v>
      </c>
      <c r="P582" s="5">
        <f>Таблица1[[#This Row],[БСП ао - объём]]*Таблица1[[#This Row],[БСП ао - цена]]</f>
        <v>203102878.5</v>
      </c>
      <c r="Q582" s="5">
        <f>Таблица1[[#This Row],[СевСт-ао - объём]]*Таблица1[[#This Row],[СевСт-ао цена]]</f>
        <v>9432413056</v>
      </c>
      <c r="R582" s="5">
        <f>Таблица1[[#This Row],[Аэрофлот - объём]]*Таблица1[[#This Row],[Аэрофлот - цена]]</f>
        <v>3671068249.8000002</v>
      </c>
      <c r="S582" s="5">
        <f>(Таблица1[[#This Row],[БСП ао - цена]]-AVERAGE(Таблица1[БСП ао - цена]))/_xlfn.STDEV.S(Таблица1[БСП ао - цена])</f>
        <v>-0.19523331265998484</v>
      </c>
      <c r="T582" s="5">
        <f>(Таблица1[[#This Row],[БСП ао - цена]]-MIN(Таблица1[БСП ао - цена]))/(MAX(Таблица1[БСП ао - цена])-MIN(Таблица1[БСП ао - цена]))</f>
        <v>0.21305618707372523</v>
      </c>
      <c r="U582" s="5">
        <f>(Таблица1[[#This Row],[СевСт-ао цена]]-AVERAGE(Таблица1[СевСт-ао цена]))/_xlfn.STDEV.S(Таблица1[СевСт-ао цена])</f>
        <v>1.7651480545985376</v>
      </c>
      <c r="V582" s="5">
        <f>(Таблица1[[#This Row],[СевСт-ао цена]]-MIN(Таблица1[СевСт-ао цена]))/(MAX(Таблица1[СевСт-ао цена])-MIN(Таблица1[СевСт-ао цена]))</f>
        <v>0.71688404929998806</v>
      </c>
      <c r="W582" s="5">
        <f>(Таблица1[[#This Row],[Аэрофлот - цена]]-AVERAGE(Таблица1[Аэрофлот - цена]))/_xlfn.STDEV.S(Таблица1[Аэрофлот - цена])</f>
        <v>-0.26558562436432609</v>
      </c>
      <c r="X582" s="5">
        <f>(Таблица1[[#This Row],[Аэрофлот - цена]]-MIN(Таблица1[Аэрофлот - цена]))/(MAX(Таблица1[Аэрофлот - цена])-MIN(Таблица1[Аэрофлот - цена]))</f>
        <v>0.23821181479510375</v>
      </c>
    </row>
    <row r="583" spans="1:24" x14ac:dyDescent="0.25">
      <c r="A583" s="1">
        <v>44270</v>
      </c>
      <c r="B583" s="6">
        <v>58</v>
      </c>
      <c r="C583" s="6">
        <v>1422.6</v>
      </c>
      <c r="D583" s="6">
        <v>69.8</v>
      </c>
      <c r="E583">
        <v>2549750</v>
      </c>
      <c r="F583">
        <v>6915874</v>
      </c>
      <c r="G583">
        <v>81857020</v>
      </c>
      <c r="H583" s="5">
        <f>(Таблица1[[#This Row],[БСП ао - цена]]-B582)/B582</f>
        <v>2.0228671943711495E-2</v>
      </c>
      <c r="I583" s="5">
        <f>(Таблица1[[#This Row],[СевСт-ао цена]]-C582)/C582</f>
        <v>1.0369318181818117E-2</v>
      </c>
      <c r="J583" s="5">
        <f>(Таблица1[[#This Row],[Аэрофлот - цена]]-D582)/D582</f>
        <v>-8.5886057829948862E-4</v>
      </c>
      <c r="K583" s="5">
        <f>LN(Таблица1[[#This Row],[БСП ао - объём]])</f>
        <v>14.751505873112764</v>
      </c>
      <c r="L583" s="5">
        <f>LN(Таблица1[[#This Row],[СевСт-ао - объём]])</f>
        <v>15.749329906995875</v>
      </c>
      <c r="M583" s="5">
        <f>LN(Таблица1[[#This Row],[Аэрофлот - объём]])</f>
        <v>18.220484624749975</v>
      </c>
      <c r="N583" s="6">
        <f>Таблица1[[#This Row],[БСП ао - цена]]*10</f>
        <v>580</v>
      </c>
      <c r="O583" s="6">
        <f>Таблица1[[#This Row],[Аэрофлот - цена]]*10</f>
        <v>698</v>
      </c>
      <c r="P583" s="5">
        <f>Таблица1[[#This Row],[БСП ао - объём]]*Таблица1[[#This Row],[БСП ао - цена]]</f>
        <v>147885500</v>
      </c>
      <c r="Q583" s="5">
        <f>Таблица1[[#This Row],[СевСт-ао - объём]]*Таблица1[[#This Row],[СевСт-ао цена]]</f>
        <v>9838522352.3999996</v>
      </c>
      <c r="R583" s="5">
        <f>Таблица1[[#This Row],[Аэрофлот - объём]]*Таблица1[[#This Row],[Аэрофлот - цена]]</f>
        <v>5713619996</v>
      </c>
      <c r="S583" s="5">
        <f>(Таблица1[[#This Row],[БСП ао - цена]]-AVERAGE(Таблица1[БСП ао - цена]))/_xlfn.STDEV.S(Таблица1[БСП ао - цена])</f>
        <v>-0.15768030991436979</v>
      </c>
      <c r="T583" s="5">
        <f>(Таблица1[[#This Row],[БСП ао - цена]]-MIN(Таблица1[БСП ао - цена]))/(MAX(Таблица1[БСП ао - цена])-MIN(Таблица1[БСП ао - цена]))</f>
        <v>0.22052614485222477</v>
      </c>
      <c r="U583" s="5">
        <f>(Таблица1[[#This Row],[СевСт-ао цена]]-AVERAGE(Таблица1[СевСт-ао цена]))/_xlfn.STDEV.S(Таблица1[СевСт-ао цена])</f>
        <v>1.8035033972032095</v>
      </c>
      <c r="V583" s="5">
        <f>(Таблица1[[#This Row],[СевСт-ао цена]]-MIN(Таблица1[СевСт-ао цена]))/(MAX(Таблица1[СевСт-ао цена])-MIN(Таблица1[СевСт-ао цена]))</f>
        <v>0.72561924135455302</v>
      </c>
      <c r="W583" s="5">
        <f>(Таблица1[[#This Row],[Аэрофлот - цена]]-AVERAGE(Таблица1[Аэрофлот - цена]))/_xlfn.STDEV.S(Таблица1[Аэрофлот - цена])</f>
        <v>-0.2670868305075359</v>
      </c>
      <c r="X583" s="5">
        <f>(Таблица1[[#This Row],[Аэрофлот - цена]]-MIN(Таблица1[Аэрофлот - цена]))/(MAX(Таблица1[Аэрофлот - цена])-MIN(Таблица1[Аэрофлот - цена]))</f>
        <v>0.23789249600851514</v>
      </c>
    </row>
    <row r="584" spans="1:24" x14ac:dyDescent="0.25">
      <c r="A584" s="1">
        <v>44277</v>
      </c>
      <c r="B584" s="6">
        <v>57.69</v>
      </c>
      <c r="C584" s="6">
        <v>1426.2</v>
      </c>
      <c r="D584" s="6">
        <v>68</v>
      </c>
      <c r="E584">
        <v>2696280</v>
      </c>
      <c r="F584">
        <v>6839224</v>
      </c>
      <c r="G584">
        <v>114871200</v>
      </c>
      <c r="H584" s="5">
        <f>(Таблица1[[#This Row],[БСП ао - цена]]-B583)/B583</f>
        <v>-5.3448275862069353E-3</v>
      </c>
      <c r="I584" s="5">
        <f>(Таблица1[[#This Row],[СевСт-ао цена]]-C583)/C583</f>
        <v>2.5305778152679157E-3</v>
      </c>
      <c r="J584" s="5">
        <f>(Таблица1[[#This Row],[Аэрофлот - цена]]-D583)/D583</f>
        <v>-2.5787965616045804E-2</v>
      </c>
      <c r="K584" s="5">
        <f>LN(Таблица1[[#This Row],[БСП ао - объём]])</f>
        <v>14.807383603188276</v>
      </c>
      <c r="L584" s="5">
        <f>LN(Таблица1[[#This Row],[СевСт-ао - объём]])</f>
        <v>15.738184832870365</v>
      </c>
      <c r="M584" s="5">
        <f>LN(Таблица1[[#This Row],[Аэрофлот - объём]])</f>
        <v>18.559322058658822</v>
      </c>
      <c r="N584" s="6">
        <f>Таблица1[[#This Row],[БСП ао - цена]]*10</f>
        <v>576.9</v>
      </c>
      <c r="O584" s="6">
        <f>Таблица1[[#This Row],[Аэрофлот - цена]]*10</f>
        <v>680</v>
      </c>
      <c r="P584" s="5">
        <f>Таблица1[[#This Row],[БСП ао - объём]]*Таблица1[[#This Row],[БСП ао - цена]]</f>
        <v>155548393.19999999</v>
      </c>
      <c r="Q584" s="5">
        <f>Таблица1[[#This Row],[СевСт-ао - объём]]*Таблица1[[#This Row],[СевСт-ао цена]]</f>
        <v>9754101268.8000011</v>
      </c>
      <c r="R584" s="5">
        <f>Таблица1[[#This Row],[Аэрофлот - объём]]*Таблица1[[#This Row],[Аэрофлот - цена]]</f>
        <v>7811241600</v>
      </c>
      <c r="S584" s="5">
        <f>(Таблица1[[#This Row],[БСП ао - цена]]-AVERAGE(Таблица1[БСП ао - цена]))/_xlfn.STDEV.S(Таблица1[БСП ао - цена])</f>
        <v>-0.16780329326318785</v>
      </c>
      <c r="T584" s="5">
        <f>(Таблица1[[#This Row],[БСП ао - цена]]-MIN(Таблица1[БСП ао - цена]))/(MAX(Таблица1[БСП ао - цена])-MIN(Таблица1[БСП ао - цена]))</f>
        <v>0.21851250405975969</v>
      </c>
      <c r="U584" s="5">
        <f>(Таблица1[[#This Row],[СевСт-ао цена]]-AVERAGE(Таблица1[СевСт-ао цена]))/_xlfn.STDEV.S(Таблица1[СевСт-ао цена])</f>
        <v>1.8129608789413483</v>
      </c>
      <c r="V584" s="5">
        <f>(Таблица1[[#This Row],[СевСт-ао цена]]-MIN(Таблица1[СевСт-ао цена]))/(MAX(Таблица1[СевСт-ао цена])-MIN(Таблица1[СевСт-ао цена]))</f>
        <v>0.72777312432691155</v>
      </c>
      <c r="W584" s="5">
        <f>(Таблица1[[#This Row],[Аэрофлот - цена]]-AVERAGE(Таблица1[Аэрофлот - цена]))/_xlfn.STDEV.S(Таблица1[Аэрофлот - цена])</f>
        <v>-0.31212301480382904</v>
      </c>
      <c r="X584" s="5">
        <f>(Таблица1[[#This Row],[Аэрофлот - цена]]-MIN(Таблица1[Аэрофлот - цена]))/(MAX(Таблица1[Аэрофлот - цена])-MIN(Таблица1[Аэрофлот - цена]))</f>
        <v>0.22831293241085682</v>
      </c>
    </row>
    <row r="585" spans="1:24" x14ac:dyDescent="0.25">
      <c r="A585" s="1">
        <v>44284</v>
      </c>
      <c r="B585" s="6">
        <v>57.79</v>
      </c>
      <c r="C585" s="6">
        <v>1528.2</v>
      </c>
      <c r="D585" s="6">
        <v>67.5</v>
      </c>
      <c r="E585">
        <v>1455960</v>
      </c>
      <c r="F585">
        <v>8951316</v>
      </c>
      <c r="G585">
        <v>66624600</v>
      </c>
      <c r="H585" s="5">
        <f>(Таблица1[[#This Row],[БСП ао - цена]]-B584)/B584</f>
        <v>1.7334026694401357E-3</v>
      </c>
      <c r="I585" s="5">
        <f>(Таблица1[[#This Row],[СевСт-ао цена]]-C584)/C584</f>
        <v>7.1518721076987798E-2</v>
      </c>
      <c r="J585" s="5">
        <f>(Таблица1[[#This Row],[Аэрофлот - цена]]-D584)/D584</f>
        <v>-7.3529411764705881E-3</v>
      </c>
      <c r="K585" s="5">
        <f>LN(Таблица1[[#This Row],[БСП ао - объём]])</f>
        <v>14.191176034833919</v>
      </c>
      <c r="L585" s="5">
        <f>LN(Таблица1[[#This Row],[СевСт-ао - объём]])</f>
        <v>16.007311118547992</v>
      </c>
      <c r="M585" s="5">
        <f>LN(Таблица1[[#This Row],[Аэрофлот - объём]])</f>
        <v>18.014584436679915</v>
      </c>
      <c r="N585" s="6">
        <f>Таблица1[[#This Row],[БСП ао - цена]]*10</f>
        <v>577.9</v>
      </c>
      <c r="O585" s="6">
        <f>Таблица1[[#This Row],[Аэрофлот - цена]]*10</f>
        <v>675</v>
      </c>
      <c r="P585" s="5">
        <f>Таблица1[[#This Row],[БСП ао - объём]]*Таблица1[[#This Row],[БСП ао - цена]]</f>
        <v>84139928.400000006</v>
      </c>
      <c r="Q585" s="5">
        <f>Таблица1[[#This Row],[СевСт-ао - объём]]*Таблица1[[#This Row],[СевСт-ао цена]]</f>
        <v>13679401111.200001</v>
      </c>
      <c r="R585" s="5">
        <f>Таблица1[[#This Row],[Аэрофлот - объём]]*Таблица1[[#This Row],[Аэрофлот - цена]]</f>
        <v>4497160500</v>
      </c>
      <c r="S585" s="5">
        <f>(Таблица1[[#This Row],[БСП ао - цена]]-AVERAGE(Таблица1[БСП ао - цена]))/_xlfn.STDEV.S(Таблица1[БСП ао - цена])</f>
        <v>-0.1645378147635691</v>
      </c>
      <c r="T585" s="5">
        <f>(Таблица1[[#This Row],[БСП ао - цена]]-MIN(Таблица1[БСП ао - цена]))/(MAX(Таблица1[БСП ао - цена])-MIN(Таблица1[БСП ао - цена]))</f>
        <v>0.21916206560571613</v>
      </c>
      <c r="U585" s="5">
        <f>(Таблица1[[#This Row],[СевСт-ао цена]]-AVERAGE(Таблица1[СевСт-ао цена]))/_xlfn.STDEV.S(Таблица1[СевСт-ао цена])</f>
        <v>2.080922861521934</v>
      </c>
      <c r="V585" s="5">
        <f>(Таблица1[[#This Row],[СевСт-ао цена]]-MIN(Таблица1[СевСт-ао цена]))/(MAX(Таблица1[СевСт-ао цена])-MIN(Таблица1[СевСт-ао цена]))</f>
        <v>0.78879980854373577</v>
      </c>
      <c r="W585" s="5">
        <f>(Таблица1[[#This Row],[Аэрофлот - цена]]-AVERAGE(Таблица1[Аэрофлот - цена]))/_xlfn.STDEV.S(Таблица1[Аэрофлот - цена])</f>
        <v>-0.32463306599724384</v>
      </c>
      <c r="X585" s="5">
        <f>(Таблица1[[#This Row],[Аэрофлот - цена]]-MIN(Таблица1[Аэрофлот - цена]))/(MAX(Таблица1[Аэрофлот - цена])-MIN(Таблица1[Аэрофлот - цена]))</f>
        <v>0.22565194252261839</v>
      </c>
    </row>
    <row r="586" spans="1:24" x14ac:dyDescent="0.25">
      <c r="A586" s="1">
        <v>44291</v>
      </c>
      <c r="B586" s="6">
        <v>60.85</v>
      </c>
      <c r="C586" s="6">
        <v>1537.8</v>
      </c>
      <c r="D586" s="6">
        <v>66.28</v>
      </c>
      <c r="E586">
        <v>5772360</v>
      </c>
      <c r="F586">
        <v>6603075</v>
      </c>
      <c r="G586">
        <v>45151270</v>
      </c>
      <c r="H586" s="5">
        <f>(Таблица1[[#This Row],[БСП ао - цена]]-B585)/B585</f>
        <v>5.295033742862091E-2</v>
      </c>
      <c r="I586" s="5">
        <f>(Таблица1[[#This Row],[СевСт-ао цена]]-C585)/C585</f>
        <v>6.2819002748330773E-3</v>
      </c>
      <c r="J586" s="5">
        <f>(Таблица1[[#This Row],[Аэрофлот - цена]]-D585)/D585</f>
        <v>-1.8074074074074058E-2</v>
      </c>
      <c r="K586" s="5">
        <f>LN(Таблица1[[#This Row],[БСП ао - объём]])</f>
        <v>15.568591566993337</v>
      </c>
      <c r="L586" s="5">
        <f>LN(Таблица1[[#This Row],[СевСт-ао - объём]])</f>
        <v>15.703046007585623</v>
      </c>
      <c r="M586" s="5">
        <f>LN(Таблица1[[#This Row],[Аэрофлот - объём]])</f>
        <v>17.625528965892357</v>
      </c>
      <c r="N586" s="6">
        <f>Таблица1[[#This Row],[БСП ао - цена]]*10</f>
        <v>608.5</v>
      </c>
      <c r="O586" s="6">
        <f>Таблица1[[#This Row],[Аэрофлот - цена]]*10</f>
        <v>662.8</v>
      </c>
      <c r="P586" s="5">
        <f>Таблица1[[#This Row],[БСП ао - объём]]*Таблица1[[#This Row],[БСП ао - цена]]</f>
        <v>351248106</v>
      </c>
      <c r="Q586" s="5">
        <f>Таблица1[[#This Row],[СевСт-ао - объём]]*Таблица1[[#This Row],[СевСт-ао цена]]</f>
        <v>10154208735</v>
      </c>
      <c r="R586" s="5">
        <f>Таблица1[[#This Row],[Аэрофлот - объём]]*Таблица1[[#This Row],[Аэрофлот - цена]]</f>
        <v>2992626175.5999999</v>
      </c>
      <c r="S586" s="5">
        <f>(Таблица1[[#This Row],[БСП ао - цена]]-AVERAGE(Таблица1[БСП ао - цена]))/_xlfn.STDEV.S(Таблица1[БСП ао - цена])</f>
        <v>-6.4614172675236711E-2</v>
      </c>
      <c r="T586" s="5">
        <f>(Таблица1[[#This Row],[БСП ао - цена]]-MIN(Таблица1[БСП ао - цена]))/(MAX(Таблица1[БСП ао - цена])-MIN(Таблица1[БСП ао - цена]))</f>
        <v>0.2390386489119844</v>
      </c>
      <c r="U586" s="5">
        <f>(Таблица1[[#This Row],[СевСт-ао цена]]-AVERAGE(Таблица1[СевСт-ао цена]))/_xlfn.STDEV.S(Таблица1[СевСт-ао цена])</f>
        <v>2.1061428128236361</v>
      </c>
      <c r="V586" s="5">
        <f>(Таблица1[[#This Row],[СевСт-ао цена]]-MIN(Таблица1[СевСт-ао цена]))/(MAX(Таблица1[СевСт-ао цена])-MIN(Таблица1[СевСт-ао цена]))</f>
        <v>0.79454349647002509</v>
      </c>
      <c r="W586" s="5">
        <f>(Таблица1[[#This Row],[Аэрофлот - цена]]-AVERAGE(Таблица1[Аэрофлот - цена]))/_xlfn.STDEV.S(Таблица1[Аэрофлот - цена])</f>
        <v>-0.35515759090917587</v>
      </c>
      <c r="X586" s="5">
        <f>(Таблица1[[#This Row],[Аэрофлот - цена]]-MIN(Таблица1[Аэрофлот - цена]))/(MAX(Таблица1[Аэрофлот - цена])-MIN(Таблица1[Аэрофлот - цена]))</f>
        <v>0.21915912719531666</v>
      </c>
    </row>
    <row r="587" spans="1:24" x14ac:dyDescent="0.25">
      <c r="A587" s="1">
        <v>44298</v>
      </c>
      <c r="B587" s="6">
        <v>65.09</v>
      </c>
      <c r="C587" s="6">
        <v>1768.8</v>
      </c>
      <c r="D587" s="6">
        <v>66.48</v>
      </c>
      <c r="E587">
        <v>3630080</v>
      </c>
      <c r="F587">
        <v>9030883</v>
      </c>
      <c r="G587">
        <v>88037430</v>
      </c>
      <c r="H587" s="5">
        <f>(Таблица1[[#This Row],[БСП ао - цена]]-B586)/B586</f>
        <v>6.9679539852095351E-2</v>
      </c>
      <c r="I587" s="5">
        <f>(Таблица1[[#This Row],[СевСт-ао цена]]-C586)/C586</f>
        <v>0.15021459227467812</v>
      </c>
      <c r="J587" s="5">
        <f>(Таблица1[[#This Row],[Аэрофлот - цена]]-D586)/D586</f>
        <v>3.0175015087507973E-3</v>
      </c>
      <c r="K587" s="5">
        <f>LN(Таблица1[[#This Row],[БСП ао - объём]])</f>
        <v>15.10476524456568</v>
      </c>
      <c r="L587" s="5">
        <f>LN(Таблица1[[#This Row],[СевСт-ао - объём]])</f>
        <v>16.016160705773085</v>
      </c>
      <c r="M587" s="5">
        <f>LN(Таблица1[[#This Row],[Аэрофлот - объём]])</f>
        <v>18.293272622919769</v>
      </c>
      <c r="N587" s="6">
        <f>Таблица1[[#This Row],[БСП ао - цена]]*10</f>
        <v>650.90000000000009</v>
      </c>
      <c r="O587" s="6">
        <f>Таблица1[[#This Row],[Аэрофлот - цена]]*10</f>
        <v>664.80000000000007</v>
      </c>
      <c r="P587" s="5">
        <f>Таблица1[[#This Row],[БСП ао - объём]]*Таблица1[[#This Row],[БСП ао - цена]]</f>
        <v>236281907.20000002</v>
      </c>
      <c r="Q587" s="5">
        <f>Таблица1[[#This Row],[СевСт-ао - объём]]*Таблица1[[#This Row],[СевСт-ао цена]]</f>
        <v>15973825850.4</v>
      </c>
      <c r="R587" s="5">
        <f>Таблица1[[#This Row],[Аэрофлот - объём]]*Таблица1[[#This Row],[Аэрофлот - цена]]</f>
        <v>5852728346.4000006</v>
      </c>
      <c r="S587" s="5">
        <f>(Таблица1[[#This Row],[БСП ао - цена]]-AVERAGE(Таблица1[БСП ао - цена]))/_xlfn.STDEV.S(Таблица1[БСП ао - цена])</f>
        <v>7.3842115708596362E-2</v>
      </c>
      <c r="T587" s="5">
        <f>(Таблица1[[#This Row],[БСП ао - цена]]-MIN(Таблица1[БСП ао - цена]))/(MAX(Таблица1[БСП ао - цена])-MIN(Таблица1[БСП ао - цена]))</f>
        <v>0.26658005846053917</v>
      </c>
      <c r="U587" s="5">
        <f>(Таблица1[[#This Row],[СевСт-ао цена]]-AVERAGE(Таблица1[СевСт-ао цена]))/_xlfn.STDEV.S(Таблица1[СевСт-ао цена])</f>
        <v>2.7129978910208448</v>
      </c>
      <c r="V587" s="5">
        <f>(Таблица1[[#This Row],[СевСт-ао цена]]-MIN(Таблица1[СевСт-ао цена]))/(MAX(Таблица1[СевСт-ао цена])-MIN(Таблица1[СевСт-ао цена]))</f>
        <v>0.93275098719636229</v>
      </c>
      <c r="W587" s="5">
        <f>(Таблица1[[#This Row],[Аэрофлот - цена]]-AVERAGE(Таблица1[Аэрофлот - цена]))/_xlfn.STDEV.S(Таблица1[Аэрофлот - цена])</f>
        <v>-0.35015357043180989</v>
      </c>
      <c r="X587" s="5">
        <f>(Таблица1[[#This Row],[Аэрофлот - цена]]-MIN(Таблица1[Аэрофлот - цена]))/(MAX(Таблица1[Аэрофлот - цена])-MIN(Таблица1[Аэрофлот - цена]))</f>
        <v>0.22022352315061203</v>
      </c>
    </row>
    <row r="588" spans="1:24" x14ac:dyDescent="0.25">
      <c r="A588" s="1">
        <v>44305</v>
      </c>
      <c r="B588" s="6">
        <v>65.13</v>
      </c>
      <c r="C588" s="6">
        <v>1881.2</v>
      </c>
      <c r="D588" s="6">
        <v>65.3</v>
      </c>
      <c r="E588">
        <v>2457030</v>
      </c>
      <c r="F588">
        <v>13170679</v>
      </c>
      <c r="G588">
        <v>117212900</v>
      </c>
      <c r="H588" s="5">
        <f>(Таблица1[[#This Row],[БСП ао - цена]]-B587)/B587</f>
        <v>6.1453372253790202E-4</v>
      </c>
      <c r="I588" s="5">
        <f>(Таблица1[[#This Row],[СевСт-ао цена]]-C587)/C587</f>
        <v>6.3545906829488977E-2</v>
      </c>
      <c r="J588" s="5">
        <f>(Таблица1[[#This Row],[Аэрофлот - цена]]-D587)/D587</f>
        <v>-1.7749699157641498E-2</v>
      </c>
      <c r="K588" s="5">
        <f>LN(Таблица1[[#This Row],[БСП ао - объём]])</f>
        <v>14.714463861440985</v>
      </c>
      <c r="L588" s="5">
        <f>LN(Таблица1[[#This Row],[СевСт-ао - объём]])</f>
        <v>16.393503628958427</v>
      </c>
      <c r="M588" s="5">
        <f>LN(Таблица1[[#This Row],[Аэрофлот - объём]])</f>
        <v>18.579502497309505</v>
      </c>
      <c r="N588" s="6">
        <f>Таблица1[[#This Row],[БСП ао - цена]]*10</f>
        <v>651.29999999999995</v>
      </c>
      <c r="O588" s="6">
        <f>Таблица1[[#This Row],[Аэрофлот - цена]]*10</f>
        <v>653</v>
      </c>
      <c r="P588" s="5">
        <f>Таблица1[[#This Row],[БСП ао - объём]]*Таблица1[[#This Row],[БСП ао - цена]]</f>
        <v>160026363.89999998</v>
      </c>
      <c r="Q588" s="5">
        <f>Таблица1[[#This Row],[СевСт-ао - объём]]*Таблица1[[#This Row],[СевСт-ао цена]]</f>
        <v>24776681334.799999</v>
      </c>
      <c r="R588" s="5">
        <f>Таблица1[[#This Row],[Аэрофлот - объём]]*Таблица1[[#This Row],[Аэрофлот - цена]]</f>
        <v>7654002370</v>
      </c>
      <c r="S588" s="5">
        <f>(Таблица1[[#This Row],[БСП ао - цена]]-AVERAGE(Таблица1[БСП ао - цена]))/_xlfn.STDEV.S(Таблица1[БСП ао - цена])</f>
        <v>7.5148307108443585E-2</v>
      </c>
      <c r="T588" s="5">
        <f>(Таблица1[[#This Row],[БСП ао - цена]]-MIN(Таблица1[БСП ао - цена]))/(MAX(Таблица1[БСП ао - цена])-MIN(Таблица1[БСП ао - цена]))</f>
        <v>0.26683988307892176</v>
      </c>
      <c r="U588" s="5">
        <f>(Таблица1[[#This Row],[СевСт-ао цена]]-AVERAGE(Таблица1[СевСт-ао цена]))/_xlfn.STDEV.S(Таблица1[СевСт-ао цена])</f>
        <v>3.0082814875116082</v>
      </c>
      <c r="V588" s="5">
        <f>(Таблица1[[#This Row],[СевСт-ао цена]]-MIN(Таблица1[СевСт-ао цена]))/(MAX(Таблица1[СевСт-ао цена])-MIN(Таблица1[СевСт-ао цена]))</f>
        <v>1</v>
      </c>
      <c r="W588" s="5">
        <f>(Таблица1[[#This Row],[Аэрофлот - цена]]-AVERAGE(Таблица1[Аэрофлот - цена]))/_xlfn.STDEV.S(Таблица1[Аэрофлот - цена])</f>
        <v>-0.37967729124826888</v>
      </c>
      <c r="X588" s="5">
        <f>(Таблица1[[#This Row],[Аэрофлот - цена]]-MIN(Таблица1[Аэрофлот - цена]))/(MAX(Таблица1[Аэрофлот - цена])-MIN(Таблица1[Аэрофлот - цена]))</f>
        <v>0.21394358701436933</v>
      </c>
    </row>
    <row r="589" spans="1:24" x14ac:dyDescent="0.25">
      <c r="A589" s="1">
        <v>44312</v>
      </c>
      <c r="B589" s="6">
        <v>67.27</v>
      </c>
      <c r="C589" s="6">
        <v>1774</v>
      </c>
      <c r="D589" s="6">
        <v>64.540000000000006</v>
      </c>
      <c r="E589">
        <v>4147730</v>
      </c>
      <c r="F589">
        <v>10280976</v>
      </c>
      <c r="G589">
        <v>52673360</v>
      </c>
      <c r="H589" s="5">
        <f>(Таблица1[[#This Row],[БСП ао - цена]]-B588)/B588</f>
        <v>3.2857362198679574E-2</v>
      </c>
      <c r="I589" s="5">
        <f>(Таблица1[[#This Row],[СевСт-ао цена]]-C588)/C588</f>
        <v>-5.6984903253242632E-2</v>
      </c>
      <c r="J589" s="5">
        <f>(Таблица1[[#This Row],[Аэрофлот - цена]]-D588)/D588</f>
        <v>-1.1638591117917166E-2</v>
      </c>
      <c r="K589" s="5">
        <f>LN(Таблица1[[#This Row],[БСП ао - объём]])</f>
        <v>15.23807175460259</v>
      </c>
      <c r="L589" s="5">
        <f>LN(Таблица1[[#This Row],[СевСт-ао - объём]])</f>
        <v>16.145805755118861</v>
      </c>
      <c r="M589" s="5">
        <f>LN(Таблица1[[#This Row],[Аэрофлот - объём]])</f>
        <v>17.779620382855654</v>
      </c>
      <c r="N589" s="6">
        <f>Таблица1[[#This Row],[БСП ао - цена]]*10</f>
        <v>672.69999999999993</v>
      </c>
      <c r="O589" s="6">
        <f>Таблица1[[#This Row],[Аэрофлот - цена]]*10</f>
        <v>645.40000000000009</v>
      </c>
      <c r="P589" s="5">
        <f>Таблица1[[#This Row],[БСП ао - объём]]*Таблица1[[#This Row],[БСП ао - цена]]</f>
        <v>279017797.09999996</v>
      </c>
      <c r="Q589" s="5">
        <f>Таблица1[[#This Row],[СевСт-ао - объём]]*Таблица1[[#This Row],[СевСт-ао цена]]</f>
        <v>18238451424</v>
      </c>
      <c r="R589" s="5">
        <f>Таблица1[[#This Row],[Аэрофлот - объём]]*Таблица1[[#This Row],[Аэрофлот - цена]]</f>
        <v>3399538654.4000001</v>
      </c>
      <c r="S589" s="5">
        <f>(Таблица1[[#This Row],[БСП ао - цена]]-AVERAGE(Таблица1[БСП ао - цена]))/_xlfn.STDEV.S(Таблица1[БСП ао - цена])</f>
        <v>0.14502954700028384</v>
      </c>
      <c r="T589" s="5">
        <f>(Таблица1[[#This Row],[БСП ао - цена]]-MIN(Таблица1[БСП ао - цена]))/(MAX(Таблица1[БСП ао - цена])-MIN(Таблица1[БСП ао - цена]))</f>
        <v>0.28074050016239038</v>
      </c>
      <c r="U589" s="5">
        <f>(Таблица1[[#This Row],[СевСт-ао цена]]-AVERAGE(Таблица1[СевСт-ао цена]))/_xlfn.STDEV.S(Таблица1[СевСт-ао цена])</f>
        <v>2.7266586979759335</v>
      </c>
      <c r="V589" s="5">
        <f>(Таблица1[[#This Row],[СевСт-ао цена]]-MIN(Таблица1[СевСт-ао цена]))/(MAX(Таблица1[СевСт-ао цена])-MIN(Таблица1[СевСт-ао цена]))</f>
        <v>0.93586215148976903</v>
      </c>
      <c r="W589" s="5">
        <f>(Таблица1[[#This Row],[Аэрофлот - цена]]-AVERAGE(Таблица1[Аэрофлот - цена]))/_xlfn.STDEV.S(Таблица1[Аэрофлот - цена])</f>
        <v>-0.39869256906225914</v>
      </c>
      <c r="X589" s="5">
        <f>(Таблица1[[#This Row],[Аэрофлот - цена]]-MIN(Таблица1[Аэрофлот - цена]))/(MAX(Таблица1[Аэрофлот - цена])-MIN(Таблица1[Аэрофлот - цена]))</f>
        <v>0.20989888238424695</v>
      </c>
    </row>
    <row r="590" spans="1:24" x14ac:dyDescent="0.25">
      <c r="A590" s="1">
        <v>44319</v>
      </c>
      <c r="B590" s="6">
        <v>70.5</v>
      </c>
      <c r="C590" s="6">
        <v>1835.6</v>
      </c>
      <c r="D590" s="6">
        <v>65.64</v>
      </c>
      <c r="E590">
        <v>1421140</v>
      </c>
      <c r="F590">
        <v>7789605</v>
      </c>
      <c r="G590">
        <v>31664890</v>
      </c>
      <c r="H590" s="5">
        <f>(Таблица1[[#This Row],[БСП ао - цена]]-B589)/B589</f>
        <v>4.801546008621977E-2</v>
      </c>
      <c r="I590" s="5">
        <f>(Таблица1[[#This Row],[СевСт-ао цена]]-C589)/C589</f>
        <v>3.472378804960536E-2</v>
      </c>
      <c r="J590" s="5">
        <f>(Таблица1[[#This Row],[Аэрофлот - цена]]-D589)/D589</f>
        <v>1.7043693833281595E-2</v>
      </c>
      <c r="K590" s="5">
        <f>LN(Таблица1[[#This Row],[БСП ао - объём]])</f>
        <v>14.166969924393735</v>
      </c>
      <c r="L590" s="5">
        <f>LN(Таблица1[[#This Row],[СевСт-ао - объём]])</f>
        <v>15.86830071052796</v>
      </c>
      <c r="M590" s="5">
        <f>LN(Таблица1[[#This Row],[Аэрофлот - объём]])</f>
        <v>17.270719054059587</v>
      </c>
      <c r="N590" s="6">
        <f>Таблица1[[#This Row],[БСП ао - цена]]*10</f>
        <v>705</v>
      </c>
      <c r="O590" s="6">
        <f>Таблица1[[#This Row],[Аэрофлот - цена]]*10</f>
        <v>656.4</v>
      </c>
      <c r="P590" s="5">
        <f>Таблица1[[#This Row],[БСП ао - объём]]*Таблица1[[#This Row],[БСП ао - цена]]</f>
        <v>100190370</v>
      </c>
      <c r="Q590" s="5">
        <f>Таблица1[[#This Row],[СевСт-ао - объём]]*Таблица1[[#This Row],[СевСт-ао цена]]</f>
        <v>14298598938</v>
      </c>
      <c r="R590" s="5">
        <f>Таблица1[[#This Row],[Аэрофлот - объём]]*Таблица1[[#This Row],[Аэрофлот - цена]]</f>
        <v>2078483379.5999999</v>
      </c>
      <c r="S590" s="5">
        <f>(Таблица1[[#This Row],[БСП ао - цена]]-AVERAGE(Таблица1[БСП ао - цена]))/_xlfn.STDEV.S(Таблица1[БСП ао - цена])</f>
        <v>0.25050450253796808</v>
      </c>
      <c r="T590" s="5">
        <f>(Таблица1[[#This Row],[БСП ао - цена]]-MIN(Таблица1[БСП ао - цена]))/(MAX(Таблица1[БСП ао - цена])-MIN(Таблица1[БСП ао - цена]))</f>
        <v>0.3017213380967847</v>
      </c>
      <c r="U590" s="5">
        <f>(Таблица1[[#This Row],[СевСт-ао цена]]-AVERAGE(Таблица1[СевСт-ао цена]))/_xlfn.STDEV.S(Таблица1[СевСт-ао цена])</f>
        <v>2.8884867188285224</v>
      </c>
      <c r="V590" s="5">
        <f>(Таблица1[[#This Row],[СевСт-ао цена]]-MIN(Таблица1[СевСт-ао цена]))/(MAX(Таблица1[СевСт-ао цена])-MIN(Таблица1[СевСт-ао цена]))</f>
        <v>0.97271748235012556</v>
      </c>
      <c r="W590" s="5">
        <f>(Таблица1[[#This Row],[Аэрофлот - цена]]-AVERAGE(Таблица1[Аэрофлот - цена]))/_xlfn.STDEV.S(Таблица1[Аэрофлот - цена])</f>
        <v>-0.37117045643674679</v>
      </c>
      <c r="X590" s="5">
        <f>(Таблица1[[#This Row],[Аэрофлот - цена]]-MIN(Таблица1[Аэрофлот - цена]))/(MAX(Таблица1[Аэрофлот - цена])-MIN(Таблица1[Аэрофлот - цена]))</f>
        <v>0.21575306013837145</v>
      </c>
    </row>
    <row r="591" spans="1:24" x14ac:dyDescent="0.25">
      <c r="A591" s="1">
        <v>44326</v>
      </c>
      <c r="B591" s="6">
        <v>75.42</v>
      </c>
      <c r="C591" s="6">
        <v>1780</v>
      </c>
      <c r="D591" s="6">
        <v>67.319999999999993</v>
      </c>
      <c r="E591">
        <v>4624010</v>
      </c>
      <c r="F591">
        <v>6254610</v>
      </c>
      <c r="G591">
        <v>58519390</v>
      </c>
      <c r="H591" s="5">
        <f>(Таблица1[[#This Row],[БСП ао - цена]]-B590)/B590</f>
        <v>6.9787234042553214E-2</v>
      </c>
      <c r="I591" s="5">
        <f>(Таблица1[[#This Row],[СевСт-ао цена]]-C590)/C590</f>
        <v>-3.0289823490956588E-2</v>
      </c>
      <c r="J591" s="5">
        <f>(Таблица1[[#This Row],[Аэрофлот - цена]]-D590)/D590</f>
        <v>2.5594149908592208E-2</v>
      </c>
      <c r="K591" s="5">
        <f>LN(Таблица1[[#This Row],[БСП ао - объём]])</f>
        <v>15.34677285196177</v>
      </c>
      <c r="L591" s="5">
        <f>LN(Таблица1[[#This Row],[СевСт-ао - объём]])</f>
        <v>15.648829349819396</v>
      </c>
      <c r="M591" s="5">
        <f>LN(Таблица1[[#This Row],[Аэрофлот - объём]])</f>
        <v>17.884868710275128</v>
      </c>
      <c r="N591" s="6">
        <f>Таблица1[[#This Row],[БСП ао - цена]]*10</f>
        <v>754.2</v>
      </c>
      <c r="O591" s="6">
        <f>Таблица1[[#This Row],[Аэрофлот - цена]]*10</f>
        <v>673.19999999999993</v>
      </c>
      <c r="P591" s="5">
        <f>Таблица1[[#This Row],[БСП ао - объём]]*Таблица1[[#This Row],[БСП ао - цена]]</f>
        <v>348742834.19999999</v>
      </c>
      <c r="Q591" s="5">
        <f>Таблица1[[#This Row],[СевСт-ао - объём]]*Таблица1[[#This Row],[СевСт-ао цена]]</f>
        <v>11133205800</v>
      </c>
      <c r="R591" s="5">
        <f>Таблица1[[#This Row],[Аэрофлот - объём]]*Таблица1[[#This Row],[Аэрофлот - цена]]</f>
        <v>3939525334.7999997</v>
      </c>
      <c r="S591" s="5">
        <f>(Таблица1[[#This Row],[БСП ао - цена]]-AVERAGE(Таблица1[БСП ао - цена]))/_xlfn.STDEV.S(Таблица1[БСП ао - цена])</f>
        <v>0.41116604471920831</v>
      </c>
      <c r="T591" s="5">
        <f>(Таблица1[[#This Row],[БСП ао - цена]]-MIN(Таблица1[БСП ао - цена]))/(MAX(Таблица1[БСП ао - цена])-MIN(Таблица1[БСП ао - цена]))</f>
        <v>0.3336797661578435</v>
      </c>
      <c r="U591" s="5">
        <f>(Таблица1[[#This Row],[СевСт-ао цена]]-AVERAGE(Таблица1[СевСт-ао цена]))/_xlfn.STDEV.S(Таблица1[СевСт-ао цена])</f>
        <v>2.7424211675394976</v>
      </c>
      <c r="V591" s="5">
        <f>(Таблица1[[#This Row],[СевСт-ао цена]]-MIN(Таблица1[СевСт-ао цена]))/(MAX(Таблица1[СевСт-ао цена])-MIN(Таблица1[СевСт-ао цена]))</f>
        <v>0.93945195644369983</v>
      </c>
      <c r="W591" s="5">
        <f>(Таблица1[[#This Row],[Аэрофлот - цена]]-AVERAGE(Таблица1[Аэрофлот - цена]))/_xlfn.STDEV.S(Таблица1[Аэрофлот - цена])</f>
        <v>-0.32913668442687333</v>
      </c>
      <c r="X591" s="5">
        <f>(Таблица1[[#This Row],[Аэрофлот - цена]]-MIN(Таблица1[Аэрофлот - цена]))/(MAX(Таблица1[Аэрофлот - цена])-MIN(Таблица1[Аэрофлот - цена]))</f>
        <v>0.22469398616285252</v>
      </c>
    </row>
    <row r="592" spans="1:24" x14ac:dyDescent="0.25">
      <c r="A592" s="1">
        <v>44333</v>
      </c>
      <c r="B592" s="6">
        <v>74.290000000000006</v>
      </c>
      <c r="C592" s="6">
        <v>1783.4</v>
      </c>
      <c r="D592" s="6">
        <v>70.86</v>
      </c>
      <c r="E592">
        <v>3473300</v>
      </c>
      <c r="F592">
        <v>7233889</v>
      </c>
      <c r="G592">
        <v>146140660</v>
      </c>
      <c r="H592" s="5">
        <f>(Таблица1[[#This Row],[БСП ао - цена]]-B591)/B591</f>
        <v>-1.4982763192786998E-2</v>
      </c>
      <c r="I592" s="5">
        <f>(Таблица1[[#This Row],[СевСт-ао цена]]-C591)/C591</f>
        <v>1.9101123595506129E-3</v>
      </c>
      <c r="J592" s="5">
        <f>(Таблица1[[#This Row],[Аэрофлот - цена]]-D591)/D591</f>
        <v>5.2584670231729157E-2</v>
      </c>
      <c r="K592" s="5">
        <f>LN(Таблица1[[#This Row],[БСП ао - объём]])</f>
        <v>15.060615708646353</v>
      </c>
      <c r="L592" s="5">
        <f>LN(Таблица1[[#This Row],[СевСт-ао - объём]])</f>
        <v>15.794287347168549</v>
      </c>
      <c r="M592" s="5">
        <f>LN(Таблица1[[#This Row],[Аэрофлот - объём]])</f>
        <v>18.800080140534472</v>
      </c>
      <c r="N592" s="6">
        <f>Таблица1[[#This Row],[БСП ао - цена]]*10</f>
        <v>742.90000000000009</v>
      </c>
      <c r="O592" s="6">
        <f>Таблица1[[#This Row],[Аэрофлот - цена]]*10</f>
        <v>708.6</v>
      </c>
      <c r="P592" s="5">
        <f>Таблица1[[#This Row],[БСП ао - объём]]*Таблица1[[#This Row],[БСП ао - цена]]</f>
        <v>258031457.00000003</v>
      </c>
      <c r="Q592" s="5">
        <f>Таблица1[[#This Row],[СевСт-ао - объём]]*Таблица1[[#This Row],[СевСт-ао цена]]</f>
        <v>12900917642.6</v>
      </c>
      <c r="R592" s="5">
        <f>Таблица1[[#This Row],[Аэрофлот - объём]]*Таблица1[[#This Row],[Аэрофлот - цена]]</f>
        <v>10355527167.6</v>
      </c>
      <c r="S592" s="5">
        <f>(Таблица1[[#This Row],[БСП ао - цена]]-AVERAGE(Таблица1[БСП ао - цена]))/_xlfn.STDEV.S(Таблица1[БСП ао - цена])</f>
        <v>0.37426613767351713</v>
      </c>
      <c r="T592" s="5">
        <f>(Таблица1[[#This Row],[БСП ао - цена]]-MIN(Таблица1[БСП ао - цена]))/(MAX(Таблица1[БСП ао - цена])-MIN(Таблица1[БСП ао - цена]))</f>
        <v>0.32633972068853534</v>
      </c>
      <c r="U592" s="5">
        <f>(Таблица1[[#This Row],[СевСт-ао цена]]-AVERAGE(Таблица1[СевСт-ао цена]))/_xlfn.STDEV.S(Таблица1[СевСт-ао цена])</f>
        <v>2.7513532336255175</v>
      </c>
      <c r="V592" s="5">
        <f>(Таблица1[[#This Row],[СевСт-ао цена]]-MIN(Таблица1[СевСт-ао цена]))/(MAX(Таблица1[СевСт-ао цена])-MIN(Таблица1[СевСт-ао цена]))</f>
        <v>0.94148617925092737</v>
      </c>
      <c r="W592" s="5">
        <f>(Таблица1[[#This Row],[Аэрофлот - цена]]-AVERAGE(Таблица1[Аэрофлот - цена]))/_xlfn.STDEV.S(Таблица1[Аэрофлот - цена])</f>
        <v>-0.24056552197749653</v>
      </c>
      <c r="X592" s="5">
        <f>(Таблица1[[#This Row],[Аэрофлот - цена]]-MIN(Таблица1[Аэрофлот - цена]))/(MAX(Таблица1[Аэрофлот - цена])-MIN(Таблица1[Аэрофлот - цена]))</f>
        <v>0.24353379457158061</v>
      </c>
    </row>
    <row r="593" spans="1:24" x14ac:dyDescent="0.25">
      <c r="A593" s="1">
        <v>44340</v>
      </c>
      <c r="B593" s="6">
        <v>74.05</v>
      </c>
      <c r="C593" s="6">
        <v>1758.2</v>
      </c>
      <c r="D593" s="6">
        <v>69.94</v>
      </c>
      <c r="E593">
        <v>2873840</v>
      </c>
      <c r="F593">
        <v>8428570</v>
      </c>
      <c r="G593">
        <v>84969060</v>
      </c>
      <c r="H593" s="5">
        <f>(Таблица1[[#This Row],[БСП ао - цена]]-B592)/B592</f>
        <v>-3.2305828509894882E-3</v>
      </c>
      <c r="I593" s="5">
        <f>(Таблица1[[#This Row],[СевСт-ао цена]]-C592)/C592</f>
        <v>-1.4130312885499633E-2</v>
      </c>
      <c r="J593" s="5">
        <f>(Таблица1[[#This Row],[Аэрофлот - цена]]-D592)/D592</f>
        <v>-1.2983347445667537E-2</v>
      </c>
      <c r="K593" s="5">
        <f>LN(Таблица1[[#This Row],[БСП ао - объём]])</f>
        <v>14.871159672533464</v>
      </c>
      <c r="L593" s="5">
        <f>LN(Таблица1[[#This Row],[СевСт-ао - объём]])</f>
        <v>15.94713768332314</v>
      </c>
      <c r="M593" s="5">
        <f>LN(Таблица1[[#This Row],[Аэрофлот - объём]])</f>
        <v>18.257797748190509</v>
      </c>
      <c r="N593" s="6">
        <f>Таблица1[[#This Row],[БСП ао - цена]]*10</f>
        <v>740.5</v>
      </c>
      <c r="O593" s="6">
        <f>Таблица1[[#This Row],[Аэрофлот - цена]]*10</f>
        <v>699.4</v>
      </c>
      <c r="P593" s="5">
        <f>Таблица1[[#This Row],[БСП ао - объём]]*Таблица1[[#This Row],[БСП ао - цена]]</f>
        <v>212807852</v>
      </c>
      <c r="Q593" s="5">
        <f>Таблица1[[#This Row],[СевСт-ао - объём]]*Таблица1[[#This Row],[СевСт-ао цена]]</f>
        <v>14819111774</v>
      </c>
      <c r="R593" s="5">
        <f>Таблица1[[#This Row],[Аэрофлот - объём]]*Таблица1[[#This Row],[Аэрофлот - цена]]</f>
        <v>5942736056.3999996</v>
      </c>
      <c r="S593" s="5">
        <f>(Таблица1[[#This Row],[БСП ао - цена]]-AVERAGE(Таблица1[БСП ао - цена]))/_xlfn.STDEV.S(Таблица1[БСП ао - цена])</f>
        <v>0.36642898927443196</v>
      </c>
      <c r="T593" s="5">
        <f>(Таблица1[[#This Row],[БСП ао - цена]]-MIN(Таблица1[БСП ао - цена]))/(MAX(Таблица1[БСП ао - цена])-MIN(Таблица1[БСП ао - цена]))</f>
        <v>0.32478077297823971</v>
      </c>
      <c r="U593" s="5">
        <f>(Таблица1[[#This Row],[СевСт-ао цена]]-AVERAGE(Таблица1[СевСт-ао цена]))/_xlfn.STDEV.S(Таблица1[СевСт-ао цена])</f>
        <v>2.6851508614585491</v>
      </c>
      <c r="V593" s="5">
        <f>(Таблица1[[#This Row],[СевСт-ао цена]]-MIN(Таблица1[СевСт-ао цена]))/(MAX(Таблица1[СевСт-ао цена])-MIN(Таблица1[СевСт-ао цена]))</f>
        <v>0.92640899844441782</v>
      </c>
      <c r="W593" s="5">
        <f>(Таблица1[[#This Row],[Аэрофлот - цена]]-AVERAGE(Таблица1[Аэрофлот - цена]))/_xlfn.STDEV.S(Таблица1[Аэрофлот - цена])</f>
        <v>-0.26358401617337979</v>
      </c>
      <c r="X593" s="5">
        <f>(Таблица1[[#This Row],[Аэрофлот - цена]]-MIN(Таблица1[Аэрофлот - цена]))/(MAX(Таблица1[Аэрофлот - цена])-MIN(Таблица1[Аэрофлот - цена]))</f>
        <v>0.2386375731772219</v>
      </c>
    </row>
    <row r="594" spans="1:24" x14ac:dyDescent="0.25">
      <c r="A594" s="1">
        <v>44347</v>
      </c>
      <c r="B594" s="6">
        <v>70.400000000000006</v>
      </c>
      <c r="C594" s="6">
        <v>1646.6</v>
      </c>
      <c r="D594" s="6">
        <v>71.44</v>
      </c>
      <c r="E594">
        <v>8865260</v>
      </c>
      <c r="F594">
        <v>8883659</v>
      </c>
      <c r="G594">
        <v>57860850</v>
      </c>
      <c r="H594" s="5">
        <f>(Таблица1[[#This Row],[БСП ао - цена]]-B593)/B593</f>
        <v>-4.929101958136383E-2</v>
      </c>
      <c r="I594" s="5">
        <f>(Таблица1[[#This Row],[СевСт-ао цена]]-C593)/C593</f>
        <v>-6.3474007507678384E-2</v>
      </c>
      <c r="J594" s="5">
        <f>(Таблица1[[#This Row],[Аэрофлот - цена]]-D593)/D593</f>
        <v>2.1446954532456392E-2</v>
      </c>
      <c r="K594" s="5">
        <f>LN(Таблица1[[#This Row],[БСП ао - объём]])</f>
        <v>15.997650825881571</v>
      </c>
      <c r="L594" s="5">
        <f>LN(Таблица1[[#This Row],[СевСт-ао - объём]])</f>
        <v>15.9997240796488</v>
      </c>
      <c r="M594" s="5">
        <f>LN(Таблица1[[#This Row],[Аэрофлот - объём]])</f>
        <v>17.873551548036918</v>
      </c>
      <c r="N594" s="6">
        <f>Таблица1[[#This Row],[БСП ао - цена]]*10</f>
        <v>704</v>
      </c>
      <c r="O594" s="6">
        <f>Таблица1[[#This Row],[Аэрофлот - цена]]*10</f>
        <v>714.4</v>
      </c>
      <c r="P594" s="5">
        <f>Таблица1[[#This Row],[БСП ао - объём]]*Таблица1[[#This Row],[БСП ао - цена]]</f>
        <v>624114304</v>
      </c>
      <c r="Q594" s="5">
        <f>Таблица1[[#This Row],[СевСт-ао - объём]]*Таблица1[[#This Row],[СевСт-ао цена]]</f>
        <v>14627832909.4</v>
      </c>
      <c r="R594" s="5">
        <f>Таблица1[[#This Row],[Аэрофлот - объём]]*Таблица1[[#This Row],[Аэрофлот - цена]]</f>
        <v>4133579124</v>
      </c>
      <c r="S594" s="5">
        <f>(Таблица1[[#This Row],[БСП ао - цена]]-AVERAGE(Таблица1[БСП ао - цена]))/_xlfn.STDEV.S(Таблица1[БСП ао - цена])</f>
        <v>0.24723902403834958</v>
      </c>
      <c r="T594" s="5">
        <f>(Таблица1[[#This Row],[БСП ао - цена]]-MIN(Таблица1[БСП ао - цена]))/(MAX(Таблица1[БСП ао - цена])-MIN(Таблица1[БСП ао - цена]))</f>
        <v>0.30107177655082829</v>
      </c>
      <c r="U594" s="5">
        <f>(Таблица1[[#This Row],[СевСт-ао цена]]-AVERAGE(Таблица1[СевСт-ао цена]))/_xlfn.STDEV.S(Таблица1[СевСт-ао цена])</f>
        <v>2.3919689275762606</v>
      </c>
      <c r="V594" s="5">
        <f>(Таблица1[[#This Row],[СевСт-ао цена]]-MIN(Таблица1[СевСт-ао цена]))/(MAX(Таблица1[СевСт-ао цена])-MIN(Таблица1[СевСт-ао цена]))</f>
        <v>0.85963862630130428</v>
      </c>
      <c r="W594" s="5">
        <f>(Таблица1[[#This Row],[Аэрофлот - цена]]-AVERAGE(Таблица1[Аэрофлот - цена]))/_xlfn.STDEV.S(Таблица1[Аэрофлот - цена])</f>
        <v>-0.22605386259313545</v>
      </c>
      <c r="X594" s="5">
        <f>(Таблица1[[#This Row],[Аэрофлот - цена]]-MIN(Таблица1[Аэрофлот - цена]))/(MAX(Таблица1[Аэрофлот - цена])-MIN(Таблица1[Аэрофлот - цена]))</f>
        <v>0.24662054284193718</v>
      </c>
    </row>
    <row r="595" spans="1:24" x14ac:dyDescent="0.25">
      <c r="A595" s="1">
        <v>44354</v>
      </c>
      <c r="B595" s="6">
        <v>69.59</v>
      </c>
      <c r="C595" s="6">
        <v>1733.8</v>
      </c>
      <c r="D595" s="6">
        <v>73.58</v>
      </c>
      <c r="E595">
        <v>3679490</v>
      </c>
      <c r="F595">
        <v>8915438</v>
      </c>
      <c r="G595">
        <v>103582480</v>
      </c>
      <c r="H595" s="5">
        <f>(Таблица1[[#This Row],[БСП ао - цена]]-B594)/B594</f>
        <v>-1.1505681818181849E-2</v>
      </c>
      <c r="I595" s="5">
        <f>(Таблица1[[#This Row],[СевСт-ао цена]]-C594)/C594</f>
        <v>5.2957609619822696E-2</v>
      </c>
      <c r="J595" s="5">
        <f>(Таблица1[[#This Row],[Аэрофлот - цена]]-D594)/D594</f>
        <v>2.9955207166853313E-2</v>
      </c>
      <c r="K595" s="5">
        <f>LN(Таблица1[[#This Row],[БСП ао - объём]])</f>
        <v>15.118284713584533</v>
      </c>
      <c r="L595" s="5">
        <f>LN(Таблица1[[#This Row],[СевСт-ао - объём]])</f>
        <v>16.003294938751136</v>
      </c>
      <c r="M595" s="5">
        <f>LN(Таблица1[[#This Row],[Аэрофлот - объём]])</f>
        <v>18.455878761519504</v>
      </c>
      <c r="N595" s="6">
        <f>Таблица1[[#This Row],[БСП ао - цена]]*10</f>
        <v>695.90000000000009</v>
      </c>
      <c r="O595" s="6">
        <f>Таблица1[[#This Row],[Аэрофлот - цена]]*10</f>
        <v>735.8</v>
      </c>
      <c r="P595" s="5">
        <f>Таблица1[[#This Row],[БСП ао - объём]]*Таблица1[[#This Row],[БСП ао - цена]]</f>
        <v>256055709.10000002</v>
      </c>
      <c r="Q595" s="5">
        <f>Таблица1[[#This Row],[СевСт-ао - объём]]*Таблица1[[#This Row],[СевСт-ао цена]]</f>
        <v>15457586404.4</v>
      </c>
      <c r="R595" s="5">
        <f>Таблица1[[#This Row],[Аэрофлот - объём]]*Таблица1[[#This Row],[Аэрофлот - цена]]</f>
        <v>7621598878.3999996</v>
      </c>
      <c r="S595" s="5">
        <f>(Таблица1[[#This Row],[БСП ао - цена]]-AVERAGE(Таблица1[БСП ао - цена]))/_xlfn.STDEV.S(Таблица1[БСП ао - цена])</f>
        <v>0.22078864819143801</v>
      </c>
      <c r="T595" s="5">
        <f>(Таблица1[[#This Row],[БСП ао - цена]]-MIN(Таблица1[БСП ао - цена]))/(MAX(Таблица1[БСП ао - цена])-MIN(Таблица1[БСП ао - цена]))</f>
        <v>0.29581032802858076</v>
      </c>
      <c r="U595" s="5">
        <f>(Таблица1[[#This Row],[СевСт-ао цена]]-AVERAGE(Таблица1[СевСт-ао цена]))/_xlfn.STDEV.S(Таблица1[СевСт-ао цена])</f>
        <v>2.6210501519000555</v>
      </c>
      <c r="V595" s="5">
        <f>(Таблица1[[#This Row],[СевСт-ао цена]]-MIN(Таблица1[СевСт-ао цена]))/(MAX(Таблица1[СевСт-ао цена])-MIN(Таблица1[СевСт-ао цена]))</f>
        <v>0.91181045829843244</v>
      </c>
      <c r="W595" s="5">
        <f>(Таблица1[[#This Row],[Аэрофлот - цена]]-AVERAGE(Таблица1[Аэрофлот - цена]))/_xlfn.STDEV.S(Таблица1[Аэрофлот - цена])</f>
        <v>-0.1725108434853202</v>
      </c>
      <c r="X595" s="5">
        <f>(Таблица1[[#This Row],[Аэрофлот - цена]]-MIN(Таблица1[Аэрофлот - цена]))/(MAX(Таблица1[Аэрофлот - цена])-MIN(Таблица1[Аэрофлот - цена]))</f>
        <v>0.25800957956359766</v>
      </c>
    </row>
    <row r="596" spans="1:24" x14ac:dyDescent="0.25">
      <c r="A596" s="1">
        <v>44361</v>
      </c>
      <c r="B596" s="6">
        <v>66.23</v>
      </c>
      <c r="C596" s="6">
        <v>1620</v>
      </c>
      <c r="D596" s="6">
        <v>71.400000000000006</v>
      </c>
      <c r="E596">
        <v>2302410</v>
      </c>
      <c r="F596">
        <v>7635518</v>
      </c>
      <c r="G596">
        <v>109058750</v>
      </c>
      <c r="H596" s="5">
        <f>(Таблица1[[#This Row],[БСП ао - цена]]-B595)/B595</f>
        <v>-4.8282799252766191E-2</v>
      </c>
      <c r="I596" s="5">
        <f>(Таблица1[[#This Row],[СевСт-ао цена]]-C595)/C595</f>
        <v>-6.5636174875994893E-2</v>
      </c>
      <c r="J596" s="5">
        <f>(Таблица1[[#This Row],[Аэрофлот - цена]]-D595)/D595</f>
        <v>-2.9627616200054264E-2</v>
      </c>
      <c r="K596" s="5">
        <f>LN(Таблица1[[#This Row],[БСП ао - объём]])</f>
        <v>14.649466958399762</v>
      </c>
      <c r="L596" s="5">
        <f>LN(Таблица1[[#This Row],[СевСт-ао - объём]])</f>
        <v>15.848321339782064</v>
      </c>
      <c r="M596" s="5">
        <f>LN(Таблица1[[#This Row],[Аэрофлот - объём]])</f>
        <v>18.507397285815724</v>
      </c>
      <c r="N596" s="6">
        <f>Таблица1[[#This Row],[БСП ао - цена]]*10</f>
        <v>662.30000000000007</v>
      </c>
      <c r="O596" s="6">
        <f>Таблица1[[#This Row],[Аэрофлот - цена]]*10</f>
        <v>714</v>
      </c>
      <c r="P596" s="5">
        <f>Таблица1[[#This Row],[БСП ао - объём]]*Таблица1[[#This Row],[БСП ао - цена]]</f>
        <v>152488614.30000001</v>
      </c>
      <c r="Q596" s="5">
        <f>Таблица1[[#This Row],[СевСт-ао - объём]]*Таблица1[[#This Row],[СевСт-ао цена]]</f>
        <v>12369539160</v>
      </c>
      <c r="R596" s="5">
        <f>Таблица1[[#This Row],[Аэрофлот - объём]]*Таблица1[[#This Row],[Аэрофлот - цена]]</f>
        <v>7786794750.000001</v>
      </c>
      <c r="S596" s="5">
        <f>(Таблица1[[#This Row],[БСП ао - цена]]-AVERAGE(Таблица1[БСП ао - цена]))/_xlfn.STDEV.S(Таблица1[БСП ао - цена])</f>
        <v>0.1110685706042496</v>
      </c>
      <c r="T596" s="5">
        <f>(Таблица1[[#This Row],[БСП ао - цена]]-MIN(Таблица1[БСП ао - цена]))/(MAX(Таблица1[БСП ао - цена])-MIN(Таблица1[БСП ао - цена]))</f>
        <v>0.27398506008444307</v>
      </c>
      <c r="U596" s="5">
        <f>(Таблица1[[#This Row],[СевСт-ао цена]]-AVERAGE(Таблица1[СевСт-ао цена]))/_xlfn.STDEV.S(Таблица1[СевСт-ао цена])</f>
        <v>2.322088645844461</v>
      </c>
      <c r="V596" s="5">
        <f>(Таблица1[[#This Row],[СевСт-ао цена]]-MIN(Таблица1[СевСт-ао цена]))/(MAX(Таблица1[СевСт-ао цена])-MIN(Таблица1[СевСт-ао цена]))</f>
        <v>0.8437238243388776</v>
      </c>
      <c r="W596" s="5">
        <f>(Таблица1[[#This Row],[Аэрофлот - цена]]-AVERAGE(Таблица1[Аэрофлот - цена]))/_xlfn.STDEV.S(Таблица1[Аэрофлот - цена])</f>
        <v>-0.22705466668860844</v>
      </c>
      <c r="X596" s="5">
        <f>(Таблица1[[#This Row],[Аэрофлот - цена]]-MIN(Таблица1[Аэрофлот - цена]))/(MAX(Таблица1[Аэрофлот - цена])-MIN(Таблица1[Аэрофлот - цена]))</f>
        <v>0.24640766365087813</v>
      </c>
    </row>
    <row r="597" spans="1:24" x14ac:dyDescent="0.25">
      <c r="A597" s="1">
        <v>44368</v>
      </c>
      <c r="B597" s="6">
        <v>67.14</v>
      </c>
      <c r="C597" s="6">
        <v>1566.2</v>
      </c>
      <c r="D597" s="6">
        <v>69.98</v>
      </c>
      <c r="E597">
        <v>1778920</v>
      </c>
      <c r="F597">
        <v>13640114</v>
      </c>
      <c r="G597">
        <v>74331870</v>
      </c>
      <c r="H597" s="5">
        <f>(Таблица1[[#This Row],[БСП ао - цена]]-B596)/B596</f>
        <v>1.3739996980220392E-2</v>
      </c>
      <c r="I597" s="5">
        <f>(Таблица1[[#This Row],[СевСт-ао цена]]-C596)/C596</f>
        <v>-3.3209876543209851E-2</v>
      </c>
      <c r="J597" s="5">
        <f>(Таблица1[[#This Row],[Аэрофлот - цена]]-D596)/D596</f>
        <v>-1.9887955182072852E-2</v>
      </c>
      <c r="K597" s="5">
        <f>LN(Таблица1[[#This Row],[БСП ао - объём]])</f>
        <v>14.391516996553078</v>
      </c>
      <c r="L597" s="5">
        <f>LN(Таблица1[[#This Row],[СевСт-ао - объём]])</f>
        <v>16.428525568115926</v>
      </c>
      <c r="M597" s="5">
        <f>LN(Таблица1[[#This Row],[Аэрофлот - объём]])</f>
        <v>18.124050354463854</v>
      </c>
      <c r="N597" s="6">
        <f>Таблица1[[#This Row],[БСП ао - цена]]*10</f>
        <v>671.4</v>
      </c>
      <c r="O597" s="6">
        <f>Таблица1[[#This Row],[Аэрофлот - цена]]*10</f>
        <v>699.80000000000007</v>
      </c>
      <c r="P597" s="5">
        <f>Таблица1[[#This Row],[БСП ао - объём]]*Таблица1[[#This Row],[БСП ао - цена]]</f>
        <v>119436688.8</v>
      </c>
      <c r="Q597" s="5">
        <f>Таблица1[[#This Row],[СевСт-ао - объём]]*Таблица1[[#This Row],[СевСт-ао цена]]</f>
        <v>21363146546.799999</v>
      </c>
      <c r="R597" s="5">
        <f>Таблица1[[#This Row],[Аэрофлот - объём]]*Таблица1[[#This Row],[Аэрофлот - цена]]</f>
        <v>5201744262.6000004</v>
      </c>
      <c r="S597" s="5">
        <f>(Таблица1[[#This Row],[БСП ао - цена]]-AVERAGE(Таблица1[БСП ао - цена]))/_xlfn.STDEV.S(Таблица1[БСП ао - цена])</f>
        <v>0.1407844249507797</v>
      </c>
      <c r="T597" s="5">
        <f>(Таблица1[[#This Row],[БСП ао - цена]]-MIN(Таблица1[БСП ао - цена]))/(MAX(Таблица1[БСП ао - цена])-MIN(Таблица1[БСП ао - цена]))</f>
        <v>0.279896070152647</v>
      </c>
      <c r="U597" s="5">
        <f>(Таблица1[[#This Row],[СевСт-ао цена]]-AVERAGE(Таблица1[СевСт-ао цена]))/_xlfn.STDEV.S(Таблица1[СевСт-ао цена])</f>
        <v>2.180751835424505</v>
      </c>
      <c r="V597" s="5">
        <f>(Таблица1[[#This Row],[СевСт-ао цена]]-MIN(Таблица1[СевСт-ао цена]))/(MAX(Таблица1[СевСт-ао цена])-MIN(Таблица1[СевСт-ао цена]))</f>
        <v>0.81153523991863108</v>
      </c>
      <c r="W597" s="5">
        <f>(Таблица1[[#This Row],[Аэрофлот - цена]]-AVERAGE(Таблица1[Аэрофлот - цена]))/_xlfn.STDEV.S(Таблица1[Аэрофлот - цена])</f>
        <v>-0.26258321207790641</v>
      </c>
      <c r="X597" s="5">
        <f>(Таблица1[[#This Row],[Аэрофлот - цена]]-MIN(Таблица1[Аэрофлот - цена]))/(MAX(Таблица1[Аэрофлот - цена])-MIN(Таблица1[Аэрофлот - цена]))</f>
        <v>0.23885045236828101</v>
      </c>
    </row>
    <row r="598" spans="1:24" x14ac:dyDescent="0.25">
      <c r="A598" s="1">
        <v>44375</v>
      </c>
      <c r="B598" s="6">
        <v>66.42</v>
      </c>
      <c r="C598" s="6">
        <v>1574</v>
      </c>
      <c r="D598" s="6">
        <v>68.58</v>
      </c>
      <c r="E598">
        <v>1383170</v>
      </c>
      <c r="F598">
        <v>6473539</v>
      </c>
      <c r="G598">
        <v>64714870</v>
      </c>
      <c r="H598" s="5">
        <f>(Таблица1[[#This Row],[БСП ао - цена]]-B597)/B597</f>
        <v>-1.0723860589812315E-2</v>
      </c>
      <c r="I598" s="5">
        <f>(Таблица1[[#This Row],[СевСт-ао цена]]-C597)/C597</f>
        <v>4.980206870131499E-3</v>
      </c>
      <c r="J598" s="5">
        <f>(Таблица1[[#This Row],[Аэрофлот - цена]]-D597)/D597</f>
        <v>-2.0005715918834033E-2</v>
      </c>
      <c r="K598" s="5">
        <f>LN(Таблица1[[#This Row],[БСП ао - объём]])</f>
        <v>14.139888524278533</v>
      </c>
      <c r="L598" s="5">
        <f>LN(Таблица1[[#This Row],[СевСт-ао - объём]])</f>
        <v>15.683233503024367</v>
      </c>
      <c r="M598" s="5">
        <f>LN(Таблица1[[#This Row],[Аэрофлот - объём]])</f>
        <v>17.985501563048807</v>
      </c>
      <c r="N598" s="6">
        <f>Таблица1[[#This Row],[БСП ао - цена]]*10</f>
        <v>664.2</v>
      </c>
      <c r="O598" s="6">
        <f>Таблица1[[#This Row],[Аэрофлот - цена]]*10</f>
        <v>685.8</v>
      </c>
      <c r="P598" s="5">
        <f>Таблица1[[#This Row],[БСП ао - объём]]*Таблица1[[#This Row],[БСП ао - цена]]</f>
        <v>91870151.400000006</v>
      </c>
      <c r="Q598" s="5">
        <f>Таблица1[[#This Row],[СевСт-ао - объём]]*Таблица1[[#This Row],[СевСт-ао цена]]</f>
        <v>10189350386</v>
      </c>
      <c r="R598" s="5">
        <f>Таблица1[[#This Row],[Аэрофлот - объём]]*Таблица1[[#This Row],[Аэрофлот - цена]]</f>
        <v>4438145784.5999994</v>
      </c>
      <c r="S598" s="5">
        <f>(Таблица1[[#This Row],[БСП ао - цена]]-AVERAGE(Таблица1[БСП ао - цена]))/_xlfn.STDEV.S(Таблица1[БСП ао - цена])</f>
        <v>0.11727297975352506</v>
      </c>
      <c r="T598" s="5">
        <f>(Таблица1[[#This Row],[БСП ао - цена]]-MIN(Таблица1[БСП ао - цена]))/(MAX(Таблица1[БСП ао - цена])-MIN(Таблица1[БСП ао - цена]))</f>
        <v>0.27521922702176038</v>
      </c>
      <c r="U598" s="5">
        <f>(Таблица1[[#This Row],[СевСт-ао цена]]-AVERAGE(Таблица1[СевСт-ао цена]))/_xlfn.STDEV.S(Таблица1[СевСт-ао цена])</f>
        <v>2.2012430458571379</v>
      </c>
      <c r="V598" s="5">
        <f>(Таблица1[[#This Row],[СевСт-ао цена]]-MIN(Таблица1[СевСт-ао цена]))/(MAX(Таблица1[СевСт-ао цена])-MIN(Таблица1[СевСт-ао цена]))</f>
        <v>0.81620198635874119</v>
      </c>
      <c r="W598" s="5">
        <f>(Таблица1[[#This Row],[Аэрофлот - цена]]-AVERAGE(Таблица1[Аэрофлот - цена]))/_xlfn.STDEV.S(Таблица1[Аэрофлот - цена])</f>
        <v>-0.29761135541946793</v>
      </c>
      <c r="X598" s="5">
        <f>(Таблица1[[#This Row],[Аэрофлот - цена]]-MIN(Таблица1[Аэрофлот - цена]))/(MAX(Таблица1[Аэрофлот - цена])-MIN(Таблица1[Аэрофлот - цена]))</f>
        <v>0.23139968068121339</v>
      </c>
    </row>
    <row r="599" spans="1:24" x14ac:dyDescent="0.25">
      <c r="A599" s="1">
        <v>44382</v>
      </c>
      <c r="B599" s="6">
        <v>66.900000000000006</v>
      </c>
      <c r="C599" s="6">
        <v>1624.8</v>
      </c>
      <c r="D599" s="6">
        <v>68.739999999999995</v>
      </c>
      <c r="E599">
        <v>1318580</v>
      </c>
      <c r="F599">
        <v>7271306</v>
      </c>
      <c r="G599">
        <v>40486600</v>
      </c>
      <c r="H599" s="5">
        <f>(Таблица1[[#This Row],[БСП ао - цена]]-B598)/B598</f>
        <v>7.2267389340560668E-3</v>
      </c>
      <c r="I599" s="5">
        <f>(Таблица1[[#This Row],[СевСт-ао цена]]-C598)/C598</f>
        <v>3.2274459974587014E-2</v>
      </c>
      <c r="J599" s="5">
        <f>(Таблица1[[#This Row],[Аэрофлот - цена]]-D598)/D598</f>
        <v>2.3330417031203936E-3</v>
      </c>
      <c r="K599" s="5">
        <f>LN(Таблица1[[#This Row],[БСП ао - объём]])</f>
        <v>14.092065957944305</v>
      </c>
      <c r="L599" s="5">
        <f>LN(Таблица1[[#This Row],[СевСт-ао - объём]])</f>
        <v>15.799446475741831</v>
      </c>
      <c r="M599" s="5">
        <f>LN(Таблица1[[#This Row],[Аэрофлот - объём]])</f>
        <v>17.516481613131603</v>
      </c>
      <c r="N599" s="6">
        <f>Таблица1[[#This Row],[БСП ао - цена]]*10</f>
        <v>669</v>
      </c>
      <c r="O599" s="6">
        <f>Таблица1[[#This Row],[Аэрофлот - цена]]*10</f>
        <v>687.4</v>
      </c>
      <c r="P599" s="5">
        <f>Таблица1[[#This Row],[БСП ао - объём]]*Таблица1[[#This Row],[БСП ао - цена]]</f>
        <v>88213002.000000015</v>
      </c>
      <c r="Q599" s="5">
        <f>Таблица1[[#This Row],[СевСт-ао - объём]]*Таблица1[[#This Row],[СевСт-ао цена]]</f>
        <v>11814417988.799999</v>
      </c>
      <c r="R599" s="5">
        <f>Таблица1[[#This Row],[Аэрофлот - объём]]*Таблица1[[#This Row],[Аэрофлот - цена]]</f>
        <v>2783048884</v>
      </c>
      <c r="S599" s="5">
        <f>(Таблица1[[#This Row],[БСП ао - цена]]-AVERAGE(Таблица1[БСП ао - цена]))/_xlfn.STDEV.S(Таблица1[БСП ао - цена])</f>
        <v>0.13294727655169497</v>
      </c>
      <c r="T599" s="5">
        <f>(Таблица1[[#This Row],[БСП ао - цена]]-MIN(Таблица1[БСП ао - цена]))/(MAX(Таблица1[БСП ао - цена])-MIN(Таблица1[БСП ао - цена]))</f>
        <v>0.27833712244235148</v>
      </c>
      <c r="U599" s="5">
        <f>(Таблица1[[#This Row],[СевСт-ао цена]]-AVERAGE(Таблица1[СевСт-ао цена]))/_xlfn.STDEV.S(Таблица1[СевСт-ао цена])</f>
        <v>2.334698621495312</v>
      </c>
      <c r="V599" s="5">
        <f>(Таблица1[[#This Row],[СевСт-ао цена]]-MIN(Таблица1[СевСт-ао цена]))/(MAX(Таблица1[СевСт-ао цена])-MIN(Таблица1[СевСт-ао цена]))</f>
        <v>0.84659566830202226</v>
      </c>
      <c r="W599" s="5">
        <f>(Таблица1[[#This Row],[Аэрофлот - цена]]-AVERAGE(Таблица1[Аэрофлот - цена]))/_xlfn.STDEV.S(Таблица1[Аэрофлот - цена])</f>
        <v>-0.29360813903757532</v>
      </c>
      <c r="X599" s="5">
        <f>(Таблица1[[#This Row],[Аэрофлот - цена]]-MIN(Таблица1[Аэрофлот - цена]))/(MAX(Таблица1[Аэрофлот - цена])-MIN(Таблица1[Аэрофлот - цена]))</f>
        <v>0.23225119744544967</v>
      </c>
    </row>
    <row r="600" spans="1:24" x14ac:dyDescent="0.25">
      <c r="A600" s="1">
        <v>44389</v>
      </c>
      <c r="B600" s="6">
        <v>65.08</v>
      </c>
      <c r="C600" s="6">
        <v>1663.6</v>
      </c>
      <c r="D600" s="6">
        <v>66.78</v>
      </c>
      <c r="E600">
        <v>2202890</v>
      </c>
      <c r="F600">
        <v>9085393</v>
      </c>
      <c r="G600">
        <v>35306550</v>
      </c>
      <c r="H600" s="5">
        <f>(Таблица1[[#This Row],[БСП ао - цена]]-B599)/B599</f>
        <v>-2.7204783258595027E-2</v>
      </c>
      <c r="I600" s="5">
        <f>(Таблица1[[#This Row],[СевСт-ао цена]]-C599)/C599</f>
        <v>2.3879862136878358E-2</v>
      </c>
      <c r="J600" s="5">
        <f>(Таблица1[[#This Row],[Аэрофлот - цена]]-D599)/D599</f>
        <v>-2.8513238289205614E-2</v>
      </c>
      <c r="K600" s="5">
        <f>LN(Таблица1[[#This Row],[БСП ао - объём]])</f>
        <v>14.60528069262681</v>
      </c>
      <c r="L600" s="5">
        <f>LN(Таблица1[[#This Row],[СевСт-ао - объём]])</f>
        <v>16.022178516994579</v>
      </c>
      <c r="M600" s="5">
        <f>LN(Таблица1[[#This Row],[Аэрофлот - объём]])</f>
        <v>17.379579057098738</v>
      </c>
      <c r="N600" s="6">
        <f>Таблица1[[#This Row],[БСП ао - цена]]*10</f>
        <v>650.79999999999995</v>
      </c>
      <c r="O600" s="6">
        <f>Таблица1[[#This Row],[Аэрофлот - цена]]*10</f>
        <v>667.8</v>
      </c>
      <c r="P600" s="5">
        <f>Таблица1[[#This Row],[БСП ао - объём]]*Таблица1[[#This Row],[БСП ао - цена]]</f>
        <v>143364081.19999999</v>
      </c>
      <c r="Q600" s="5">
        <f>Таблица1[[#This Row],[СевСт-ао - объём]]*Таблица1[[#This Row],[СевСт-ао цена]]</f>
        <v>15114459794.799999</v>
      </c>
      <c r="R600" s="5">
        <f>Таблица1[[#This Row],[Аэрофлот - объём]]*Таблица1[[#This Row],[Аэрофлот - цена]]</f>
        <v>2357771409</v>
      </c>
      <c r="S600" s="5">
        <f>(Таблица1[[#This Row],[БСП ао - цена]]-AVERAGE(Таблица1[БСП ао - цена]))/_xlfn.STDEV.S(Таблица1[БСП ао - цена])</f>
        <v>7.351556785863432E-2</v>
      </c>
      <c r="T600" s="5">
        <f>(Таблица1[[#This Row],[БСП ао - цена]]-MIN(Таблица1[БСП ао - цена]))/(MAX(Таблица1[БСП ао - цена])-MIN(Таблица1[БСП ао - цена]))</f>
        <v>0.2665151023059435</v>
      </c>
      <c r="U600" s="5">
        <f>(Таблица1[[#This Row],[СевСт-ао цена]]-AVERAGE(Таблица1[СевСт-ао цена]))/_xlfn.STDEV.S(Таблица1[СевСт-ао цена])</f>
        <v>2.4366292580063584</v>
      </c>
      <c r="V600" s="5">
        <f>(Таблица1[[#This Row],[СевСт-ао цена]]-MIN(Таблица1[СевСт-ао цена]))/(MAX(Таблица1[СевСт-ао цена])-MIN(Таблица1[СевСт-ао цена]))</f>
        <v>0.86980974033744163</v>
      </c>
      <c r="W600" s="5">
        <f>(Таблица1[[#This Row],[Аэрофлот - цена]]-AVERAGE(Таблица1[Аэрофлот - цена]))/_xlfn.STDEV.S(Таблица1[Аэрофлот - цена])</f>
        <v>-0.34264753971576106</v>
      </c>
      <c r="X600" s="5">
        <f>(Таблица1[[#This Row],[Аэрофлот - цена]]-MIN(Таблица1[Аэрофлот - цена]))/(MAX(Таблица1[Аэрофлот - цена])-MIN(Таблица1[Аэрофлот - цена]))</f>
        <v>0.22182011708355506</v>
      </c>
    </row>
    <row r="601" spans="1:24" x14ac:dyDescent="0.25">
      <c r="A601" s="1">
        <v>44396</v>
      </c>
      <c r="B601" s="6">
        <v>63.94</v>
      </c>
      <c r="C601" s="6">
        <v>1741.6</v>
      </c>
      <c r="D601" s="6">
        <v>66.94</v>
      </c>
      <c r="E601">
        <v>2315750</v>
      </c>
      <c r="F601">
        <v>8539026</v>
      </c>
      <c r="G601">
        <v>36902520</v>
      </c>
      <c r="H601" s="5">
        <f>(Таблица1[[#This Row],[БСП ао - цена]]-B600)/B600</f>
        <v>-1.7516902274124165E-2</v>
      </c>
      <c r="I601" s="5">
        <f>(Таблица1[[#This Row],[СевСт-ао цена]]-C600)/C600</f>
        <v>4.6886270738158216E-2</v>
      </c>
      <c r="J601" s="5">
        <f>(Таблица1[[#This Row],[Аэрофлот - цена]]-D600)/D600</f>
        <v>2.39592692422876E-3</v>
      </c>
      <c r="K601" s="5">
        <f>LN(Таблица1[[#This Row],[БСП ао - объём]])</f>
        <v>14.655244167116274</v>
      </c>
      <c r="L601" s="5">
        <f>LN(Таблица1[[#This Row],[СевСт-ао - объём]])</f>
        <v>15.960157507738135</v>
      </c>
      <c r="M601" s="5">
        <f>LN(Таблица1[[#This Row],[Аэрофлот - объём]])</f>
        <v>17.423790399361842</v>
      </c>
      <c r="N601" s="6">
        <f>Таблица1[[#This Row],[БСП ао - цена]]*10</f>
        <v>639.4</v>
      </c>
      <c r="O601" s="6">
        <f>Таблица1[[#This Row],[Аэрофлот - цена]]*10</f>
        <v>669.4</v>
      </c>
      <c r="P601" s="5">
        <f>Таблица1[[#This Row],[БСП ао - объём]]*Таблица1[[#This Row],[БСП ао - цена]]</f>
        <v>148069055</v>
      </c>
      <c r="Q601" s="5">
        <f>Таблица1[[#This Row],[СевСт-ао - объём]]*Таблица1[[#This Row],[СевСт-ао цена]]</f>
        <v>14871567681.599998</v>
      </c>
      <c r="R601" s="5">
        <f>Таблица1[[#This Row],[Аэрофлот - объём]]*Таблица1[[#This Row],[Аэрофлот - цена]]</f>
        <v>2470254688.7999997</v>
      </c>
      <c r="S601" s="5">
        <f>(Таблица1[[#This Row],[БСП ао - цена]]-AVERAGE(Таблица1[БСП ао - цена]))/_xlfn.STDEV.S(Таблица1[БСП ао - цена])</f>
        <v>3.6289112962981089E-2</v>
      </c>
      <c r="T601" s="5">
        <f>(Таблица1[[#This Row],[БСП ао - цена]]-MIN(Таблица1[БСП ао - цена]))/(MAX(Таблица1[БСП ао - цена])-MIN(Таблица1[БСП ао - цена]))</f>
        <v>0.25911010068203966</v>
      </c>
      <c r="U601" s="5">
        <f>(Таблица1[[#This Row],[СевСт-ао цена]]-AVERAGE(Таблица1[СевСт-ао цена]))/_xlfn.STDEV.S(Таблица1[СевСт-ао цена])</f>
        <v>2.6415413623326884</v>
      </c>
      <c r="V601" s="5">
        <f>(Таблица1[[#This Row],[СевСт-ао цена]]-MIN(Таблица1[СевСт-ао цена]))/(MAX(Таблица1[СевСт-ао цена])-MIN(Таблица1[СевСт-ао цена]))</f>
        <v>0.91647720473854244</v>
      </c>
      <c r="W601" s="5">
        <f>(Таблица1[[#This Row],[Аэрофлот - цена]]-AVERAGE(Таблица1[Аэрофлот - цена]))/_xlfn.STDEV.S(Таблица1[Аэрофлот - цена])</f>
        <v>-0.3386443233338684</v>
      </c>
      <c r="X601" s="5">
        <f>(Таблица1[[#This Row],[Аэрофлот - цена]]-MIN(Таблица1[Аэрофлот - цена]))/(MAX(Таблица1[Аэрофлот - цена])-MIN(Таблица1[Аэрофлот - цена]))</f>
        <v>0.22267163384779134</v>
      </c>
    </row>
    <row r="602" spans="1:24" x14ac:dyDescent="0.25">
      <c r="A602" s="1">
        <v>44403</v>
      </c>
      <c r="B602" s="6">
        <v>64.849999999999994</v>
      </c>
      <c r="C602" s="6">
        <v>1799.4</v>
      </c>
      <c r="D602" s="6">
        <v>67.16</v>
      </c>
      <c r="E602">
        <v>1257660</v>
      </c>
      <c r="F602">
        <v>7964249</v>
      </c>
      <c r="G602">
        <v>34312600</v>
      </c>
      <c r="H602" s="5">
        <f>(Таблица1[[#This Row],[БСП ао - цена]]-B601)/B601</f>
        <v>1.4232092586800072E-2</v>
      </c>
      <c r="I602" s="5">
        <f>(Таблица1[[#This Row],[СевСт-ао цена]]-C601)/C601</f>
        <v>3.3187873220027669E-2</v>
      </c>
      <c r="J602" s="5">
        <f>(Таблица1[[#This Row],[Аэрофлот - цена]]-D601)/D601</f>
        <v>3.2865252464893764E-3</v>
      </c>
      <c r="K602" s="5">
        <f>LN(Таблица1[[#This Row],[БСП ао - объём]])</f>
        <v>14.044763409442661</v>
      </c>
      <c r="L602" s="5">
        <f>LN(Таблица1[[#This Row],[СевСт-ао - объём]])</f>
        <v>15.890473209373093</v>
      </c>
      <c r="M602" s="5">
        <f>LN(Таблица1[[#This Row],[Аэрофлот - объём]])</f>
        <v>17.351023191619575</v>
      </c>
      <c r="N602" s="6">
        <f>Таблица1[[#This Row],[БСП ао - цена]]*10</f>
        <v>648.5</v>
      </c>
      <c r="O602" s="6">
        <f>Таблица1[[#This Row],[Аэрофлот - цена]]*10</f>
        <v>671.59999999999991</v>
      </c>
      <c r="P602" s="5">
        <f>Таблица1[[#This Row],[БСП ао - объём]]*Таблица1[[#This Row],[БСП ао - цена]]</f>
        <v>81559251</v>
      </c>
      <c r="Q602" s="5">
        <f>Таблица1[[#This Row],[СевСт-ао - объём]]*Таблица1[[#This Row],[СевСт-ао цена]]</f>
        <v>14330869650.6</v>
      </c>
      <c r="R602" s="5">
        <f>Таблица1[[#This Row],[Аэрофлот - объём]]*Таблица1[[#This Row],[Аэрофлот - цена]]</f>
        <v>2304434216</v>
      </c>
      <c r="S602" s="5">
        <f>(Таблица1[[#This Row],[БСП ао - цена]]-AVERAGE(Таблица1[БСП ао - цена]))/_xlfn.STDEV.S(Таблица1[БСП ао - цена])</f>
        <v>6.6004967309511178E-2</v>
      </c>
      <c r="T602" s="5">
        <f>(Таблица1[[#This Row],[БСП ао - цена]]-MIN(Таблица1[БСП ао - цена]))/(MAX(Таблица1[БСП ао - цена])-MIN(Таблица1[БСП ао - цена]))</f>
        <v>0.26502111075024359</v>
      </c>
      <c r="U602" s="5">
        <f>(Таблица1[[#This Row],[СевСт-ао цена]]-AVERAGE(Таблица1[СевСт-ао цена]))/_xlfn.STDEV.S(Таблица1[СевСт-ао цена])</f>
        <v>2.793386485795021</v>
      </c>
      <c r="V602" s="5">
        <f>(Таблица1[[#This Row],[СевСт-ао цена]]-MIN(Таблица1[СевСт-ао цена]))/(MAX(Таблица1[СевСт-ао цена])-MIN(Таблица1[СевСт-ао цена]))</f>
        <v>0.95105899246140968</v>
      </c>
      <c r="W602" s="5">
        <f>(Таблица1[[#This Row],[Аэрофлот - цена]]-AVERAGE(Таблица1[Аэрофлот - цена]))/_xlfn.STDEV.S(Таблица1[Аэрофлот - цена])</f>
        <v>-0.33313990080876593</v>
      </c>
      <c r="X602" s="5">
        <f>(Таблица1[[#This Row],[Аэрофлот - цена]]-MIN(Таблица1[Аэрофлот - цена]))/(MAX(Таблица1[Аэрофлот - цена])-MIN(Таблица1[Аэрофлот - цена]))</f>
        <v>0.22384246939861624</v>
      </c>
    </row>
    <row r="603" spans="1:24" x14ac:dyDescent="0.25">
      <c r="A603" s="1">
        <v>44410</v>
      </c>
      <c r="B603" s="6">
        <v>70.91</v>
      </c>
      <c r="C603" s="6">
        <v>1759.8</v>
      </c>
      <c r="D603" s="6">
        <v>66.86</v>
      </c>
      <c r="E603">
        <v>7101570</v>
      </c>
      <c r="F603">
        <v>4541118</v>
      </c>
      <c r="G603">
        <v>31141610</v>
      </c>
      <c r="H603" s="5">
        <f>(Таблица1[[#This Row],[БСП ао - цена]]-B602)/B602</f>
        <v>9.3446414803392483E-2</v>
      </c>
      <c r="I603" s="5">
        <f>(Таблица1[[#This Row],[СевСт-ао цена]]-C602)/C602</f>
        <v>-2.200733577859294E-2</v>
      </c>
      <c r="J603" s="5">
        <f>(Таблица1[[#This Row],[Аэрофлот - цена]]-D602)/D602</f>
        <v>-4.4669446098867952E-3</v>
      </c>
      <c r="K603" s="5">
        <f>LN(Таблица1[[#This Row],[БСП ао - объём]])</f>
        <v>15.775826444327189</v>
      </c>
      <c r="L603" s="5">
        <f>LN(Таблица1[[#This Row],[СевСт-ао - объём]])</f>
        <v>15.328683795208228</v>
      </c>
      <c r="M603" s="5">
        <f>LN(Таблица1[[#This Row],[Аэрофлот - объём]])</f>
        <v>17.254055425024632</v>
      </c>
      <c r="N603" s="6">
        <f>Таблица1[[#This Row],[БСП ао - цена]]*10</f>
        <v>709.09999999999991</v>
      </c>
      <c r="O603" s="6">
        <f>Таблица1[[#This Row],[Аэрофлот - цена]]*10</f>
        <v>668.6</v>
      </c>
      <c r="P603" s="5">
        <f>Таблица1[[#This Row],[БСП ао - объём]]*Таблица1[[#This Row],[БСП ао - цена]]</f>
        <v>503572328.69999999</v>
      </c>
      <c r="Q603" s="5">
        <f>Таблица1[[#This Row],[СевСт-ао - объём]]*Таблица1[[#This Row],[СевСт-ао цена]]</f>
        <v>7991459456.3999996</v>
      </c>
      <c r="R603" s="5">
        <f>Таблица1[[#This Row],[Аэрофлот - объём]]*Таблица1[[#This Row],[Аэрофлот - цена]]</f>
        <v>2082128044.5999999</v>
      </c>
      <c r="S603" s="5">
        <f>(Таблица1[[#This Row],[БСП ао - цена]]-AVERAGE(Таблица1[БСП ао - цена]))/_xlfn.STDEV.S(Таблица1[БСП ао - цена])</f>
        <v>0.26389296438640464</v>
      </c>
      <c r="T603" s="5">
        <f>(Таблица1[[#This Row],[БСП ао - цена]]-MIN(Таблица1[БСП ао - цена]))/(MAX(Таблица1[БСП ао - цена])-MIN(Таблица1[БСП ао - цена]))</f>
        <v>0.30438454043520624</v>
      </c>
      <c r="U603" s="5">
        <f>(Таблица1[[#This Row],[СевСт-ао цена]]-AVERAGE(Таблица1[СевСт-ао цена]))/_xlfn.STDEV.S(Таблица1[СевСт-ао цена])</f>
        <v>2.6893541866754993</v>
      </c>
      <c r="V603" s="5">
        <f>(Таблица1[[#This Row],[СевСт-ао цена]]-MIN(Таблица1[СевСт-ао цена]))/(MAX(Таблица1[СевСт-ао цена])-MIN(Таблица1[СевСт-ао цена]))</f>
        <v>0.92736627976546604</v>
      </c>
      <c r="W603" s="5">
        <f>(Таблица1[[#This Row],[Аэрофлот - цена]]-AVERAGE(Таблица1[Аэрофлот - цена]))/_xlfn.STDEV.S(Таблица1[Аэрофлот - цена])</f>
        <v>-0.34064593152481476</v>
      </c>
      <c r="X603" s="5">
        <f>(Таблица1[[#This Row],[Аэрофлот - цена]]-MIN(Таблица1[Аэрофлот - цена]))/(MAX(Таблица1[Аэрофлот - цена])-MIN(Таблица1[Аэрофлот - цена]))</f>
        <v>0.2222458754656732</v>
      </c>
    </row>
    <row r="604" spans="1:24" x14ac:dyDescent="0.25">
      <c r="A604" s="1">
        <v>44417</v>
      </c>
      <c r="B604" s="6">
        <v>70</v>
      </c>
      <c r="C604" s="6">
        <v>1747.8</v>
      </c>
      <c r="D604" s="6">
        <v>66.8</v>
      </c>
      <c r="E604">
        <v>2405050</v>
      </c>
      <c r="F604">
        <v>5282799</v>
      </c>
      <c r="G604">
        <v>20487050</v>
      </c>
      <c r="H604" s="5">
        <f>(Таблица1[[#This Row],[БСП ао - цена]]-B603)/B603</f>
        <v>-1.2833168805528088E-2</v>
      </c>
      <c r="I604" s="5">
        <f>(Таблица1[[#This Row],[СевСт-ао цена]]-C603)/C603</f>
        <v>-6.8189566996249579E-3</v>
      </c>
      <c r="J604" s="5">
        <f>(Таблица1[[#This Row],[Аэрофлот - цена]]-D603)/D603</f>
        <v>-8.9739754711340523E-4</v>
      </c>
      <c r="K604" s="5">
        <f>LN(Таблица1[[#This Row],[БСП ао - объём]])</f>
        <v>14.69308125132668</v>
      </c>
      <c r="L604" s="5">
        <f>LN(Таблица1[[#This Row],[СевСт-ао - объём]])</f>
        <v>15.479966628858213</v>
      </c>
      <c r="M604" s="5">
        <f>LN(Таблица1[[#This Row],[Аэрофлот - объём]])</f>
        <v>16.83530353718043</v>
      </c>
      <c r="N604" s="6">
        <f>Таблица1[[#This Row],[БСП ао - цена]]*10</f>
        <v>700</v>
      </c>
      <c r="O604" s="6">
        <f>Таблица1[[#This Row],[Аэрофлот - цена]]*10</f>
        <v>668</v>
      </c>
      <c r="P604" s="5">
        <f>Таблица1[[#This Row],[БСП ао - объём]]*Таблица1[[#This Row],[БСП ао - цена]]</f>
        <v>168353500</v>
      </c>
      <c r="Q604" s="5">
        <f>Таблица1[[#This Row],[СевСт-ао - объём]]*Таблица1[[#This Row],[СевСт-ао цена]]</f>
        <v>9233276092.1999989</v>
      </c>
      <c r="R604" s="5">
        <f>Таблица1[[#This Row],[Аэрофлот - объём]]*Таблица1[[#This Row],[Аэрофлот - цена]]</f>
        <v>1368534940</v>
      </c>
      <c r="S604" s="5">
        <f>(Таблица1[[#This Row],[БСП ао - цена]]-AVERAGE(Таблица1[БСП ао - цена]))/_xlfn.STDEV.S(Таблица1[БСП ао - цена])</f>
        <v>0.23417711003987457</v>
      </c>
      <c r="T604" s="5">
        <f>(Таблица1[[#This Row],[БСП ао - цена]]-MIN(Таблица1[БСП ао - цена]))/(MAX(Таблица1[БСП ао - цена])-MIN(Таблица1[БСП ао - цена]))</f>
        <v>0.2984735303670023</v>
      </c>
      <c r="U604" s="5">
        <f>(Таблица1[[#This Row],[СевСт-ао цена]]-AVERAGE(Таблица1[СевСт-ао цена]))/_xlfn.STDEV.S(Таблица1[СевСт-ао цена])</f>
        <v>2.6578292475483716</v>
      </c>
      <c r="V604" s="5">
        <f>(Таблица1[[#This Row],[СевСт-ао цена]]-MIN(Таблица1[СевСт-ао цена]))/(MAX(Таблица1[СевСт-ао цена])-MIN(Таблица1[СевСт-ао цена]))</f>
        <v>0.92018666985760433</v>
      </c>
      <c r="W604" s="5">
        <f>(Таблица1[[#This Row],[Аэрофлот - цена]]-AVERAGE(Таблица1[Аэрофлот - цена]))/_xlfn.STDEV.S(Таблица1[Аэрофлот - цена])</f>
        <v>-0.34214713766802457</v>
      </c>
      <c r="X604" s="5">
        <f>(Таблица1[[#This Row],[Аэрофлот - цена]]-MIN(Таблица1[Аэрофлот - цена]))/(MAX(Таблица1[Аэрофлот - цена])-MIN(Таблица1[Аэрофлот - цена]))</f>
        <v>0.22192655667908459</v>
      </c>
    </row>
    <row r="605" spans="1:24" x14ac:dyDescent="0.25">
      <c r="A605" s="1">
        <v>44424</v>
      </c>
      <c r="B605" s="6">
        <v>69.75</v>
      </c>
      <c r="C605" s="6">
        <v>1669</v>
      </c>
      <c r="D605" s="6">
        <v>67.14</v>
      </c>
      <c r="E605">
        <v>1769010</v>
      </c>
      <c r="F605">
        <v>6060270</v>
      </c>
      <c r="G605">
        <v>47575810</v>
      </c>
      <c r="H605" s="5">
        <f>(Таблица1[[#This Row],[БСП ао - цена]]-B604)/B604</f>
        <v>-3.5714285714285713E-3</v>
      </c>
      <c r="I605" s="5">
        <f>(Таблица1[[#This Row],[СевСт-ао цена]]-C604)/C604</f>
        <v>-4.5085250028607367E-2</v>
      </c>
      <c r="J605" s="5">
        <f>(Таблица1[[#This Row],[Аэрофлот - цена]]-D604)/D604</f>
        <v>5.0898203592814883E-3</v>
      </c>
      <c r="K605" s="5">
        <f>LN(Таблица1[[#This Row],[БСП ао - объём]])</f>
        <v>14.385930626037194</v>
      </c>
      <c r="L605" s="5">
        <f>LN(Таблица1[[#This Row],[СевСт-ао - объём]])</f>
        <v>15.617264911508423</v>
      </c>
      <c r="M605" s="5">
        <f>LN(Таблица1[[#This Row],[Аэрофлот - объём]])</f>
        <v>17.67783499675037</v>
      </c>
      <c r="N605" s="6">
        <f>Таблица1[[#This Row],[БСП ао - цена]]*10</f>
        <v>697.5</v>
      </c>
      <c r="O605" s="6">
        <f>Таблица1[[#This Row],[Аэрофлот - цена]]*10</f>
        <v>671.4</v>
      </c>
      <c r="P605" s="5">
        <f>Таблица1[[#This Row],[БСП ао - объём]]*Таблица1[[#This Row],[БСП ао - цена]]</f>
        <v>123388447.5</v>
      </c>
      <c r="Q605" s="5">
        <f>Таблица1[[#This Row],[СевСт-ао - объём]]*Таблица1[[#This Row],[СевСт-ао цена]]</f>
        <v>10114590630</v>
      </c>
      <c r="R605" s="5">
        <f>Таблица1[[#This Row],[Аэрофлот - объём]]*Таблица1[[#This Row],[Аэрофлот - цена]]</f>
        <v>3194239883.4000001</v>
      </c>
      <c r="S605" s="5">
        <f>(Таблица1[[#This Row],[БСП ао - цена]]-AVERAGE(Таблица1[БСП ао - цена]))/_xlfn.STDEV.S(Таблица1[БСП ао - цена])</f>
        <v>0.22601341379082782</v>
      </c>
      <c r="T605" s="5">
        <f>(Таблица1[[#This Row],[БСП ао - цена]]-MIN(Таблица1[БСП ао - цена]))/(MAX(Таблица1[БСП ао - цена])-MIN(Таблица1[БСП ао - цена]))</f>
        <v>0.29684962650211111</v>
      </c>
      <c r="U605" s="5">
        <f>(Таблица1[[#This Row],[СевСт-ао цена]]-AVERAGE(Таблица1[СевСт-ао цена]))/_xlfn.STDEV.S(Таблица1[СевСт-ао цена])</f>
        <v>2.4508154806135658</v>
      </c>
      <c r="V605" s="5">
        <f>(Таблица1[[#This Row],[СевСт-ао цена]]-MIN(Таблица1[СевСт-ао цена]))/(MAX(Таблица1[СевСт-ао цена])-MIN(Таблица1[СевСт-ао цена]))</f>
        <v>0.87304056479597936</v>
      </c>
      <c r="W605" s="5">
        <f>(Таблица1[[#This Row],[Аэрофлот - цена]]-AVERAGE(Таблица1[Аэрофлот - цена]))/_xlfn.STDEV.S(Таблица1[Аэрофлот - цена])</f>
        <v>-0.33364030285650242</v>
      </c>
      <c r="X605" s="5">
        <f>(Таблица1[[#This Row],[Аэрофлот - цена]]-MIN(Таблица1[Аэрофлот - цена]))/(MAX(Таблица1[Аэрофлот - цена])-MIN(Таблица1[Аэрофлот - цена]))</f>
        <v>0.22373602980308674</v>
      </c>
    </row>
    <row r="606" spans="1:24" x14ac:dyDescent="0.25">
      <c r="A606" s="1">
        <v>44431</v>
      </c>
      <c r="B606" s="6">
        <v>73.13</v>
      </c>
      <c r="C606" s="6">
        <v>1734.4</v>
      </c>
      <c r="D606" s="6">
        <v>68.64</v>
      </c>
      <c r="E606">
        <v>4204690</v>
      </c>
      <c r="F606">
        <v>6585832</v>
      </c>
      <c r="G606">
        <v>28676770</v>
      </c>
      <c r="H606" s="5">
        <f>(Таблица1[[#This Row],[БСП ао - цена]]-B605)/B605</f>
        <v>4.8458781362007104E-2</v>
      </c>
      <c r="I606" s="5">
        <f>(Таблица1[[#This Row],[СевСт-ао цена]]-C605)/C605</f>
        <v>3.918514080287603E-2</v>
      </c>
      <c r="J606" s="5">
        <f>(Таблица1[[#This Row],[Аэрофлот - цена]]-D605)/D605</f>
        <v>2.2341376228775692E-2</v>
      </c>
      <c r="K606" s="5">
        <f>LN(Таблица1[[#This Row],[БСП ао - объём]])</f>
        <v>15.251711126911793</v>
      </c>
      <c r="L606" s="5">
        <f>LN(Таблица1[[#This Row],[СевСт-ао - объём]])</f>
        <v>15.700431232938373</v>
      </c>
      <c r="M606" s="5">
        <f>LN(Таблица1[[#This Row],[Аэрофлот - объём]])</f>
        <v>17.171597945317092</v>
      </c>
      <c r="N606" s="6">
        <f>Таблица1[[#This Row],[БСП ао - цена]]*10</f>
        <v>731.3</v>
      </c>
      <c r="O606" s="6">
        <f>Таблица1[[#This Row],[Аэрофлот - цена]]*10</f>
        <v>686.4</v>
      </c>
      <c r="P606" s="5">
        <f>Таблица1[[#This Row],[БСП ао - объём]]*Таблица1[[#This Row],[БСП ао - цена]]</f>
        <v>307488979.69999999</v>
      </c>
      <c r="Q606" s="5">
        <f>Таблица1[[#This Row],[СевСт-ао - объём]]*Таблица1[[#This Row],[СевСт-ао цена]]</f>
        <v>11422467020.800001</v>
      </c>
      <c r="R606" s="5">
        <f>Таблица1[[#This Row],[Аэрофлот - объём]]*Таблица1[[#This Row],[Аэрофлот - цена]]</f>
        <v>1968373492.8</v>
      </c>
      <c r="S606" s="5">
        <f>(Таблица1[[#This Row],[БСП ао - цена]]-AVERAGE(Таблица1[БСП ао - цена]))/_xlfn.STDEV.S(Таблица1[БСП ао - цена])</f>
        <v>0.33638658707793984</v>
      </c>
      <c r="T606" s="5">
        <f>(Таблица1[[#This Row],[БСП ао - цена]]-MIN(Таблица1[БСП ао - цена]))/(MAX(Таблица1[БСП ао - цена])-MIN(Таблица1[БСП ао - цена]))</f>
        <v>0.3188048067554401</v>
      </c>
      <c r="U606" s="5">
        <f>(Таблица1[[#This Row],[СевСт-ао цена]]-AVERAGE(Таблица1[СевСт-ао цена]))/_xlfn.STDEV.S(Таблица1[СевСт-ао цена])</f>
        <v>2.6226263988564122</v>
      </c>
      <c r="V606" s="5">
        <f>(Таблица1[[#This Row],[СевСт-ао цена]]-MIN(Таблица1[СевСт-ао цена]))/(MAX(Таблица1[СевСт-ао цена])-MIN(Таблица1[СевСт-ао цена]))</f>
        <v>0.91216943879382562</v>
      </c>
      <c r="W606" s="5">
        <f>(Таблица1[[#This Row],[Аэрофлот - цена]]-AVERAGE(Таблица1[Аэрофлот - цена]))/_xlfn.STDEV.S(Таблица1[Аэрофлот - цена])</f>
        <v>-0.29611014927625812</v>
      </c>
      <c r="X606" s="5">
        <f>(Таблица1[[#This Row],[Аэрофлот - цена]]-MIN(Таблица1[Аэрофлот - цена]))/(MAX(Таблица1[Аэрофлот - цена])-MIN(Таблица1[Аэрофлот - цена]))</f>
        <v>0.231718999467802</v>
      </c>
    </row>
    <row r="607" spans="1:24" x14ac:dyDescent="0.25">
      <c r="A607" s="1">
        <v>44438</v>
      </c>
      <c r="B607" s="6">
        <v>74.8</v>
      </c>
      <c r="C607" s="6">
        <v>1648</v>
      </c>
      <c r="D607" s="6">
        <v>69.400000000000006</v>
      </c>
      <c r="E607">
        <v>3419080</v>
      </c>
      <c r="F607">
        <v>11230448</v>
      </c>
      <c r="G607">
        <v>51779320</v>
      </c>
      <c r="H607" s="5">
        <f>(Таблица1[[#This Row],[БСП ао - цена]]-B606)/B606</f>
        <v>2.2836045398605249E-2</v>
      </c>
      <c r="I607" s="5">
        <f>(Таблица1[[#This Row],[СевСт-ао цена]]-C606)/C606</f>
        <v>-4.9815498154981597E-2</v>
      </c>
      <c r="J607" s="5">
        <f>(Таблица1[[#This Row],[Аэрофлот - цена]]-D606)/D606</f>
        <v>1.1072261072261147E-2</v>
      </c>
      <c r="K607" s="5">
        <f>LN(Таблица1[[#This Row],[БСП ао - объём]])</f>
        <v>15.044882067002272</v>
      </c>
      <c r="L607" s="5">
        <f>LN(Таблица1[[#This Row],[СевСт-ао - объём]])</f>
        <v>16.234139219062282</v>
      </c>
      <c r="M607" s="5">
        <f>LN(Таблица1[[#This Row],[Аэрофлот - объём]])</f>
        <v>17.762501399717848</v>
      </c>
      <c r="N607" s="6">
        <f>Таблица1[[#This Row],[БСП ао - цена]]*10</f>
        <v>748</v>
      </c>
      <c r="O607" s="6">
        <f>Таблица1[[#This Row],[Аэрофлот - цена]]*10</f>
        <v>694</v>
      </c>
      <c r="P607" s="5">
        <f>Таблица1[[#This Row],[БСП ао - объём]]*Таблица1[[#This Row],[БСП ао - цена]]</f>
        <v>255747184</v>
      </c>
      <c r="Q607" s="5">
        <f>Таблица1[[#This Row],[СевСт-ао - объём]]*Таблица1[[#This Row],[СевСт-ао цена]]</f>
        <v>18507778304</v>
      </c>
      <c r="R607" s="5">
        <f>Таблица1[[#This Row],[Аэрофлот - объём]]*Таблица1[[#This Row],[Аэрофлот - цена]]</f>
        <v>3593484808.0000005</v>
      </c>
      <c r="S607" s="5">
        <f>(Таблица1[[#This Row],[БСП ао - цена]]-AVERAGE(Таблица1[БСП ао - цена]))/_xlfn.STDEV.S(Таблица1[БСП ао - цена])</f>
        <v>0.39092007802157225</v>
      </c>
      <c r="T607" s="5">
        <f>(Таблица1[[#This Row],[БСП ао - цена]]-MIN(Таблица1[БСП ао - цена]))/(MAX(Таблица1[БСП ао - цена])-MIN(Таблица1[БСП ао - цена]))</f>
        <v>0.3296524845729133</v>
      </c>
      <c r="U607" s="5">
        <f>(Таблица1[[#This Row],[СевСт-ао цена]]-AVERAGE(Таблица1[СевСт-ао цена]))/_xlfn.STDEV.S(Таблица1[СевСт-ао цена])</f>
        <v>2.3956468371410926</v>
      </c>
      <c r="V607" s="5">
        <f>(Таблица1[[#This Row],[СевСт-ао цена]]-MIN(Таблица1[СевСт-ао цена]))/(MAX(Таблица1[СевСт-ао цена])-MIN(Таблица1[СевСт-ао цена]))</f>
        <v>0.86047624745722151</v>
      </c>
      <c r="W607" s="5">
        <f>(Таблица1[[#This Row],[Аэрофлот - цена]]-AVERAGE(Таблица1[Аэрофлот - цена]))/_xlfn.STDEV.S(Таблица1[Аэрофлот - цена])</f>
        <v>-0.27709487146226752</v>
      </c>
      <c r="X607" s="5">
        <f>(Таблица1[[#This Row],[Аэрофлот - цена]]-MIN(Таблица1[Аэрофлот - цена]))/(MAX(Таблица1[Аэрофлот - цена])-MIN(Таблица1[Аэрофлот - цена]))</f>
        <v>0.23576370409792444</v>
      </c>
    </row>
    <row r="608" spans="1:24" x14ac:dyDescent="0.25">
      <c r="A608" s="1">
        <v>44445</v>
      </c>
      <c r="B608" s="6">
        <v>74.959999999999994</v>
      </c>
      <c r="C608" s="6">
        <v>1635</v>
      </c>
      <c r="D608" s="6">
        <v>66.98</v>
      </c>
      <c r="E608">
        <v>3556990</v>
      </c>
      <c r="F608">
        <v>5542614</v>
      </c>
      <c r="G608">
        <v>48280850</v>
      </c>
      <c r="H608" s="5">
        <f>(Таблица1[[#This Row],[БСП ао - цена]]-B607)/B607</f>
        <v>2.1390374331550347E-3</v>
      </c>
      <c r="I608" s="5">
        <f>(Таблица1[[#This Row],[СевСт-ао цена]]-C607)/C607</f>
        <v>-7.8883495145631068E-3</v>
      </c>
      <c r="J608" s="5">
        <f>(Таблица1[[#This Row],[Аэрофлот - цена]]-D607)/D607</f>
        <v>-3.4870317002881866E-2</v>
      </c>
      <c r="K608" s="5">
        <f>LN(Таблица1[[#This Row],[БСП ао - объём]])</f>
        <v>15.084425239568754</v>
      </c>
      <c r="L608" s="5">
        <f>LN(Таблица1[[#This Row],[СевСт-ао - объём]])</f>
        <v>15.527976788596668</v>
      </c>
      <c r="M608" s="5">
        <f>LN(Таблица1[[#This Row],[Аэрофлот - объём]])</f>
        <v>17.692545559672432</v>
      </c>
      <c r="N608" s="6">
        <f>Таблица1[[#This Row],[БСП ао - цена]]*10</f>
        <v>749.59999999999991</v>
      </c>
      <c r="O608" s="6">
        <f>Таблица1[[#This Row],[Аэрофлот - цена]]*10</f>
        <v>669.80000000000007</v>
      </c>
      <c r="P608" s="5">
        <f>Таблица1[[#This Row],[БСП ао - объём]]*Таблица1[[#This Row],[БСП ао - цена]]</f>
        <v>266631970.39999998</v>
      </c>
      <c r="Q608" s="5">
        <f>Таблица1[[#This Row],[СевСт-ао - объём]]*Таблица1[[#This Row],[СевСт-ао цена]]</f>
        <v>9062173890</v>
      </c>
      <c r="R608" s="5">
        <f>Таблица1[[#This Row],[Аэрофлот - объём]]*Таблица1[[#This Row],[Аэрофлот - цена]]</f>
        <v>3233851333</v>
      </c>
      <c r="S608" s="5">
        <f>(Таблица1[[#This Row],[БСП ао - цена]]-AVERAGE(Таблица1[БСП ао - цена]))/_xlfn.STDEV.S(Таблица1[БСП ао - цена])</f>
        <v>0.39614484362096203</v>
      </c>
      <c r="T608" s="5">
        <f>(Таблица1[[#This Row],[БСП ао - цена]]-MIN(Таблица1[БСП ао - цена]))/(MAX(Таблица1[БСП ао - цена])-MIN(Таблица1[БСП ао - цена]))</f>
        <v>0.33069178304644364</v>
      </c>
      <c r="U608" s="5">
        <f>(Таблица1[[#This Row],[СевСт-ао цена]]-AVERAGE(Таблица1[СевСт-ао цена]))/_xlfn.STDEV.S(Таблица1[СевСт-ао цена])</f>
        <v>2.3614948197533709</v>
      </c>
      <c r="V608" s="5">
        <f>(Таблица1[[#This Row],[СевСт-ао цена]]-MIN(Таблица1[СевСт-ао цена]))/(MAX(Таблица1[СевСт-ао цена])-MIN(Таблица1[СевСт-ао цена]))</f>
        <v>0.85269833672370465</v>
      </c>
      <c r="W608" s="5">
        <f>(Таблица1[[#This Row],[Аэрофлот - цена]]-AVERAGE(Таблица1[Аэрофлот - цена]))/_xlfn.STDEV.S(Таблица1[Аэрофлот - цена])</f>
        <v>-0.33764351923839508</v>
      </c>
      <c r="X608" s="5">
        <f>(Таблица1[[#This Row],[Аэрофлот - цена]]-MIN(Таблица1[Аэрофлот - цена]))/(MAX(Таблица1[Аэрофлот - цена])-MIN(Таблица1[Аэрофлот - цена]))</f>
        <v>0.22288451303885046</v>
      </c>
    </row>
    <row r="609" spans="1:24" x14ac:dyDescent="0.25">
      <c r="A609" s="1">
        <v>44452</v>
      </c>
      <c r="B609" s="6">
        <v>77.260000000000005</v>
      </c>
      <c r="C609" s="6">
        <v>1571</v>
      </c>
      <c r="D609" s="6">
        <v>66.8</v>
      </c>
      <c r="E609">
        <v>3879130</v>
      </c>
      <c r="F609">
        <v>7637366</v>
      </c>
      <c r="G609">
        <v>29612130</v>
      </c>
      <c r="H609" s="5">
        <f>(Таблица1[[#This Row],[БСП ао - цена]]-B608)/B608</f>
        <v>3.0683030949840068E-2</v>
      </c>
      <c r="I609" s="5">
        <f>(Таблица1[[#This Row],[СевСт-ао цена]]-C608)/C608</f>
        <v>-3.914373088685015E-2</v>
      </c>
      <c r="J609" s="5">
        <f>(Таблица1[[#This Row],[Аэрофлот - цена]]-D608)/D608</f>
        <v>-2.6873693639893523E-3</v>
      </c>
      <c r="K609" s="5">
        <f>LN(Таблица1[[#This Row],[БСП ао - объём]])</f>
        <v>15.171121459652744</v>
      </c>
      <c r="L609" s="5">
        <f>LN(Таблица1[[#This Row],[СевСт-ао - объём]])</f>
        <v>15.84856333729989</v>
      </c>
      <c r="M609" s="5">
        <f>LN(Таблица1[[#This Row],[Аэрофлот - объём]])</f>
        <v>17.203694632647608</v>
      </c>
      <c r="N609" s="6">
        <f>Таблица1[[#This Row],[БСП ао - цена]]*10</f>
        <v>772.6</v>
      </c>
      <c r="O609" s="6">
        <f>Таблица1[[#This Row],[Аэрофлот - цена]]*10</f>
        <v>668</v>
      </c>
      <c r="P609" s="5">
        <f>Таблица1[[#This Row],[БСП ао - объём]]*Таблица1[[#This Row],[БСП ао - цена]]</f>
        <v>299701583.80000001</v>
      </c>
      <c r="Q609" s="5">
        <f>Таблица1[[#This Row],[СевСт-ао - объём]]*Таблица1[[#This Row],[СевСт-ао цена]]</f>
        <v>11998301986</v>
      </c>
      <c r="R609" s="5">
        <f>Таблица1[[#This Row],[Аэрофлот - объём]]*Таблица1[[#This Row],[Аэрофлот - цена]]</f>
        <v>1978090284</v>
      </c>
      <c r="S609" s="5">
        <f>(Таблица1[[#This Row],[БСП ао - цена]]-AVERAGE(Таблица1[БСП ао - цена]))/_xlfn.STDEV.S(Таблица1[БСП ао - цена])</f>
        <v>0.47125084911219256</v>
      </c>
      <c r="T609" s="5">
        <f>(Таблица1[[#This Row],[БСП ао - цена]]-MIN(Таблица1[БСП ао - цена]))/(MAX(Таблица1[БСП ао - цена])-MIN(Таблица1[БСП ао - цена]))</f>
        <v>0.34563169860344273</v>
      </c>
      <c r="U609" s="5">
        <f>(Таблица1[[#This Row],[СевСт-ао цена]]-AVERAGE(Таблица1[СевСт-ао цена]))/_xlfn.STDEV.S(Таблица1[СевСт-ао цена])</f>
        <v>2.1933618110753561</v>
      </c>
      <c r="V609" s="5">
        <f>(Таблица1[[#This Row],[СевСт-ао цена]]-MIN(Таблица1[СевСт-ао цена]))/(MAX(Таблица1[СевСт-ао цена])-MIN(Таблица1[СевСт-ао цена]))</f>
        <v>0.81440708388177574</v>
      </c>
      <c r="W609" s="5">
        <f>(Таблица1[[#This Row],[Аэрофлот - цена]]-AVERAGE(Таблица1[Аэрофлот - цена]))/_xlfn.STDEV.S(Таблица1[Аэрофлот - цена])</f>
        <v>-0.34214713766802457</v>
      </c>
      <c r="X609" s="5">
        <f>(Таблица1[[#This Row],[Аэрофлот - цена]]-MIN(Таблица1[Аэрофлот - цена]))/(MAX(Таблица1[Аэрофлот - цена])-MIN(Таблица1[Аэрофлот - цена]))</f>
        <v>0.22192655667908459</v>
      </c>
    </row>
    <row r="610" spans="1:24" x14ac:dyDescent="0.25">
      <c r="A610" s="1">
        <v>44459</v>
      </c>
      <c r="B610" s="6">
        <v>73.900000000000006</v>
      </c>
      <c r="C610" s="6">
        <v>1563.4</v>
      </c>
      <c r="D610" s="6">
        <v>69.099999999999994</v>
      </c>
      <c r="E610">
        <v>3094260</v>
      </c>
      <c r="F610">
        <v>9857531</v>
      </c>
      <c r="G610">
        <v>50242630</v>
      </c>
      <c r="H610" s="5">
        <f>(Таблица1[[#This Row],[БСП ао - цена]]-B609)/B609</f>
        <v>-4.3489515920269207E-2</v>
      </c>
      <c r="I610" s="5">
        <f>(Таблица1[[#This Row],[СевСт-ао цена]]-C609)/C609</f>
        <v>-4.8376830044557029E-3</v>
      </c>
      <c r="J610" s="5">
        <f>(Таблица1[[#This Row],[Аэрофлот - цена]]-D609)/D609</f>
        <v>3.4431137724550857E-2</v>
      </c>
      <c r="K610" s="5">
        <f>LN(Таблица1[[#This Row],[БСП ао - объём]])</f>
        <v>14.945059340197968</v>
      </c>
      <c r="L610" s="5">
        <f>LN(Таблица1[[#This Row],[СевСт-ао - объём]])</f>
        <v>16.103746289542567</v>
      </c>
      <c r="M610" s="5">
        <f>LN(Таблица1[[#This Row],[Аэрофлот - объём]])</f>
        <v>17.732374427480185</v>
      </c>
      <c r="N610" s="6">
        <f>Таблица1[[#This Row],[БСП ао - цена]]*10</f>
        <v>739</v>
      </c>
      <c r="O610" s="6">
        <f>Таблица1[[#This Row],[Аэрофлот - цена]]*10</f>
        <v>691</v>
      </c>
      <c r="P610" s="5">
        <f>Таблица1[[#This Row],[БСП ао - объём]]*Таблица1[[#This Row],[БСП ао - цена]]</f>
        <v>228665814.00000003</v>
      </c>
      <c r="Q610" s="5">
        <f>Таблица1[[#This Row],[СевСт-ао - объём]]*Таблица1[[#This Row],[СевСт-ао цена]]</f>
        <v>15411263965.400002</v>
      </c>
      <c r="R610" s="5">
        <f>Таблица1[[#This Row],[Аэрофлот - объём]]*Таблица1[[#This Row],[Аэрофлот - цена]]</f>
        <v>3471765732.9999995</v>
      </c>
      <c r="S610" s="5">
        <f>(Таблица1[[#This Row],[БСП ао - цена]]-AVERAGE(Таблица1[БСП ао - цена]))/_xlfn.STDEV.S(Таблица1[БСП ао - цена])</f>
        <v>0.36153077152500418</v>
      </c>
      <c r="T610" s="5">
        <f>(Таблица1[[#This Row],[БСП ао - цена]]-MIN(Таблица1[БСП ао - цена]))/(MAX(Таблица1[БСП ао - цена])-MIN(Таблица1[БСП ао - цена]))</f>
        <v>0.32380643065930503</v>
      </c>
      <c r="U610" s="5">
        <f>(Таблица1[[#This Row],[СевСт-ао цена]]-AVERAGE(Таблица1[СевСт-ао цена]))/_xlfn.STDEV.S(Таблица1[СевСт-ао цена])</f>
        <v>2.1733960162948422</v>
      </c>
      <c r="V610" s="5">
        <f>(Таблица1[[#This Row],[СевСт-ао цена]]-MIN(Таблица1[СевСт-ао цена]))/(MAX(Таблица1[СевСт-ао цена])-MIN(Таблица1[СевСт-ао цена]))</f>
        <v>0.80985999760679672</v>
      </c>
      <c r="W610" s="5">
        <f>(Таблица1[[#This Row],[Аэрофлот - цена]]-AVERAGE(Таблица1[Аэрофлот - цена]))/_xlfn.STDEV.S(Таблица1[Аэрофлот - цена])</f>
        <v>-0.28460090217831668</v>
      </c>
      <c r="X610" s="5">
        <f>(Таблица1[[#This Row],[Аэрофлот - цена]]-MIN(Таблица1[Аэрофлот - цена]))/(MAX(Таблица1[Аэрофлот - цена])-MIN(Таблица1[Аэрофлот - цена]))</f>
        <v>0.23416711016498132</v>
      </c>
    </row>
    <row r="611" spans="1:24" x14ac:dyDescent="0.25">
      <c r="A611" s="1">
        <v>44466</v>
      </c>
      <c r="B611" s="6">
        <v>76.510000000000005</v>
      </c>
      <c r="C611" s="6">
        <v>1504.8</v>
      </c>
      <c r="D611" s="6">
        <v>70</v>
      </c>
      <c r="E611">
        <v>4176800</v>
      </c>
      <c r="F611">
        <v>6480052</v>
      </c>
      <c r="G611">
        <v>95934620</v>
      </c>
      <c r="H611" s="5">
        <f>(Таблица1[[#This Row],[БСП ао - цена]]-B610)/B610</f>
        <v>3.5317997293640047E-2</v>
      </c>
      <c r="I611" s="5">
        <f>(Таблица1[[#This Row],[СевСт-ао цена]]-C610)/C610</f>
        <v>-3.7482410131764191E-2</v>
      </c>
      <c r="J611" s="5">
        <f>(Таблица1[[#This Row],[Аэрофлот - цена]]-D610)/D610</f>
        <v>1.3024602026049287E-2</v>
      </c>
      <c r="K611" s="5">
        <f>LN(Таблица1[[#This Row],[БСП ао - объём]])</f>
        <v>15.24505596107848</v>
      </c>
      <c r="L611" s="5">
        <f>LN(Таблица1[[#This Row],[СевСт-ао - объём]])</f>
        <v>15.684239092987617</v>
      </c>
      <c r="M611" s="5">
        <f>LN(Таблица1[[#This Row],[Аэрофлот - объём]])</f>
        <v>18.37917747575122</v>
      </c>
      <c r="N611" s="6">
        <f>Таблица1[[#This Row],[БСП ао - цена]]*10</f>
        <v>765.1</v>
      </c>
      <c r="O611" s="6">
        <f>Таблица1[[#This Row],[Аэрофлот - цена]]*10</f>
        <v>700</v>
      </c>
      <c r="P611" s="5">
        <f>Таблица1[[#This Row],[БСП ао - объём]]*Таблица1[[#This Row],[БСП ао - цена]]</f>
        <v>319566968</v>
      </c>
      <c r="Q611" s="5">
        <f>Таблица1[[#This Row],[СевСт-ао - объём]]*Таблица1[[#This Row],[СевСт-ао цена]]</f>
        <v>9751182249.6000004</v>
      </c>
      <c r="R611" s="5">
        <f>Таблица1[[#This Row],[Аэрофлот - объём]]*Таблица1[[#This Row],[Аэрофлот - цена]]</f>
        <v>6715423400</v>
      </c>
      <c r="S611" s="5">
        <f>(Таблица1[[#This Row],[БСП ао - цена]]-AVERAGE(Таблица1[БСП ао - цена]))/_xlfn.STDEV.S(Таблица1[БСП ао - цена])</f>
        <v>0.44675976036505233</v>
      </c>
      <c r="T611" s="5">
        <f>(Таблица1[[#This Row],[БСП ао - цена]]-MIN(Таблица1[БСП ао - цена]))/(MAX(Таблица1[БСП ао - цена])-MIN(Таблица1[БСП ао - цена]))</f>
        <v>0.34075998700876914</v>
      </c>
      <c r="U611" s="5">
        <f>(Таблица1[[#This Row],[СевСт-ао цена]]-AVERAGE(Таблица1[СевСт-ао цена]))/_xlfn.STDEV.S(Таблица1[СевСт-ао цена])</f>
        <v>2.0194492302240348</v>
      </c>
      <c r="V611" s="5">
        <f>(Таблица1[[#This Row],[СевСт-ао цена]]-MIN(Таблица1[СевСт-ао цена]))/(MAX(Таблица1[СевСт-ао цена])-MIN(Таблица1[СевСт-ао цена]))</f>
        <v>0.77479956922340554</v>
      </c>
      <c r="W611" s="5">
        <f>(Таблица1[[#This Row],[Аэрофлот - цена]]-AVERAGE(Таблица1[Аэрофлот - цена]))/_xlfn.STDEV.S(Таблица1[Аэрофлот - цена])</f>
        <v>-0.26208281003016992</v>
      </c>
      <c r="X611" s="5">
        <f>(Таблица1[[#This Row],[Аэрофлот - цена]]-MIN(Таблица1[Аэрофлот - цена]))/(MAX(Таблица1[Аэрофлот - цена])-MIN(Таблица1[Аэрофлот - цена]))</f>
        <v>0.23895689196381054</v>
      </c>
    </row>
    <row r="612" spans="1:24" x14ac:dyDescent="0.25">
      <c r="A612" s="1">
        <v>44473</v>
      </c>
      <c r="B612" s="6">
        <v>81.77</v>
      </c>
      <c r="C612" s="6">
        <v>1584.2</v>
      </c>
      <c r="D612" s="6">
        <v>70.98</v>
      </c>
      <c r="E612">
        <v>2681080</v>
      </c>
      <c r="F612">
        <v>11644502</v>
      </c>
      <c r="G612">
        <v>67894510</v>
      </c>
      <c r="H612" s="5">
        <f>(Таблица1[[#This Row],[БСП ао - цена]]-B611)/B611</f>
        <v>6.8749183113318402E-2</v>
      </c>
      <c r="I612" s="5">
        <f>(Таблица1[[#This Row],[СевСт-ао цена]]-C611)/C611</f>
        <v>5.2764486975013354E-2</v>
      </c>
      <c r="J612" s="5">
        <f>(Таблица1[[#This Row],[Аэрофлот - цена]]-D611)/D611</f>
        <v>1.4000000000000058E-2</v>
      </c>
      <c r="K612" s="5">
        <f>LN(Таблица1[[#This Row],[БСП ао - объём]])</f>
        <v>14.801730256384989</v>
      </c>
      <c r="L612" s="5">
        <f>LN(Таблица1[[#This Row],[СевСт-ао - объём]])</f>
        <v>16.270344695250873</v>
      </c>
      <c r="M612" s="5">
        <f>LN(Таблица1[[#This Row],[Аэрофлот - объём]])</f>
        <v>18.033465735062698</v>
      </c>
      <c r="N612" s="6">
        <f>Таблица1[[#This Row],[БСП ао - цена]]*10</f>
        <v>817.69999999999993</v>
      </c>
      <c r="O612" s="6">
        <f>Таблица1[[#This Row],[Аэрофлот - цена]]*10</f>
        <v>709.80000000000007</v>
      </c>
      <c r="P612" s="5">
        <f>Таблица1[[#This Row],[БСП ао - объём]]*Таблица1[[#This Row],[БСП ао - цена]]</f>
        <v>219231911.59999999</v>
      </c>
      <c r="Q612" s="5">
        <f>Таблица1[[#This Row],[СевСт-ао - объём]]*Таблица1[[#This Row],[СевСт-ао цена]]</f>
        <v>18447220068.400002</v>
      </c>
      <c r="R612" s="5">
        <f>Таблица1[[#This Row],[Аэрофлот - объём]]*Таблица1[[#This Row],[Аэрофлот - цена]]</f>
        <v>4819152319.8000002</v>
      </c>
      <c r="S612" s="5">
        <f>(Таблица1[[#This Row],[БСП ао - цена]]-AVERAGE(Таблица1[БСП ао - цена]))/_xlfn.STDEV.S(Таблица1[БСП ао - цена])</f>
        <v>0.61852392944499579</v>
      </c>
      <c r="T612" s="5">
        <f>(Таблица1[[#This Row],[БСП ао - цена]]-MIN(Таблица1[БСП ао - цена]))/(MAX(Таблица1[БСП ао - цена])-MIN(Таблица1[БСП ао - цена]))</f>
        <v>0.37492692432607994</v>
      </c>
      <c r="U612" s="5">
        <f>(Таблица1[[#This Row],[СевСт-ао цена]]-AVERAGE(Таблица1[СевСт-ао цена]))/_xlfn.STDEV.S(Таблица1[СевСт-ао цена])</f>
        <v>2.2280392441151968</v>
      </c>
      <c r="V612" s="5">
        <f>(Таблица1[[#This Row],[СевСт-ао цена]]-MIN(Таблица1[СевСт-ао цена]))/(MAX(Таблица1[СевСт-ао цена])-MIN(Таблица1[СевСт-ао цена]))</f>
        <v>0.82230465478042358</v>
      </c>
      <c r="W612" s="5">
        <f>(Таблица1[[#This Row],[Аэрофлот - цена]]-AVERAGE(Таблица1[Аэрофлот - цена]))/_xlfn.STDEV.S(Таблица1[Аэрофлот - цена])</f>
        <v>-0.23756310969107688</v>
      </c>
      <c r="X612" s="5">
        <f>(Таблица1[[#This Row],[Аэрофлот - цена]]-MIN(Таблица1[Аэрофлот - цена]))/(MAX(Таблица1[Аэрофлот - цена])-MIN(Таблица1[Аэрофлот - цена]))</f>
        <v>0.24417243214475787</v>
      </c>
    </row>
    <row r="613" spans="1:24" x14ac:dyDescent="0.25">
      <c r="A613" s="1">
        <v>44480</v>
      </c>
      <c r="B613" s="6">
        <v>85.37</v>
      </c>
      <c r="C613" s="6">
        <v>1567.6</v>
      </c>
      <c r="D613" s="6">
        <v>69.680000000000007</v>
      </c>
      <c r="E613">
        <v>5020670</v>
      </c>
      <c r="F613">
        <v>7190295</v>
      </c>
      <c r="G613">
        <v>29793570</v>
      </c>
      <c r="H613" s="5">
        <f>(Таблица1[[#This Row],[БСП ао - цена]]-B612)/B612</f>
        <v>4.4025926378867659E-2</v>
      </c>
      <c r="I613" s="5">
        <f>(Таблица1[[#This Row],[СевСт-ао цена]]-C612)/C612</f>
        <v>-1.0478474940032911E-2</v>
      </c>
      <c r="J613" s="5">
        <f>(Таблица1[[#This Row],[Аэрофлот - цена]]-D612)/D612</f>
        <v>-1.8315018315018274E-2</v>
      </c>
      <c r="K613" s="5">
        <f>LN(Таблица1[[#This Row],[БСП ао - объём]])</f>
        <v>15.429073948897559</v>
      </c>
      <c r="L613" s="5">
        <f>LN(Таблица1[[#This Row],[СевСт-ао - объём]])</f>
        <v>15.788242758062786</v>
      </c>
      <c r="M613" s="5">
        <f>LN(Таблица1[[#This Row],[Аэрофлот - объём]])</f>
        <v>17.209803156381465</v>
      </c>
      <c r="N613" s="6">
        <f>Таблица1[[#This Row],[БСП ао - цена]]*10</f>
        <v>853.7</v>
      </c>
      <c r="O613" s="6">
        <f>Таблица1[[#This Row],[Аэрофлот - цена]]*10</f>
        <v>696.80000000000007</v>
      </c>
      <c r="P613" s="5">
        <f>Таблица1[[#This Row],[БСП ао - объём]]*Таблица1[[#This Row],[БСП ао - цена]]</f>
        <v>428614597.90000004</v>
      </c>
      <c r="Q613" s="5">
        <f>Таблица1[[#This Row],[СевСт-ао - объём]]*Таблица1[[#This Row],[СевСт-ао цена]]</f>
        <v>11271506442</v>
      </c>
      <c r="R613" s="5">
        <f>Таблица1[[#This Row],[Аэрофлот - объём]]*Таблица1[[#This Row],[Аэрофлот - цена]]</f>
        <v>2076015957.6000001</v>
      </c>
      <c r="S613" s="5">
        <f>(Таблица1[[#This Row],[БСП ао - цена]]-AVERAGE(Таблица1[БСП ао - цена]))/_xlfn.STDEV.S(Таблица1[БСП ао - цена])</f>
        <v>0.7360811554312694</v>
      </c>
      <c r="T613" s="5">
        <f>(Таблица1[[#This Row],[БСП ао - цена]]-MIN(Таблица1[БСП ао - цена]))/(MAX(Таблица1[БСП ао - цена])-MIN(Таблица1[БСП ао - цена]))</f>
        <v>0.39831113998051321</v>
      </c>
      <c r="U613" s="5">
        <f>(Таблица1[[#This Row],[СевСт-ао цена]]-AVERAGE(Таблица1[СевСт-ао цена]))/_xlfn.STDEV.S(Таблица1[СевСт-ао цена])</f>
        <v>2.1844297449893362</v>
      </c>
      <c r="V613" s="5">
        <f>(Таблица1[[#This Row],[СевСт-ао цена]]-MIN(Таблица1[СевСт-ао цена]))/(MAX(Таблица1[СевСт-ао цена])-MIN(Таблица1[СевСт-ао цена]))</f>
        <v>0.8123728610745482</v>
      </c>
      <c r="W613" s="5">
        <f>(Таблица1[[#This Row],[Аэрофлот - цена]]-AVERAGE(Таблица1[Аэрофлот - цена]))/_xlfn.STDEV.S(Таблица1[Аэрофлот - цена])</f>
        <v>-0.27008924279395524</v>
      </c>
      <c r="X613" s="5">
        <f>(Таблица1[[#This Row],[Аэрофлот - цена]]-MIN(Таблица1[Аэрофлот - цена]))/(MAX(Таблица1[Аэрофлот - цена])-MIN(Таблица1[Аэрофлот - цена]))</f>
        <v>0.23725385843533797</v>
      </c>
    </row>
    <row r="614" spans="1:24" x14ac:dyDescent="0.25">
      <c r="A614" s="1">
        <v>44487</v>
      </c>
      <c r="B614" s="6">
        <v>86.57</v>
      </c>
      <c r="C614" s="6">
        <v>1621</v>
      </c>
      <c r="D614" s="6">
        <v>67.900000000000006</v>
      </c>
      <c r="E614">
        <v>2285890</v>
      </c>
      <c r="F614">
        <v>10799477</v>
      </c>
      <c r="G614">
        <v>37048130</v>
      </c>
      <c r="H614" s="5">
        <f>(Таблица1[[#This Row],[БСП ао - цена]]-B613)/B613</f>
        <v>1.405646011479429E-2</v>
      </c>
      <c r="I614" s="5">
        <f>(Таблица1[[#This Row],[СевСт-ао цена]]-C613)/C613</f>
        <v>3.4064812452156222E-2</v>
      </c>
      <c r="J614" s="5">
        <f>(Таблица1[[#This Row],[Аэрофлот - цена]]-D613)/D613</f>
        <v>-2.5545350172215858E-2</v>
      </c>
      <c r="K614" s="5">
        <f>LN(Таблица1[[#This Row],[БСП ао - объём]])</f>
        <v>14.642266003194012</v>
      </c>
      <c r="L614" s="5">
        <f>LN(Таблица1[[#This Row],[СевСт-ао - объём]])</f>
        <v>16.195008264995948</v>
      </c>
      <c r="M614" s="5">
        <f>LN(Таблица1[[#This Row],[Аэрофлот - объём]])</f>
        <v>17.427728436097915</v>
      </c>
      <c r="N614" s="6">
        <f>Таблица1[[#This Row],[БСП ао - цена]]*10</f>
        <v>865.69999999999993</v>
      </c>
      <c r="O614" s="6">
        <f>Таблица1[[#This Row],[Аэрофлот - цена]]*10</f>
        <v>679</v>
      </c>
      <c r="P614" s="5">
        <f>Таблица1[[#This Row],[БСП ао - объём]]*Таблица1[[#This Row],[БСП ао - цена]]</f>
        <v>197889497.29999998</v>
      </c>
      <c r="Q614" s="5">
        <f>Таблица1[[#This Row],[СевСт-ао - объём]]*Таблица1[[#This Row],[СевСт-ао цена]]</f>
        <v>17505952217</v>
      </c>
      <c r="R614" s="5">
        <f>Таблица1[[#This Row],[Аэрофлот - объём]]*Таблица1[[#This Row],[Аэрофлот - цена]]</f>
        <v>2515568027</v>
      </c>
      <c r="S614" s="5">
        <f>(Таблица1[[#This Row],[БСП ао - цена]]-AVERAGE(Таблица1[БСП ао - цена]))/_xlfn.STDEV.S(Таблица1[БСП ао - цена])</f>
        <v>0.77526689742669341</v>
      </c>
      <c r="T614" s="5">
        <f>(Таблица1[[#This Row],[БСП ао - цена]]-MIN(Таблица1[БСП ао - цена]))/(MAX(Таблица1[БСП ао - цена])-MIN(Таблица1[БСП ао - цена]))</f>
        <v>0.40610587853199093</v>
      </c>
      <c r="U614" s="5">
        <f>(Таблица1[[#This Row],[СевСт-ао цена]]-AVERAGE(Таблица1[СевСт-ао цена]))/_xlfn.STDEV.S(Таблица1[СевСт-ао цена])</f>
        <v>2.3247157241050549</v>
      </c>
      <c r="V614" s="5">
        <f>(Таблица1[[#This Row],[СевСт-ао цена]]-MIN(Таблица1[СевСт-ао цена]))/(MAX(Таблица1[СевСт-ао цена])-MIN(Таблица1[СевСт-ао цена]))</f>
        <v>0.84432212516453276</v>
      </c>
      <c r="W614" s="5">
        <f>(Таблица1[[#This Row],[Аэрофлот - цена]]-AVERAGE(Таблица1[Аэрофлот - цена]))/_xlfn.STDEV.S(Таблица1[Аэрофлот - цена])</f>
        <v>-0.31462502504251189</v>
      </c>
      <c r="X614" s="5">
        <f>(Таблица1[[#This Row],[Аэрофлот - цена]]-MIN(Таблица1[Аэрофлот - цена]))/(MAX(Таблица1[Аэрофлот - цена])-MIN(Таблица1[Аэрофлот - цена]))</f>
        <v>0.22778073443320918</v>
      </c>
    </row>
    <row r="615" spans="1:24" x14ac:dyDescent="0.25">
      <c r="A615" s="1">
        <v>44494</v>
      </c>
      <c r="B615" s="6">
        <v>90.85</v>
      </c>
      <c r="C615" s="6">
        <v>1614.2</v>
      </c>
      <c r="D615" s="6">
        <v>68.48</v>
      </c>
      <c r="E615">
        <v>4857380</v>
      </c>
      <c r="F615">
        <v>6601747</v>
      </c>
      <c r="G615">
        <v>37839210</v>
      </c>
      <c r="H615" s="5">
        <f>(Таблица1[[#This Row],[БСП ао - цена]]-B614)/B614</f>
        <v>4.9439759732008794E-2</v>
      </c>
      <c r="I615" s="5">
        <f>(Таблица1[[#This Row],[СевСт-ао цена]]-C614)/C614</f>
        <v>-4.1949413942010821E-3</v>
      </c>
      <c r="J615" s="5">
        <f>(Таблица1[[#This Row],[Аэрофлот - цена]]-D614)/D614</f>
        <v>8.5419734904270735E-3</v>
      </c>
      <c r="K615" s="5">
        <f>LN(Таблица1[[#This Row],[БСП ао - объём]])</f>
        <v>15.396009755862703</v>
      </c>
      <c r="L615" s="5">
        <f>LN(Таблица1[[#This Row],[СевСт-ао - объём]])</f>
        <v>15.702844868940289</v>
      </c>
      <c r="M615" s="5">
        <f>LN(Таблица1[[#This Row],[Аэрофлот - объём]])</f>
        <v>17.448856424551579</v>
      </c>
      <c r="N615" s="6">
        <f>Таблица1[[#This Row],[БСП ао - цена]]*10</f>
        <v>908.5</v>
      </c>
      <c r="O615" s="6">
        <f>Таблица1[[#This Row],[Аэрофлот - цена]]*10</f>
        <v>684.80000000000007</v>
      </c>
      <c r="P615" s="5">
        <f>Таблица1[[#This Row],[БСП ао - объём]]*Таблица1[[#This Row],[БСП ао - цена]]</f>
        <v>441292973</v>
      </c>
      <c r="Q615" s="5">
        <f>Таблица1[[#This Row],[СевСт-ао - объём]]*Таблица1[[#This Row],[СевСт-ао цена]]</f>
        <v>10656540007.4</v>
      </c>
      <c r="R615" s="5">
        <f>Таблица1[[#This Row],[Аэрофлот - объём]]*Таблица1[[#This Row],[Аэрофлот - цена]]</f>
        <v>2591229100.8000002</v>
      </c>
      <c r="S615" s="5">
        <f>(Таблица1[[#This Row],[БСП ао - цена]]-AVERAGE(Таблица1[БСП ао - цена]))/_xlfn.STDEV.S(Таблица1[БСП ао - цена])</f>
        <v>0.91502937721037403</v>
      </c>
      <c r="T615" s="5">
        <f>(Таблица1[[#This Row],[БСП ао - цена]]-MIN(Таблица1[БСП ао - цена]))/(MAX(Таблица1[БСП ао - цена])-MIN(Таблица1[БСП ао - цена]))</f>
        <v>0.43390711269892823</v>
      </c>
      <c r="U615" s="5">
        <f>(Таблица1[[#This Row],[СевСт-ао цена]]-AVERAGE(Таблица1[СевСт-ао цена]))/_xlfn.STDEV.S(Таблица1[СевСт-ао цена])</f>
        <v>2.3068515919330159</v>
      </c>
      <c r="V615" s="5">
        <f>(Таблица1[[#This Row],[СевСт-ао цена]]-MIN(Таблица1[СевСт-ао цена]))/(MAX(Таблица1[СевСт-ао цена])-MIN(Таблица1[СевСт-ао цена]))</f>
        <v>0.84025367955007779</v>
      </c>
      <c r="W615" s="5">
        <f>(Таблица1[[#This Row],[Аэрофлот - цена]]-AVERAGE(Таблица1[Аэрофлот - цена]))/_xlfn.STDEV.S(Таблица1[Аэрофлот - цена])</f>
        <v>-0.30011336565815078</v>
      </c>
      <c r="X615" s="5">
        <f>(Таблица1[[#This Row],[Аэрофлот - цена]]-MIN(Таблица1[Аэрофлот - цена]))/(MAX(Таблица1[Аэрофлот - цена])-MIN(Таблица1[Аэрофлот - цена]))</f>
        <v>0.23086748270356575</v>
      </c>
    </row>
    <row r="616" spans="1:24" x14ac:dyDescent="0.25">
      <c r="A616" s="1">
        <v>44501</v>
      </c>
      <c r="B616" s="6">
        <v>93.24</v>
      </c>
      <c r="C616" s="6">
        <v>1632.2</v>
      </c>
      <c r="D616" s="6">
        <v>68.42</v>
      </c>
      <c r="E616">
        <v>4085860</v>
      </c>
      <c r="F616">
        <v>3871404</v>
      </c>
      <c r="G616">
        <v>20075310</v>
      </c>
      <c r="H616" s="5">
        <f>(Таблица1[[#This Row],[БСП ао - цена]]-B615)/B615</f>
        <v>2.6307099614749595E-2</v>
      </c>
      <c r="I616" s="5">
        <f>(Таблица1[[#This Row],[СевСт-ао цена]]-C615)/C615</f>
        <v>1.1151034568207161E-2</v>
      </c>
      <c r="J616" s="5">
        <f>(Таблица1[[#This Row],[Аэрофлот - цена]]-D615)/D615</f>
        <v>-8.7616822429909859E-4</v>
      </c>
      <c r="K616" s="5">
        <f>LN(Таблица1[[#This Row],[БСП ао - объём]])</f>
        <v>15.223042790434475</v>
      </c>
      <c r="L616" s="5">
        <f>LN(Таблица1[[#This Row],[СевСт-ао - объём]])</f>
        <v>15.169127789911006</v>
      </c>
      <c r="M616" s="5">
        <f>LN(Таблица1[[#This Row],[Аэрофлот - объём]])</f>
        <v>16.815001259770025</v>
      </c>
      <c r="N616" s="6">
        <f>Таблица1[[#This Row],[БСП ао - цена]]*10</f>
        <v>932.4</v>
      </c>
      <c r="O616" s="6">
        <f>Таблица1[[#This Row],[Аэрофлот - цена]]*10</f>
        <v>684.2</v>
      </c>
      <c r="P616" s="5">
        <f>Таблица1[[#This Row],[БСП ао - объём]]*Таблица1[[#This Row],[БСП ао - цена]]</f>
        <v>380965586.39999998</v>
      </c>
      <c r="Q616" s="5">
        <f>Таблица1[[#This Row],[СевСт-ао - объём]]*Таблица1[[#This Row],[СевСт-ао цена]]</f>
        <v>6318905608.8000002</v>
      </c>
      <c r="R616" s="5">
        <f>Таблица1[[#This Row],[Аэрофлот - объём]]*Таблица1[[#This Row],[Аэрофлот - цена]]</f>
        <v>1373552710.2</v>
      </c>
      <c r="S616" s="5">
        <f>(Таблица1[[#This Row],[БСП ао - цена]]-AVERAGE(Таблица1[БСП ао - цена]))/_xlfn.STDEV.S(Таблица1[БСП ао - цена])</f>
        <v>0.99307431335126106</v>
      </c>
      <c r="T616" s="5">
        <f>(Таблица1[[#This Row],[БСП ао - цена]]-MIN(Таблица1[БСП ао - цена]))/(MAX(Таблица1[БСП ао - цена])-MIN(Таблица1[БСП ао - цена]))</f>
        <v>0.44943163364728811</v>
      </c>
      <c r="U616" s="5">
        <f>(Таблица1[[#This Row],[СевСт-ао цена]]-AVERAGE(Таблица1[СевСт-ао цена]))/_xlfn.STDEV.S(Таблица1[СевСт-ао цена])</f>
        <v>2.3541390006237077</v>
      </c>
      <c r="V616" s="5">
        <f>(Таблица1[[#This Row],[СевСт-ао цена]]-MIN(Таблица1[СевСт-ао цена]))/(MAX(Таблица1[СевСт-ао цена])-MIN(Таблица1[СевСт-ао цена]))</f>
        <v>0.8510230944118703</v>
      </c>
      <c r="W616" s="5">
        <f>(Таблица1[[#This Row],[Аэрофлот - цена]]-AVERAGE(Таблица1[Аэрофлот - цена]))/_xlfn.STDEV.S(Таблица1[Аэрофлот - цена])</f>
        <v>-0.30161457180136059</v>
      </c>
      <c r="X616" s="5">
        <f>(Таблица1[[#This Row],[Аэрофлот - цена]]-MIN(Таблица1[Аэрофлот - цена]))/(MAX(Таблица1[Аэрофлот - цена])-MIN(Таблица1[Аэрофлот - цена]))</f>
        <v>0.23054816391697711</v>
      </c>
    </row>
    <row r="617" spans="1:24" x14ac:dyDescent="0.25">
      <c r="A617" s="1">
        <v>44508</v>
      </c>
      <c r="B617" s="6">
        <v>90.75</v>
      </c>
      <c r="C617" s="6">
        <v>1676.4</v>
      </c>
      <c r="D617" s="6">
        <v>65.98</v>
      </c>
      <c r="E617">
        <v>5787480</v>
      </c>
      <c r="F617">
        <v>5880629</v>
      </c>
      <c r="G617">
        <v>64447100</v>
      </c>
      <c r="H617" s="5">
        <f>(Таблица1[[#This Row],[БСП ао - цена]]-B616)/B616</f>
        <v>-2.6705276705276653E-2</v>
      </c>
      <c r="I617" s="5">
        <f>(Таблица1[[#This Row],[СевСт-ао цена]]-C616)/C616</f>
        <v>2.7080014704080408E-2</v>
      </c>
      <c r="J617" s="5">
        <f>(Таблица1[[#This Row],[Аэрофлот - цена]]-D616)/D616</f>
        <v>-3.566208710903241E-2</v>
      </c>
      <c r="K617" s="5">
        <f>LN(Таблица1[[#This Row],[БСП ао - объём]])</f>
        <v>15.571207521647114</v>
      </c>
      <c r="L617" s="5">
        <f>LN(Таблица1[[#This Row],[СевСт-ао - объём]])</f>
        <v>15.587174286942744</v>
      </c>
      <c r="M617" s="5">
        <f>LN(Таблица1[[#This Row],[Аэрофлот - объём]])</f>
        <v>17.98135529021609</v>
      </c>
      <c r="N617" s="6">
        <f>Таблица1[[#This Row],[БСП ао - цена]]*10</f>
        <v>907.5</v>
      </c>
      <c r="O617" s="6">
        <f>Таблица1[[#This Row],[Аэрофлот - цена]]*10</f>
        <v>659.80000000000007</v>
      </c>
      <c r="P617" s="5">
        <f>Таблица1[[#This Row],[БСП ао - объём]]*Таблица1[[#This Row],[БСП ао - цена]]</f>
        <v>525213810</v>
      </c>
      <c r="Q617" s="5">
        <f>Таблица1[[#This Row],[СевСт-ао - объём]]*Таблица1[[#This Row],[СевСт-ао цена]]</f>
        <v>9858286455.6000004</v>
      </c>
      <c r="R617" s="5">
        <f>Таблица1[[#This Row],[Аэрофлот - объём]]*Таблица1[[#This Row],[Аэрофлот - цена]]</f>
        <v>4252219658.0000005</v>
      </c>
      <c r="S617" s="5">
        <f>(Таблица1[[#This Row],[БСП ао - цена]]-AVERAGE(Таблица1[БСП ао - цена]))/_xlfn.STDEV.S(Таблица1[БСП ао - цена])</f>
        <v>0.91176389871075547</v>
      </c>
      <c r="T617" s="5">
        <f>(Таблица1[[#This Row],[БСП ао - цена]]-MIN(Таблица1[БСП ао - цена]))/(MAX(Таблица1[БСП ао - цена])-MIN(Таблица1[БСП ао - цена]))</f>
        <v>0.43325755115297182</v>
      </c>
      <c r="U617" s="5">
        <f>(Таблица1[[#This Row],[СевСт-ао цена]]-AVERAGE(Таблица1[СевСт-ао цена]))/_xlfn.STDEV.S(Таблица1[СевСт-ао цена])</f>
        <v>2.4702558597419615</v>
      </c>
      <c r="V617" s="5">
        <f>(Таблица1[[#This Row],[СевСт-ао цена]]-MIN(Таблица1[СевСт-ао цена]))/(MAX(Таблица1[СевСт-ао цена])-MIN(Таблица1[СевСт-ао цена]))</f>
        <v>0.8774679909058275</v>
      </c>
      <c r="W617" s="5">
        <f>(Таблица1[[#This Row],[Аэрофлот - цена]]-AVERAGE(Таблица1[Аэрофлот - цена]))/_xlfn.STDEV.S(Таблица1[Аэрофлот - цена])</f>
        <v>-0.36266362162522464</v>
      </c>
      <c r="X617" s="5">
        <f>(Таблица1[[#This Row],[Аэрофлот - цена]]-MIN(Таблица1[Аэрофлот - цена]))/(MAX(Таблица1[Аэрофлот - цена])-MIN(Таблица1[Аэрофлот - цена]))</f>
        <v>0.2175625332623736</v>
      </c>
    </row>
    <row r="618" spans="1:24" x14ac:dyDescent="0.25">
      <c r="A618" s="1">
        <v>44515</v>
      </c>
      <c r="B618" s="6">
        <v>89.3</v>
      </c>
      <c r="C618" s="6">
        <v>1673.8</v>
      </c>
      <c r="D618" s="6">
        <v>66.040000000000006</v>
      </c>
      <c r="E618">
        <v>4142970</v>
      </c>
      <c r="F618">
        <v>4728368</v>
      </c>
      <c r="G618">
        <v>44734830</v>
      </c>
      <c r="H618" s="5">
        <f>(Таблица1[[#This Row],[БСП ао - цена]]-B617)/B617</f>
        <v>-1.5977961432506918E-2</v>
      </c>
      <c r="I618" s="5">
        <f>(Таблица1[[#This Row],[СевСт-ао цена]]-C617)/C617</f>
        <v>-1.5509424958244668E-3</v>
      </c>
      <c r="J618" s="5">
        <f>(Таблица1[[#This Row],[Аэрофлот - цена]]-D617)/D617</f>
        <v>9.0936647468933417E-4</v>
      </c>
      <c r="K618" s="5">
        <f>LN(Таблица1[[#This Row],[БСП ао - объём]])</f>
        <v>15.236923479903705</v>
      </c>
      <c r="L618" s="5">
        <f>LN(Таблица1[[#This Row],[СевСт-ао - объём]])</f>
        <v>15.369090669218506</v>
      </c>
      <c r="M618" s="5">
        <f>LN(Таблица1[[#This Row],[Аэрофлот - объём]])</f>
        <v>17.616262950800134</v>
      </c>
      <c r="N618" s="6">
        <f>Таблица1[[#This Row],[БСП ао - цена]]*10</f>
        <v>893</v>
      </c>
      <c r="O618" s="6">
        <f>Таблица1[[#This Row],[Аэрофлот - цена]]*10</f>
        <v>660.40000000000009</v>
      </c>
      <c r="P618" s="5">
        <f>Таблица1[[#This Row],[БСП ао - объём]]*Таблица1[[#This Row],[БСП ао - цена]]</f>
        <v>369967221</v>
      </c>
      <c r="Q618" s="5">
        <f>Таблица1[[#This Row],[СевСт-ао - объём]]*Таблица1[[#This Row],[СевСт-ао цена]]</f>
        <v>7914342358.3999996</v>
      </c>
      <c r="R618" s="5">
        <f>Таблица1[[#This Row],[Аэрофлот - объём]]*Таблица1[[#This Row],[Аэрофлот - цена]]</f>
        <v>2954288173.2000003</v>
      </c>
      <c r="S618" s="5">
        <f>(Таблица1[[#This Row],[БСП ао - цена]]-AVERAGE(Таблица1[БСП ао - цена]))/_xlfn.STDEV.S(Таблица1[БСП ао - цена])</f>
        <v>0.86441446046628423</v>
      </c>
      <c r="T618" s="5">
        <f>(Таблица1[[#This Row],[БСП ао - цена]]-MIN(Таблица1[БСП ао - цена]))/(MAX(Таблица1[БСП ао - цена])-MIN(Таблица1[БСП ао - цена]))</f>
        <v>0.42383890873660285</v>
      </c>
      <c r="U618" s="5">
        <f>(Таблица1[[#This Row],[СевСт-ао цена]]-AVERAGE(Таблица1[СевСт-ао цена]))/_xlfn.STDEV.S(Таблица1[СевСт-ао цена])</f>
        <v>2.4634254562644169</v>
      </c>
      <c r="V618" s="5">
        <f>(Таблица1[[#This Row],[СевСт-ао цена]]-MIN(Таблица1[СевСт-ао цена]))/(MAX(Таблица1[СевСт-ао цена])-MIN(Таблица1[СевСт-ао цена]))</f>
        <v>0.87591240875912402</v>
      </c>
      <c r="W618" s="5">
        <f>(Таблица1[[#This Row],[Аэрофлот - цена]]-AVERAGE(Таблица1[Аэрофлот - цена]))/_xlfn.STDEV.S(Таблица1[Аэрофлот - цена])</f>
        <v>-0.36116241548201483</v>
      </c>
      <c r="X618" s="5">
        <f>(Таблица1[[#This Row],[Аэрофлот - цена]]-MIN(Таблица1[Аэрофлот - цена]))/(MAX(Таблица1[Аэрофлот - цена])-MIN(Таблица1[Аэрофлот - цена]))</f>
        <v>0.21788185204896224</v>
      </c>
    </row>
    <row r="619" spans="1:24" x14ac:dyDescent="0.25">
      <c r="A619" s="1">
        <v>44522</v>
      </c>
      <c r="B619" s="6">
        <v>86.05</v>
      </c>
      <c r="C619" s="6">
        <v>1592.4</v>
      </c>
      <c r="D619" s="6">
        <v>60.98</v>
      </c>
      <c r="E619">
        <v>5330820</v>
      </c>
      <c r="F619">
        <v>6112420</v>
      </c>
      <c r="G619">
        <v>81310870</v>
      </c>
      <c r="H619" s="5">
        <f>(Таблица1[[#This Row],[БСП ао - цена]]-B618)/B618</f>
        <v>-3.6394176931690933E-2</v>
      </c>
      <c r="I619" s="5">
        <f>(Таблица1[[#This Row],[СевСт-ао цена]]-C618)/C618</f>
        <v>-4.8631855657784599E-2</v>
      </c>
      <c r="J619" s="5">
        <f>(Таблица1[[#This Row],[Аэрофлот - цена]]-D618)/D618</f>
        <v>-7.6620230163537389E-2</v>
      </c>
      <c r="K619" s="5">
        <f>LN(Таблица1[[#This Row],[БСП ао - объём]])</f>
        <v>15.489015630462768</v>
      </c>
      <c r="L619" s="5">
        <f>LN(Таблица1[[#This Row],[СевСт-ао - объём]])</f>
        <v>15.625833324745056</v>
      </c>
      <c r="M619" s="5">
        <f>LN(Таблица1[[#This Row],[Аэрофлот - объём]])</f>
        <v>18.213790267917702</v>
      </c>
      <c r="N619" s="6">
        <f>Таблица1[[#This Row],[БСП ао - цена]]*10</f>
        <v>860.5</v>
      </c>
      <c r="O619" s="6">
        <f>Таблица1[[#This Row],[Аэрофлот - цена]]*10</f>
        <v>609.79999999999995</v>
      </c>
      <c r="P619" s="5">
        <f>Таблица1[[#This Row],[БСП ао - объём]]*Таблица1[[#This Row],[БСП ао - цена]]</f>
        <v>458717061</v>
      </c>
      <c r="Q619" s="5">
        <f>Таблица1[[#This Row],[СевСт-ао - объём]]*Таблица1[[#This Row],[СевСт-ао цена]]</f>
        <v>9733417608</v>
      </c>
      <c r="R619" s="5">
        <f>Таблица1[[#This Row],[Аэрофлот - объём]]*Таблица1[[#This Row],[Аэрофлот - цена]]</f>
        <v>4958336852.5999994</v>
      </c>
      <c r="S619" s="5">
        <f>(Таблица1[[#This Row],[БСП ао - цена]]-AVERAGE(Таблица1[БСП ао - цена]))/_xlfn.STDEV.S(Таблица1[БСП ао - цена])</f>
        <v>0.75828640922867629</v>
      </c>
      <c r="T619" s="5">
        <f>(Таблица1[[#This Row],[БСП ао - цена]]-MIN(Таблица1[БСП ао - цена]))/(MAX(Таблица1[БСП ао - цена])-MIN(Таблица1[БСП ао - цена]))</f>
        <v>0.40272815849301724</v>
      </c>
      <c r="U619" s="5">
        <f>(Таблица1[[#This Row],[СевСт-ао цена]]-AVERAGE(Таблица1[СевСт-ао цена]))/_xlfn.STDEV.S(Таблица1[СевСт-ао цена])</f>
        <v>2.2495812858520674</v>
      </c>
      <c r="V619" s="5">
        <f>(Таблица1[[#This Row],[СевСт-ао цена]]-MIN(Таблица1[СевСт-ао цена]))/(MAX(Таблица1[СевСт-ао цена])-MIN(Таблица1[СевСт-ао цена]))</f>
        <v>0.82721072155079578</v>
      </c>
      <c r="W619" s="5">
        <f>(Таблица1[[#This Row],[Аэрофлот - цена]]-AVERAGE(Таблица1[Аэрофлот - цена]))/_xlfn.STDEV.S(Таблица1[Аэрофлот - цена])</f>
        <v>-0.48776413355937259</v>
      </c>
      <c r="X619" s="5">
        <f>(Таблица1[[#This Row],[Аэрофлот - цена]]-MIN(Таблица1[Аэрофлот - цена]))/(MAX(Таблица1[Аэрофлот - цена])-MIN(Таблица1[Аэрофлот - цена]))</f>
        <v>0.19095263437998933</v>
      </c>
    </row>
    <row r="620" spans="1:24" x14ac:dyDescent="0.25">
      <c r="A620" s="1">
        <v>44529</v>
      </c>
      <c r="B620" s="6">
        <v>87.85</v>
      </c>
      <c r="C620" s="6">
        <v>1570.2</v>
      </c>
      <c r="D620" s="6">
        <v>62.26</v>
      </c>
      <c r="E620">
        <v>1793860</v>
      </c>
      <c r="F620">
        <v>7620298</v>
      </c>
      <c r="G620">
        <v>76933840</v>
      </c>
      <c r="H620" s="5">
        <f>(Таблица1[[#This Row],[БСП ао - цена]]-B619)/B619</f>
        <v>2.0918070889017981E-2</v>
      </c>
      <c r="I620" s="5">
        <f>(Таблица1[[#This Row],[СевСт-ао цена]]-C619)/C619</f>
        <v>-1.39412207987943E-2</v>
      </c>
      <c r="J620" s="5">
        <f>(Таблица1[[#This Row],[Аэрофлот - цена]]-D619)/D619</f>
        <v>2.0990488684814713E-2</v>
      </c>
      <c r="K620" s="5">
        <f>LN(Таблица1[[#This Row],[БСП ао - объём]])</f>
        <v>14.399880280651638</v>
      </c>
      <c r="L620" s="5">
        <f>LN(Таблица1[[#This Row],[СевСт-ао - объём]])</f>
        <v>15.846326034509694</v>
      </c>
      <c r="M620" s="5">
        <f>LN(Таблица1[[#This Row],[Аэрофлот - объём]])</f>
        <v>18.158456389696983</v>
      </c>
      <c r="N620" s="6">
        <f>Таблица1[[#This Row],[БСП ао - цена]]*10</f>
        <v>878.5</v>
      </c>
      <c r="O620" s="6">
        <f>Таблица1[[#This Row],[Аэрофлот - цена]]*10</f>
        <v>622.6</v>
      </c>
      <c r="P620" s="5">
        <f>Таблица1[[#This Row],[БСП ао - объём]]*Таблица1[[#This Row],[БСП ао - цена]]</f>
        <v>157590601</v>
      </c>
      <c r="Q620" s="5">
        <f>Таблица1[[#This Row],[СевСт-ао - объём]]*Таблица1[[#This Row],[СевСт-ао цена]]</f>
        <v>11965391919.6</v>
      </c>
      <c r="R620" s="5">
        <f>Таблица1[[#This Row],[Аэрофлот - объём]]*Таблица1[[#This Row],[Аэрофлот - цена]]</f>
        <v>4789900878.3999996</v>
      </c>
      <c r="S620" s="5">
        <f>(Таблица1[[#This Row],[БСП ао - цена]]-AVERAGE(Таблица1[БСП ао - цена]))/_xlfn.STDEV.S(Таблица1[БСП ао - цена])</f>
        <v>0.81706502222181288</v>
      </c>
      <c r="T620" s="5">
        <f>(Таблица1[[#This Row],[БСП ао - цена]]-MIN(Таблица1[БСП ао - цена]))/(MAX(Таблица1[БСП ао - цена])-MIN(Таблица1[БСП ао - цена]))</f>
        <v>0.41442026632023388</v>
      </c>
      <c r="U620" s="5">
        <f>(Таблица1[[#This Row],[СевСт-ао цена]]-AVERAGE(Таблица1[СевСт-ао цена]))/_xlfn.STDEV.S(Таблица1[СевСт-ао цена])</f>
        <v>2.1912601484668812</v>
      </c>
      <c r="V620" s="5">
        <f>(Таблица1[[#This Row],[СевСт-ао цена]]-MIN(Таблица1[СевСт-ао цена]))/(MAX(Таблица1[СевСт-ао цена])-MIN(Таблица1[СевСт-ао цена]))</f>
        <v>0.81392844322125169</v>
      </c>
      <c r="W620" s="5">
        <f>(Таблица1[[#This Row],[Аэрофлот - цена]]-AVERAGE(Таблица1[Аэрофлот - цена]))/_xlfn.STDEV.S(Таблица1[Аэрофлот - цена])</f>
        <v>-0.4557384025042307</v>
      </c>
      <c r="X620" s="5">
        <f>(Таблица1[[#This Row],[Аэрофлот - цена]]-MIN(Таблица1[Аэрофлот - цена]))/(MAX(Таблица1[Аэрофлот - цена])-MIN(Таблица1[Аэрофлот - цена]))</f>
        <v>0.19776476849387969</v>
      </c>
    </row>
    <row r="621" spans="1:24" x14ac:dyDescent="0.25">
      <c r="A621" s="1">
        <v>44536</v>
      </c>
      <c r="B621" s="6">
        <v>82.2</v>
      </c>
      <c r="C621" s="6">
        <v>1595.6</v>
      </c>
      <c r="D621" s="6">
        <v>60.2</v>
      </c>
      <c r="E621">
        <v>1565300</v>
      </c>
      <c r="F621">
        <v>7731854</v>
      </c>
      <c r="G621">
        <v>46797050</v>
      </c>
      <c r="H621" s="5">
        <f>(Таблица1[[#This Row],[БСП ао - цена]]-B620)/B620</f>
        <v>-6.4314171883892907E-2</v>
      </c>
      <c r="I621" s="5">
        <f>(Таблица1[[#This Row],[СевСт-ао цена]]-C620)/C620</f>
        <v>1.6176283276015706E-2</v>
      </c>
      <c r="J621" s="5">
        <f>(Таблица1[[#This Row],[Аэрофлот - цена]]-D620)/D620</f>
        <v>-3.3087054288467636E-2</v>
      </c>
      <c r="K621" s="5">
        <f>LN(Таблица1[[#This Row],[БСП ао - объём]])</f>
        <v>14.263588056876314</v>
      </c>
      <c r="L621" s="5">
        <f>LN(Таблица1[[#This Row],[СевСт-ао - объём]])</f>
        <v>15.860859236566121</v>
      </c>
      <c r="M621" s="5">
        <f>LN(Таблица1[[#This Row],[Аэрофлот - объём]])</f>
        <v>17.661330724713103</v>
      </c>
      <c r="N621" s="6">
        <f>Таблица1[[#This Row],[БСП ао - цена]]*10</f>
        <v>822</v>
      </c>
      <c r="O621" s="6">
        <f>Таблица1[[#This Row],[Аэрофлот - цена]]*10</f>
        <v>602</v>
      </c>
      <c r="P621" s="5">
        <f>Таблица1[[#This Row],[БСП ао - объём]]*Таблица1[[#This Row],[БСП ао - цена]]</f>
        <v>128667660</v>
      </c>
      <c r="Q621" s="5">
        <f>Таблица1[[#This Row],[СевСт-ао - объём]]*Таблица1[[#This Row],[СевСт-ао цена]]</f>
        <v>12336946242.4</v>
      </c>
      <c r="R621" s="5">
        <f>Таблица1[[#This Row],[Аэрофлот - объём]]*Таблица1[[#This Row],[Аэрофлот - цена]]</f>
        <v>2817182410</v>
      </c>
      <c r="S621" s="5">
        <f>(Таблица1[[#This Row],[БСП ао - цена]]-AVERAGE(Таблица1[БСП ао - цена]))/_xlfn.STDEV.S(Таблица1[БСП ао - цена])</f>
        <v>0.63256548699335646</v>
      </c>
      <c r="T621" s="5">
        <f>(Таблица1[[#This Row],[БСП ао - цена]]-MIN(Таблица1[БСП ао - цена]))/(MAX(Таблица1[БСП ао - цена])-MIN(Таблица1[БСП ао - цена]))</f>
        <v>0.37772003897369283</v>
      </c>
      <c r="U621" s="5">
        <f>(Таблица1[[#This Row],[СевСт-ао цена]]-AVERAGE(Таблица1[СевСт-ао цена]))/_xlfn.STDEV.S(Таблица1[СевСт-ао цена])</f>
        <v>2.2579879362859678</v>
      </c>
      <c r="V621" s="5">
        <f>(Таблица1[[#This Row],[СевСт-ао цена]]-MIN(Таблица1[СевСт-ао цена]))/(MAX(Таблица1[СевСт-ао цена])-MIN(Таблица1[СевСт-ао цена]))</f>
        <v>0.82912528419289211</v>
      </c>
      <c r="W621" s="5">
        <f>(Таблица1[[#This Row],[Аэрофлот - цена]]-AVERAGE(Таблица1[Аэрофлот - цена]))/_xlfn.STDEV.S(Таблица1[Аэрофлот - цена])</f>
        <v>-0.50727981342109951</v>
      </c>
      <c r="X621" s="5">
        <f>(Таблица1[[#This Row],[Аэрофлот - цена]]-MIN(Таблица1[Аэрофлот - цена]))/(MAX(Таблица1[Аэрофлот - цена])-MIN(Таблица1[Аэрофлот - цена]))</f>
        <v>0.18680149015433742</v>
      </c>
    </row>
    <row r="622" spans="1:24" x14ac:dyDescent="0.25">
      <c r="A622" s="1">
        <v>44543</v>
      </c>
      <c r="B622" s="6">
        <v>82.5</v>
      </c>
      <c r="C622" s="6">
        <v>1502.8</v>
      </c>
      <c r="D622" s="6">
        <v>60.04</v>
      </c>
      <c r="E622">
        <v>2220600</v>
      </c>
      <c r="F622">
        <v>8825124</v>
      </c>
      <c r="G622">
        <v>71254240</v>
      </c>
      <c r="H622" s="5">
        <f>(Таблица1[[#This Row],[БСП ао - цена]]-B621)/B621</f>
        <v>3.6496350364963156E-3</v>
      </c>
      <c r="I622" s="5">
        <f>(Таблица1[[#This Row],[СевСт-ао цена]]-C621)/C621</f>
        <v>-5.8159939834544976E-2</v>
      </c>
      <c r="J622" s="5">
        <f>(Таблица1[[#This Row],[Аэрофлот - цена]]-D621)/D621</f>
        <v>-2.657807308970161E-3</v>
      </c>
      <c r="K622" s="5">
        <f>LN(Таблица1[[#This Row],[БСП ао - объём]])</f>
        <v>14.613287987602302</v>
      </c>
      <c r="L622" s="5">
        <f>LN(Таблица1[[#This Row],[СевСт-ао - объём]])</f>
        <v>15.993113211676421</v>
      </c>
      <c r="M622" s="5">
        <f>LN(Таблица1[[#This Row],[Аэрофлот - объём]])</f>
        <v>18.081764884114389</v>
      </c>
      <c r="N622" s="6">
        <f>Таблица1[[#This Row],[БСП ао - цена]]*10</f>
        <v>825</v>
      </c>
      <c r="O622" s="6">
        <f>Таблица1[[#This Row],[Аэрофлот - цена]]*10</f>
        <v>600.4</v>
      </c>
      <c r="P622" s="5">
        <f>Таблица1[[#This Row],[БСП ао - объём]]*Таблица1[[#This Row],[БСП ао - цена]]</f>
        <v>183199500</v>
      </c>
      <c r="Q622" s="5">
        <f>Таблица1[[#This Row],[СевСт-ао - объём]]*Таблица1[[#This Row],[СевСт-ао цена]]</f>
        <v>13262396347.199999</v>
      </c>
      <c r="R622" s="5">
        <f>Таблица1[[#This Row],[Аэрофлот - объём]]*Таблица1[[#This Row],[Аэрофлот - цена]]</f>
        <v>4278104569.5999999</v>
      </c>
      <c r="S622" s="5">
        <f>(Таблица1[[#This Row],[БСП ао - цена]]-AVERAGE(Таблица1[БСП ао - цена]))/_xlfn.STDEV.S(Таблица1[БСП ао - цена])</f>
        <v>0.64236192249221247</v>
      </c>
      <c r="T622" s="5">
        <f>(Таблица1[[#This Row],[БСП ао - цена]]-MIN(Таблица1[БСП ао - цена]))/(MAX(Таблица1[БСП ао - цена])-MIN(Таблица1[БСП ао - цена]))</f>
        <v>0.37966872361156223</v>
      </c>
      <c r="U622" s="5">
        <f>(Таблица1[[#This Row],[СевСт-ао цена]]-AVERAGE(Таблица1[СевСт-ао цена]))/_xlfn.STDEV.S(Таблица1[СевСт-ао цена])</f>
        <v>2.0141950737028469</v>
      </c>
      <c r="V622" s="5">
        <f>(Таблица1[[#This Row],[СевСт-ао цена]]-MIN(Таблица1[СевСт-ао цена]))/(MAX(Таблица1[СевСт-ао цена])-MIN(Таблица1[СевСт-ао цена]))</f>
        <v>0.77360296757209523</v>
      </c>
      <c r="W622" s="5">
        <f>(Таблица1[[#This Row],[Аэрофлот - цена]]-AVERAGE(Таблица1[Аэрофлот - цена]))/_xlfn.STDEV.S(Таблица1[Аэрофлот - цена])</f>
        <v>-0.51128302980299234</v>
      </c>
      <c r="X622" s="5">
        <f>(Таблица1[[#This Row],[Аэрофлот - цена]]-MIN(Таблица1[Аэрофлот - цена]))/(MAX(Таблица1[Аэрофлот - цена])-MIN(Таблица1[Аэрофлот - цена]))</f>
        <v>0.18594997339010111</v>
      </c>
    </row>
    <row r="623" spans="1:24" x14ac:dyDescent="0.25">
      <c r="A623" s="1">
        <v>44550</v>
      </c>
      <c r="B623" s="6">
        <v>82.31</v>
      </c>
      <c r="C623" s="6">
        <v>1578</v>
      </c>
      <c r="D623" s="6">
        <v>58.96</v>
      </c>
      <c r="E623">
        <v>1511740</v>
      </c>
      <c r="F623">
        <v>4385946</v>
      </c>
      <c r="G623">
        <v>42070730</v>
      </c>
      <c r="H623" s="5">
        <f>(Таблица1[[#This Row],[БСП ао - цена]]-B622)/B622</f>
        <v>-2.3030303030302755E-3</v>
      </c>
      <c r="I623" s="5">
        <f>(Таблица1[[#This Row],[СевСт-ао цена]]-C622)/C622</f>
        <v>5.0039925472451459E-2</v>
      </c>
      <c r="J623" s="5">
        <f>(Таблица1[[#This Row],[Аэрофлот - цена]]-D622)/D622</f>
        <v>-1.798800799467019E-2</v>
      </c>
      <c r="K623" s="5">
        <f>LN(Таблица1[[#This Row],[БСП ао - объём]])</f>
        <v>14.228771863263242</v>
      </c>
      <c r="L623" s="5">
        <f>LN(Таблица1[[#This Row],[СевСт-ао - объём]])</f>
        <v>15.293915895982673</v>
      </c>
      <c r="M623" s="5">
        <f>LN(Таблица1[[#This Row],[Аэрофлот - объём]])</f>
        <v>17.554862807448487</v>
      </c>
      <c r="N623" s="6">
        <f>Таблица1[[#This Row],[БСП ао - цена]]*10</f>
        <v>823.1</v>
      </c>
      <c r="O623" s="6">
        <f>Таблица1[[#This Row],[Аэрофлот - цена]]*10</f>
        <v>589.6</v>
      </c>
      <c r="P623" s="5">
        <f>Таблица1[[#This Row],[БСП ао - объём]]*Таблица1[[#This Row],[БСП ао - цена]]</f>
        <v>124431319.40000001</v>
      </c>
      <c r="Q623" s="5">
        <f>Таблица1[[#This Row],[СевСт-ао - объём]]*Таблица1[[#This Row],[СевСт-ао цена]]</f>
        <v>6921022788</v>
      </c>
      <c r="R623" s="5">
        <f>Таблица1[[#This Row],[Аэрофлот - объём]]*Таблица1[[#This Row],[Аэрофлот - цена]]</f>
        <v>2480490240.8000002</v>
      </c>
      <c r="S623" s="5">
        <f>(Таблица1[[#This Row],[БСП ао - цена]]-AVERAGE(Таблица1[БСП ао - цена]))/_xlfn.STDEV.S(Таблица1[БСП ао - цена])</f>
        <v>0.63615751334293702</v>
      </c>
      <c r="T623" s="5">
        <f>(Таблица1[[#This Row],[БСП ао - цена]]-MIN(Таблица1[БСП ао - цена]))/(MAX(Таблица1[БСП ао - цена])-MIN(Таблица1[БСП ао - цена]))</f>
        <v>0.37843455667424497</v>
      </c>
      <c r="U623" s="5">
        <f>(Таблица1[[#This Row],[СевСт-ао цена]]-AVERAGE(Таблица1[СевСт-ао цена]))/_xlfn.STDEV.S(Таблица1[СевСт-ао цена])</f>
        <v>2.2117513588995141</v>
      </c>
      <c r="V623" s="5">
        <f>(Таблица1[[#This Row],[СевСт-ао цена]]-MIN(Таблица1[СевСт-ао цена]))/(MAX(Таблица1[СевСт-ао цена])-MIN(Таблица1[СевСт-ао цена]))</f>
        <v>0.81859518966136169</v>
      </c>
      <c r="W623" s="5">
        <f>(Таблица1[[#This Row],[Аэрофлот - цена]]-AVERAGE(Таблица1[Аэрофлот - цена]))/_xlfn.STDEV.S(Таблица1[Аэрофлот - цена])</f>
        <v>-0.53830474038076814</v>
      </c>
      <c r="X623" s="5">
        <f>(Таблица1[[#This Row],[Аэрофлот - цена]]-MIN(Таблица1[Аэрофлот - цена]))/(MAX(Таблица1[Аэрофлот - цена])-MIN(Таблица1[Аэрофлот - цена]))</f>
        <v>0.18020223523150611</v>
      </c>
    </row>
    <row r="624" spans="1:24" x14ac:dyDescent="0.25">
      <c r="A624" s="1">
        <v>44557</v>
      </c>
      <c r="B624" s="6">
        <v>81.5</v>
      </c>
      <c r="C624" s="6">
        <v>1604.2</v>
      </c>
      <c r="D624" s="6">
        <v>59.16</v>
      </c>
      <c r="E624">
        <v>1348520</v>
      </c>
      <c r="F624">
        <v>3804773</v>
      </c>
      <c r="G624">
        <v>28561770</v>
      </c>
      <c r="H624" s="5">
        <f>(Таблица1[[#This Row],[БСП ао - цена]]-B623)/B623</f>
        <v>-9.8408455837687061E-3</v>
      </c>
      <c r="I624" s="5">
        <f>(Таблица1[[#This Row],[СевСт-ао цена]]-C623)/C623</f>
        <v>1.6603295310519673E-2</v>
      </c>
      <c r="J624" s="5">
        <f>(Таблица1[[#This Row],[Аэрофлот - цена]]-D623)/D623</f>
        <v>3.3921302578018273E-3</v>
      </c>
      <c r="K624" s="5">
        <f>LN(Таблица1[[#This Row],[БСП ао - объём]])</f>
        <v>14.11451825274597</v>
      </c>
      <c r="L624" s="5">
        <f>LN(Таблица1[[#This Row],[СевСт-ао - объём]])</f>
        <v>15.151766889154009</v>
      </c>
      <c r="M624" s="5">
        <f>LN(Таблица1[[#This Row],[Аэрофлот - объём]])</f>
        <v>17.167579668305216</v>
      </c>
      <c r="N624" s="6">
        <f>Таблица1[[#This Row],[БСП ао - цена]]*10</f>
        <v>815</v>
      </c>
      <c r="O624" s="6">
        <f>Таблица1[[#This Row],[Аэрофлот - цена]]*10</f>
        <v>591.59999999999991</v>
      </c>
      <c r="P624" s="5">
        <f>Таблица1[[#This Row],[БСП ао - объём]]*Таблица1[[#This Row],[БСП ао - цена]]</f>
        <v>109904380</v>
      </c>
      <c r="Q624" s="5">
        <f>Таблица1[[#This Row],[СевСт-ао - объём]]*Таблица1[[#This Row],[СевСт-ао цена]]</f>
        <v>6103616846.6000004</v>
      </c>
      <c r="R624" s="5">
        <f>Таблица1[[#This Row],[Аэрофлот - объём]]*Таблица1[[#This Row],[Аэрофлот - цена]]</f>
        <v>1689714313.1999998</v>
      </c>
      <c r="S624" s="5">
        <f>(Таблица1[[#This Row],[БСП ао - цена]]-AVERAGE(Таблица1[БСП ао - цена]))/_xlfn.STDEV.S(Таблица1[БСП ао - цена])</f>
        <v>0.60970713749602545</v>
      </c>
      <c r="T624" s="5">
        <f>(Таблица1[[#This Row],[БСП ао - цена]]-MIN(Таблица1[БСП ао - цена]))/(MAX(Таблица1[БСП ао - цена])-MIN(Таблица1[БСП ао - цена]))</f>
        <v>0.37317310815199745</v>
      </c>
      <c r="U624" s="5">
        <f>(Таблица1[[#This Row],[СевСт-ао цена]]-AVERAGE(Таблица1[СевСт-ао цена]))/_xlfn.STDEV.S(Таблица1[СевСт-ао цена])</f>
        <v>2.2805808093270765</v>
      </c>
      <c r="V624" s="5">
        <f>(Таблица1[[#This Row],[СевСт-ао цена]]-MIN(Таблица1[СевСт-ао цена]))/(MAX(Таблица1[СевСт-ао цена])-MIN(Таблица1[СевСт-ао цена]))</f>
        <v>0.83427067129352639</v>
      </c>
      <c r="W624" s="5">
        <f>(Таблица1[[#This Row],[Аэрофлот - цена]]-AVERAGE(Таблица1[Аэрофлот - цена]))/_xlfn.STDEV.S(Таблица1[Аэрофлот - цена])</f>
        <v>-0.53330071990340233</v>
      </c>
      <c r="X624" s="5">
        <f>(Таблица1[[#This Row],[Аэрофлот - цена]]-MIN(Таблица1[Аэрофлот - цена]))/(MAX(Таблица1[Аэрофлот - цена])-MIN(Таблица1[Аэрофлот - цена]))</f>
        <v>0.18126663118680145</v>
      </c>
    </row>
    <row r="625" spans="1:24" x14ac:dyDescent="0.25">
      <c r="A625" s="1">
        <v>44564</v>
      </c>
      <c r="B625" s="6">
        <v>85.05</v>
      </c>
      <c r="C625" s="6">
        <v>1584</v>
      </c>
      <c r="D625" s="6">
        <v>62.96</v>
      </c>
      <c r="E625">
        <v>1373380</v>
      </c>
      <c r="F625">
        <v>2288610</v>
      </c>
      <c r="G625">
        <v>52387640</v>
      </c>
      <c r="H625" s="5">
        <f>(Таблица1[[#This Row],[БСП ао - цена]]-B624)/B624</f>
        <v>4.3558282208588921E-2</v>
      </c>
      <c r="I625" s="5">
        <f>(Таблица1[[#This Row],[СевСт-ао цена]]-C624)/C624</f>
        <v>-1.2591946141378908E-2</v>
      </c>
      <c r="J625" s="5">
        <f>(Таблица1[[#This Row],[Аэрофлот - цена]]-D624)/D624</f>
        <v>6.4232589587559244E-2</v>
      </c>
      <c r="K625" s="5">
        <f>LN(Таблица1[[#This Row],[БСП ао - объём]])</f>
        <v>14.132785412662797</v>
      </c>
      <c r="L625" s="5">
        <f>LN(Таблица1[[#This Row],[СевСт-ао - объём]])</f>
        <v>14.643455204339732</v>
      </c>
      <c r="M625" s="5">
        <f>LN(Таблица1[[#This Row],[Аэрофлот - объём]])</f>
        <v>17.774181243605117</v>
      </c>
      <c r="N625" s="6">
        <f>Таблица1[[#This Row],[БСП ао - цена]]*10</f>
        <v>850.5</v>
      </c>
      <c r="O625" s="6">
        <f>Таблица1[[#This Row],[Аэрофлот - цена]]*10</f>
        <v>629.6</v>
      </c>
      <c r="P625" s="5">
        <f>Таблица1[[#This Row],[БСП ао - объём]]*Таблица1[[#This Row],[БСП ао - цена]]</f>
        <v>116805969</v>
      </c>
      <c r="Q625" s="5">
        <f>Таблица1[[#This Row],[СевСт-ао - объём]]*Таблица1[[#This Row],[СевСт-ао цена]]</f>
        <v>3625158240</v>
      </c>
      <c r="R625" s="5">
        <f>Таблица1[[#This Row],[Аэрофлот - объём]]*Таблица1[[#This Row],[Аэрофлот - цена]]</f>
        <v>3298325814.4000001</v>
      </c>
      <c r="S625" s="5">
        <f>(Таблица1[[#This Row],[БСП ао - цена]]-AVERAGE(Таблица1[БСП ао - цена]))/_xlfn.STDEV.S(Таблица1[БСП ао - цена])</f>
        <v>0.72563162423248928</v>
      </c>
      <c r="T625" s="5">
        <f>(Таблица1[[#This Row],[БСП ао - цена]]-MIN(Таблица1[БСП ао - цена]))/(MAX(Таблица1[БСП ао - цена])-MIN(Таблица1[БСП ао - цена]))</f>
        <v>0.39623254303345246</v>
      </c>
      <c r="U625" s="5">
        <f>(Таблица1[[#This Row],[СевСт-ао цена]]-AVERAGE(Таблица1[СевСт-ао цена]))/_xlfn.STDEV.S(Таблица1[СевСт-ао цена])</f>
        <v>2.2275138284630778</v>
      </c>
      <c r="V625" s="5">
        <f>(Таблица1[[#This Row],[СевСт-ао цена]]-MIN(Таблица1[СевСт-ао цена]))/(MAX(Таблица1[СевСт-ао цена])-MIN(Таблица1[СевСт-ао цена]))</f>
        <v>0.8221849946152926</v>
      </c>
      <c r="W625" s="5">
        <f>(Таблица1[[#This Row],[Аэрофлот - цена]]-AVERAGE(Таблица1[Аэрофлот - цена]))/_xlfn.STDEV.S(Таблица1[Аэрофлот - цена])</f>
        <v>-0.43822433083344997</v>
      </c>
      <c r="X625" s="5">
        <f>(Таблица1[[#This Row],[Аэрофлот - цена]]-MIN(Таблица1[Аэрофлот - цена]))/(MAX(Таблица1[Аэрофлот - цена])-MIN(Таблица1[Аэрофлот - цена]))</f>
        <v>0.20149015433741352</v>
      </c>
    </row>
    <row r="626" spans="1:24" x14ac:dyDescent="0.25">
      <c r="A626" s="1">
        <v>44571</v>
      </c>
      <c r="B626" s="6">
        <v>80.680000000000007</v>
      </c>
      <c r="C626" s="6">
        <v>1551.8</v>
      </c>
      <c r="D626" s="6">
        <v>59.86</v>
      </c>
      <c r="E626">
        <v>2905260</v>
      </c>
      <c r="F626">
        <v>5755685</v>
      </c>
      <c r="G626">
        <v>67675700</v>
      </c>
      <c r="H626" s="5">
        <f>(Таблица1[[#This Row],[БСП ао - цена]]-B625)/B625</f>
        <v>-5.1381540270429051E-2</v>
      </c>
      <c r="I626" s="5">
        <f>(Таблица1[[#This Row],[СевСт-ао цена]]-C625)/C625</f>
        <v>-2.0328282828282859E-2</v>
      </c>
      <c r="J626" s="5">
        <f>(Таблица1[[#This Row],[Аэрофлот - цена]]-D625)/D625</f>
        <v>-4.9237611181702688E-2</v>
      </c>
      <c r="K626" s="5">
        <f>LN(Таблица1[[#This Row],[БСП ао - объём]])</f>
        <v>14.882033445123771</v>
      </c>
      <c r="L626" s="5">
        <f>LN(Таблица1[[#This Row],[СевСт-ао - объём]])</f>
        <v>15.565698619988078</v>
      </c>
      <c r="M626" s="5">
        <f>LN(Таблица1[[#This Row],[Аэрофлот - объём]])</f>
        <v>18.030237736964896</v>
      </c>
      <c r="N626" s="6">
        <f>Таблица1[[#This Row],[БСП ао - цена]]*10</f>
        <v>806.80000000000007</v>
      </c>
      <c r="O626" s="6">
        <f>Таблица1[[#This Row],[Аэрофлот - цена]]*10</f>
        <v>598.6</v>
      </c>
      <c r="P626" s="5">
        <f>Таблица1[[#This Row],[БСП ао - объём]]*Таблица1[[#This Row],[БСП ао - цена]]</f>
        <v>234396376.80000001</v>
      </c>
      <c r="Q626" s="5">
        <f>Таблица1[[#This Row],[СевСт-ао - объём]]*Таблица1[[#This Row],[СевСт-ао цена]]</f>
        <v>8931671983</v>
      </c>
      <c r="R626" s="5">
        <f>Таблица1[[#This Row],[Аэрофлот - объём]]*Таблица1[[#This Row],[Аэрофлот - цена]]</f>
        <v>4051067402</v>
      </c>
      <c r="S626" s="5">
        <f>(Таблица1[[#This Row],[БСП ао - цена]]-AVERAGE(Таблица1[БСП ао - цена]))/_xlfn.STDEV.S(Таблица1[БСП ао - цена])</f>
        <v>0.58293021379915233</v>
      </c>
      <c r="T626" s="5">
        <f>(Таблица1[[#This Row],[БСП ао - цена]]-MIN(Таблица1[БСП ао - цена]))/(MAX(Таблица1[БСП ао - цена])-MIN(Таблица1[БСП ао - цена]))</f>
        <v>0.36784670347515436</v>
      </c>
      <c r="U626" s="5">
        <f>(Таблица1[[#This Row],[СевСт-ао цена]]-AVERAGE(Таблица1[СевСт-ао цена]))/_xlfn.STDEV.S(Таблица1[СевСт-ао цена])</f>
        <v>2.1429219084719517</v>
      </c>
      <c r="V626" s="5">
        <f>(Таблица1[[#This Row],[СевСт-ао цена]]-MIN(Таблица1[СевСт-ао цена]))/(MAX(Таблица1[СевСт-ао цена])-MIN(Таблица1[СевСт-ао цена]))</f>
        <v>0.80291970802919699</v>
      </c>
      <c r="W626" s="5">
        <f>(Таблица1[[#This Row],[Аэрофлот - цена]]-AVERAGE(Таблица1[Аэрофлот - цена]))/_xlfn.STDEV.S(Таблица1[Аэрофлот - цена])</f>
        <v>-0.51578664823262166</v>
      </c>
      <c r="X626" s="5">
        <f>(Таблица1[[#This Row],[Аэрофлот - цена]]-MIN(Таблица1[Аэрофлот - цена]))/(MAX(Таблица1[Аэрофлот - цена])-MIN(Таблица1[Аэрофлот - цена]))</f>
        <v>0.18499201703033527</v>
      </c>
    </row>
    <row r="627" spans="1:24" x14ac:dyDescent="0.25">
      <c r="A627" s="1">
        <v>44578</v>
      </c>
      <c r="B627" s="6">
        <v>81.06</v>
      </c>
      <c r="C627" s="6">
        <v>1480</v>
      </c>
      <c r="D627" s="6">
        <v>56.56</v>
      </c>
      <c r="E627">
        <v>4961900</v>
      </c>
      <c r="F627">
        <v>10172800</v>
      </c>
      <c r="G627">
        <v>146348850</v>
      </c>
      <c r="H627" s="5">
        <f>(Таблица1[[#This Row],[БСП ао - цена]]-B626)/B626</f>
        <v>4.7099652949925061E-3</v>
      </c>
      <c r="I627" s="5">
        <f>(Таблица1[[#This Row],[СевСт-ао цена]]-C626)/C626</f>
        <v>-4.6268849078489466E-2</v>
      </c>
      <c r="J627" s="5">
        <f>(Таблица1[[#This Row],[Аэрофлот - цена]]-D626)/D626</f>
        <v>-5.5128633478115557E-2</v>
      </c>
      <c r="K627" s="5">
        <f>LN(Таблица1[[#This Row],[БСП ао - объём]])</f>
        <v>15.417299289866758</v>
      </c>
      <c r="L627" s="5">
        <f>LN(Таблица1[[#This Row],[СевСт-ао - объём]])</f>
        <v>16.135228049698622</v>
      </c>
      <c r="M627" s="5">
        <f>LN(Таблица1[[#This Row],[Аэрофлот - объём]])</f>
        <v>18.80150371319634</v>
      </c>
      <c r="N627" s="6">
        <f>Таблица1[[#This Row],[БСП ао - цена]]*10</f>
        <v>810.6</v>
      </c>
      <c r="O627" s="6">
        <f>Таблица1[[#This Row],[Аэрофлот - цена]]*10</f>
        <v>565.6</v>
      </c>
      <c r="P627" s="5">
        <f>Таблица1[[#This Row],[БСП ао - объём]]*Таблица1[[#This Row],[БСП ао - цена]]</f>
        <v>402211614</v>
      </c>
      <c r="Q627" s="5">
        <f>Таблица1[[#This Row],[СевСт-ао - объём]]*Таблица1[[#This Row],[СевСт-ао цена]]</f>
        <v>15055744000</v>
      </c>
      <c r="R627" s="5">
        <f>Таблица1[[#This Row],[Аэрофлот - объём]]*Таблица1[[#This Row],[Аэрофлот - цена]]</f>
        <v>8277490956</v>
      </c>
      <c r="S627" s="5">
        <f>(Таблица1[[#This Row],[БСП ао - цена]]-AVERAGE(Таблица1[БСП ао - цена]))/_xlfn.STDEV.S(Таблица1[БСП ао - цена])</f>
        <v>0.59533903209770322</v>
      </c>
      <c r="T627" s="5">
        <f>(Таблица1[[#This Row],[БСП ао - цена]]-MIN(Таблица1[БСП ао - цена]))/(MAX(Таблица1[БСП ао - цена])-MIN(Таблица1[БСП ао - цена]))</f>
        <v>0.37031503734978893</v>
      </c>
      <c r="U627" s="5">
        <f>(Таблица1[[#This Row],[СевСт-ао цена]]-AVERAGE(Таблица1[СевСт-ао цена]))/_xlfn.STDEV.S(Таблица1[СевСт-ао цена])</f>
        <v>1.9542976893613042</v>
      </c>
      <c r="V627" s="5">
        <f>(Таблица1[[#This Row],[СевСт-ао цена]]-MIN(Таблица1[СевСт-ао цена]))/(MAX(Таблица1[СевСт-ао цена])-MIN(Таблица1[СевСт-ао цена]))</f>
        <v>0.75996170874715807</v>
      </c>
      <c r="W627" s="5">
        <f>(Таблица1[[#This Row],[Аэрофлот - цена]]-AVERAGE(Таблица1[Аэрофлот - цена]))/_xlfn.STDEV.S(Таблица1[Аэрофлот - цена])</f>
        <v>-0.5983529861091591</v>
      </c>
      <c r="X627" s="5">
        <f>(Таблица1[[#This Row],[Аэрофлот - цена]]-MIN(Таблица1[Аэрофлот - цена]))/(MAX(Таблица1[Аэрофлот - цена])-MIN(Таблица1[Аэрофлот - цена]))</f>
        <v>0.16742948376796168</v>
      </c>
    </row>
    <row r="628" spans="1:24" x14ac:dyDescent="0.25">
      <c r="A628" s="1">
        <v>44585</v>
      </c>
      <c r="B628" s="6">
        <v>77.61</v>
      </c>
      <c r="C628" s="6">
        <v>1475.6</v>
      </c>
      <c r="D628" s="6">
        <v>55.54</v>
      </c>
      <c r="E628">
        <v>3823240</v>
      </c>
      <c r="F628">
        <v>9200563</v>
      </c>
      <c r="G628">
        <v>144859240</v>
      </c>
      <c r="H628" s="5">
        <f>(Таблица1[[#This Row],[БСП ао - цена]]-B627)/B627</f>
        <v>-4.2561065877128088E-2</v>
      </c>
      <c r="I628" s="5">
        <f>(Таблица1[[#This Row],[СевСт-ао цена]]-C627)/C627</f>
        <v>-2.9729729729730345E-3</v>
      </c>
      <c r="J628" s="5">
        <f>(Таблица1[[#This Row],[Аэрофлот - цена]]-D627)/D627</f>
        <v>-1.8033946251768088E-2</v>
      </c>
      <c r="K628" s="5">
        <f>LN(Таблица1[[#This Row],[БСП ао - объём]])</f>
        <v>15.156608788631196</v>
      </c>
      <c r="L628" s="5">
        <f>LN(Таблица1[[#This Row],[СевСт-ао - объём]])</f>
        <v>16.034775235799064</v>
      </c>
      <c r="M628" s="5">
        <f>LN(Таблица1[[#This Row],[Аэрофлот - объём]])</f>
        <v>18.791273070272847</v>
      </c>
      <c r="N628" s="6">
        <f>Таблица1[[#This Row],[БСП ао - цена]]*10</f>
        <v>776.1</v>
      </c>
      <c r="O628" s="6">
        <f>Таблица1[[#This Row],[Аэрофлот - цена]]*10</f>
        <v>555.4</v>
      </c>
      <c r="P628" s="5">
        <f>Таблица1[[#This Row],[БСП ао - объём]]*Таблица1[[#This Row],[БСП ао - цена]]</f>
        <v>296721656.39999998</v>
      </c>
      <c r="Q628" s="5">
        <f>Таблица1[[#This Row],[СевСт-ао - объём]]*Таблица1[[#This Row],[СевСт-ао цена]]</f>
        <v>13576350762.799999</v>
      </c>
      <c r="R628" s="5">
        <f>Таблица1[[#This Row],[Аэрофлот - объём]]*Таблица1[[#This Row],[Аэрофлот - цена]]</f>
        <v>8045482189.5999994</v>
      </c>
      <c r="S628" s="5">
        <f>(Таблица1[[#This Row],[БСП ао - цена]]-AVERAGE(Таблица1[БСП ао - цена]))/_xlfn.STDEV.S(Таблица1[БСП ао - цена])</f>
        <v>0.48268002386085784</v>
      </c>
      <c r="T628" s="5">
        <f>(Таблица1[[#This Row],[БСП ао - цена]]-MIN(Таблица1[БСП ао - цена]))/(MAX(Таблица1[БСП ао - цена])-MIN(Таблица1[БСП ао - цена]))</f>
        <v>0.34790516401429039</v>
      </c>
      <c r="U628" s="5">
        <f>(Таблица1[[#This Row],[СевСт-ао цена]]-AVERAGE(Таблица1[СевСт-ао цена]))/_xlfn.STDEV.S(Таблица1[СевСт-ао цена])</f>
        <v>1.9427385450146903</v>
      </c>
      <c r="V628" s="5">
        <f>(Таблица1[[#This Row],[СевСт-ао цена]]-MIN(Таблица1[СевСт-ао цена]))/(MAX(Таблица1[СевСт-ао цена])-MIN(Таблица1[СевСт-ао цена]))</f>
        <v>0.75732918511427538</v>
      </c>
      <c r="W628" s="5">
        <f>(Таблица1[[#This Row],[Аэрофлот - цена]]-AVERAGE(Таблица1[Аэрофлот - цена]))/_xlfn.STDEV.S(Таблица1[Аэрофлот - цена])</f>
        <v>-0.62387349054372532</v>
      </c>
      <c r="X628" s="5">
        <f>(Таблица1[[#This Row],[Аэрофлот - цена]]-MIN(Таблица1[Аэрофлот - цена]))/(MAX(Таблица1[Аэрофлот - цена])-MIN(Таблица1[Аэрофлот - цена]))</f>
        <v>0.16200106439595527</v>
      </c>
    </row>
    <row r="629" spans="1:24" x14ac:dyDescent="0.25">
      <c r="A629" s="1">
        <v>44592</v>
      </c>
      <c r="B629" s="6">
        <v>79.760000000000005</v>
      </c>
      <c r="C629" s="6">
        <v>1560.6</v>
      </c>
      <c r="D629" s="6">
        <v>56.18</v>
      </c>
      <c r="E629">
        <v>4373850</v>
      </c>
      <c r="F629">
        <v>6383401</v>
      </c>
      <c r="G629">
        <v>65439880</v>
      </c>
      <c r="H629" s="5">
        <f>(Таблица1[[#This Row],[БСП ао - цена]]-B628)/B628</f>
        <v>2.7702615642314209E-2</v>
      </c>
      <c r="I629" s="5">
        <f>(Таблица1[[#This Row],[СевСт-ао цена]]-C628)/C628</f>
        <v>5.7603686635944701E-2</v>
      </c>
      <c r="J629" s="5">
        <f>(Таблица1[[#This Row],[Аэрофлот - цена]]-D628)/D628</f>
        <v>1.1523226503420969E-2</v>
      </c>
      <c r="K629" s="5">
        <f>LN(Таблица1[[#This Row],[БСП ао - объём]])</f>
        <v>15.291154186078002</v>
      </c>
      <c r="L629" s="5">
        <f>LN(Таблица1[[#This Row],[СевСт-ао - объём]])</f>
        <v>15.669211585388828</v>
      </c>
      <c r="M629" s="5">
        <f>LN(Таблица1[[#This Row],[Аэрофлот - объём]])</f>
        <v>17.996642416516252</v>
      </c>
      <c r="N629" s="6">
        <f>Таблица1[[#This Row],[БСП ао - цена]]*10</f>
        <v>797.6</v>
      </c>
      <c r="O629" s="6">
        <f>Таблица1[[#This Row],[Аэрофлот - цена]]*10</f>
        <v>561.79999999999995</v>
      </c>
      <c r="P629" s="5">
        <f>Таблица1[[#This Row],[БСП ао - объём]]*Таблица1[[#This Row],[БСП ао - цена]]</f>
        <v>348858276</v>
      </c>
      <c r="Q629" s="5">
        <f>Таблица1[[#This Row],[СевСт-ао - объём]]*Таблица1[[#This Row],[СевСт-ао цена]]</f>
        <v>9961935600.5999985</v>
      </c>
      <c r="R629" s="5">
        <f>Таблица1[[#This Row],[Аэрофлот - объём]]*Таблица1[[#This Row],[Аэрофлот - цена]]</f>
        <v>3676412458.4000001</v>
      </c>
      <c r="S629" s="5">
        <f>(Таблица1[[#This Row],[БСП ао - цена]]-AVERAGE(Таблица1[БСП ао - цена]))/_xlfn.STDEV.S(Таблица1[БСП ао - цена])</f>
        <v>0.55288781160266021</v>
      </c>
      <c r="T629" s="5">
        <f>(Таблица1[[#This Row],[БСП ао - цена]]-MIN(Таблица1[БСП ао - цена]))/(MAX(Таблица1[БСП ао - цена])-MIN(Таблица1[БСП ао - цена]))</f>
        <v>0.36187073725235475</v>
      </c>
      <c r="U629" s="5">
        <f>(Таблица1[[#This Row],[СевСт-ао цена]]-AVERAGE(Таблица1[СевСт-ао цена]))/_xlfn.STDEV.S(Таблица1[СевСт-ао цена])</f>
        <v>2.1660401971651786</v>
      </c>
      <c r="V629" s="5">
        <f>(Таблица1[[#This Row],[СевСт-ао цена]]-MIN(Таблица1[СевСт-ао цена]))/(MAX(Таблица1[СевСт-ао цена])-MIN(Таблица1[СевСт-ао цена]))</f>
        <v>0.80818475529496225</v>
      </c>
      <c r="W629" s="5">
        <f>(Таблица1[[#This Row],[Аэрофлот - цена]]-AVERAGE(Таблица1[Аэрофлот - цена]))/_xlfn.STDEV.S(Таблица1[Аэрофлот - цена])</f>
        <v>-0.60786062501615434</v>
      </c>
      <c r="X629" s="5">
        <f>(Таблица1[[#This Row],[Аэрофлот - цена]]-MIN(Таблица1[Аэрофлот - цена]))/(MAX(Таблица1[Аэрофлот - цена])-MIN(Таблица1[Аэрофлот - цена]))</f>
        <v>0.16540713145290045</v>
      </c>
    </row>
    <row r="630" spans="1:24" x14ac:dyDescent="0.25">
      <c r="A630" s="1">
        <v>44599</v>
      </c>
      <c r="B630" s="6">
        <v>83.89</v>
      </c>
      <c r="C630" s="6">
        <v>1599.2</v>
      </c>
      <c r="D630" s="6">
        <v>58.3</v>
      </c>
      <c r="E630">
        <v>3428700</v>
      </c>
      <c r="F630">
        <v>8444562</v>
      </c>
      <c r="G630">
        <v>93017560</v>
      </c>
      <c r="H630" s="5">
        <f>(Таблица1[[#This Row],[БСП ао - цена]]-B629)/B629</f>
        <v>5.1780341023069144E-2</v>
      </c>
      <c r="I630" s="5">
        <f>(Таблица1[[#This Row],[СевСт-ао цена]]-C629)/C629</f>
        <v>2.4734076637190912E-2</v>
      </c>
      <c r="J630" s="5">
        <f>(Таблица1[[#This Row],[Аэрофлот - цена]]-D629)/D629</f>
        <v>3.7735849056603731E-2</v>
      </c>
      <c r="K630" s="5">
        <f>LN(Таблица1[[#This Row],[БСП ао - объём]])</f>
        <v>15.0476917385538</v>
      </c>
      <c r="L630" s="5">
        <f>LN(Таблица1[[#This Row],[СевСт-ао - объём]])</f>
        <v>15.94903324187012</v>
      </c>
      <c r="M630" s="5">
        <f>LN(Таблица1[[#This Row],[Аэрофлот - объём]])</f>
        <v>18.348298850498107</v>
      </c>
      <c r="N630" s="6">
        <f>Таблица1[[#This Row],[БСП ао - цена]]*10</f>
        <v>838.9</v>
      </c>
      <c r="O630" s="6">
        <f>Таблица1[[#This Row],[Аэрофлот - цена]]*10</f>
        <v>583</v>
      </c>
      <c r="P630" s="5">
        <f>Таблица1[[#This Row],[БСП ао - объём]]*Таблица1[[#This Row],[БСП ао - цена]]</f>
        <v>287633643</v>
      </c>
      <c r="Q630" s="5">
        <f>Таблица1[[#This Row],[СевСт-ао - объём]]*Таблица1[[#This Row],[СевСт-ао цена]]</f>
        <v>13504543550.4</v>
      </c>
      <c r="R630" s="5">
        <f>Таблица1[[#This Row],[Аэрофлот - объём]]*Таблица1[[#This Row],[Аэрофлот - цена]]</f>
        <v>5422923748</v>
      </c>
      <c r="S630" s="5">
        <f>(Таблица1[[#This Row],[БСП ао - цена]]-AVERAGE(Таблица1[БСП ао - цена]))/_xlfn.STDEV.S(Таблица1[БСП ао - цена])</f>
        <v>0.68775207363691249</v>
      </c>
      <c r="T630" s="5">
        <f>(Таблица1[[#This Row],[БСП ао - цена]]-MIN(Таблица1[БСП ао - цена]))/(MAX(Таблица1[БСП ао - цена])-MIN(Таблица1[БСП ао - цена]))</f>
        <v>0.38869762910035732</v>
      </c>
      <c r="U630" s="5">
        <f>(Таблица1[[#This Row],[СевСт-ао цена]]-AVERAGE(Таблица1[СевСт-ао цена]))/_xlfn.STDEV.S(Таблица1[СевСт-ао цена])</f>
        <v>2.2674454180241064</v>
      </c>
      <c r="V630" s="5">
        <f>(Таблица1[[#This Row],[СевСт-ао цена]]-MIN(Таблица1[СевСт-ао цена]))/(MAX(Таблица1[СевСт-ао цена])-MIN(Таблица1[СевСт-ао цена]))</f>
        <v>0.83127916716525074</v>
      </c>
      <c r="W630" s="5">
        <f>(Таблица1[[#This Row],[Аэрофлот - цена]]-AVERAGE(Таблица1[Аэрофлот - цена]))/_xlfn.STDEV.S(Таблица1[Аэрофлот - цена])</f>
        <v>-0.55481800795607572</v>
      </c>
      <c r="X630" s="5">
        <f>(Таблица1[[#This Row],[Аэрофлот - цена]]-MIN(Таблица1[Аэрофлот - цена]))/(MAX(Таблица1[Аэрофлот - цена])-MIN(Таблица1[Аэрофлот - цена]))</f>
        <v>0.17668972857903137</v>
      </c>
    </row>
    <row r="631" spans="1:24" x14ac:dyDescent="0.25">
      <c r="A631" s="1">
        <v>44606</v>
      </c>
      <c r="B631" s="6">
        <v>77.97</v>
      </c>
      <c r="C631" s="6">
        <v>1636</v>
      </c>
      <c r="D631" s="6">
        <v>55.7</v>
      </c>
      <c r="E631">
        <v>4792380</v>
      </c>
      <c r="F631">
        <v>10905325</v>
      </c>
      <c r="G631">
        <v>83096820</v>
      </c>
      <c r="H631" s="5">
        <f>(Таблица1[[#This Row],[БСП ао - цена]]-B630)/B630</f>
        <v>-7.0568601740374326E-2</v>
      </c>
      <c r="I631" s="5">
        <f>(Таблица1[[#This Row],[СевСт-ао цена]]-C630)/C630</f>
        <v>2.3011505752876409E-2</v>
      </c>
      <c r="J631" s="5">
        <f>(Таблица1[[#This Row],[Аэрофлот - цена]]-D630)/D630</f>
        <v>-4.4596912521440726E-2</v>
      </c>
      <c r="K631" s="5">
        <f>LN(Таблица1[[#This Row],[БСП ао - объём]])</f>
        <v>15.382537714464823</v>
      </c>
      <c r="L631" s="5">
        <f>LN(Таблица1[[#This Row],[СевСт-ао - объём]])</f>
        <v>16.204761760016503</v>
      </c>
      <c r="M631" s="5">
        <f>LN(Таблица1[[#This Row],[Аэрофлот - объём]])</f>
        <v>18.235516991945456</v>
      </c>
      <c r="N631" s="6">
        <f>Таблица1[[#This Row],[БСП ао - цена]]*10</f>
        <v>779.7</v>
      </c>
      <c r="O631" s="6">
        <f>Таблица1[[#This Row],[Аэрофлот - цена]]*10</f>
        <v>557</v>
      </c>
      <c r="P631" s="5">
        <f>Таблица1[[#This Row],[БСП ао - объём]]*Таблица1[[#This Row],[БСП ао - цена]]</f>
        <v>373661868.60000002</v>
      </c>
      <c r="Q631" s="5">
        <f>Таблица1[[#This Row],[СевСт-ао - объём]]*Таблица1[[#This Row],[СевСт-ао цена]]</f>
        <v>17841111700</v>
      </c>
      <c r="R631" s="5">
        <f>Таблица1[[#This Row],[Аэрофлот - объём]]*Таблица1[[#This Row],[Аэрофлот - цена]]</f>
        <v>4628492874</v>
      </c>
      <c r="S631" s="5">
        <f>(Таблица1[[#This Row],[БСП ао - цена]]-AVERAGE(Таблица1[БСП ао - цена]))/_xlfn.STDEV.S(Таблица1[БСП ао - цена])</f>
        <v>0.49443574645948518</v>
      </c>
      <c r="T631" s="5">
        <f>(Таблица1[[#This Row],[БСП ао - цена]]-MIN(Таблица1[БСП ао - цена]))/(MAX(Таблица1[БСП ао - цена])-MIN(Таблица1[БСП ао - цена]))</f>
        <v>0.35024358557973373</v>
      </c>
      <c r="U631" s="5">
        <f>(Таблица1[[#This Row],[СевСт-ао цена]]-AVERAGE(Таблица1[СевСт-ао цена]))/_xlfn.STDEV.S(Таблица1[СевСт-ао цена])</f>
        <v>2.3641218980139649</v>
      </c>
      <c r="V631" s="5">
        <f>(Таблица1[[#This Row],[СевСт-ао цена]]-MIN(Таблица1[СевСт-ао цена]))/(MAX(Таблица1[СевСт-ао цена])-MIN(Таблица1[СевСт-ао цена]))</f>
        <v>0.8532966375493598</v>
      </c>
      <c r="W631" s="5">
        <f>(Таблица1[[#This Row],[Аэрофлот - цена]]-AVERAGE(Таблица1[Аэрофлот - цена]))/_xlfn.STDEV.S(Таблица1[Аэрофлот - цена])</f>
        <v>-0.61987027416183249</v>
      </c>
      <c r="X631" s="5">
        <f>(Таблица1[[#This Row],[Аэрофлот - цена]]-MIN(Таблица1[Аэрофлот - цена]))/(MAX(Таблица1[Аэрофлот - цена])-MIN(Таблица1[Аэрофлот - цена]))</f>
        <v>0.16285258116019161</v>
      </c>
    </row>
    <row r="632" spans="1:24" x14ac:dyDescent="0.25">
      <c r="A632" s="1">
        <v>44613</v>
      </c>
      <c r="B632" s="6">
        <v>66.98</v>
      </c>
      <c r="C632" s="6">
        <v>1315</v>
      </c>
      <c r="D632" s="6">
        <v>36.74</v>
      </c>
      <c r="E632">
        <v>6256940</v>
      </c>
      <c r="F632">
        <v>19615682</v>
      </c>
      <c r="G632">
        <v>236617900</v>
      </c>
      <c r="H632" s="5">
        <f>(Таблица1[[#This Row],[БСП ао - цена]]-B631)/B631</f>
        <v>-0.14095164806977037</v>
      </c>
      <c r="I632" s="5">
        <f>(Таблица1[[#This Row],[СевСт-ао цена]]-C631)/C631</f>
        <v>-0.19621026894865526</v>
      </c>
      <c r="J632" s="5">
        <f>(Таблица1[[#This Row],[Аэрофлот - цена]]-D631)/D631</f>
        <v>-0.34039497307001793</v>
      </c>
      <c r="K632" s="5">
        <f>LN(Таблица1[[#This Row],[БСП ао - объём]])</f>
        <v>15.649201805674494</v>
      </c>
      <c r="L632" s="5">
        <f>LN(Таблица1[[#This Row],[СевСт-ао - объём]])</f>
        <v>16.791839906330555</v>
      </c>
      <c r="M632" s="5">
        <f>LN(Таблица1[[#This Row],[Аэрофлот - объём]])</f>
        <v>19.281957161760975</v>
      </c>
      <c r="N632" s="6">
        <f>Таблица1[[#This Row],[БСП ао - цена]]*10</f>
        <v>669.80000000000007</v>
      </c>
      <c r="O632" s="6">
        <f>Таблица1[[#This Row],[Аэрофлот - цена]]*10</f>
        <v>367.40000000000003</v>
      </c>
      <c r="P632" s="5">
        <f>Таблица1[[#This Row],[БСП ао - объём]]*Таблица1[[#This Row],[БСП ао - цена]]</f>
        <v>419089841.20000005</v>
      </c>
      <c r="Q632" s="5">
        <f>Таблица1[[#This Row],[СевСт-ао - объём]]*Таблица1[[#This Row],[СевСт-ао цена]]</f>
        <v>25794621830</v>
      </c>
      <c r="R632" s="5">
        <f>Таблица1[[#This Row],[Аэрофлот - объём]]*Таблица1[[#This Row],[Аэрофлот - цена]]</f>
        <v>8693341646</v>
      </c>
      <c r="S632" s="5">
        <f>(Таблица1[[#This Row],[БСП ао - цена]]-AVERAGE(Таблица1[БСП ао - цена]))/_xlfn.STDEV.S(Таблица1[БСП ао - цена])</f>
        <v>0.13555965935138986</v>
      </c>
      <c r="T632" s="5">
        <f>(Таблица1[[#This Row],[БСП ао - цена]]-MIN(Таблица1[БСП ао - цена]))/(MAX(Таблица1[БСП ао - цена])-MIN(Таблица1[БСП ао - цена]))</f>
        <v>0.27885677167911666</v>
      </c>
      <c r="U632" s="5">
        <f>(Таблица1[[#This Row],[СевСт-ао цена]]-AVERAGE(Таблица1[СевСт-ао цена]))/_xlfn.STDEV.S(Таблица1[СевСт-ао цена])</f>
        <v>1.5208297763632976</v>
      </c>
      <c r="V632" s="5">
        <f>(Таблица1[[#This Row],[СевСт-ао цена]]-MIN(Таблица1[СевСт-ао цена]))/(MAX(Таблица1[СевСт-ао цена])-MIN(Таблица1[СевСт-ао цена]))</f>
        <v>0.66124207251406009</v>
      </c>
      <c r="W632" s="5">
        <f>(Таблица1[[#This Row],[Аэрофлот - цена]]-AVERAGE(Таблица1[Аэрофлот - цена]))/_xlfn.STDEV.S(Таблица1[Аэрофлот - цена])</f>
        <v>-1.0942514154161207</v>
      </c>
      <c r="X632" s="5">
        <f>(Таблица1[[#This Row],[Аэрофлот - цена]]-MIN(Таблица1[Аэрофлот - цена]))/(MAX(Таблица1[Аэрофлот - цена])-MIN(Таблица1[Аэрофлот - цена]))</f>
        <v>6.1947844598190527E-2</v>
      </c>
    </row>
    <row r="633" spans="1:24" x14ac:dyDescent="0.25">
      <c r="A633" s="1">
        <v>44641</v>
      </c>
      <c r="C633" s="6">
        <v>1160.4000000000001</v>
      </c>
      <c r="D633" s="6">
        <v>25.1</v>
      </c>
      <c r="F633">
        <v>3251952</v>
      </c>
      <c r="G633">
        <v>71536780</v>
      </c>
      <c r="I633" s="5">
        <f>(Таблица1[[#This Row],[СевСт-ао цена]]-C632)/C632</f>
        <v>-0.1175665399239543</v>
      </c>
      <c r="J633" s="5">
        <f>(Таблица1[[#This Row],[Аэрофлот - цена]]-D632)/D632</f>
        <v>-0.31682090364725096</v>
      </c>
      <c r="K633" s="5"/>
      <c r="L633" s="5">
        <f>LN(Таблица1[[#This Row],[СевСт-ао - объём]])</f>
        <v>14.994765989393304</v>
      </c>
      <c r="M633" s="5">
        <f>LN(Таблица1[[#This Row],[Аэрофлот - объём]])</f>
        <v>18.085722280997441</v>
      </c>
      <c r="N633" s="6">
        <f>Таблица1[[#This Row],[БСП ао - цена]]*10</f>
        <v>0</v>
      </c>
      <c r="O633" s="6">
        <f>Таблица1[[#This Row],[Аэрофлот - цена]]*10</f>
        <v>251</v>
      </c>
      <c r="P633" s="5">
        <f>Таблица1[[#This Row],[БСП ао - объём]]*Таблица1[[#This Row],[БСП ао - цена]]</f>
        <v>0</v>
      </c>
      <c r="Q633" s="5">
        <f>Таблица1[[#This Row],[СевСт-ао - объём]]*Таблица1[[#This Row],[СевСт-ао цена]]</f>
        <v>3773565100.8000002</v>
      </c>
      <c r="R633" s="5">
        <f>Таблица1[[#This Row],[Аэрофлот - объём]]*Таблица1[[#This Row],[Аэрофлот - цена]]</f>
        <v>1795573178</v>
      </c>
      <c r="S633" s="5">
        <f>(Таблица1[[#This Row],[БСП ао - цена]]-AVERAGE(Таблица1[БСП ао - цена]))/_xlfn.STDEV.S(Таблица1[БСП ао - цена])</f>
        <v>-2.0516578396932177</v>
      </c>
      <c r="T633" s="5">
        <f>(Таблица1[[#This Row],[БСП ао - цена]]-MIN(Таблица1[БСП ао - цена]))/(MAX(Таблица1[БСП ао - цена])-MIN(Таблица1[БСП ао - цена]))</f>
        <v>-0.1562195518025333</v>
      </c>
      <c r="U633" s="5">
        <f>(Таблица1[[#This Row],[СевСт-ао цена]]-AVERAGE(Таблица1[СевСт-ао цена]))/_xlfn.STDEV.S(Таблица1[СевСт-ао цена])</f>
        <v>1.114683477275469</v>
      </c>
      <c r="V633" s="5">
        <f>(Таблица1[[#This Row],[СевСт-ао цена]]-MIN(Таблица1[СевСт-ао цена]))/(MAX(Таблица1[СевСт-ао цена])-MIN(Таблица1[СевСт-ао цена]))</f>
        <v>0.56874476486777559</v>
      </c>
      <c r="W633" s="5">
        <f>(Таблица1[[#This Row],[Аэрофлот - цена]]-AVERAGE(Таблица1[Аэрофлот - цена]))/_xlfn.STDEV.S(Таблица1[Аэрофлот - цена])</f>
        <v>-1.3854854071988167</v>
      </c>
      <c r="X633" s="5">
        <f>(Таблица1[[#This Row],[Аэрофлот - цена]]-MIN(Таблица1[Аэрофлот - цена]))/(MAX(Таблица1[Аэрофлот - цена])-MIN(Таблица1[Аэрофлот - цена]))</f>
        <v>0</v>
      </c>
    </row>
    <row r="634" spans="1:24" x14ac:dyDescent="0.25">
      <c r="A634" s="1">
        <v>44648</v>
      </c>
      <c r="B634" s="6">
        <v>64.39</v>
      </c>
      <c r="C634" s="6">
        <v>1192.5999999999999</v>
      </c>
      <c r="D634" s="6">
        <v>38.799999999999997</v>
      </c>
      <c r="E634">
        <v>3199240</v>
      </c>
      <c r="F634">
        <v>4008056</v>
      </c>
      <c r="G634">
        <v>166570410</v>
      </c>
      <c r="H634" s="5">
        <f>(Таблица1[[#This Row],[БСП ао - цена]]-B631)/B631</f>
        <v>-0.17416955239194559</v>
      </c>
      <c r="I634" s="5">
        <f>(Таблица1[[#This Row],[СевСт-ао цена]]-C633)/C633</f>
        <v>2.7749052051016732E-2</v>
      </c>
      <c r="J634" s="5">
        <f>(Таблица1[[#This Row],[Аэрофлот - цена]]-D633)/D633</f>
        <v>0.54581673306772893</v>
      </c>
      <c r="K634" s="5">
        <f>LN(Таблица1[[#This Row],[БСП ао - объём]])</f>
        <v>14.978423839562364</v>
      </c>
      <c r="L634" s="5">
        <f>LN(Таблица1[[#This Row],[СевСт-ао - объём]])</f>
        <v>15.203816893705119</v>
      </c>
      <c r="M634" s="5">
        <f>LN(Таблица1[[#This Row],[Аэрофлот - объём]])</f>
        <v>18.930928660877889</v>
      </c>
      <c r="N634" s="6">
        <f>Таблица1[[#This Row],[БСП ао - цена]]*10</f>
        <v>643.9</v>
      </c>
      <c r="O634" s="6">
        <f>Таблица1[[#This Row],[Аэрофлот - цена]]*10</f>
        <v>388</v>
      </c>
      <c r="P634" s="5">
        <f>Таблица1[[#This Row],[БСП ао - объём]]*Таблица1[[#This Row],[БСП ао - цена]]</f>
        <v>205999063.59999999</v>
      </c>
      <c r="Q634" s="5">
        <f>Таблица1[[#This Row],[СевСт-ао - объём]]*Таблица1[[#This Row],[СевСт-ао цена]]</f>
        <v>4780007585.5999994</v>
      </c>
      <c r="R634" s="5">
        <f>Таблица1[[#This Row],[Аэрофлот - объём]]*Таблица1[[#This Row],[Аэрофлот - цена]]</f>
        <v>6462931908</v>
      </c>
      <c r="S634" s="5">
        <f>(Таблица1[[#This Row],[БСП ао - цена]]-AVERAGE(Таблица1[БСП ао - цена]))/_xlfn.STDEV.S(Таблица1[БСП ао - цена])</f>
        <v>5.0983766211265352E-2</v>
      </c>
      <c r="T634" s="5">
        <f>(Таблица1[[#This Row],[БСП ао - цена]]-MIN(Таблица1[БСП ао - цена]))/(MAX(Таблица1[БСП ао - цена])-MIN(Таблица1[БСП ао - цена]))</f>
        <v>0.26203312763884384</v>
      </c>
      <c r="U634" s="5">
        <f>(Таблица1[[#This Row],[СевСт-ао цена]]-AVERAGE(Таблица1[СевСт-ао цена]))/_xlfn.STDEV.S(Таблица1[СевСт-ао цена])</f>
        <v>1.1992753972665946</v>
      </c>
      <c r="V634" s="5">
        <f>(Таблица1[[#This Row],[СевСт-ао цена]]-MIN(Таблица1[СевСт-ао цена]))/(MAX(Таблица1[СевСт-ао цена])-MIN(Таблица1[СевСт-ао цена]))</f>
        <v>0.58801005145387097</v>
      </c>
      <c r="W634" s="5">
        <f>(Таблица1[[#This Row],[Аэрофлот - цена]]-AVERAGE(Таблица1[Аэрофлот - цена]))/_xlfn.STDEV.S(Таблица1[Аэрофлот - цена])</f>
        <v>-1.0427100044992521</v>
      </c>
      <c r="X634" s="5">
        <f>(Таблица1[[#This Row],[Аэрофлот - цена]]-MIN(Таблица1[Аэрофлот - цена]))/(MAX(Таблица1[Аэрофлот - цена])-MIN(Таблица1[Аэрофлот - цена]))</f>
        <v>7.2911122937732817E-2</v>
      </c>
    </row>
    <row r="635" spans="1:24" x14ac:dyDescent="0.25">
      <c r="A635" s="1">
        <v>44655</v>
      </c>
      <c r="B635" s="6">
        <v>67.98</v>
      </c>
      <c r="C635" s="6">
        <v>1185</v>
      </c>
      <c r="D635" s="6">
        <v>40.9</v>
      </c>
      <c r="E635">
        <v>645090</v>
      </c>
      <c r="F635">
        <v>852416</v>
      </c>
      <c r="G635">
        <v>49655530</v>
      </c>
      <c r="H635" s="5">
        <f>(Таблица1[[#This Row],[БСП ао - цена]]-B634)/B634</f>
        <v>5.5753999068178343E-2</v>
      </c>
      <c r="I635" s="5">
        <f>(Таблица1[[#This Row],[СевСт-ао цена]]-C634)/C634</f>
        <v>-6.3726312258929312E-3</v>
      </c>
      <c r="J635" s="5">
        <f>(Таблица1[[#This Row],[Аэрофлот - цена]]-D634)/D634</f>
        <v>5.4123711340206229E-2</v>
      </c>
      <c r="K635" s="5">
        <f>LN(Таблица1[[#This Row],[БСП ао - объём]])</f>
        <v>13.377145120927544</v>
      </c>
      <c r="L635" s="5">
        <f>LN(Таблица1[[#This Row],[СевСт-ао - объём]])</f>
        <v>13.655829949560703</v>
      </c>
      <c r="M635" s="5">
        <f>LN(Таблица1[[#This Row],[Аэрофлот - объём]])</f>
        <v>17.720620321910804</v>
      </c>
      <c r="N635" s="6">
        <f>Таблица1[[#This Row],[БСП ао - цена]]*10</f>
        <v>679.80000000000007</v>
      </c>
      <c r="O635" s="6">
        <f>Таблица1[[#This Row],[Аэрофлот - цена]]*10</f>
        <v>409</v>
      </c>
      <c r="P635" s="5">
        <f>Таблица1[[#This Row],[БСП ао - объём]]*Таблица1[[#This Row],[БСП ао - цена]]</f>
        <v>43853218.200000003</v>
      </c>
      <c r="Q635" s="5">
        <f>Таблица1[[#This Row],[СевСт-ао - объём]]*Таблица1[[#This Row],[СевСт-ао цена]]</f>
        <v>1010112960</v>
      </c>
      <c r="R635" s="5">
        <f>Таблица1[[#This Row],[Аэрофлот - объём]]*Таблица1[[#This Row],[Аэрофлот - цена]]</f>
        <v>2030911177</v>
      </c>
      <c r="S635" s="5">
        <f>(Таблица1[[#This Row],[БСП ао - цена]]-AVERAGE(Таблица1[БСП ао - цена]))/_xlfn.STDEV.S(Таблица1[БСП ао - цена])</f>
        <v>0.1682144443475769</v>
      </c>
      <c r="T635" s="5">
        <f>(Таблица1[[#This Row],[БСП ао - цена]]-MIN(Таблица1[БСП ао - цена]))/(MAX(Таблица1[БСП ао - цена])-MIN(Таблица1[БСП ао - цена]))</f>
        <v>0.28535238713868144</v>
      </c>
      <c r="U635" s="5">
        <f>(Таблица1[[#This Row],[СевСт-ао цена]]-AVERAGE(Таблица1[СевСт-ао цена]))/_xlfn.STDEV.S(Таблица1[СевСт-ао цена])</f>
        <v>1.1793096024860805</v>
      </c>
      <c r="V635" s="5">
        <f>(Таблица1[[#This Row],[СевСт-ао цена]]-MIN(Таблица1[СевСт-ао цена]))/(MAX(Таблица1[СевСт-ао цена])-MIN(Таблица1[СевСт-ао цена]))</f>
        <v>0.58346296517889196</v>
      </c>
      <c r="W635" s="5">
        <f>(Таблица1[[#This Row],[Аэрофлот - цена]]-AVERAGE(Таблица1[Аэрофлот - цена]))/_xlfn.STDEV.S(Таблица1[Аэрофлот - цена])</f>
        <v>-0.99016778948690987</v>
      </c>
      <c r="X635" s="5">
        <f>(Таблица1[[#This Row],[Аэрофлот - цена]]-MIN(Таблица1[Аэрофлот - цена]))/(MAX(Таблица1[Аэрофлот - цена])-MIN(Таблица1[Аэрофлот - цена]))</f>
        <v>8.4087280468334205E-2</v>
      </c>
    </row>
  </sheetData>
  <phoneticPr fontId="18" type="noConversion"/>
  <conditionalFormatting sqref="B1:B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{E3E93060-F31F-464D-BC89-2B8EEA20A5AC}</x14:id>
        </ext>
      </extLst>
    </cfRule>
  </conditionalFormatting>
  <conditionalFormatting sqref="C1:C104857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{158CEBDF-B86B-41C5-ACEA-DC60D631322E}</x14:id>
        </ext>
      </extLst>
    </cfRule>
  </conditionalFormatting>
  <conditionalFormatting sqref="D1:D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{58B2A863-63D8-4991-B06D-61B665E56FBC}</x14:id>
        </ext>
      </extLst>
    </cfRule>
  </conditionalFormatting>
  <conditionalFormatting sqref="E1:E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J1048576">
    <cfRule type="iconSet" priority="28">
      <iconSet iconSet="5Arrows">
        <cfvo type="percent" val="0"/>
        <cfvo type="num" val="-0.1"/>
        <cfvo type="num" val="-0.05"/>
        <cfvo type="num" val="0.05"/>
        <cfvo type="num" val="0.1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E93060-F31F-464D-BC89-2B8EEA20A5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158CEBDF-B86B-41C5-ACEA-DC60D6313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58B2A863-63D8-4991-B06D-61B665E56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2374-487F-4479-80B8-965C450973D7}">
  <dimension ref="A69:M72"/>
  <sheetViews>
    <sheetView workbookViewId="0">
      <selection activeCell="A73" sqref="A73"/>
    </sheetView>
  </sheetViews>
  <sheetFormatPr defaultRowHeight="15" x14ac:dyDescent="0.25"/>
  <sheetData>
    <row r="69" spans="1:13" x14ac:dyDescent="0.25">
      <c r="A69" s="8" t="s">
        <v>13</v>
      </c>
      <c r="B69" s="8"/>
      <c r="C69" s="8"/>
      <c r="D69" s="8"/>
      <c r="E69" s="8"/>
      <c r="F69" s="8"/>
      <c r="G69" s="8"/>
      <c r="H69" s="8"/>
      <c r="I69" s="8"/>
    </row>
    <row r="70" spans="1:13" x14ac:dyDescent="0.25">
      <c r="A70" s="8" t="s">
        <v>14</v>
      </c>
      <c r="B70" s="8"/>
      <c r="C70" s="8"/>
      <c r="D70" s="8"/>
      <c r="E70" s="8"/>
      <c r="F70" s="8"/>
      <c r="G70" s="8"/>
      <c r="H70" s="8"/>
      <c r="I70" s="8"/>
    </row>
    <row r="71" spans="1:13" ht="32.25" customHeight="1" x14ac:dyDescent="0.25">
      <c r="A71" s="14" t="s">
        <v>16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45.75" customHeight="1" x14ac:dyDescent="0.25">
      <c r="A72" s="14" t="s">
        <v>15</v>
      </c>
      <c r="B72" s="14"/>
      <c r="C72" s="14"/>
      <c r="D72" s="14"/>
      <c r="E72" s="14"/>
      <c r="F72" s="14"/>
      <c r="G72" s="14"/>
      <c r="H72" s="14"/>
      <c r="I72" s="14"/>
    </row>
  </sheetData>
  <mergeCells count="2">
    <mergeCell ref="A72:I72"/>
    <mergeCell ref="A71:M71"/>
  </mergeCells>
  <conditionalFormatting sqref="B7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{E2387EB5-2493-4224-A099-A254B3A12FF1}</x14:id>
        </ext>
      </extLst>
    </cfRule>
  </conditionalFormatting>
  <conditionalFormatting sqref="C7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{FC086233-7448-4BDC-B177-5C7EA84A6F0B}</x14:id>
        </ext>
      </extLst>
    </cfRule>
  </conditionalFormatting>
  <conditionalFormatting sqref="D7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{48DCB614-629B-481B-92EF-5A5DF4BD44C9}</x14:id>
        </ext>
      </extLst>
    </cfRule>
  </conditionalFormatting>
  <conditionalFormatting sqref="E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0:I70">
    <cfRule type="iconSet" priority="1">
      <iconSet iconSet="5Arrows">
        <cfvo type="percent" val="0"/>
        <cfvo type="num" val="-0.1"/>
        <cfvo type="num" val="-0.05"/>
        <cfvo type="num" val="0.05"/>
        <cfvo type="num" val="0.1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387EB5-2493-4224-A099-A254B3A12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FC086233-7448-4BDC-B177-5C7EA84A6F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C70</xm:sqref>
        </x14:conditionalFormatting>
        <x14:conditionalFormatting xmlns:xm="http://schemas.microsoft.com/office/excel/2006/main">
          <x14:cfRule type="dataBar" id="{48DCB614-629B-481B-92EF-5A5DF4BD44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FEE6-F088-43D3-989F-F9B00D0CE6FA}">
  <dimension ref="A1"/>
  <sheetViews>
    <sheetView topLeftCell="E10" workbookViewId="0">
      <selection activeCell="W21" sqref="W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AB04-5382-4FA6-9D8F-77B2D484282E}">
  <dimension ref="A1:M28"/>
  <sheetViews>
    <sheetView tabSelected="1" workbookViewId="0">
      <selection activeCell="G26" sqref="G26"/>
    </sheetView>
  </sheetViews>
  <sheetFormatPr defaultRowHeight="15" x14ac:dyDescent="0.25"/>
  <cols>
    <col min="1" max="1" width="14" customWidth="1"/>
    <col min="2" max="2" width="14.140625" customWidth="1"/>
    <col min="3" max="3" width="17.28515625" customWidth="1"/>
    <col min="4" max="4" width="17.85546875" customWidth="1"/>
    <col min="5" max="5" width="16" customWidth="1"/>
    <col min="6" max="6" width="18.28515625" customWidth="1"/>
    <col min="7" max="7" width="20.28515625" customWidth="1"/>
    <col min="8" max="8" width="22.28515625" customWidth="1"/>
    <col min="9" max="9" width="23" customWidth="1"/>
    <col min="10" max="10" width="24" customWidth="1"/>
    <col min="11" max="11" width="26.5703125" customWidth="1"/>
    <col min="12" max="12" width="29.42578125" customWidth="1"/>
    <col min="13" max="13" width="29.5703125" customWidth="1"/>
  </cols>
  <sheetData>
    <row r="1" spans="1:13" x14ac:dyDescent="0.25">
      <c r="A1" s="12"/>
      <c r="B1" s="12" t="s">
        <v>1</v>
      </c>
      <c r="C1" s="12" t="s">
        <v>6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0" t="s">
        <v>19</v>
      </c>
      <c r="B3" s="10">
        <v>62.828704581358643</v>
      </c>
      <c r="C3" s="10">
        <v>736.09460567823339</v>
      </c>
      <c r="D3" s="10">
        <v>80.474889589905473</v>
      </c>
      <c r="E3" s="10">
        <v>986895.80252764618</v>
      </c>
      <c r="F3" s="10">
        <v>6481774.1561514195</v>
      </c>
      <c r="G3" s="10">
        <v>30002846.723974764</v>
      </c>
      <c r="H3" s="10">
        <v>4.2245208884518043E-4</v>
      </c>
      <c r="I3" s="10">
        <v>2.9094215464593258E-3</v>
      </c>
      <c r="J3" s="10">
        <v>1.1063396217833781E-3</v>
      </c>
      <c r="K3" s="10">
        <v>13.120590765024213</v>
      </c>
      <c r="L3" s="10">
        <v>15.537219100230205</v>
      </c>
      <c r="M3" s="10">
        <v>16.643459037028787</v>
      </c>
    </row>
    <row r="4" spans="1:13" x14ac:dyDescent="0.25">
      <c r="A4" s="10" t="s">
        <v>20</v>
      </c>
      <c r="B4" s="10">
        <v>1.2171702150389061</v>
      </c>
      <c r="C4" s="10">
        <v>15.117582957158408</v>
      </c>
      <c r="D4" s="10">
        <v>1.5873265794620681</v>
      </c>
      <c r="E4" s="10">
        <v>55239.767790447077</v>
      </c>
      <c r="F4" s="10">
        <v>144279.06379804938</v>
      </c>
      <c r="G4" s="10">
        <v>1623223.5840570128</v>
      </c>
      <c r="H4" s="10">
        <v>1.9528970387969681E-3</v>
      </c>
      <c r="I4" s="10">
        <v>1.7464864727107865E-3</v>
      </c>
      <c r="J4" s="10">
        <v>2.2302158566679005E-3</v>
      </c>
      <c r="K4" s="10">
        <v>4.6527350371318887E-2</v>
      </c>
      <c r="L4" s="10">
        <v>2.1979508754530815E-2</v>
      </c>
      <c r="M4" s="10">
        <v>4.2002773738085343E-2</v>
      </c>
    </row>
    <row r="5" spans="1:13" x14ac:dyDescent="0.25">
      <c r="A5" s="10" t="s">
        <v>21</v>
      </c>
      <c r="B5" s="10">
        <v>54.3</v>
      </c>
      <c r="C5" s="10">
        <v>709.35</v>
      </c>
      <c r="D5" s="10">
        <v>68.734999999999999</v>
      </c>
      <c r="E5" s="10">
        <v>461770</v>
      </c>
      <c r="F5" s="10">
        <v>5819751</v>
      </c>
      <c r="G5" s="10">
        <v>16933500</v>
      </c>
      <c r="H5" s="10">
        <v>-1.6159553966918782E-3</v>
      </c>
      <c r="I5" s="10">
        <v>1.9929140832594711E-3</v>
      </c>
      <c r="J5" s="10">
        <v>-8.7616822429909859E-4</v>
      </c>
      <c r="K5" s="10">
        <v>13.042822210604806</v>
      </c>
      <c r="L5" s="10">
        <v>15.576766293875034</v>
      </c>
      <c r="M5" s="10">
        <v>16.644804357526326</v>
      </c>
    </row>
    <row r="6" spans="1:13" x14ac:dyDescent="0.25">
      <c r="A6" s="10" t="s">
        <v>22</v>
      </c>
      <c r="B6" s="10">
        <v>57</v>
      </c>
      <c r="C6" s="10">
        <v>280.60000000000002</v>
      </c>
      <c r="D6" s="10">
        <v>57.3</v>
      </c>
      <c r="E6" s="10">
        <v>988330</v>
      </c>
      <c r="F6" s="10" t="e">
        <v>#N/A</v>
      </c>
      <c r="G6" s="10">
        <v>7755500</v>
      </c>
      <c r="H6" s="10">
        <v>0</v>
      </c>
      <c r="I6" s="10">
        <v>0</v>
      </c>
      <c r="J6" s="10">
        <v>2.9955207166853313E-2</v>
      </c>
      <c r="K6" s="10">
        <v>13.803771929058884</v>
      </c>
      <c r="L6" s="10" t="e">
        <v>#N/A</v>
      </c>
      <c r="M6" s="10">
        <v>15.863912827046942</v>
      </c>
    </row>
    <row r="7" spans="1:13" x14ac:dyDescent="0.25">
      <c r="A7" s="10" t="s">
        <v>23</v>
      </c>
      <c r="B7" s="10">
        <v>30.623383376027924</v>
      </c>
      <c r="C7" s="10">
        <v>380.65101257162456</v>
      </c>
      <c r="D7" s="10">
        <v>39.967862023074481</v>
      </c>
      <c r="E7" s="10">
        <v>1389804.454420985</v>
      </c>
      <c r="F7" s="10">
        <v>3632854.0007520225</v>
      </c>
      <c r="G7" s="10">
        <v>40871725.503504977</v>
      </c>
      <c r="H7" s="10">
        <v>4.9095070276940468E-2</v>
      </c>
      <c r="I7" s="10">
        <v>4.3940711129839459E-2</v>
      </c>
      <c r="J7" s="10">
        <v>5.6111096333272166E-2</v>
      </c>
      <c r="K7" s="10">
        <v>1.1706044645909528</v>
      </c>
      <c r="L7" s="10">
        <v>0.55342988935128445</v>
      </c>
      <c r="M7" s="10">
        <v>1.057602819149623</v>
      </c>
    </row>
    <row r="8" spans="1:13" x14ac:dyDescent="0.25">
      <c r="A8" s="10" t="s">
        <v>24</v>
      </c>
      <c r="B8" s="10">
        <v>937.7916093951834</v>
      </c>
      <c r="C8" s="10">
        <v>144895.19337180309</v>
      </c>
      <c r="D8" s="10">
        <v>1597.4299946955191</v>
      </c>
      <c r="E8" s="10">
        <v>1931556421528.4119</v>
      </c>
      <c r="F8" s="10">
        <v>13197628190779.975</v>
      </c>
      <c r="G8" s="10">
        <v>1670497945633859.3</v>
      </c>
      <c r="H8" s="10">
        <v>2.4103259254977237E-3</v>
      </c>
      <c r="I8" s="10">
        <v>1.9307860945959971E-3</v>
      </c>
      <c r="J8" s="10">
        <v>3.1484551317217491E-3</v>
      </c>
      <c r="K8" s="10">
        <v>1.3703148125202711</v>
      </c>
      <c r="L8" s="10">
        <v>0.30628464242737496</v>
      </c>
      <c r="M8" s="10">
        <v>1.1185237230732301</v>
      </c>
    </row>
    <row r="9" spans="1:13" x14ac:dyDescent="0.25">
      <c r="A9" s="10" t="s">
        <v>25</v>
      </c>
      <c r="B9" s="10">
        <v>3.0397843115335261</v>
      </c>
      <c r="C9" s="10">
        <v>0.22416143006461686</v>
      </c>
      <c r="D9" s="10">
        <v>1.197922921122724</v>
      </c>
      <c r="E9" s="10">
        <v>13.510812509737857</v>
      </c>
      <c r="F9" s="10">
        <v>4.3291202899971291</v>
      </c>
      <c r="G9" s="10">
        <v>17.775402032785959</v>
      </c>
      <c r="H9" s="10">
        <v>4.4297586826322899</v>
      </c>
      <c r="I9" s="10">
        <v>2.0924140777580833</v>
      </c>
      <c r="J9" s="10">
        <v>17.845308106077383</v>
      </c>
      <c r="K9" s="10">
        <v>-0.31336365718652059</v>
      </c>
      <c r="L9" s="10">
        <v>-2.7292619029459786E-3</v>
      </c>
      <c r="M9" s="10">
        <v>-0.26670271642124099</v>
      </c>
    </row>
    <row r="10" spans="1:13" x14ac:dyDescent="0.25">
      <c r="A10" s="10" t="s">
        <v>26</v>
      </c>
      <c r="B10" s="10">
        <v>1.8078996475858318</v>
      </c>
      <c r="C10" s="10">
        <v>0.832296523694246</v>
      </c>
      <c r="D10" s="10">
        <v>1.3430531790752771</v>
      </c>
      <c r="E10" s="10">
        <v>3.1947230177402726</v>
      </c>
      <c r="F10" s="10">
        <v>1.5251671410401879</v>
      </c>
      <c r="G10" s="10">
        <v>3.6436847205917497</v>
      </c>
      <c r="H10" s="10">
        <v>0.13916268622450523</v>
      </c>
      <c r="I10" s="10">
        <v>-0.21728120601541526</v>
      </c>
      <c r="J10" s="10">
        <v>0.83661262595296793</v>
      </c>
      <c r="K10" s="10">
        <v>0.12943597227568143</v>
      </c>
      <c r="L10" s="10">
        <v>-0.19776247603815747</v>
      </c>
      <c r="M10" s="10">
        <v>0.15817025713488247</v>
      </c>
    </row>
    <row r="11" spans="1:13" x14ac:dyDescent="0.25">
      <c r="A11" s="10" t="s">
        <v>27</v>
      </c>
      <c r="B11" s="10">
        <v>153.94999999999999</v>
      </c>
      <c r="C11" s="10">
        <v>1671.4</v>
      </c>
      <c r="D11" s="10">
        <v>187.9</v>
      </c>
      <c r="E11" s="10">
        <v>11089200</v>
      </c>
      <c r="F11" s="10">
        <v>28763534</v>
      </c>
      <c r="G11" s="10">
        <v>336136200</v>
      </c>
      <c r="H11" s="10">
        <v>0.54250267419239129</v>
      </c>
      <c r="I11" s="10">
        <v>0.35838527930951813</v>
      </c>
      <c r="J11" s="10">
        <v>0.8862117061377468</v>
      </c>
      <c r="K11" s="10">
        <v>6.8698138166227505</v>
      </c>
      <c r="L11" s="10">
        <v>3.5479936759566808</v>
      </c>
      <c r="M11" s="10">
        <v>5.4622783661912582</v>
      </c>
    </row>
    <row r="12" spans="1:13" x14ac:dyDescent="0.25">
      <c r="A12" s="10" t="s">
        <v>28</v>
      </c>
      <c r="B12" s="10">
        <v>24.05</v>
      </c>
      <c r="C12" s="10">
        <v>209.8</v>
      </c>
      <c r="D12" s="10">
        <v>25.1</v>
      </c>
      <c r="E12" s="10">
        <v>11530</v>
      </c>
      <c r="F12" s="10">
        <v>852416</v>
      </c>
      <c r="G12" s="10">
        <v>1432600</v>
      </c>
      <c r="H12" s="10">
        <v>-0.22007141514752868</v>
      </c>
      <c r="I12" s="10">
        <v>-0.20348837209302326</v>
      </c>
      <c r="J12" s="10">
        <v>-0.34039497307001793</v>
      </c>
      <c r="K12" s="10">
        <v>9.3527076132631048</v>
      </c>
      <c r="L12" s="10">
        <v>13.655829949560703</v>
      </c>
      <c r="M12" s="10">
        <v>14.175001533162488</v>
      </c>
    </row>
    <row r="13" spans="1:13" x14ac:dyDescent="0.25">
      <c r="A13" s="10" t="s">
        <v>29</v>
      </c>
      <c r="B13" s="10">
        <v>178</v>
      </c>
      <c r="C13" s="10">
        <v>1881.2</v>
      </c>
      <c r="D13" s="10">
        <v>213</v>
      </c>
      <c r="E13" s="10">
        <v>11100730</v>
      </c>
      <c r="F13" s="10">
        <v>29615950</v>
      </c>
      <c r="G13" s="10">
        <v>337568800</v>
      </c>
      <c r="H13" s="10">
        <v>0.32243125904486258</v>
      </c>
      <c r="I13" s="10">
        <v>0.15489690721649491</v>
      </c>
      <c r="J13" s="10">
        <v>0.54581673306772893</v>
      </c>
      <c r="K13" s="10">
        <v>16.222521429885855</v>
      </c>
      <c r="L13" s="10">
        <v>17.203823625517384</v>
      </c>
      <c r="M13" s="10">
        <v>19.637279899353747</v>
      </c>
    </row>
    <row r="14" spans="1:13" x14ac:dyDescent="0.25">
      <c r="A14" s="10" t="s">
        <v>30</v>
      </c>
      <c r="B14" s="10">
        <v>39770.570000000022</v>
      </c>
      <c r="C14" s="10">
        <v>466683.98</v>
      </c>
      <c r="D14" s="10">
        <v>51021.080000000067</v>
      </c>
      <c r="E14" s="10">
        <v>624705043</v>
      </c>
      <c r="F14" s="10">
        <v>4109444815</v>
      </c>
      <c r="G14" s="10">
        <v>19021804823</v>
      </c>
      <c r="H14" s="10">
        <v>0.26698972015015404</v>
      </c>
      <c r="I14" s="10">
        <v>1.8416638389087532</v>
      </c>
      <c r="J14" s="10">
        <v>0.70031298058887836</v>
      </c>
      <c r="K14" s="10">
        <v>8305.3339542603262</v>
      </c>
      <c r="L14" s="10">
        <v>9850.5969095459495</v>
      </c>
      <c r="M14" s="10">
        <v>10551.953029476252</v>
      </c>
    </row>
    <row r="15" spans="1:13" ht="15.75" thickBot="1" x14ac:dyDescent="0.3">
      <c r="A15" s="11" t="s">
        <v>31</v>
      </c>
      <c r="B15" s="11">
        <v>633</v>
      </c>
      <c r="C15" s="11">
        <v>634</v>
      </c>
      <c r="D15" s="11">
        <v>634</v>
      </c>
      <c r="E15" s="11">
        <v>633</v>
      </c>
      <c r="F15" s="11">
        <v>634</v>
      </c>
      <c r="G15" s="11">
        <v>634</v>
      </c>
      <c r="H15" s="10">
        <v>632</v>
      </c>
      <c r="I15" s="11">
        <v>633</v>
      </c>
      <c r="J15" s="11">
        <v>633</v>
      </c>
      <c r="K15" s="11">
        <v>633</v>
      </c>
      <c r="L15" s="11">
        <v>634</v>
      </c>
      <c r="M15" s="11">
        <v>634</v>
      </c>
    </row>
    <row r="16" spans="1:13" ht="29.25" customHeight="1" x14ac:dyDescent="0.25">
      <c r="B16" s="10"/>
      <c r="C16" s="10"/>
      <c r="D16" s="10"/>
      <c r="E16" s="10"/>
      <c r="F16" s="10"/>
      <c r="G16" s="10"/>
      <c r="H16" s="9"/>
    </row>
    <row r="17" spans="1:8" x14ac:dyDescent="0.25">
      <c r="A17" s="13" t="s">
        <v>41</v>
      </c>
      <c r="B17" s="10">
        <f>635-1</f>
        <v>634</v>
      </c>
      <c r="C17" s="13">
        <v>0.05</v>
      </c>
      <c r="D17" s="13">
        <f xml:space="preserve"> _xlfn.T.INV.2T(0.05, 634)</f>
        <v>1.9637127692177183</v>
      </c>
      <c r="E17" s="13"/>
      <c r="F17" s="13"/>
      <c r="G17" s="13"/>
      <c r="H17" s="13"/>
    </row>
    <row r="18" spans="1:8" x14ac:dyDescent="0.25">
      <c r="A18" s="13" t="s">
        <v>42</v>
      </c>
      <c r="B18" s="13" t="s">
        <v>43</v>
      </c>
      <c r="C18" s="13" t="s">
        <v>44</v>
      </c>
      <c r="D18" s="13"/>
      <c r="E18" s="13"/>
      <c r="F18" s="13"/>
      <c r="G18" s="13"/>
      <c r="H18" s="13"/>
    </row>
    <row r="19" spans="1:8" x14ac:dyDescent="0.25">
      <c r="A19" s="13">
        <f>H3-((D17*H4)/SQRT(635))</f>
        <v>2.7026757950741447E-4</v>
      </c>
      <c r="B19" s="13">
        <f>I3-((D17*I4)/SQRT(635))</f>
        <v>2.7733221097587259E-3</v>
      </c>
      <c r="C19" s="13">
        <f>J3-((D17*J4)/SQRT(635))</f>
        <v>9.3254433246623563E-4</v>
      </c>
      <c r="D19" s="13"/>
      <c r="E19" s="13"/>
      <c r="F19" s="13"/>
      <c r="G19" s="13"/>
      <c r="H19" s="13"/>
    </row>
    <row r="20" spans="1:8" x14ac:dyDescent="0.25">
      <c r="A20" s="13">
        <f>H3+((D17*H4)/SQRT(635))</f>
        <v>5.7463659818294643E-4</v>
      </c>
      <c r="B20" s="13">
        <f>I3+((D17*I4)/SQRT(635))</f>
        <v>3.0455209831599258E-3</v>
      </c>
      <c r="C20" s="13">
        <f>J7+((D17*J8)/SQRT(635))</f>
        <v>5.6356447772633357E-2</v>
      </c>
      <c r="D20" s="13"/>
      <c r="E20" s="13"/>
      <c r="F20" s="13"/>
      <c r="G20" s="13"/>
      <c r="H20" s="13"/>
    </row>
    <row r="21" spans="1:8" x14ac:dyDescent="0.25">
      <c r="A21" s="13"/>
      <c r="B21" s="13"/>
      <c r="C21" s="13"/>
      <c r="D21" s="13"/>
      <c r="E21" s="13"/>
      <c r="F21" s="13"/>
      <c r="G21" s="13"/>
      <c r="H21" s="13"/>
    </row>
    <row r="22" spans="1:8" x14ac:dyDescent="0.25">
      <c r="A22" s="13"/>
      <c r="B22" s="13"/>
      <c r="C22" s="13"/>
      <c r="D22" s="13"/>
      <c r="E22" s="13"/>
      <c r="F22" s="13"/>
      <c r="G22" s="13"/>
      <c r="H22" s="13"/>
    </row>
    <row r="23" spans="1:8" x14ac:dyDescent="0.25">
      <c r="A23" s="13"/>
      <c r="B23" s="13"/>
      <c r="C23" s="13"/>
      <c r="D23" s="13"/>
      <c r="E23" s="13"/>
      <c r="F23" s="13"/>
      <c r="G23" s="13"/>
      <c r="H23" s="13"/>
    </row>
    <row r="24" spans="1:8" x14ac:dyDescent="0.25">
      <c r="A24" s="13"/>
      <c r="B24" s="13"/>
      <c r="C24" s="13"/>
      <c r="D24" s="13"/>
      <c r="E24" s="13"/>
      <c r="F24" s="13"/>
      <c r="G24" s="13"/>
      <c r="H24" s="13"/>
    </row>
    <row r="25" spans="1:8" x14ac:dyDescent="0.25">
      <c r="A25" s="13"/>
      <c r="B25" s="13"/>
      <c r="C25" s="13"/>
      <c r="D25" s="13"/>
      <c r="E25" s="13"/>
      <c r="F25" s="13"/>
      <c r="G25" s="13"/>
      <c r="H25" s="13"/>
    </row>
    <row r="26" spans="1:8" x14ac:dyDescent="0.25">
      <c r="B26" s="13"/>
    </row>
    <row r="27" spans="1:8" x14ac:dyDescent="0.25">
      <c r="B27" s="13"/>
    </row>
    <row r="28" spans="1:8" x14ac:dyDescent="0.25">
      <c r="B28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50D-8369-4A74-AFBC-6494F8FCCC59}">
  <dimension ref="A1"/>
  <sheetViews>
    <sheetView workbookViewId="0">
      <selection activeCell="I16" sqref="I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4731-6D94-487B-87C6-33043400DABC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2A9E-D127-4D1B-A8A7-488A32858917}">
  <dimension ref="A1"/>
  <sheetViews>
    <sheetView topLeftCell="B31" workbookViewId="0">
      <selection activeCell="B47" sqref="B4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Данные</vt:lpstr>
      <vt:lpstr>Графики</vt:lpstr>
      <vt:lpstr>Диаграммы рассеяния</vt:lpstr>
      <vt:lpstr>Описательная статистика</vt:lpstr>
      <vt:lpstr>Диаграммы размахов цен, объёмов</vt:lpstr>
      <vt:lpstr>Диаграмма размаха доходностей</vt:lpstr>
      <vt:lpstr>Преобразование знаков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Дервук</dc:creator>
  <cp:lastModifiedBy>Максим Дервук</cp:lastModifiedBy>
  <dcterms:created xsi:type="dcterms:W3CDTF">2022-04-05T23:24:27Z</dcterms:created>
  <dcterms:modified xsi:type="dcterms:W3CDTF">2022-05-26T21:42:49Z</dcterms:modified>
</cp:coreProperties>
</file>