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xim\OneDrive\Рабочий стол\Финка\анал\"/>
    </mc:Choice>
  </mc:AlternateContent>
  <xr:revisionPtr revIDLastSave="0" documentId="13_ncr:1_{D7AEC1BE-A25C-4E9F-912C-08D331F5E60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A18" i="1"/>
  <c r="C18" i="1" s="1"/>
  <c r="A28" i="1"/>
  <c r="C28" i="1" s="1"/>
  <c r="I23" i="1"/>
  <c r="D25" i="1" s="1"/>
  <c r="H23" i="1"/>
  <c r="C4" i="1"/>
  <c r="D4" i="1"/>
  <c r="E4" i="1"/>
  <c r="F4" i="1"/>
  <c r="G4" i="1"/>
  <c r="B4" i="1"/>
  <c r="H3" i="1"/>
  <c r="H2" i="1"/>
  <c r="C6" i="1" l="1"/>
  <c r="G25" i="1"/>
  <c r="C25" i="1"/>
  <c r="F24" i="1"/>
  <c r="E24" i="1"/>
  <c r="D24" i="1"/>
  <c r="H4" i="1"/>
  <c r="B25" i="1"/>
  <c r="B24" i="1"/>
  <c r="G24" i="1"/>
  <c r="F25" i="1"/>
  <c r="E25" i="1"/>
  <c r="C13" i="1" l="1"/>
  <c r="D13" i="1" s="1"/>
  <c r="E13" i="1" s="1"/>
  <c r="F13" i="1" s="1"/>
  <c r="C14" i="1"/>
  <c r="D14" i="1" s="1"/>
  <c r="E14" i="1" s="1"/>
  <c r="F14" i="1" s="1"/>
  <c r="C9" i="1"/>
  <c r="D9" i="1" s="1"/>
  <c r="E9" i="1" s="1"/>
  <c r="F9" i="1" s="1"/>
  <c r="C10" i="1"/>
  <c r="D10" i="1" s="1"/>
  <c r="E10" i="1" s="1"/>
  <c r="F10" i="1" s="1"/>
  <c r="C11" i="1"/>
  <c r="D11" i="1" s="1"/>
  <c r="E11" i="1" s="1"/>
  <c r="F11" i="1" s="1"/>
  <c r="C12" i="1"/>
  <c r="D12" i="1" s="1"/>
  <c r="E12" i="1" s="1"/>
  <c r="F12" i="1" s="1"/>
  <c r="H25" i="1"/>
  <c r="H24" i="1"/>
  <c r="I24" i="1"/>
  <c r="F15" i="1" l="1"/>
</calcChain>
</file>

<file path=xl/sharedStrings.xml><?xml version="1.0" encoding="utf-8"?>
<sst xmlns="http://schemas.openxmlformats.org/spreadsheetml/2006/main" count="27" uniqueCount="16">
  <si>
    <t>xi</t>
  </si>
  <si>
    <t>Сумма</t>
  </si>
  <si>
    <t>ni</t>
  </si>
  <si>
    <t>xi*ni</t>
  </si>
  <si>
    <t>xi^2*ni</t>
  </si>
  <si>
    <t xml:space="preserve">Число степеней свободы </t>
  </si>
  <si>
    <t>Критическая точка распределения</t>
  </si>
  <si>
    <t>Среднее</t>
  </si>
  <si>
    <t>pi</t>
  </si>
  <si>
    <t>(ni-ni')^2/ni'</t>
  </si>
  <si>
    <t>Уровень значимости</t>
  </si>
  <si>
    <t>Выборочное среднее</t>
  </si>
  <si>
    <t>ni'</t>
  </si>
  <si>
    <t>(ni-ni')^2</t>
  </si>
  <si>
    <t>гипотеза Н0 неверна : 487.27 &gt; 13,3</t>
  </si>
  <si>
    <t>гипотеза Н1 верна : 5,9 &lt; 11,07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</si>
</sst>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/>
    <xf numFmtId="0" fontId="4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0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6" xfId="0" applyNumberFormat="1" applyFont="1" applyBorder="1"/>
    <xf numFmtId="0" fontId="3" fillId="0" borderId="3" xfId="0" applyNumberFormat="1" applyFont="1" applyBorder="1"/>
    <xf numFmtId="0" fontId="3" fillId="0" borderId="9" xfId="0" applyNumberFormat="1" applyFont="1" applyBorder="1"/>
    <xf numFmtId="0" fontId="3" fillId="0" borderId="0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5" fillId="0" borderId="0" xfId="0" applyFont="1" applyAlignment="1"/>
    <xf numFmtId="0" fontId="1" fillId="0" borderId="0" xfId="0" applyFont="1"/>
    <xf numFmtId="0" fontId="3" fillId="0" borderId="12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0" xfId="0" applyFont="1"/>
    <xf numFmtId="0" fontId="1" fillId="0" borderId="18" xfId="0" applyFont="1" applyBorder="1" applyAlignment="1"/>
    <xf numFmtId="0" fontId="2" fillId="0" borderId="18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workbookViewId="0">
      <selection activeCell="D33" sqref="D33"/>
    </sheetView>
  </sheetViews>
  <sheetFormatPr defaultRowHeight="15" x14ac:dyDescent="0.25"/>
  <cols>
    <col min="1" max="1" width="10" customWidth="1"/>
    <col min="2" max="2" width="14.42578125" customWidth="1"/>
    <col min="3" max="3" width="14.85546875" customWidth="1"/>
    <col min="5" max="5" width="11.140625" customWidth="1"/>
    <col min="6" max="6" width="13" customWidth="1"/>
    <col min="8" max="8" width="7.85546875" customWidth="1"/>
  </cols>
  <sheetData>
    <row r="1" spans="1:18" ht="16.5" thickTop="1" thickBot="1" x14ac:dyDescent="0.3">
      <c r="A1" s="11" t="s">
        <v>0</v>
      </c>
      <c r="B1" s="13">
        <v>0</v>
      </c>
      <c r="C1" s="15">
        <v>1</v>
      </c>
      <c r="D1" s="13">
        <v>2</v>
      </c>
      <c r="E1" s="17">
        <v>3</v>
      </c>
      <c r="F1" s="17">
        <v>4</v>
      </c>
      <c r="G1" s="10">
        <v>5</v>
      </c>
      <c r="H1" s="6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6.5" thickTop="1" thickBot="1" x14ac:dyDescent="0.3">
      <c r="A2" s="11" t="s">
        <v>2</v>
      </c>
      <c r="B2" s="13">
        <v>71</v>
      </c>
      <c r="C2" s="15">
        <v>90</v>
      </c>
      <c r="D2" s="13">
        <v>63</v>
      </c>
      <c r="E2" s="17">
        <v>51</v>
      </c>
      <c r="F2" s="17">
        <v>20</v>
      </c>
      <c r="G2" s="9">
        <v>5</v>
      </c>
      <c r="H2" s="7">
        <f>SUM(B2:G2)</f>
        <v>300</v>
      </c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6.5" thickTop="1" thickBot="1" x14ac:dyDescent="0.3">
      <c r="A3" s="12" t="s">
        <v>3</v>
      </c>
      <c r="B3" s="14">
        <v>0</v>
      </c>
      <c r="C3" s="16">
        <v>90</v>
      </c>
      <c r="D3" s="14">
        <v>126</v>
      </c>
      <c r="E3" s="18">
        <v>153</v>
      </c>
      <c r="F3" s="18">
        <v>80</v>
      </c>
      <c r="G3" s="9">
        <v>25</v>
      </c>
      <c r="H3" s="7">
        <f>SUM(B3:G3)</f>
        <v>474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.5" thickTop="1" thickBot="1" x14ac:dyDescent="0.3">
      <c r="A4" s="12" t="s">
        <v>4</v>
      </c>
      <c r="B4" s="14">
        <f>B1^2*B2</f>
        <v>0</v>
      </c>
      <c r="C4" s="16">
        <f t="shared" ref="C4:G4" si="0">C1^2*C2</f>
        <v>90</v>
      </c>
      <c r="D4" s="14">
        <f t="shared" si="0"/>
        <v>252</v>
      </c>
      <c r="E4" s="18">
        <f t="shared" si="0"/>
        <v>459</v>
      </c>
      <c r="F4" s="18">
        <f t="shared" si="0"/>
        <v>320</v>
      </c>
      <c r="G4" s="8">
        <f t="shared" si="0"/>
        <v>125</v>
      </c>
      <c r="H4" s="7">
        <f>SUM(B4:G4)</f>
        <v>1246</v>
      </c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5.75" thickTop="1" x14ac:dyDescent="0.25">
      <c r="A5" s="1"/>
      <c r="B5" s="32"/>
      <c r="C5" s="32"/>
      <c r="D5" s="1"/>
      <c r="E5" s="1"/>
      <c r="F5" s="1"/>
      <c r="G5" s="1"/>
      <c r="H5" s="5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7.25" customHeight="1" x14ac:dyDescent="0.25">
      <c r="A6" s="37" t="s">
        <v>11</v>
      </c>
      <c r="B6" s="38"/>
      <c r="C6" s="36">
        <f>H3/H2</f>
        <v>1.58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20" t="s">
        <v>0</v>
      </c>
      <c r="B8" s="20" t="s">
        <v>2</v>
      </c>
      <c r="C8" s="22" t="s">
        <v>8</v>
      </c>
      <c r="D8" s="21" t="s">
        <v>12</v>
      </c>
      <c r="E8" s="21" t="s">
        <v>13</v>
      </c>
      <c r="F8" s="21" t="s">
        <v>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20">
        <v>0</v>
      </c>
      <c r="B9" s="20">
        <v>71</v>
      </c>
      <c r="C9" s="23">
        <f>$C$6^A9/FACT(A9)*EXP(-1*$C$6)</f>
        <v>0.20597509820488344</v>
      </c>
      <c r="D9" s="21">
        <f>C9*1000</f>
        <v>205.97509820488344</v>
      </c>
      <c r="E9" s="21">
        <f>(B9-D9)^2</f>
        <v>18218.277135417928</v>
      </c>
      <c r="F9" s="21">
        <f>E9/D9</f>
        <v>88.448930449331343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20">
        <v>1</v>
      </c>
      <c r="B10" s="20">
        <v>90</v>
      </c>
      <c r="C10" s="23">
        <f t="shared" ref="C10:C14" si="1">$C$6^A10/FACT(A10)*EXP(-1*$C$6)</f>
        <v>0.32544065516371584</v>
      </c>
      <c r="D10" s="21">
        <f t="shared" ref="D10:D14" si="2">C10*1000</f>
        <v>325.44065516371586</v>
      </c>
      <c r="E10" s="21">
        <f t="shared" ref="E10:E14" si="3">(B10-D10)^2</f>
        <v>55432.302103919763</v>
      </c>
      <c r="F10" s="21">
        <f t="shared" ref="F10:F14" si="4">E10/D10</f>
        <v>170.3299855884141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1">
        <v>2</v>
      </c>
      <c r="B11" s="11">
        <v>63</v>
      </c>
      <c r="C11" s="24">
        <f t="shared" si="1"/>
        <v>0.25709811757933554</v>
      </c>
      <c r="D11" s="17">
        <f t="shared" si="2"/>
        <v>257.09811757933556</v>
      </c>
      <c r="E11" s="17">
        <f t="shared" si="3"/>
        <v>37674.079247841575</v>
      </c>
      <c r="F11" s="17">
        <f t="shared" si="4"/>
        <v>146.53580353895853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2">
        <v>3</v>
      </c>
      <c r="B12" s="12">
        <v>51</v>
      </c>
      <c r="C12" s="25">
        <f t="shared" si="1"/>
        <v>0.13540500859178339</v>
      </c>
      <c r="D12" s="18">
        <f t="shared" si="2"/>
        <v>135.4050085917834</v>
      </c>
      <c r="E12" s="18">
        <f t="shared" si="3"/>
        <v>7124.2054753790298</v>
      </c>
      <c r="F12" s="18">
        <f t="shared" si="4"/>
        <v>52.61404692094483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2">
        <v>4</v>
      </c>
      <c r="B13" s="12">
        <v>20</v>
      </c>
      <c r="C13" s="25">
        <f t="shared" si="1"/>
        <v>5.3484978393754448E-2</v>
      </c>
      <c r="D13" s="18">
        <f t="shared" si="2"/>
        <v>53.484978393754446</v>
      </c>
      <c r="E13" s="18">
        <f t="shared" si="3"/>
        <v>1121.2437780302021</v>
      </c>
      <c r="F13" s="18">
        <f t="shared" si="4"/>
        <v>20.963713769792456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2">
        <v>5</v>
      </c>
      <c r="B14" s="12">
        <v>5</v>
      </c>
      <c r="C14" s="25">
        <f t="shared" si="1"/>
        <v>1.6901253172426408E-2</v>
      </c>
      <c r="D14" s="18">
        <f t="shared" si="2"/>
        <v>16.901253172426408</v>
      </c>
      <c r="E14" s="18">
        <f t="shared" si="3"/>
        <v>141.63982707418964</v>
      </c>
      <c r="F14" s="18">
        <f t="shared" si="4"/>
        <v>8.3804334287630393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2"/>
      <c r="B15" s="12"/>
      <c r="C15" s="14"/>
      <c r="D15" s="18"/>
      <c r="E15" s="18" t="s">
        <v>1</v>
      </c>
      <c r="F15" s="18">
        <f>SUM(F9:F14)</f>
        <v>487.27291369620423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19" t="s">
        <v>10</v>
      </c>
      <c r="B16" s="1"/>
      <c r="C16" s="1">
        <v>0.01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1" t="s">
        <v>5</v>
      </c>
      <c r="B17" s="31"/>
      <c r="C17" s="15" t="s">
        <v>6</v>
      </c>
      <c r="D17" s="35"/>
      <c r="E17" s="3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2">
        <f>A14-1</f>
        <v>4</v>
      </c>
      <c r="B18" s="16"/>
      <c r="C18" s="12">
        <f>_xlfn.CHISQ.INV.RT(C16,A18)</f>
        <v>13.276704135987623</v>
      </c>
      <c r="D18" s="33"/>
      <c r="E18" s="3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 thickBot="1" x14ac:dyDescent="0.3">
      <c r="A20" s="40" t="s">
        <v>14</v>
      </c>
      <c r="B20" s="41"/>
      <c r="C20" s="41"/>
      <c r="D20" s="29"/>
      <c r="E20" s="29"/>
      <c r="F20" s="29"/>
      <c r="G20" s="29"/>
      <c r="H20" s="29"/>
      <c r="I20" s="29"/>
      <c r="J20" s="29"/>
      <c r="K20" s="1"/>
      <c r="L20" s="1"/>
      <c r="M20" s="1"/>
      <c r="N20" s="1"/>
      <c r="O20" s="1"/>
      <c r="P20" s="1"/>
      <c r="Q20" s="1"/>
      <c r="R20" s="1"/>
    </row>
    <row r="21" spans="1:18" ht="15.75" thickTop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20" t="s">
        <v>0</v>
      </c>
      <c r="B22" s="20">
        <v>1</v>
      </c>
      <c r="C22" s="20">
        <v>2</v>
      </c>
      <c r="D22" s="20">
        <v>3</v>
      </c>
      <c r="E22" s="22">
        <v>4</v>
      </c>
      <c r="F22" s="21">
        <v>5</v>
      </c>
      <c r="G22" s="21">
        <v>6</v>
      </c>
      <c r="H22" s="21" t="s">
        <v>1</v>
      </c>
      <c r="I22" s="21" t="s">
        <v>7</v>
      </c>
      <c r="J22" s="1"/>
      <c r="K22" s="4"/>
      <c r="L22" s="4"/>
      <c r="M22" s="4"/>
      <c r="N22" s="4"/>
      <c r="O22" s="4"/>
      <c r="P22" s="4"/>
      <c r="Q22" s="4"/>
      <c r="R22" s="4"/>
    </row>
    <row r="23" spans="1:18" x14ac:dyDescent="0.25">
      <c r="A23" s="11" t="s">
        <v>2</v>
      </c>
      <c r="B23" s="11">
        <v>23</v>
      </c>
      <c r="C23" s="11">
        <v>17</v>
      </c>
      <c r="D23" s="11">
        <v>21</v>
      </c>
      <c r="E23" s="13">
        <v>19</v>
      </c>
      <c r="F23" s="17">
        <v>27</v>
      </c>
      <c r="G23" s="17">
        <v>13</v>
      </c>
      <c r="H23" s="27">
        <f>SUM(B23:G23)</f>
        <v>120</v>
      </c>
      <c r="I23" s="17">
        <f>AVERAGE(B23:G23)</f>
        <v>20</v>
      </c>
      <c r="J23" s="1"/>
      <c r="K23" s="4"/>
      <c r="L23" s="4"/>
      <c r="M23" s="4"/>
      <c r="N23" s="4"/>
      <c r="O23" s="4"/>
      <c r="P23" s="4"/>
      <c r="Q23" s="4"/>
      <c r="R23" s="4"/>
    </row>
    <row r="24" spans="1:18" x14ac:dyDescent="0.25">
      <c r="A24" s="12" t="s">
        <v>8</v>
      </c>
      <c r="B24" s="12">
        <f>B23/$H$2</f>
        <v>7.6666666666666661E-2</v>
      </c>
      <c r="C24" s="12">
        <f>C23/$H$2</f>
        <v>5.6666666666666664E-2</v>
      </c>
      <c r="D24" s="12">
        <f t="shared" ref="D24:G24" si="5">D23/$H$2</f>
        <v>7.0000000000000007E-2</v>
      </c>
      <c r="E24" s="14">
        <f t="shared" si="5"/>
        <v>6.3333333333333339E-2</v>
      </c>
      <c r="F24" s="18">
        <f t="shared" si="5"/>
        <v>0.09</v>
      </c>
      <c r="G24" s="18">
        <f t="shared" si="5"/>
        <v>4.3333333333333335E-2</v>
      </c>
      <c r="H24" s="28">
        <f t="shared" ref="H24:H25" si="6">SUM(B24:G24)</f>
        <v>0.4</v>
      </c>
      <c r="I24" s="18">
        <f>AVERAGE(B24:G24)</f>
        <v>6.6666666666666666E-2</v>
      </c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2" t="s">
        <v>9</v>
      </c>
      <c r="B25" s="12">
        <f>(B23-$I$23)^2/$I$23</f>
        <v>0.45</v>
      </c>
      <c r="C25" s="12">
        <f t="shared" ref="C25:G25" si="7">(C23-$I$23)^2/$I$23</f>
        <v>0.45</v>
      </c>
      <c r="D25" s="12">
        <f t="shared" si="7"/>
        <v>0.05</v>
      </c>
      <c r="E25" s="14">
        <f t="shared" si="7"/>
        <v>0.05</v>
      </c>
      <c r="F25" s="18">
        <f t="shared" si="7"/>
        <v>2.4500000000000002</v>
      </c>
      <c r="G25" s="18">
        <f t="shared" si="7"/>
        <v>2.4500000000000002</v>
      </c>
      <c r="H25" s="28">
        <f t="shared" si="6"/>
        <v>5.9</v>
      </c>
      <c r="I25" s="18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26" t="s">
        <v>10</v>
      </c>
      <c r="B26" s="26"/>
      <c r="C26" s="1">
        <v>0.05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1" t="s">
        <v>5</v>
      </c>
      <c r="B27" s="31"/>
      <c r="C27" s="11" t="s">
        <v>6</v>
      </c>
      <c r="D27" s="35"/>
      <c r="E27" s="3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5">
        <f>G22-1</f>
        <v>5</v>
      </c>
      <c r="B28" s="15"/>
      <c r="C28" s="12">
        <f>_xlfn.CHISQ.INV.RT(C26,A28)</f>
        <v>11.070497693516353</v>
      </c>
      <c r="D28" s="33"/>
      <c r="E28" s="3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3"/>
      <c r="B29" s="3"/>
      <c r="C29" s="3"/>
      <c r="D29" s="2"/>
      <c r="E29" s="2"/>
      <c r="F29" s="2"/>
      <c r="G29" s="2"/>
      <c r="H29" s="2"/>
      <c r="I29" s="2"/>
      <c r="J29" s="2"/>
      <c r="K29" s="2"/>
      <c r="L29" s="2"/>
      <c r="M29" s="1"/>
      <c r="N29" s="1"/>
      <c r="O29" s="1"/>
      <c r="P29" s="1"/>
      <c r="Q29" s="1"/>
      <c r="R29" s="1"/>
    </row>
    <row r="30" spans="1:18" ht="15.75" thickBot="1" x14ac:dyDescent="0.3">
      <c r="A30" s="40" t="s">
        <v>15</v>
      </c>
      <c r="B30" s="41"/>
      <c r="C30" s="41"/>
      <c r="D30" s="29"/>
      <c r="E30" s="29"/>
      <c r="F30" s="29"/>
      <c r="G30" s="29"/>
      <c r="H30" s="29"/>
      <c r="I30" s="29"/>
      <c r="J30" s="29"/>
      <c r="K30" s="1"/>
      <c r="L30" s="1"/>
      <c r="M30" s="1"/>
      <c r="N30" s="1"/>
      <c r="O30" s="1"/>
      <c r="P30" s="1"/>
      <c r="Q30" s="1"/>
      <c r="R30" s="1"/>
    </row>
    <row r="31" spans="1:18" ht="15.75" thickTop="1" x14ac:dyDescent="0.25">
      <c r="A31" s="30"/>
      <c r="B31" s="30"/>
      <c r="C31" s="30"/>
    </row>
    <row r="33" spans="4:4" x14ac:dyDescent="0.25">
      <c r="D33" s="39"/>
    </row>
  </sheetData>
  <mergeCells count="4">
    <mergeCell ref="A6:B6"/>
    <mergeCell ref="K22:R22"/>
    <mergeCell ref="K23:R23"/>
    <mergeCell ref="A26:B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Дервук</dc:creator>
  <cp:lastModifiedBy>Максим Дервук</cp:lastModifiedBy>
  <dcterms:created xsi:type="dcterms:W3CDTF">2015-06-05T18:19:34Z</dcterms:created>
  <dcterms:modified xsi:type="dcterms:W3CDTF">2022-05-28T14:30:58Z</dcterms:modified>
</cp:coreProperties>
</file>