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Ex13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14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15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16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17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Ex18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drawings/drawing5.xml" ContentType="application/vnd.openxmlformats-officedocument.drawing+xml"/>
  <Override PartName="/xl/charts/chartEx19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1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1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Soloviev\OneDrive\Documents\ТВМС-2017\Готовое\Файлы\"/>
    </mc:Choice>
  </mc:AlternateContent>
  <xr:revisionPtr revIDLastSave="0" documentId="11_03B07A63A7E774D972E33142C6F89C2F6F5233FC" xr6:coauthVersionLast="31" xr6:coauthVersionMax="31" xr10:uidLastSave="{00000000-0000-0000-0000-000000000000}"/>
  <bookViews>
    <workbookView xWindow="0" yWindow="0" windowWidth="19200" windowHeight="7350" firstSheet="6" activeTab="6" xr2:uid="{00000000-000D-0000-FFFF-FFFF00000000}"/>
  </bookViews>
  <sheets>
    <sheet name="Данные" sheetId="1" r:id="rId1"/>
    <sheet name="Гистограммы" sheetId="5" r:id="rId2"/>
    <sheet name="Графики" sheetId="6" r:id="rId3"/>
    <sheet name="Диаграммы рассеяния" sheetId="7" r:id="rId4"/>
    <sheet name="Описательная статистика" sheetId="2" r:id="rId5"/>
    <sheet name="Диаграммы размаха цен, объемов" sheetId="3" r:id="rId6"/>
    <sheet name="Диаграмма размаха доходностей" sheetId="4" r:id="rId7"/>
    <sheet name="Преобразования признаков" sheetId="8" r:id="rId8"/>
  </sheets>
  <definedNames>
    <definedName name="_xlchart.v1.0" hidden="1">Данные!$J$1</definedName>
    <definedName name="_xlchart.v1.1" hidden="1">Данные!$J$2:$J$58</definedName>
    <definedName name="_xlchart.v1.10" hidden="1">Данные!$H$1</definedName>
    <definedName name="_xlchart.v1.11" hidden="1">Данные!$H$2:$H$172</definedName>
    <definedName name="_xlchart.v1.12" hidden="1">Данные!$G$1</definedName>
    <definedName name="_xlchart.v1.13" hidden="1">Данные!$G$2:$G$172</definedName>
    <definedName name="_xlchart.v1.14" hidden="1">Данные!$F$1</definedName>
    <definedName name="_xlchart.v1.15" hidden="1">Данные!$F$2:$F$172</definedName>
    <definedName name="_xlchart.v1.16" hidden="1">Данные!$C$1</definedName>
    <definedName name="_xlchart.v1.17" hidden="1">Данные!$C$2:$C$172</definedName>
    <definedName name="_xlchart.v1.18" hidden="1">Данные!$L$1</definedName>
    <definedName name="_xlchart.v1.19" hidden="1">Данные!$L$2:$L$58</definedName>
    <definedName name="_xlchart.v1.2" hidden="1">Данные!$E$1</definedName>
    <definedName name="_xlchart.v1.20" hidden="1">Данные!$B$1</definedName>
    <definedName name="_xlchart.v1.21" hidden="1">Данные!$B$2:$B$172</definedName>
    <definedName name="_xlchart.v1.22" hidden="1">Данные!$D$1</definedName>
    <definedName name="_xlchart.v1.23" hidden="1">Данные!$D$2:$D$172</definedName>
    <definedName name="_xlchart.v1.24" hidden="1">Данные!$C$1</definedName>
    <definedName name="_xlchart.v1.25" hidden="1">Данные!$C$2:$C$58</definedName>
    <definedName name="_xlchart.v1.26" hidden="1">Данные!$E$1</definedName>
    <definedName name="_xlchart.v1.27" hidden="1">Данные!$E$2:$E$58</definedName>
    <definedName name="_xlchart.v1.28" hidden="1">Данные!$D$1</definedName>
    <definedName name="_xlchart.v1.29" hidden="1">Данные!$D$2:$D$58</definedName>
    <definedName name="_xlchart.v1.3" hidden="1">Данные!$E$2:$E$58</definedName>
    <definedName name="_xlchart.v1.30" hidden="1">Данные!$B$1</definedName>
    <definedName name="_xlchart.v1.31" hidden="1">Данные!$B$2:$B$58</definedName>
    <definedName name="_xlchart.v1.32" hidden="1">Данные!$F$1</definedName>
    <definedName name="_xlchart.v1.33" hidden="1">Данные!$F$2:$F$58</definedName>
    <definedName name="_xlchart.v1.34" hidden="1">Данные!$G$1</definedName>
    <definedName name="_xlchart.v1.35" hidden="1">Данные!$G$2:$G$58</definedName>
    <definedName name="_xlchart.v1.36" hidden="1">Данные!$H$1</definedName>
    <definedName name="_xlchart.v1.37" hidden="1">Данные!$H$3:$H$58</definedName>
    <definedName name="_xlchart.v1.38" hidden="1">Данные!$I$1</definedName>
    <definedName name="_xlchart.v1.39" hidden="1">Данные!$I$3:$I$58</definedName>
    <definedName name="_xlchart.v1.4" hidden="1">Данные!$M$1</definedName>
    <definedName name="_xlchart.v1.40" hidden="1">Данные!$J$1</definedName>
    <definedName name="_xlchart.v1.41" hidden="1">Данные!$J$3:$J$58</definedName>
    <definedName name="_xlchart.v1.5" hidden="1">Данные!$M$2:$M$58</definedName>
    <definedName name="_xlchart.v1.6" hidden="1">Данные!$I$1</definedName>
    <definedName name="_xlchart.v1.7" hidden="1">Данные!$I$2:$I$172</definedName>
    <definedName name="_xlchart.v1.8" hidden="1">Данные!$K$1</definedName>
    <definedName name="_xlchart.v1.9" hidden="1">Данные!$K$2:$K$58</definedName>
  </definedNames>
  <calcPr calcId="179017"/>
</workbook>
</file>

<file path=xl/calcChain.xml><?xml version="1.0" encoding="utf-8"?>
<calcChain xmlns="http://schemas.openxmlformats.org/spreadsheetml/2006/main">
  <c r="W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N58" i="1" l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H3" i="1" l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L37" i="1" l="1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</calcChain>
</file>

<file path=xl/sharedStrings.xml><?xml version="1.0" encoding="utf-8"?>
<sst xmlns="http://schemas.openxmlformats.org/spreadsheetml/2006/main" count="48" uniqueCount="36">
  <si>
    <t>Сбербанк - объем</t>
  </si>
  <si>
    <t>Сбербанк - цена</t>
  </si>
  <si>
    <t>ВТБ - цена</t>
  </si>
  <si>
    <t>ВТБ - объем</t>
  </si>
  <si>
    <t>Газпром - цена</t>
  </si>
  <si>
    <t>Газпром - объем</t>
  </si>
  <si>
    <t>Дата</t>
  </si>
  <si>
    <t>ВТБ - доходность</t>
  </si>
  <si>
    <t>Газпром - доходность</t>
  </si>
  <si>
    <t>Сбербанк - доходность</t>
  </si>
  <si>
    <t>ВТБ - логарифм объема</t>
  </si>
  <si>
    <t>Газпром - логарифм объема</t>
  </si>
  <si>
    <t>Сбербанк - логарифм объема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</si>
  <si>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</si>
  <si>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</si>
  <si>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</si>
  <si>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</si>
  <si>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</si>
  <si>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</si>
  <si>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</si>
  <si>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</si>
  <si>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</si>
  <si>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</si>
  <si>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</si>
  <si>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</si>
  <si>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</si>
  <si>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1000*(ВТБ - цена)</t>
  </si>
  <si>
    <t>Z_ВТБ - цена</t>
  </si>
  <si>
    <t>Z_Газпром - цена</t>
  </si>
  <si>
    <t>Z_Сбербанк - цена</t>
  </si>
  <si>
    <t>MinMax_ВТБ - цена</t>
  </si>
  <si>
    <t>MinMax_Газпром - цена</t>
  </si>
  <si>
    <t>MinMax_Сбербанк - цена</t>
  </si>
  <si>
    <t>ВТБ - объем в д.в.</t>
  </si>
  <si>
    <t>Газпром - объем в д.в.</t>
  </si>
  <si>
    <t>Сбербанк - объем в д.в.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</si>
</sst>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4"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3" formatCode="#,##0"/>
    </dxf>
    <dxf>
      <numFmt numFmtId="3" formatCode="#,##0"/>
    </dxf>
    <dxf>
      <numFmt numFmtId="3" formatCode="#,##0"/>
    </dxf>
    <dxf>
      <numFmt numFmtId="2" formatCode="0.00"/>
    </dxf>
    <dxf>
      <numFmt numFmtId="2" formatCode="0.00"/>
    </dxf>
    <dxf>
      <numFmt numFmtId="164" formatCode="0.00000"/>
    </dxf>
    <dxf>
      <numFmt numFmtId="19" formatCode="dd/mm/yyyy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Цены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Данные!$C$1</c:f>
              <c:strCache>
                <c:ptCount val="1"/>
                <c:pt idx="0">
                  <c:v>Газпром - цена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Данные!$A$2:$A$58</c:f>
              <c:numCache>
                <c:formatCode>m/d/yyyy</c:formatCode>
                <c:ptCount val="57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</c:numCache>
            </c:numRef>
          </c:cat>
          <c:val>
            <c:numRef>
              <c:f>Данные!$C$2:$C$58</c:f>
              <c:numCache>
                <c:formatCode>0.00</c:formatCode>
                <c:ptCount val="57"/>
                <c:pt idx="0">
                  <c:v>143.69999999999999</c:v>
                </c:pt>
                <c:pt idx="1">
                  <c:v>142.09</c:v>
                </c:pt>
                <c:pt idx="2">
                  <c:v>137.4</c:v>
                </c:pt>
                <c:pt idx="3">
                  <c:v>134.08000000000001</c:v>
                </c:pt>
                <c:pt idx="4">
                  <c:v>124.15</c:v>
                </c:pt>
                <c:pt idx="5">
                  <c:v>123.4</c:v>
                </c:pt>
                <c:pt idx="6">
                  <c:v>109.1</c:v>
                </c:pt>
                <c:pt idx="7">
                  <c:v>128.61000000000001</c:v>
                </c:pt>
                <c:pt idx="8">
                  <c:v>131.9</c:v>
                </c:pt>
                <c:pt idx="9">
                  <c:v>144.15</c:v>
                </c:pt>
                <c:pt idx="10">
                  <c:v>150.4</c:v>
                </c:pt>
                <c:pt idx="11">
                  <c:v>143.1</c:v>
                </c:pt>
                <c:pt idx="12">
                  <c:v>138.75</c:v>
                </c:pt>
                <c:pt idx="13">
                  <c:v>145.16</c:v>
                </c:pt>
                <c:pt idx="14">
                  <c:v>139.19999999999999</c:v>
                </c:pt>
                <c:pt idx="15">
                  <c:v>135.5</c:v>
                </c:pt>
                <c:pt idx="16">
                  <c:v>128.77000000000001</c:v>
                </c:pt>
                <c:pt idx="17">
                  <c:v>141.69999999999999</c:v>
                </c:pt>
                <c:pt idx="18">
                  <c:v>148.96</c:v>
                </c:pt>
                <c:pt idx="19">
                  <c:v>132</c:v>
                </c:pt>
                <c:pt idx="20">
                  <c:v>131.94999999999999</c:v>
                </c:pt>
                <c:pt idx="21">
                  <c:v>137.9</c:v>
                </c:pt>
                <c:pt idx="22">
                  <c:v>141.5</c:v>
                </c:pt>
                <c:pt idx="23">
                  <c:v>142.86000000000001</c:v>
                </c:pt>
                <c:pt idx="24">
                  <c:v>130.31</c:v>
                </c:pt>
                <c:pt idx="25">
                  <c:v>143.82</c:v>
                </c:pt>
                <c:pt idx="26">
                  <c:v>152.94999999999999</c:v>
                </c:pt>
                <c:pt idx="27">
                  <c:v>138.9</c:v>
                </c:pt>
                <c:pt idx="28">
                  <c:v>153.5</c:v>
                </c:pt>
                <c:pt idx="29">
                  <c:v>139</c:v>
                </c:pt>
                <c:pt idx="30">
                  <c:v>145.85</c:v>
                </c:pt>
                <c:pt idx="31">
                  <c:v>142.5</c:v>
                </c:pt>
                <c:pt idx="32">
                  <c:v>148.19</c:v>
                </c:pt>
                <c:pt idx="33">
                  <c:v>134.55000000000001</c:v>
                </c:pt>
                <c:pt idx="34">
                  <c:v>135.75</c:v>
                </c:pt>
                <c:pt idx="35">
                  <c:v>138</c:v>
                </c:pt>
                <c:pt idx="36">
                  <c:v>136.09</c:v>
                </c:pt>
                <c:pt idx="37">
                  <c:v>136.6</c:v>
                </c:pt>
                <c:pt idx="38">
                  <c:v>141.4</c:v>
                </c:pt>
                <c:pt idx="39">
                  <c:v>147.75</c:v>
                </c:pt>
                <c:pt idx="40">
                  <c:v>168.47</c:v>
                </c:pt>
                <c:pt idx="41">
                  <c:v>145.5</c:v>
                </c:pt>
                <c:pt idx="42">
                  <c:v>139.51</c:v>
                </c:pt>
                <c:pt idx="43">
                  <c:v>137.30000000000001</c:v>
                </c:pt>
                <c:pt idx="44">
                  <c:v>134.94999999999999</c:v>
                </c:pt>
                <c:pt idx="45">
                  <c:v>134.9</c:v>
                </c:pt>
                <c:pt idx="46">
                  <c:v>138.84</c:v>
                </c:pt>
                <c:pt idx="47">
                  <c:v>148.80000000000001</c:v>
                </c:pt>
                <c:pt idx="48">
                  <c:v>154.55000000000001</c:v>
                </c:pt>
                <c:pt idx="49">
                  <c:v>149.80000000000001</c:v>
                </c:pt>
                <c:pt idx="50">
                  <c:v>134</c:v>
                </c:pt>
                <c:pt idx="51">
                  <c:v>127.9</c:v>
                </c:pt>
                <c:pt idx="52">
                  <c:v>136.75</c:v>
                </c:pt>
                <c:pt idx="53">
                  <c:v>120.28</c:v>
                </c:pt>
                <c:pt idx="54">
                  <c:v>118.49</c:v>
                </c:pt>
                <c:pt idx="55">
                  <c:v>116.1</c:v>
                </c:pt>
                <c:pt idx="56">
                  <c:v>118.68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56-418B-A2AA-6DFFA8E66665}"/>
            </c:ext>
          </c:extLst>
        </c:ser>
        <c:ser>
          <c:idx val="2"/>
          <c:order val="1"/>
          <c:tx>
            <c:strRef>
              <c:f>Данные!$D$1</c:f>
              <c:strCache>
                <c:ptCount val="1"/>
                <c:pt idx="0">
                  <c:v>Сбербанк - цена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Данные!$A$2:$A$58</c:f>
              <c:numCache>
                <c:formatCode>m/d/yyyy</c:formatCode>
                <c:ptCount val="57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</c:numCache>
            </c:numRef>
          </c:cat>
          <c:val>
            <c:numRef>
              <c:f>Данные!$D$2:$D$58</c:f>
              <c:numCache>
                <c:formatCode>0.00</c:formatCode>
                <c:ptCount val="57"/>
                <c:pt idx="0">
                  <c:v>92.94</c:v>
                </c:pt>
                <c:pt idx="1">
                  <c:v>109.59</c:v>
                </c:pt>
                <c:pt idx="2">
                  <c:v>104.57</c:v>
                </c:pt>
                <c:pt idx="3">
                  <c:v>98.86</c:v>
                </c:pt>
                <c:pt idx="4">
                  <c:v>99.11</c:v>
                </c:pt>
                <c:pt idx="5">
                  <c:v>99.05</c:v>
                </c:pt>
                <c:pt idx="6">
                  <c:v>93.68</c:v>
                </c:pt>
                <c:pt idx="7">
                  <c:v>95.23</c:v>
                </c:pt>
                <c:pt idx="8">
                  <c:v>88.23</c:v>
                </c:pt>
                <c:pt idx="9">
                  <c:v>97.86</c:v>
                </c:pt>
                <c:pt idx="10">
                  <c:v>102.74</c:v>
                </c:pt>
                <c:pt idx="11">
                  <c:v>103.07</c:v>
                </c:pt>
                <c:pt idx="12">
                  <c:v>101.17</c:v>
                </c:pt>
                <c:pt idx="13">
                  <c:v>94.7</c:v>
                </c:pt>
                <c:pt idx="14">
                  <c:v>91.16</c:v>
                </c:pt>
                <c:pt idx="15">
                  <c:v>83.8</c:v>
                </c:pt>
                <c:pt idx="16">
                  <c:v>72.5</c:v>
                </c:pt>
                <c:pt idx="17">
                  <c:v>84.5</c:v>
                </c:pt>
                <c:pt idx="18">
                  <c:v>84.5</c:v>
                </c:pt>
                <c:pt idx="19">
                  <c:v>73.599999999999994</c:v>
                </c:pt>
                <c:pt idx="20">
                  <c:v>73.209999999999994</c:v>
                </c:pt>
                <c:pt idx="21">
                  <c:v>75.52</c:v>
                </c:pt>
                <c:pt idx="22">
                  <c:v>76.23</c:v>
                </c:pt>
                <c:pt idx="23">
                  <c:v>72.25</c:v>
                </c:pt>
                <c:pt idx="24">
                  <c:v>54.9</c:v>
                </c:pt>
                <c:pt idx="25">
                  <c:v>61.5</c:v>
                </c:pt>
                <c:pt idx="26">
                  <c:v>75.91</c:v>
                </c:pt>
                <c:pt idx="27">
                  <c:v>62.88</c:v>
                </c:pt>
                <c:pt idx="28">
                  <c:v>76.900000000000006</c:v>
                </c:pt>
                <c:pt idx="29">
                  <c:v>73.5</c:v>
                </c:pt>
                <c:pt idx="30">
                  <c:v>72.349999999999994</c:v>
                </c:pt>
                <c:pt idx="31">
                  <c:v>72.3</c:v>
                </c:pt>
                <c:pt idx="32">
                  <c:v>74.5</c:v>
                </c:pt>
                <c:pt idx="33">
                  <c:v>75.3</c:v>
                </c:pt>
                <c:pt idx="34">
                  <c:v>90.53</c:v>
                </c:pt>
                <c:pt idx="35">
                  <c:v>102.9</c:v>
                </c:pt>
                <c:pt idx="36">
                  <c:v>101.26</c:v>
                </c:pt>
                <c:pt idx="37">
                  <c:v>96.5</c:v>
                </c:pt>
                <c:pt idx="38">
                  <c:v>107</c:v>
                </c:pt>
                <c:pt idx="39">
                  <c:v>109.9</c:v>
                </c:pt>
                <c:pt idx="40">
                  <c:v>123.55</c:v>
                </c:pt>
                <c:pt idx="41">
                  <c:v>132.56</c:v>
                </c:pt>
                <c:pt idx="42">
                  <c:v>133</c:v>
                </c:pt>
                <c:pt idx="43">
                  <c:v>139.15</c:v>
                </c:pt>
                <c:pt idx="44">
                  <c:v>143.5</c:v>
                </c:pt>
                <c:pt idx="45">
                  <c:v>145.34</c:v>
                </c:pt>
                <c:pt idx="46">
                  <c:v>147.4</c:v>
                </c:pt>
                <c:pt idx="47">
                  <c:v>158.69999999999999</c:v>
                </c:pt>
                <c:pt idx="48">
                  <c:v>173.25</c:v>
                </c:pt>
                <c:pt idx="49">
                  <c:v>172.2</c:v>
                </c:pt>
                <c:pt idx="50">
                  <c:v>156</c:v>
                </c:pt>
                <c:pt idx="51">
                  <c:v>159.80000000000001</c:v>
                </c:pt>
                <c:pt idx="52">
                  <c:v>165.2</c:v>
                </c:pt>
                <c:pt idx="53">
                  <c:v>155.93</c:v>
                </c:pt>
                <c:pt idx="54">
                  <c:v>145.59</c:v>
                </c:pt>
                <c:pt idx="55">
                  <c:v>164.53</c:v>
                </c:pt>
                <c:pt idx="56">
                  <c:v>173.4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56-418B-A2AA-6DFFA8E66665}"/>
            </c:ext>
          </c:extLst>
        </c:ser>
        <c:ser>
          <c:idx val="0"/>
          <c:order val="2"/>
          <c:tx>
            <c:v>1000*(ВТБ - цена)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Данные!$N$2:$N$58</c:f>
              <c:numCache>
                <c:formatCode>0.0000</c:formatCode>
                <c:ptCount val="57"/>
                <c:pt idx="0">
                  <c:v>53.589999999999996</c:v>
                </c:pt>
                <c:pt idx="1">
                  <c:v>55.82</c:v>
                </c:pt>
                <c:pt idx="2">
                  <c:v>55.88</c:v>
                </c:pt>
                <c:pt idx="3">
                  <c:v>49.7</c:v>
                </c:pt>
                <c:pt idx="4">
                  <c:v>49.29</c:v>
                </c:pt>
                <c:pt idx="5">
                  <c:v>46</c:v>
                </c:pt>
                <c:pt idx="6">
                  <c:v>47.010000000000005</c:v>
                </c:pt>
                <c:pt idx="7">
                  <c:v>46.61</c:v>
                </c:pt>
                <c:pt idx="8">
                  <c:v>44.5</c:v>
                </c:pt>
                <c:pt idx="9">
                  <c:v>42.67</c:v>
                </c:pt>
                <c:pt idx="10">
                  <c:v>44.35</c:v>
                </c:pt>
                <c:pt idx="11">
                  <c:v>46.28</c:v>
                </c:pt>
                <c:pt idx="12">
                  <c:v>49.660000000000004</c:v>
                </c:pt>
                <c:pt idx="13">
                  <c:v>45.44</c:v>
                </c:pt>
                <c:pt idx="14">
                  <c:v>42.13</c:v>
                </c:pt>
                <c:pt idx="15">
                  <c:v>39.6</c:v>
                </c:pt>
                <c:pt idx="16">
                  <c:v>38.65</c:v>
                </c:pt>
                <c:pt idx="17">
                  <c:v>47.9</c:v>
                </c:pt>
                <c:pt idx="18">
                  <c:v>41.099999999999994</c:v>
                </c:pt>
                <c:pt idx="19">
                  <c:v>39.800000000000004</c:v>
                </c:pt>
                <c:pt idx="20">
                  <c:v>38.4</c:v>
                </c:pt>
                <c:pt idx="21">
                  <c:v>38.04</c:v>
                </c:pt>
                <c:pt idx="22">
                  <c:v>39.93</c:v>
                </c:pt>
                <c:pt idx="23">
                  <c:v>46.699999999999996</c:v>
                </c:pt>
                <c:pt idx="24">
                  <c:v>67</c:v>
                </c:pt>
                <c:pt idx="25">
                  <c:v>68.94</c:v>
                </c:pt>
                <c:pt idx="26">
                  <c:v>68</c:v>
                </c:pt>
                <c:pt idx="27">
                  <c:v>60</c:v>
                </c:pt>
                <c:pt idx="28">
                  <c:v>65.5</c:v>
                </c:pt>
                <c:pt idx="29">
                  <c:v>80.25</c:v>
                </c:pt>
                <c:pt idx="30">
                  <c:v>79</c:v>
                </c:pt>
                <c:pt idx="31">
                  <c:v>72</c:v>
                </c:pt>
                <c:pt idx="32">
                  <c:v>69</c:v>
                </c:pt>
                <c:pt idx="33">
                  <c:v>67.7</c:v>
                </c:pt>
                <c:pt idx="34">
                  <c:v>72.349999999999994</c:v>
                </c:pt>
                <c:pt idx="35">
                  <c:v>71</c:v>
                </c:pt>
                <c:pt idx="36">
                  <c:v>79.699999999999989</c:v>
                </c:pt>
                <c:pt idx="37">
                  <c:v>73.7</c:v>
                </c:pt>
                <c:pt idx="38">
                  <c:v>73.400000000000006</c:v>
                </c:pt>
                <c:pt idx="39">
                  <c:v>76.679999999999993</c:v>
                </c:pt>
                <c:pt idx="40">
                  <c:v>70.05</c:v>
                </c:pt>
                <c:pt idx="41">
                  <c:v>68.400000000000006</c:v>
                </c:pt>
                <c:pt idx="42">
                  <c:v>68</c:v>
                </c:pt>
                <c:pt idx="43">
                  <c:v>67.41</c:v>
                </c:pt>
                <c:pt idx="44">
                  <c:v>68.489999999999995</c:v>
                </c:pt>
                <c:pt idx="45">
                  <c:v>72.099999999999994</c:v>
                </c:pt>
                <c:pt idx="46">
                  <c:v>67.75</c:v>
                </c:pt>
                <c:pt idx="47">
                  <c:v>69.400000000000006</c:v>
                </c:pt>
                <c:pt idx="48">
                  <c:v>74</c:v>
                </c:pt>
                <c:pt idx="49">
                  <c:v>68.97</c:v>
                </c:pt>
                <c:pt idx="50">
                  <c:v>66.08</c:v>
                </c:pt>
                <c:pt idx="51">
                  <c:v>66.25</c:v>
                </c:pt>
                <c:pt idx="52">
                  <c:v>66.710000000000008</c:v>
                </c:pt>
                <c:pt idx="53">
                  <c:v>66.150000000000006</c:v>
                </c:pt>
                <c:pt idx="54">
                  <c:v>64</c:v>
                </c:pt>
                <c:pt idx="55">
                  <c:v>59.69</c:v>
                </c:pt>
                <c:pt idx="56">
                  <c:v>61.99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56-418B-A2AA-6DFFA8E66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508272"/>
        <c:axId val="714509936"/>
      </c:lineChart>
      <c:dateAx>
        <c:axId val="7145082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4509936"/>
        <c:crosses val="autoZero"/>
        <c:auto val="1"/>
        <c:lblOffset val="100"/>
        <c:baseTimeUnit val="months"/>
      </c:dateAx>
      <c:valAx>
        <c:axId val="71450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450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Z-</a:t>
            </a:r>
            <a:r>
              <a:rPr lang="ru-RU"/>
              <a:t>преобразование - объемы в денежном выражении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Данные!$R$1</c:f>
              <c:strCache>
                <c:ptCount val="1"/>
                <c:pt idx="0">
                  <c:v>MinMax_ВТБ - цена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Данные!$A:$A</c:f>
              <c:strCache>
                <c:ptCount val="58"/>
                <c:pt idx="0">
                  <c:v>Дата</c:v>
                </c:pt>
                <c:pt idx="1">
                  <c:v>01.12.2012</c:v>
                </c:pt>
                <c:pt idx="2">
                  <c:v>01.01.2013</c:v>
                </c:pt>
                <c:pt idx="3">
                  <c:v>01.02.2013</c:v>
                </c:pt>
                <c:pt idx="4">
                  <c:v>01.03.2013</c:v>
                </c:pt>
                <c:pt idx="5">
                  <c:v>01.04.2013</c:v>
                </c:pt>
                <c:pt idx="6">
                  <c:v>01.05.2013</c:v>
                </c:pt>
                <c:pt idx="7">
                  <c:v>01.06.2013</c:v>
                </c:pt>
                <c:pt idx="8">
                  <c:v>01.07.2013</c:v>
                </c:pt>
                <c:pt idx="9">
                  <c:v>01.08.2013</c:v>
                </c:pt>
                <c:pt idx="10">
                  <c:v>01.09.2013</c:v>
                </c:pt>
                <c:pt idx="11">
                  <c:v>01.10.2013</c:v>
                </c:pt>
                <c:pt idx="12">
                  <c:v>01.11.2013</c:v>
                </c:pt>
                <c:pt idx="13">
                  <c:v>01.12.2013</c:v>
                </c:pt>
                <c:pt idx="14">
                  <c:v>01.01.2014</c:v>
                </c:pt>
                <c:pt idx="15">
                  <c:v>01.02.2014</c:v>
                </c:pt>
                <c:pt idx="16">
                  <c:v>01.03.2014</c:v>
                </c:pt>
                <c:pt idx="17">
                  <c:v>01.04.2014</c:v>
                </c:pt>
                <c:pt idx="18">
                  <c:v>01.05.2014</c:v>
                </c:pt>
                <c:pt idx="19">
                  <c:v>01.06.2014</c:v>
                </c:pt>
                <c:pt idx="20">
                  <c:v>01.07.2014</c:v>
                </c:pt>
                <c:pt idx="21">
                  <c:v>01.08.2014</c:v>
                </c:pt>
                <c:pt idx="22">
                  <c:v>01.09.2014</c:v>
                </c:pt>
                <c:pt idx="23">
                  <c:v>01.10.2014</c:v>
                </c:pt>
                <c:pt idx="24">
                  <c:v>01.11.2014</c:v>
                </c:pt>
                <c:pt idx="25">
                  <c:v>01.12.2014</c:v>
                </c:pt>
                <c:pt idx="26">
                  <c:v>01.01.2015</c:v>
                </c:pt>
                <c:pt idx="27">
                  <c:v>01.02.2015</c:v>
                </c:pt>
                <c:pt idx="28">
                  <c:v>01.03.2015</c:v>
                </c:pt>
                <c:pt idx="29">
                  <c:v>01.04.2015</c:v>
                </c:pt>
                <c:pt idx="30">
                  <c:v>01.05.2015</c:v>
                </c:pt>
                <c:pt idx="31">
                  <c:v>01.06.2015</c:v>
                </c:pt>
                <c:pt idx="32">
                  <c:v>01.07.2015</c:v>
                </c:pt>
                <c:pt idx="33">
                  <c:v>01.08.2015</c:v>
                </c:pt>
                <c:pt idx="34">
                  <c:v>01.09.2015</c:v>
                </c:pt>
                <c:pt idx="35">
                  <c:v>01.10.2015</c:v>
                </c:pt>
                <c:pt idx="36">
                  <c:v>01.11.2015</c:v>
                </c:pt>
                <c:pt idx="37">
                  <c:v>01.12.2015</c:v>
                </c:pt>
                <c:pt idx="38">
                  <c:v>01.01.2016</c:v>
                </c:pt>
                <c:pt idx="39">
                  <c:v>01.02.2016</c:v>
                </c:pt>
                <c:pt idx="40">
                  <c:v>01.03.2016</c:v>
                </c:pt>
                <c:pt idx="41">
                  <c:v>01.04.2016</c:v>
                </c:pt>
                <c:pt idx="42">
                  <c:v>01.05.2016</c:v>
                </c:pt>
                <c:pt idx="43">
                  <c:v>01.06.2016</c:v>
                </c:pt>
                <c:pt idx="44">
                  <c:v>01.07.2016</c:v>
                </c:pt>
                <c:pt idx="45">
                  <c:v>01.08.2016</c:v>
                </c:pt>
                <c:pt idx="46">
                  <c:v>01.09.2016</c:v>
                </c:pt>
                <c:pt idx="47">
                  <c:v>01.10.2016</c:v>
                </c:pt>
                <c:pt idx="48">
                  <c:v>01.11.2016</c:v>
                </c:pt>
                <c:pt idx="49">
                  <c:v>01.12.2016</c:v>
                </c:pt>
                <c:pt idx="50">
                  <c:v>01.01.2017</c:v>
                </c:pt>
                <c:pt idx="51">
                  <c:v>01.02.2017</c:v>
                </c:pt>
                <c:pt idx="52">
                  <c:v>01.03.2017</c:v>
                </c:pt>
                <c:pt idx="53">
                  <c:v>01.04.2017</c:v>
                </c:pt>
                <c:pt idx="54">
                  <c:v>01.05.2017</c:v>
                </c:pt>
                <c:pt idx="55">
                  <c:v>01.06.2017</c:v>
                </c:pt>
                <c:pt idx="56">
                  <c:v>01.07.2017</c:v>
                </c:pt>
                <c:pt idx="57">
                  <c:v>01.08.2017</c:v>
                </c:pt>
              </c:strCache>
            </c:strRef>
          </c:cat>
          <c:val>
            <c:numRef>
              <c:f>Данные!$R$2:$R$58</c:f>
              <c:numCache>
                <c:formatCode>0.0000</c:formatCode>
                <c:ptCount val="57"/>
                <c:pt idx="0">
                  <c:v>0.36839611466477135</c:v>
                </c:pt>
                <c:pt idx="1">
                  <c:v>0.42122719734660041</c:v>
                </c:pt>
                <c:pt idx="2">
                  <c:v>0.42264866145463159</c:v>
                </c:pt>
                <c:pt idx="3">
                  <c:v>0.2762378583274106</c:v>
                </c:pt>
                <c:pt idx="4">
                  <c:v>0.2665245202558636</c:v>
                </c:pt>
                <c:pt idx="5">
                  <c:v>0.18858090499881547</c:v>
                </c:pt>
                <c:pt idx="6">
                  <c:v>0.21250888415067531</c:v>
                </c:pt>
                <c:pt idx="7">
                  <c:v>0.20303245676380005</c:v>
                </c:pt>
                <c:pt idx="8">
                  <c:v>0.15304430229803365</c:v>
                </c:pt>
                <c:pt idx="9">
                  <c:v>0.10968964700307988</c:v>
                </c:pt>
                <c:pt idx="10">
                  <c:v>0.14949064202795551</c:v>
                </c:pt>
                <c:pt idx="11">
                  <c:v>0.19521440416962813</c:v>
                </c:pt>
                <c:pt idx="12">
                  <c:v>0.27529021558872313</c:v>
                </c:pt>
                <c:pt idx="13">
                  <c:v>0.17531390665719032</c:v>
                </c:pt>
                <c:pt idx="14">
                  <c:v>9.6896470030798459E-2</c:v>
                </c:pt>
                <c:pt idx="15">
                  <c:v>3.6958066808813209E-2</c:v>
                </c:pt>
                <c:pt idx="16">
                  <c:v>1.4451551764984586E-2</c:v>
                </c:pt>
                <c:pt idx="17">
                  <c:v>0.23359393508647239</c:v>
                </c:pt>
                <c:pt idx="18">
                  <c:v>7.2494669509594878E-2</c:v>
                </c:pt>
                <c:pt idx="19">
                  <c:v>4.1696280502250757E-2</c:v>
                </c:pt>
                <c:pt idx="20">
                  <c:v>8.528784648187614E-3</c:v>
                </c:pt>
                <c:pt idx="21">
                  <c:v>0</c:v>
                </c:pt>
                <c:pt idx="22">
                  <c:v>4.4776119402985134E-2</c:v>
                </c:pt>
                <c:pt idx="23">
                  <c:v>0.20516465292584696</c:v>
                </c:pt>
                <c:pt idx="24">
                  <c:v>0.68609334280976075</c:v>
                </c:pt>
                <c:pt idx="25">
                  <c:v>0.73205401563610517</c:v>
                </c:pt>
                <c:pt idx="26">
                  <c:v>0.70978441127694869</c:v>
                </c:pt>
                <c:pt idx="27">
                  <c:v>0.52025586353944553</c:v>
                </c:pt>
                <c:pt idx="28">
                  <c:v>0.65055674010897901</c:v>
                </c:pt>
                <c:pt idx="29">
                  <c:v>1</c:v>
                </c:pt>
                <c:pt idx="30">
                  <c:v>0.97038616441601511</c:v>
                </c:pt>
                <c:pt idx="31">
                  <c:v>0.80454868514569988</c:v>
                </c:pt>
                <c:pt idx="32">
                  <c:v>0.73347547974413663</c:v>
                </c:pt>
                <c:pt idx="33">
                  <c:v>0.70267709073679208</c:v>
                </c:pt>
                <c:pt idx="34">
                  <c:v>0.81284055910921571</c:v>
                </c:pt>
                <c:pt idx="35">
                  <c:v>0.78085761667851206</c:v>
                </c:pt>
                <c:pt idx="36">
                  <c:v>0.98696991234304643</c:v>
                </c:pt>
                <c:pt idx="37">
                  <c:v>0.84482350153991947</c:v>
                </c:pt>
                <c:pt idx="38">
                  <c:v>0.83771618099976319</c:v>
                </c:pt>
                <c:pt idx="39">
                  <c:v>0.91542288557213924</c:v>
                </c:pt>
                <c:pt idx="40">
                  <c:v>0.75835110163468378</c:v>
                </c:pt>
                <c:pt idx="41">
                  <c:v>0.71926083866382373</c:v>
                </c:pt>
                <c:pt idx="42">
                  <c:v>0.70978441127694869</c:v>
                </c:pt>
                <c:pt idx="43">
                  <c:v>0.6958066808813077</c:v>
                </c:pt>
                <c:pt idx="44">
                  <c:v>0.72139303482587047</c:v>
                </c:pt>
                <c:pt idx="45">
                  <c:v>0.80691779199241875</c:v>
                </c:pt>
                <c:pt idx="46">
                  <c:v>0.70386164416015173</c:v>
                </c:pt>
                <c:pt idx="47">
                  <c:v>0.74295190713101167</c:v>
                </c:pt>
                <c:pt idx="48">
                  <c:v>0.85193082208007564</c:v>
                </c:pt>
                <c:pt idx="49">
                  <c:v>0.7327647476901209</c:v>
                </c:pt>
                <c:pt idx="50">
                  <c:v>0.66429755981994787</c:v>
                </c:pt>
                <c:pt idx="51">
                  <c:v>0.66832504145936988</c:v>
                </c:pt>
                <c:pt idx="52">
                  <c:v>0.67922293295427638</c:v>
                </c:pt>
                <c:pt idx="53">
                  <c:v>0.66595593461265101</c:v>
                </c:pt>
                <c:pt idx="54">
                  <c:v>0.61502013740819717</c:v>
                </c:pt>
                <c:pt idx="55">
                  <c:v>0.51291163231461745</c:v>
                </c:pt>
                <c:pt idx="56">
                  <c:v>0.5674010897891496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4-44DA-B11E-F9F6A069FFE6}"/>
            </c:ext>
          </c:extLst>
        </c:ser>
        <c:ser>
          <c:idx val="1"/>
          <c:order val="1"/>
          <c:tx>
            <c:strRef>
              <c:f>Данные!$S$1</c:f>
              <c:strCache>
                <c:ptCount val="1"/>
                <c:pt idx="0">
                  <c:v>MinMax_Газпром - цена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Данные!$A:$A</c:f>
              <c:strCache>
                <c:ptCount val="58"/>
                <c:pt idx="0">
                  <c:v>Дата</c:v>
                </c:pt>
                <c:pt idx="1">
                  <c:v>01.12.2012</c:v>
                </c:pt>
                <c:pt idx="2">
                  <c:v>01.01.2013</c:v>
                </c:pt>
                <c:pt idx="3">
                  <c:v>01.02.2013</c:v>
                </c:pt>
                <c:pt idx="4">
                  <c:v>01.03.2013</c:v>
                </c:pt>
                <c:pt idx="5">
                  <c:v>01.04.2013</c:v>
                </c:pt>
                <c:pt idx="6">
                  <c:v>01.05.2013</c:v>
                </c:pt>
                <c:pt idx="7">
                  <c:v>01.06.2013</c:v>
                </c:pt>
                <c:pt idx="8">
                  <c:v>01.07.2013</c:v>
                </c:pt>
                <c:pt idx="9">
                  <c:v>01.08.2013</c:v>
                </c:pt>
                <c:pt idx="10">
                  <c:v>01.09.2013</c:v>
                </c:pt>
                <c:pt idx="11">
                  <c:v>01.10.2013</c:v>
                </c:pt>
                <c:pt idx="12">
                  <c:v>01.11.2013</c:v>
                </c:pt>
                <c:pt idx="13">
                  <c:v>01.12.2013</c:v>
                </c:pt>
                <c:pt idx="14">
                  <c:v>01.01.2014</c:v>
                </c:pt>
                <c:pt idx="15">
                  <c:v>01.02.2014</c:v>
                </c:pt>
                <c:pt idx="16">
                  <c:v>01.03.2014</c:v>
                </c:pt>
                <c:pt idx="17">
                  <c:v>01.04.2014</c:v>
                </c:pt>
                <c:pt idx="18">
                  <c:v>01.05.2014</c:v>
                </c:pt>
                <c:pt idx="19">
                  <c:v>01.06.2014</c:v>
                </c:pt>
                <c:pt idx="20">
                  <c:v>01.07.2014</c:v>
                </c:pt>
                <c:pt idx="21">
                  <c:v>01.08.2014</c:v>
                </c:pt>
                <c:pt idx="22">
                  <c:v>01.09.2014</c:v>
                </c:pt>
                <c:pt idx="23">
                  <c:v>01.10.2014</c:v>
                </c:pt>
                <c:pt idx="24">
                  <c:v>01.11.2014</c:v>
                </c:pt>
                <c:pt idx="25">
                  <c:v>01.12.2014</c:v>
                </c:pt>
                <c:pt idx="26">
                  <c:v>01.01.2015</c:v>
                </c:pt>
                <c:pt idx="27">
                  <c:v>01.02.2015</c:v>
                </c:pt>
                <c:pt idx="28">
                  <c:v>01.03.2015</c:v>
                </c:pt>
                <c:pt idx="29">
                  <c:v>01.04.2015</c:v>
                </c:pt>
                <c:pt idx="30">
                  <c:v>01.05.2015</c:v>
                </c:pt>
                <c:pt idx="31">
                  <c:v>01.06.2015</c:v>
                </c:pt>
                <c:pt idx="32">
                  <c:v>01.07.2015</c:v>
                </c:pt>
                <c:pt idx="33">
                  <c:v>01.08.2015</c:v>
                </c:pt>
                <c:pt idx="34">
                  <c:v>01.09.2015</c:v>
                </c:pt>
                <c:pt idx="35">
                  <c:v>01.10.2015</c:v>
                </c:pt>
                <c:pt idx="36">
                  <c:v>01.11.2015</c:v>
                </c:pt>
                <c:pt idx="37">
                  <c:v>01.12.2015</c:v>
                </c:pt>
                <c:pt idx="38">
                  <c:v>01.01.2016</c:v>
                </c:pt>
                <c:pt idx="39">
                  <c:v>01.02.2016</c:v>
                </c:pt>
                <c:pt idx="40">
                  <c:v>01.03.2016</c:v>
                </c:pt>
                <c:pt idx="41">
                  <c:v>01.04.2016</c:v>
                </c:pt>
                <c:pt idx="42">
                  <c:v>01.05.2016</c:v>
                </c:pt>
                <c:pt idx="43">
                  <c:v>01.06.2016</c:v>
                </c:pt>
                <c:pt idx="44">
                  <c:v>01.07.2016</c:v>
                </c:pt>
                <c:pt idx="45">
                  <c:v>01.08.2016</c:v>
                </c:pt>
                <c:pt idx="46">
                  <c:v>01.09.2016</c:v>
                </c:pt>
                <c:pt idx="47">
                  <c:v>01.10.2016</c:v>
                </c:pt>
                <c:pt idx="48">
                  <c:v>01.11.2016</c:v>
                </c:pt>
                <c:pt idx="49">
                  <c:v>01.12.2016</c:v>
                </c:pt>
                <c:pt idx="50">
                  <c:v>01.01.2017</c:v>
                </c:pt>
                <c:pt idx="51">
                  <c:v>01.02.2017</c:v>
                </c:pt>
                <c:pt idx="52">
                  <c:v>01.03.2017</c:v>
                </c:pt>
                <c:pt idx="53">
                  <c:v>01.04.2017</c:v>
                </c:pt>
                <c:pt idx="54">
                  <c:v>01.05.2017</c:v>
                </c:pt>
                <c:pt idx="55">
                  <c:v>01.06.2017</c:v>
                </c:pt>
                <c:pt idx="56">
                  <c:v>01.07.2017</c:v>
                </c:pt>
                <c:pt idx="57">
                  <c:v>01.08.2017</c:v>
                </c:pt>
              </c:strCache>
            </c:strRef>
          </c:cat>
          <c:val>
            <c:numRef>
              <c:f>Данные!$S$2:$S$58</c:f>
              <c:numCache>
                <c:formatCode>0.0000</c:formatCode>
                <c:ptCount val="57"/>
                <c:pt idx="0">
                  <c:v>0.58278591881421582</c:v>
                </c:pt>
                <c:pt idx="1">
                  <c:v>0.55566784571332328</c:v>
                </c:pt>
                <c:pt idx="2">
                  <c:v>0.47667171972376637</c:v>
                </c:pt>
                <c:pt idx="3">
                  <c:v>0.42075122115546598</c:v>
                </c:pt>
                <c:pt idx="4">
                  <c:v>0.25349503116051897</c:v>
                </c:pt>
                <c:pt idx="5">
                  <c:v>0.24086238841165589</c:v>
                </c:pt>
                <c:pt idx="6">
                  <c:v>0</c:v>
                </c:pt>
                <c:pt idx="7">
                  <c:v>0.32861714670709141</c:v>
                </c:pt>
                <c:pt idx="8">
                  <c:v>0.38403233956543725</c:v>
                </c:pt>
                <c:pt idx="9">
                  <c:v>0.59036550446353386</c:v>
                </c:pt>
                <c:pt idx="10">
                  <c:v>0.69563752737072604</c:v>
                </c:pt>
                <c:pt idx="11">
                  <c:v>0.57267980461512547</c:v>
                </c:pt>
                <c:pt idx="12">
                  <c:v>0.49941047667171978</c:v>
                </c:pt>
                <c:pt idx="13">
                  <c:v>0.60737746336533605</c:v>
                </c:pt>
                <c:pt idx="14">
                  <c:v>0.50699006232103738</c:v>
                </c:pt>
                <c:pt idx="15">
                  <c:v>0.44466902475997983</c:v>
                </c:pt>
                <c:pt idx="16">
                  <c:v>0.3313121104935155</c:v>
                </c:pt>
                <c:pt idx="17">
                  <c:v>0.54909887148391434</c:v>
                </c:pt>
                <c:pt idx="18">
                  <c:v>0.67138285329290903</c:v>
                </c:pt>
                <c:pt idx="19">
                  <c:v>0.38571669193195224</c:v>
                </c:pt>
                <c:pt idx="20">
                  <c:v>0.38487451574869452</c:v>
                </c:pt>
                <c:pt idx="21">
                  <c:v>0.48509348155634174</c:v>
                </c:pt>
                <c:pt idx="22">
                  <c:v>0.54573016675088437</c:v>
                </c:pt>
                <c:pt idx="23">
                  <c:v>0.56863735893548961</c:v>
                </c:pt>
                <c:pt idx="24">
                  <c:v>0.35725113693784749</c:v>
                </c:pt>
                <c:pt idx="25">
                  <c:v>0.58480714165403391</c:v>
                </c:pt>
                <c:pt idx="26">
                  <c:v>0.73858851271686021</c:v>
                </c:pt>
                <c:pt idx="27">
                  <c:v>0.50193700522149254</c:v>
                </c:pt>
                <c:pt idx="28">
                  <c:v>0.74785245073269335</c:v>
                </c:pt>
                <c:pt idx="29">
                  <c:v>0.50362135758800752</c:v>
                </c:pt>
                <c:pt idx="30">
                  <c:v>0.61899949469429005</c:v>
                </c:pt>
                <c:pt idx="31">
                  <c:v>0.56257369041603511</c:v>
                </c:pt>
                <c:pt idx="32">
                  <c:v>0.65841334007074281</c:v>
                </c:pt>
                <c:pt idx="33">
                  <c:v>0.42866767727808686</c:v>
                </c:pt>
                <c:pt idx="34">
                  <c:v>0.44887990567626751</c:v>
                </c:pt>
                <c:pt idx="35">
                  <c:v>0.48677783392285673</c:v>
                </c:pt>
                <c:pt idx="36">
                  <c:v>0.45460670372241885</c:v>
                </c:pt>
                <c:pt idx="37">
                  <c:v>0.46319690079164555</c:v>
                </c:pt>
                <c:pt idx="38">
                  <c:v>0.54404581438436939</c:v>
                </c:pt>
                <c:pt idx="39">
                  <c:v>0.65100218965807655</c:v>
                </c:pt>
                <c:pt idx="40">
                  <c:v>1</c:v>
                </c:pt>
                <c:pt idx="41">
                  <c:v>0.61310426141148733</c:v>
                </c:pt>
                <c:pt idx="42">
                  <c:v>0.51221155465723422</c:v>
                </c:pt>
                <c:pt idx="43">
                  <c:v>0.47498736735725139</c:v>
                </c:pt>
                <c:pt idx="44">
                  <c:v>0.43540508674414674</c:v>
                </c:pt>
                <c:pt idx="45">
                  <c:v>0.43456291056088947</c:v>
                </c:pt>
                <c:pt idx="46">
                  <c:v>0.50092639380158344</c:v>
                </c:pt>
                <c:pt idx="47">
                  <c:v>0.66868788950648494</c:v>
                </c:pt>
                <c:pt idx="48">
                  <c:v>0.76553815058110175</c:v>
                </c:pt>
                <c:pt idx="49">
                  <c:v>0.6855314131716358</c:v>
                </c:pt>
                <c:pt idx="50">
                  <c:v>0.41940373926225372</c:v>
                </c:pt>
                <c:pt idx="51">
                  <c:v>0.31665824490483424</c:v>
                </c:pt>
                <c:pt idx="52">
                  <c:v>0.4657234293414183</c:v>
                </c:pt>
                <c:pt idx="53">
                  <c:v>0.18831059457638549</c:v>
                </c:pt>
                <c:pt idx="54">
                  <c:v>0.15816068721576554</c:v>
                </c:pt>
                <c:pt idx="55">
                  <c:v>0.11790466565605524</c:v>
                </c:pt>
                <c:pt idx="56">
                  <c:v>0.16136095671214437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D4-44DA-B11E-F9F6A069FFE6}"/>
            </c:ext>
          </c:extLst>
        </c:ser>
        <c:ser>
          <c:idx val="2"/>
          <c:order val="2"/>
          <c:tx>
            <c:strRef>
              <c:f>Данные!$T$1</c:f>
              <c:strCache>
                <c:ptCount val="1"/>
                <c:pt idx="0">
                  <c:v>MinMax_Сбербанк - цена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Данные!$A:$A</c:f>
              <c:strCache>
                <c:ptCount val="58"/>
                <c:pt idx="0">
                  <c:v>Дата</c:v>
                </c:pt>
                <c:pt idx="1">
                  <c:v>01.12.2012</c:v>
                </c:pt>
                <c:pt idx="2">
                  <c:v>01.01.2013</c:v>
                </c:pt>
                <c:pt idx="3">
                  <c:v>01.02.2013</c:v>
                </c:pt>
                <c:pt idx="4">
                  <c:v>01.03.2013</c:v>
                </c:pt>
                <c:pt idx="5">
                  <c:v>01.04.2013</c:v>
                </c:pt>
                <c:pt idx="6">
                  <c:v>01.05.2013</c:v>
                </c:pt>
                <c:pt idx="7">
                  <c:v>01.06.2013</c:v>
                </c:pt>
                <c:pt idx="8">
                  <c:v>01.07.2013</c:v>
                </c:pt>
                <c:pt idx="9">
                  <c:v>01.08.2013</c:v>
                </c:pt>
                <c:pt idx="10">
                  <c:v>01.09.2013</c:v>
                </c:pt>
                <c:pt idx="11">
                  <c:v>01.10.2013</c:v>
                </c:pt>
                <c:pt idx="12">
                  <c:v>01.11.2013</c:v>
                </c:pt>
                <c:pt idx="13">
                  <c:v>01.12.2013</c:v>
                </c:pt>
                <c:pt idx="14">
                  <c:v>01.01.2014</c:v>
                </c:pt>
                <c:pt idx="15">
                  <c:v>01.02.2014</c:v>
                </c:pt>
                <c:pt idx="16">
                  <c:v>01.03.2014</c:v>
                </c:pt>
                <c:pt idx="17">
                  <c:v>01.04.2014</c:v>
                </c:pt>
                <c:pt idx="18">
                  <c:v>01.05.2014</c:v>
                </c:pt>
                <c:pt idx="19">
                  <c:v>01.06.2014</c:v>
                </c:pt>
                <c:pt idx="20">
                  <c:v>01.07.2014</c:v>
                </c:pt>
                <c:pt idx="21">
                  <c:v>01.08.2014</c:v>
                </c:pt>
                <c:pt idx="22">
                  <c:v>01.09.2014</c:v>
                </c:pt>
                <c:pt idx="23">
                  <c:v>01.10.2014</c:v>
                </c:pt>
                <c:pt idx="24">
                  <c:v>01.11.2014</c:v>
                </c:pt>
                <c:pt idx="25">
                  <c:v>01.12.2014</c:v>
                </c:pt>
                <c:pt idx="26">
                  <c:v>01.01.2015</c:v>
                </c:pt>
                <c:pt idx="27">
                  <c:v>01.02.2015</c:v>
                </c:pt>
                <c:pt idx="28">
                  <c:v>01.03.2015</c:v>
                </c:pt>
                <c:pt idx="29">
                  <c:v>01.04.2015</c:v>
                </c:pt>
                <c:pt idx="30">
                  <c:v>01.05.2015</c:v>
                </c:pt>
                <c:pt idx="31">
                  <c:v>01.06.2015</c:v>
                </c:pt>
                <c:pt idx="32">
                  <c:v>01.07.2015</c:v>
                </c:pt>
                <c:pt idx="33">
                  <c:v>01.08.2015</c:v>
                </c:pt>
                <c:pt idx="34">
                  <c:v>01.09.2015</c:v>
                </c:pt>
                <c:pt idx="35">
                  <c:v>01.10.2015</c:v>
                </c:pt>
                <c:pt idx="36">
                  <c:v>01.11.2015</c:v>
                </c:pt>
                <c:pt idx="37">
                  <c:v>01.12.2015</c:v>
                </c:pt>
                <c:pt idx="38">
                  <c:v>01.01.2016</c:v>
                </c:pt>
                <c:pt idx="39">
                  <c:v>01.02.2016</c:v>
                </c:pt>
                <c:pt idx="40">
                  <c:v>01.03.2016</c:v>
                </c:pt>
                <c:pt idx="41">
                  <c:v>01.04.2016</c:v>
                </c:pt>
                <c:pt idx="42">
                  <c:v>01.05.2016</c:v>
                </c:pt>
                <c:pt idx="43">
                  <c:v>01.06.2016</c:v>
                </c:pt>
                <c:pt idx="44">
                  <c:v>01.07.2016</c:v>
                </c:pt>
                <c:pt idx="45">
                  <c:v>01.08.2016</c:v>
                </c:pt>
                <c:pt idx="46">
                  <c:v>01.09.2016</c:v>
                </c:pt>
                <c:pt idx="47">
                  <c:v>01.10.2016</c:v>
                </c:pt>
                <c:pt idx="48">
                  <c:v>01.11.2016</c:v>
                </c:pt>
                <c:pt idx="49">
                  <c:v>01.12.2016</c:v>
                </c:pt>
                <c:pt idx="50">
                  <c:v>01.01.2017</c:v>
                </c:pt>
                <c:pt idx="51">
                  <c:v>01.02.2017</c:v>
                </c:pt>
                <c:pt idx="52">
                  <c:v>01.03.2017</c:v>
                </c:pt>
                <c:pt idx="53">
                  <c:v>01.04.2017</c:v>
                </c:pt>
                <c:pt idx="54">
                  <c:v>01.05.2017</c:v>
                </c:pt>
                <c:pt idx="55">
                  <c:v>01.06.2017</c:v>
                </c:pt>
                <c:pt idx="56">
                  <c:v>01.07.2017</c:v>
                </c:pt>
                <c:pt idx="57">
                  <c:v>01.08.2017</c:v>
                </c:pt>
              </c:strCache>
            </c:strRef>
          </c:cat>
          <c:val>
            <c:numRef>
              <c:f>Данные!$T$2:$T$58</c:f>
              <c:numCache>
                <c:formatCode>0.0000</c:formatCode>
                <c:ptCount val="57"/>
                <c:pt idx="0">
                  <c:v>0.32101265822784808</c:v>
                </c:pt>
                <c:pt idx="1">
                  <c:v>0.46151898734177221</c:v>
                </c:pt>
                <c:pt idx="2">
                  <c:v>0.41915611814345988</c:v>
                </c:pt>
                <c:pt idx="3">
                  <c:v>0.37097046413502111</c:v>
                </c:pt>
                <c:pt idx="4">
                  <c:v>0.37308016877637129</c:v>
                </c:pt>
                <c:pt idx="5">
                  <c:v>0.37257383966244723</c:v>
                </c:pt>
                <c:pt idx="6">
                  <c:v>0.32725738396624482</c:v>
                </c:pt>
                <c:pt idx="7">
                  <c:v>0.34033755274261607</c:v>
                </c:pt>
                <c:pt idx="8">
                  <c:v>0.28126582278481016</c:v>
                </c:pt>
                <c:pt idx="9">
                  <c:v>0.36253164556962025</c:v>
                </c:pt>
                <c:pt idx="10">
                  <c:v>0.40371308016877633</c:v>
                </c:pt>
                <c:pt idx="11">
                  <c:v>0.4064978902953586</c:v>
                </c:pt>
                <c:pt idx="12">
                  <c:v>0.39046413502109706</c:v>
                </c:pt>
                <c:pt idx="13">
                  <c:v>0.33586497890295364</c:v>
                </c:pt>
                <c:pt idx="14">
                  <c:v>0.30599156118143456</c:v>
                </c:pt>
                <c:pt idx="15">
                  <c:v>0.24388185654008437</c:v>
                </c:pt>
                <c:pt idx="16">
                  <c:v>0.14852320675105488</c:v>
                </c:pt>
                <c:pt idx="17">
                  <c:v>0.24978902953586499</c:v>
                </c:pt>
                <c:pt idx="18">
                  <c:v>0.24978902953586499</c:v>
                </c:pt>
                <c:pt idx="19">
                  <c:v>0.15780590717299575</c:v>
                </c:pt>
                <c:pt idx="20">
                  <c:v>0.15451476793248942</c:v>
                </c:pt>
                <c:pt idx="21">
                  <c:v>0.17400843881856537</c:v>
                </c:pt>
                <c:pt idx="22">
                  <c:v>0.18000000000000005</c:v>
                </c:pt>
                <c:pt idx="23">
                  <c:v>0.14641350210970466</c:v>
                </c:pt>
                <c:pt idx="24">
                  <c:v>0</c:v>
                </c:pt>
                <c:pt idx="25">
                  <c:v>5.5696202531645582E-2</c:v>
                </c:pt>
                <c:pt idx="26">
                  <c:v>0.17729957805907171</c:v>
                </c:pt>
                <c:pt idx="27">
                  <c:v>6.7341772151898766E-2</c:v>
                </c:pt>
                <c:pt idx="28">
                  <c:v>0.18565400843881863</c:v>
                </c:pt>
                <c:pt idx="29">
                  <c:v>0.1569620253164557</c:v>
                </c:pt>
                <c:pt idx="30">
                  <c:v>0.14725738396624469</c:v>
                </c:pt>
                <c:pt idx="31">
                  <c:v>0.14683544303797466</c:v>
                </c:pt>
                <c:pt idx="32">
                  <c:v>0.16540084388185655</c:v>
                </c:pt>
                <c:pt idx="33">
                  <c:v>0.17215189873417722</c:v>
                </c:pt>
                <c:pt idx="34">
                  <c:v>0.30067510548523207</c:v>
                </c:pt>
                <c:pt idx="35">
                  <c:v>0.40506329113924056</c:v>
                </c:pt>
                <c:pt idx="36">
                  <c:v>0.39122362869198318</c:v>
                </c:pt>
                <c:pt idx="37">
                  <c:v>0.35105485232067513</c:v>
                </c:pt>
                <c:pt idx="38">
                  <c:v>0.43966244725738396</c:v>
                </c:pt>
                <c:pt idx="39">
                  <c:v>0.46413502109704646</c:v>
                </c:pt>
                <c:pt idx="40">
                  <c:v>0.57932489451476799</c:v>
                </c:pt>
                <c:pt idx="41">
                  <c:v>0.65535864978902947</c:v>
                </c:pt>
                <c:pt idx="42">
                  <c:v>0.65907172995780583</c:v>
                </c:pt>
                <c:pt idx="43">
                  <c:v>0.71097046413502107</c:v>
                </c:pt>
                <c:pt idx="44">
                  <c:v>0.74767932489451472</c:v>
                </c:pt>
                <c:pt idx="45">
                  <c:v>0.76320675105485225</c:v>
                </c:pt>
                <c:pt idx="46">
                  <c:v>0.78059071729957807</c:v>
                </c:pt>
                <c:pt idx="47">
                  <c:v>0.87594936708860749</c:v>
                </c:pt>
                <c:pt idx="48">
                  <c:v>0.99873417721518987</c:v>
                </c:pt>
                <c:pt idx="49">
                  <c:v>0.98987341772151882</c:v>
                </c:pt>
                <c:pt idx="50">
                  <c:v>0.85316455696202531</c:v>
                </c:pt>
                <c:pt idx="51">
                  <c:v>0.88523206751054861</c:v>
                </c:pt>
                <c:pt idx="52">
                  <c:v>0.93080168776371297</c:v>
                </c:pt>
                <c:pt idx="53">
                  <c:v>0.85257383966244726</c:v>
                </c:pt>
                <c:pt idx="54">
                  <c:v>0.76531645569620255</c:v>
                </c:pt>
                <c:pt idx="55">
                  <c:v>0.9251476793248945</c:v>
                </c:pt>
                <c:pt idx="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D4-44DA-B11E-F9F6A069FFE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8097864"/>
        <c:axId val="648106720"/>
      </c:lineChart>
      <c:catAx>
        <c:axId val="648097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8106720"/>
        <c:crosses val="autoZero"/>
        <c:auto val="1"/>
        <c:lblAlgn val="ctr"/>
        <c:lblOffset val="100"/>
        <c:tickMarkSkip val="7"/>
        <c:noMultiLvlLbl val="0"/>
      </c:catAx>
      <c:valAx>
        <c:axId val="6481067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8097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Объемы в денежном выражении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Данные!$U$1</c:f>
              <c:strCache>
                <c:ptCount val="1"/>
                <c:pt idx="0">
                  <c:v>ВТБ - объем в д.в.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Данные!$A:$A</c:f>
              <c:strCache>
                <c:ptCount val="58"/>
                <c:pt idx="0">
                  <c:v>Дата</c:v>
                </c:pt>
                <c:pt idx="1">
                  <c:v>01.12.2012</c:v>
                </c:pt>
                <c:pt idx="2">
                  <c:v>01.01.2013</c:v>
                </c:pt>
                <c:pt idx="3">
                  <c:v>01.02.2013</c:v>
                </c:pt>
                <c:pt idx="4">
                  <c:v>01.03.2013</c:v>
                </c:pt>
                <c:pt idx="5">
                  <c:v>01.04.2013</c:v>
                </c:pt>
                <c:pt idx="6">
                  <c:v>01.05.2013</c:v>
                </c:pt>
                <c:pt idx="7">
                  <c:v>01.06.2013</c:v>
                </c:pt>
                <c:pt idx="8">
                  <c:v>01.07.2013</c:v>
                </c:pt>
                <c:pt idx="9">
                  <c:v>01.08.2013</c:v>
                </c:pt>
                <c:pt idx="10">
                  <c:v>01.09.2013</c:v>
                </c:pt>
                <c:pt idx="11">
                  <c:v>01.10.2013</c:v>
                </c:pt>
                <c:pt idx="12">
                  <c:v>01.11.2013</c:v>
                </c:pt>
                <c:pt idx="13">
                  <c:v>01.12.2013</c:v>
                </c:pt>
                <c:pt idx="14">
                  <c:v>01.01.2014</c:v>
                </c:pt>
                <c:pt idx="15">
                  <c:v>01.02.2014</c:v>
                </c:pt>
                <c:pt idx="16">
                  <c:v>01.03.2014</c:v>
                </c:pt>
                <c:pt idx="17">
                  <c:v>01.04.2014</c:v>
                </c:pt>
                <c:pt idx="18">
                  <c:v>01.05.2014</c:v>
                </c:pt>
                <c:pt idx="19">
                  <c:v>01.06.2014</c:v>
                </c:pt>
                <c:pt idx="20">
                  <c:v>01.07.2014</c:v>
                </c:pt>
                <c:pt idx="21">
                  <c:v>01.08.2014</c:v>
                </c:pt>
                <c:pt idx="22">
                  <c:v>01.09.2014</c:v>
                </c:pt>
                <c:pt idx="23">
                  <c:v>01.10.2014</c:v>
                </c:pt>
                <c:pt idx="24">
                  <c:v>01.11.2014</c:v>
                </c:pt>
                <c:pt idx="25">
                  <c:v>01.12.2014</c:v>
                </c:pt>
                <c:pt idx="26">
                  <c:v>01.01.2015</c:v>
                </c:pt>
                <c:pt idx="27">
                  <c:v>01.02.2015</c:v>
                </c:pt>
                <c:pt idx="28">
                  <c:v>01.03.2015</c:v>
                </c:pt>
                <c:pt idx="29">
                  <c:v>01.04.2015</c:v>
                </c:pt>
                <c:pt idx="30">
                  <c:v>01.05.2015</c:v>
                </c:pt>
                <c:pt idx="31">
                  <c:v>01.06.2015</c:v>
                </c:pt>
                <c:pt idx="32">
                  <c:v>01.07.2015</c:v>
                </c:pt>
                <c:pt idx="33">
                  <c:v>01.08.2015</c:v>
                </c:pt>
                <c:pt idx="34">
                  <c:v>01.09.2015</c:v>
                </c:pt>
                <c:pt idx="35">
                  <c:v>01.10.2015</c:v>
                </c:pt>
                <c:pt idx="36">
                  <c:v>01.11.2015</c:v>
                </c:pt>
                <c:pt idx="37">
                  <c:v>01.12.2015</c:v>
                </c:pt>
                <c:pt idx="38">
                  <c:v>01.01.2016</c:v>
                </c:pt>
                <c:pt idx="39">
                  <c:v>01.02.2016</c:v>
                </c:pt>
                <c:pt idx="40">
                  <c:v>01.03.2016</c:v>
                </c:pt>
                <c:pt idx="41">
                  <c:v>01.04.2016</c:v>
                </c:pt>
                <c:pt idx="42">
                  <c:v>01.05.2016</c:v>
                </c:pt>
                <c:pt idx="43">
                  <c:v>01.06.2016</c:v>
                </c:pt>
                <c:pt idx="44">
                  <c:v>01.07.2016</c:v>
                </c:pt>
                <c:pt idx="45">
                  <c:v>01.08.2016</c:v>
                </c:pt>
                <c:pt idx="46">
                  <c:v>01.09.2016</c:v>
                </c:pt>
                <c:pt idx="47">
                  <c:v>01.10.2016</c:v>
                </c:pt>
                <c:pt idx="48">
                  <c:v>01.11.2016</c:v>
                </c:pt>
                <c:pt idx="49">
                  <c:v>01.12.2016</c:v>
                </c:pt>
                <c:pt idx="50">
                  <c:v>01.01.2017</c:v>
                </c:pt>
                <c:pt idx="51">
                  <c:v>01.02.2017</c:v>
                </c:pt>
                <c:pt idx="52">
                  <c:v>01.03.2017</c:v>
                </c:pt>
                <c:pt idx="53">
                  <c:v>01.04.2017</c:v>
                </c:pt>
                <c:pt idx="54">
                  <c:v>01.05.2017</c:v>
                </c:pt>
                <c:pt idx="55">
                  <c:v>01.06.2017</c:v>
                </c:pt>
                <c:pt idx="56">
                  <c:v>01.07.2017</c:v>
                </c:pt>
                <c:pt idx="57">
                  <c:v>01.08.2017</c:v>
                </c:pt>
              </c:strCache>
            </c:strRef>
          </c:cat>
          <c:val>
            <c:numRef>
              <c:f>Данные!$U$2:$U$58</c:f>
              <c:numCache>
                <c:formatCode>0.0000</c:formatCode>
                <c:ptCount val="57"/>
                <c:pt idx="0">
                  <c:v>22709569565.399998</c:v>
                </c:pt>
                <c:pt idx="1">
                  <c:v>34645208266.200005</c:v>
                </c:pt>
                <c:pt idx="2">
                  <c:v>53462421650</c:v>
                </c:pt>
                <c:pt idx="3">
                  <c:v>33999265048</c:v>
                </c:pt>
                <c:pt idx="4">
                  <c:v>59324837240.099998</c:v>
                </c:pt>
                <c:pt idx="5">
                  <c:v>41856727100</c:v>
                </c:pt>
                <c:pt idx="6">
                  <c:v>36383142697.5</c:v>
                </c:pt>
                <c:pt idx="7">
                  <c:v>32160401739.099998</c:v>
                </c:pt>
                <c:pt idx="8">
                  <c:v>18872566590</c:v>
                </c:pt>
                <c:pt idx="9">
                  <c:v>32863327140.200001</c:v>
                </c:pt>
                <c:pt idx="10">
                  <c:v>48567832685.5</c:v>
                </c:pt>
                <c:pt idx="11">
                  <c:v>51736061660.400002</c:v>
                </c:pt>
                <c:pt idx="12">
                  <c:v>43868551976.600006</c:v>
                </c:pt>
                <c:pt idx="13">
                  <c:v>25547655315.200001</c:v>
                </c:pt>
                <c:pt idx="14">
                  <c:v>22393520257.900002</c:v>
                </c:pt>
                <c:pt idx="15">
                  <c:v>68032870488.000008</c:v>
                </c:pt>
                <c:pt idx="16">
                  <c:v>61127397581.999992</c:v>
                </c:pt>
                <c:pt idx="17">
                  <c:v>64064708099</c:v>
                </c:pt>
                <c:pt idx="18">
                  <c:v>50141367471</c:v>
                </c:pt>
                <c:pt idx="19">
                  <c:v>42357446908</c:v>
                </c:pt>
                <c:pt idx="20">
                  <c:v>26860009727.999996</c:v>
                </c:pt>
                <c:pt idx="21">
                  <c:v>20329953428.399998</c:v>
                </c:pt>
                <c:pt idx="22">
                  <c:v>22068331517.099998</c:v>
                </c:pt>
                <c:pt idx="23">
                  <c:v>56784221007</c:v>
                </c:pt>
                <c:pt idx="24">
                  <c:v>127431990000</c:v>
                </c:pt>
                <c:pt idx="25">
                  <c:v>32546515401</c:v>
                </c:pt>
                <c:pt idx="26">
                  <c:v>29635118080.000004</c:v>
                </c:pt>
                <c:pt idx="27">
                  <c:v>22851507600</c:v>
                </c:pt>
                <c:pt idx="28">
                  <c:v>43936188250</c:v>
                </c:pt>
                <c:pt idx="29">
                  <c:v>83939627767.5</c:v>
                </c:pt>
                <c:pt idx="30">
                  <c:v>59852564600</c:v>
                </c:pt>
                <c:pt idx="31">
                  <c:v>25581180239.999996</c:v>
                </c:pt>
                <c:pt idx="32">
                  <c:v>20547191910</c:v>
                </c:pt>
                <c:pt idx="33">
                  <c:v>19562176999</c:v>
                </c:pt>
                <c:pt idx="34">
                  <c:v>29400799320.5</c:v>
                </c:pt>
                <c:pt idx="35">
                  <c:v>20842754320</c:v>
                </c:pt>
                <c:pt idx="36">
                  <c:v>27827289270.999996</c:v>
                </c:pt>
                <c:pt idx="37">
                  <c:v>29001998751</c:v>
                </c:pt>
                <c:pt idx="38">
                  <c:v>20873595494.000004</c:v>
                </c:pt>
                <c:pt idx="39">
                  <c:v>23290771698</c:v>
                </c:pt>
                <c:pt idx="40">
                  <c:v>24621255958.5</c:v>
                </c:pt>
                <c:pt idx="41">
                  <c:v>18773177544</c:v>
                </c:pt>
                <c:pt idx="42">
                  <c:v>19215046960</c:v>
                </c:pt>
                <c:pt idx="43">
                  <c:v>10295436948.299999</c:v>
                </c:pt>
                <c:pt idx="44">
                  <c:v>15441629378.4</c:v>
                </c:pt>
                <c:pt idx="45">
                  <c:v>25972475571</c:v>
                </c:pt>
                <c:pt idx="46">
                  <c:v>10804838427.5</c:v>
                </c:pt>
                <c:pt idx="47">
                  <c:v>16281126184</c:v>
                </c:pt>
                <c:pt idx="48">
                  <c:v>40926150660</c:v>
                </c:pt>
                <c:pt idx="49">
                  <c:v>20697459730.200001</c:v>
                </c:pt>
                <c:pt idx="50">
                  <c:v>9047456857.6000004</c:v>
                </c:pt>
                <c:pt idx="51">
                  <c:v>17649688337.5</c:v>
                </c:pt>
                <c:pt idx="52">
                  <c:v>13869690776.200001</c:v>
                </c:pt>
                <c:pt idx="53">
                  <c:v>11146620964.5</c:v>
                </c:pt>
                <c:pt idx="54">
                  <c:v>16139923200</c:v>
                </c:pt>
                <c:pt idx="55">
                  <c:v>10690462883.700001</c:v>
                </c:pt>
                <c:pt idx="56">
                  <c:v>4314161815.1999998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A-4A75-A3FE-7C9AA5740978}"/>
            </c:ext>
          </c:extLst>
        </c:ser>
        <c:ser>
          <c:idx val="1"/>
          <c:order val="1"/>
          <c:tx>
            <c:strRef>
              <c:f>Данные!$V$1</c:f>
              <c:strCache>
                <c:ptCount val="1"/>
                <c:pt idx="0">
                  <c:v>Газпром - объем в д.в.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Данные!$A:$A</c:f>
              <c:strCache>
                <c:ptCount val="58"/>
                <c:pt idx="0">
                  <c:v>Дата</c:v>
                </c:pt>
                <c:pt idx="1">
                  <c:v>01.12.2012</c:v>
                </c:pt>
                <c:pt idx="2">
                  <c:v>01.01.2013</c:v>
                </c:pt>
                <c:pt idx="3">
                  <c:v>01.02.2013</c:v>
                </c:pt>
                <c:pt idx="4">
                  <c:v>01.03.2013</c:v>
                </c:pt>
                <c:pt idx="5">
                  <c:v>01.04.2013</c:v>
                </c:pt>
                <c:pt idx="6">
                  <c:v>01.05.2013</c:v>
                </c:pt>
                <c:pt idx="7">
                  <c:v>01.06.2013</c:v>
                </c:pt>
                <c:pt idx="8">
                  <c:v>01.07.2013</c:v>
                </c:pt>
                <c:pt idx="9">
                  <c:v>01.08.2013</c:v>
                </c:pt>
                <c:pt idx="10">
                  <c:v>01.09.2013</c:v>
                </c:pt>
                <c:pt idx="11">
                  <c:v>01.10.2013</c:v>
                </c:pt>
                <c:pt idx="12">
                  <c:v>01.11.2013</c:v>
                </c:pt>
                <c:pt idx="13">
                  <c:v>01.12.2013</c:v>
                </c:pt>
                <c:pt idx="14">
                  <c:v>01.01.2014</c:v>
                </c:pt>
                <c:pt idx="15">
                  <c:v>01.02.2014</c:v>
                </c:pt>
                <c:pt idx="16">
                  <c:v>01.03.2014</c:v>
                </c:pt>
                <c:pt idx="17">
                  <c:v>01.04.2014</c:v>
                </c:pt>
                <c:pt idx="18">
                  <c:v>01.05.2014</c:v>
                </c:pt>
                <c:pt idx="19">
                  <c:v>01.06.2014</c:v>
                </c:pt>
                <c:pt idx="20">
                  <c:v>01.07.2014</c:v>
                </c:pt>
                <c:pt idx="21">
                  <c:v>01.08.2014</c:v>
                </c:pt>
                <c:pt idx="22">
                  <c:v>01.09.2014</c:v>
                </c:pt>
                <c:pt idx="23">
                  <c:v>01.10.2014</c:v>
                </c:pt>
                <c:pt idx="24">
                  <c:v>01.11.2014</c:v>
                </c:pt>
                <c:pt idx="25">
                  <c:v>01.12.2014</c:v>
                </c:pt>
                <c:pt idx="26">
                  <c:v>01.01.2015</c:v>
                </c:pt>
                <c:pt idx="27">
                  <c:v>01.02.2015</c:v>
                </c:pt>
                <c:pt idx="28">
                  <c:v>01.03.2015</c:v>
                </c:pt>
                <c:pt idx="29">
                  <c:v>01.04.2015</c:v>
                </c:pt>
                <c:pt idx="30">
                  <c:v>01.05.2015</c:v>
                </c:pt>
                <c:pt idx="31">
                  <c:v>01.06.2015</c:v>
                </c:pt>
                <c:pt idx="32">
                  <c:v>01.07.2015</c:v>
                </c:pt>
                <c:pt idx="33">
                  <c:v>01.08.2015</c:v>
                </c:pt>
                <c:pt idx="34">
                  <c:v>01.09.2015</c:v>
                </c:pt>
                <c:pt idx="35">
                  <c:v>01.10.2015</c:v>
                </c:pt>
                <c:pt idx="36">
                  <c:v>01.11.2015</c:v>
                </c:pt>
                <c:pt idx="37">
                  <c:v>01.12.2015</c:v>
                </c:pt>
                <c:pt idx="38">
                  <c:v>01.01.2016</c:v>
                </c:pt>
                <c:pt idx="39">
                  <c:v>01.02.2016</c:v>
                </c:pt>
                <c:pt idx="40">
                  <c:v>01.03.2016</c:v>
                </c:pt>
                <c:pt idx="41">
                  <c:v>01.04.2016</c:v>
                </c:pt>
                <c:pt idx="42">
                  <c:v>01.05.2016</c:v>
                </c:pt>
                <c:pt idx="43">
                  <c:v>01.06.2016</c:v>
                </c:pt>
                <c:pt idx="44">
                  <c:v>01.07.2016</c:v>
                </c:pt>
                <c:pt idx="45">
                  <c:v>01.08.2016</c:v>
                </c:pt>
                <c:pt idx="46">
                  <c:v>01.09.2016</c:v>
                </c:pt>
                <c:pt idx="47">
                  <c:v>01.10.2016</c:v>
                </c:pt>
                <c:pt idx="48">
                  <c:v>01.11.2016</c:v>
                </c:pt>
                <c:pt idx="49">
                  <c:v>01.12.2016</c:v>
                </c:pt>
                <c:pt idx="50">
                  <c:v>01.01.2017</c:v>
                </c:pt>
                <c:pt idx="51">
                  <c:v>01.02.2017</c:v>
                </c:pt>
                <c:pt idx="52">
                  <c:v>01.03.2017</c:v>
                </c:pt>
                <c:pt idx="53">
                  <c:v>01.04.2017</c:v>
                </c:pt>
                <c:pt idx="54">
                  <c:v>01.05.2017</c:v>
                </c:pt>
                <c:pt idx="55">
                  <c:v>01.06.2017</c:v>
                </c:pt>
                <c:pt idx="56">
                  <c:v>01.07.2017</c:v>
                </c:pt>
                <c:pt idx="57">
                  <c:v>01.08.2017</c:v>
                </c:pt>
              </c:strCache>
            </c:strRef>
          </c:cat>
          <c:val>
            <c:numRef>
              <c:f>Данные!$V$2:$V$58</c:f>
              <c:numCache>
                <c:formatCode>0.0000</c:formatCode>
                <c:ptCount val="57"/>
                <c:pt idx="0">
                  <c:v>91819767702</c:v>
                </c:pt>
                <c:pt idx="1">
                  <c:v>70374835356.800003</c:v>
                </c:pt>
                <c:pt idx="2">
                  <c:v>100820124408</c:v>
                </c:pt>
                <c:pt idx="3">
                  <c:v>127908709225.60001</c:v>
                </c:pt>
                <c:pt idx="4">
                  <c:v>122451846504</c:v>
                </c:pt>
                <c:pt idx="5">
                  <c:v>100419835000</c:v>
                </c:pt>
                <c:pt idx="6">
                  <c:v>83929908849</c:v>
                </c:pt>
                <c:pt idx="7">
                  <c:v>113107709421.90001</c:v>
                </c:pt>
                <c:pt idx="8">
                  <c:v>83821725869</c:v>
                </c:pt>
                <c:pt idx="9">
                  <c:v>149240589499.5</c:v>
                </c:pt>
                <c:pt idx="10">
                  <c:v>168505012128</c:v>
                </c:pt>
                <c:pt idx="11">
                  <c:v>148247203968</c:v>
                </c:pt>
                <c:pt idx="12">
                  <c:v>145796843325</c:v>
                </c:pt>
                <c:pt idx="13">
                  <c:v>153363091760.39999</c:v>
                </c:pt>
                <c:pt idx="14">
                  <c:v>154538020656</c:v>
                </c:pt>
                <c:pt idx="15">
                  <c:v>276191606620</c:v>
                </c:pt>
                <c:pt idx="16">
                  <c:v>177406222968</c:v>
                </c:pt>
                <c:pt idx="17">
                  <c:v>165543917097</c:v>
                </c:pt>
                <c:pt idx="18">
                  <c:v>131965670491.20001</c:v>
                </c:pt>
                <c:pt idx="19">
                  <c:v>132654717360</c:v>
                </c:pt>
                <c:pt idx="20">
                  <c:v>112328348859.99998</c:v>
                </c:pt>
                <c:pt idx="21">
                  <c:v>110029975615</c:v>
                </c:pt>
                <c:pt idx="22">
                  <c:v>121397632700</c:v>
                </c:pt>
                <c:pt idx="23">
                  <c:v>98857585683.600006</c:v>
                </c:pt>
                <c:pt idx="24">
                  <c:v>128206341818.10001</c:v>
                </c:pt>
                <c:pt idx="25">
                  <c:v>93785429010.599991</c:v>
                </c:pt>
                <c:pt idx="26">
                  <c:v>140640637532.5</c:v>
                </c:pt>
                <c:pt idx="27">
                  <c:v>99739824381</c:v>
                </c:pt>
                <c:pt idx="28">
                  <c:v>126103851110</c:v>
                </c:pt>
                <c:pt idx="29">
                  <c:v>65620715720</c:v>
                </c:pt>
                <c:pt idx="30">
                  <c:v>77745626907.5</c:v>
                </c:pt>
                <c:pt idx="31">
                  <c:v>77501321100</c:v>
                </c:pt>
                <c:pt idx="32">
                  <c:v>96950626742.899994</c:v>
                </c:pt>
                <c:pt idx="33">
                  <c:v>86954000445</c:v>
                </c:pt>
                <c:pt idx="34">
                  <c:v>98742941362.5</c:v>
                </c:pt>
                <c:pt idx="35">
                  <c:v>108353991300</c:v>
                </c:pt>
                <c:pt idx="36">
                  <c:v>86098478934.199997</c:v>
                </c:pt>
                <c:pt idx="37">
                  <c:v>83938022640</c:v>
                </c:pt>
                <c:pt idx="38">
                  <c:v>90865495168</c:v>
                </c:pt>
                <c:pt idx="39">
                  <c:v>108096970245</c:v>
                </c:pt>
                <c:pt idx="40">
                  <c:v>158632453793.79999</c:v>
                </c:pt>
                <c:pt idx="41">
                  <c:v>96419510775</c:v>
                </c:pt>
                <c:pt idx="42">
                  <c:v>75133012843</c:v>
                </c:pt>
                <c:pt idx="43">
                  <c:v>69409533989</c:v>
                </c:pt>
                <c:pt idx="44">
                  <c:v>63812504232.499992</c:v>
                </c:pt>
                <c:pt idx="45">
                  <c:v>76560665756</c:v>
                </c:pt>
                <c:pt idx="46">
                  <c:v>56832971083.200005</c:v>
                </c:pt>
                <c:pt idx="47">
                  <c:v>109415721648.00002</c:v>
                </c:pt>
                <c:pt idx="48">
                  <c:v>105168944386.00002</c:v>
                </c:pt>
                <c:pt idx="49">
                  <c:v>76169116086</c:v>
                </c:pt>
                <c:pt idx="50">
                  <c:v>82824357480</c:v>
                </c:pt>
                <c:pt idx="51">
                  <c:v>96489076091</c:v>
                </c:pt>
                <c:pt idx="52">
                  <c:v>102587443200</c:v>
                </c:pt>
                <c:pt idx="53">
                  <c:v>82169955568</c:v>
                </c:pt>
                <c:pt idx="54">
                  <c:v>80925969612.899994</c:v>
                </c:pt>
                <c:pt idx="55">
                  <c:v>66452430996</c:v>
                </c:pt>
                <c:pt idx="56">
                  <c:v>17388537868.799999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CA-4A75-A3FE-7C9AA5740978}"/>
            </c:ext>
          </c:extLst>
        </c:ser>
        <c:ser>
          <c:idx val="2"/>
          <c:order val="2"/>
          <c:tx>
            <c:strRef>
              <c:f>Данные!$W$1</c:f>
              <c:strCache>
                <c:ptCount val="1"/>
                <c:pt idx="0">
                  <c:v>Сбербанк - объем в д.в.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Данные!$A:$A</c:f>
              <c:strCache>
                <c:ptCount val="58"/>
                <c:pt idx="0">
                  <c:v>Дата</c:v>
                </c:pt>
                <c:pt idx="1">
                  <c:v>01.12.2012</c:v>
                </c:pt>
                <c:pt idx="2">
                  <c:v>01.01.2013</c:v>
                </c:pt>
                <c:pt idx="3">
                  <c:v>01.02.2013</c:v>
                </c:pt>
                <c:pt idx="4">
                  <c:v>01.03.2013</c:v>
                </c:pt>
                <c:pt idx="5">
                  <c:v>01.04.2013</c:v>
                </c:pt>
                <c:pt idx="6">
                  <c:v>01.05.2013</c:v>
                </c:pt>
                <c:pt idx="7">
                  <c:v>01.06.2013</c:v>
                </c:pt>
                <c:pt idx="8">
                  <c:v>01.07.2013</c:v>
                </c:pt>
                <c:pt idx="9">
                  <c:v>01.08.2013</c:v>
                </c:pt>
                <c:pt idx="10">
                  <c:v>01.09.2013</c:v>
                </c:pt>
                <c:pt idx="11">
                  <c:v>01.10.2013</c:v>
                </c:pt>
                <c:pt idx="12">
                  <c:v>01.11.2013</c:v>
                </c:pt>
                <c:pt idx="13">
                  <c:v>01.12.2013</c:v>
                </c:pt>
                <c:pt idx="14">
                  <c:v>01.01.2014</c:v>
                </c:pt>
                <c:pt idx="15">
                  <c:v>01.02.2014</c:v>
                </c:pt>
                <c:pt idx="16">
                  <c:v>01.03.2014</c:v>
                </c:pt>
                <c:pt idx="17">
                  <c:v>01.04.2014</c:v>
                </c:pt>
                <c:pt idx="18">
                  <c:v>01.05.2014</c:v>
                </c:pt>
                <c:pt idx="19">
                  <c:v>01.06.2014</c:v>
                </c:pt>
                <c:pt idx="20">
                  <c:v>01.07.2014</c:v>
                </c:pt>
                <c:pt idx="21">
                  <c:v>01.08.2014</c:v>
                </c:pt>
                <c:pt idx="22">
                  <c:v>01.09.2014</c:v>
                </c:pt>
                <c:pt idx="23">
                  <c:v>01.10.2014</c:v>
                </c:pt>
                <c:pt idx="24">
                  <c:v>01.11.2014</c:v>
                </c:pt>
                <c:pt idx="25">
                  <c:v>01.12.2014</c:v>
                </c:pt>
                <c:pt idx="26">
                  <c:v>01.01.2015</c:v>
                </c:pt>
                <c:pt idx="27">
                  <c:v>01.02.2015</c:v>
                </c:pt>
                <c:pt idx="28">
                  <c:v>01.03.2015</c:v>
                </c:pt>
                <c:pt idx="29">
                  <c:v>01.04.2015</c:v>
                </c:pt>
                <c:pt idx="30">
                  <c:v>01.05.2015</c:v>
                </c:pt>
                <c:pt idx="31">
                  <c:v>01.06.2015</c:v>
                </c:pt>
                <c:pt idx="32">
                  <c:v>01.07.2015</c:v>
                </c:pt>
                <c:pt idx="33">
                  <c:v>01.08.2015</c:v>
                </c:pt>
                <c:pt idx="34">
                  <c:v>01.09.2015</c:v>
                </c:pt>
                <c:pt idx="35">
                  <c:v>01.10.2015</c:v>
                </c:pt>
                <c:pt idx="36">
                  <c:v>01.11.2015</c:v>
                </c:pt>
                <c:pt idx="37">
                  <c:v>01.12.2015</c:v>
                </c:pt>
                <c:pt idx="38">
                  <c:v>01.01.2016</c:v>
                </c:pt>
                <c:pt idx="39">
                  <c:v>01.02.2016</c:v>
                </c:pt>
                <c:pt idx="40">
                  <c:v>01.03.2016</c:v>
                </c:pt>
                <c:pt idx="41">
                  <c:v>01.04.2016</c:v>
                </c:pt>
                <c:pt idx="42">
                  <c:v>01.05.2016</c:v>
                </c:pt>
                <c:pt idx="43">
                  <c:v>01.06.2016</c:v>
                </c:pt>
                <c:pt idx="44">
                  <c:v>01.07.2016</c:v>
                </c:pt>
                <c:pt idx="45">
                  <c:v>01.08.2016</c:v>
                </c:pt>
                <c:pt idx="46">
                  <c:v>01.09.2016</c:v>
                </c:pt>
                <c:pt idx="47">
                  <c:v>01.10.2016</c:v>
                </c:pt>
                <c:pt idx="48">
                  <c:v>01.11.2016</c:v>
                </c:pt>
                <c:pt idx="49">
                  <c:v>01.12.2016</c:v>
                </c:pt>
                <c:pt idx="50">
                  <c:v>01.01.2017</c:v>
                </c:pt>
                <c:pt idx="51">
                  <c:v>01.02.2017</c:v>
                </c:pt>
                <c:pt idx="52">
                  <c:v>01.03.2017</c:v>
                </c:pt>
                <c:pt idx="53">
                  <c:v>01.04.2017</c:v>
                </c:pt>
                <c:pt idx="54">
                  <c:v>01.05.2017</c:v>
                </c:pt>
                <c:pt idx="55">
                  <c:v>01.06.2017</c:v>
                </c:pt>
                <c:pt idx="56">
                  <c:v>01.07.2017</c:v>
                </c:pt>
                <c:pt idx="57">
                  <c:v>01.08.2017</c:v>
                </c:pt>
              </c:strCache>
            </c:strRef>
          </c:cat>
          <c:val>
            <c:numRef>
              <c:f>Данные!$W$2:$W$58</c:f>
              <c:numCache>
                <c:formatCode>0.0000</c:formatCode>
                <c:ptCount val="57"/>
                <c:pt idx="0">
                  <c:v>110783334979.2</c:v>
                </c:pt>
                <c:pt idx="1">
                  <c:v>188862099652.20001</c:v>
                </c:pt>
                <c:pt idx="2">
                  <c:v>168589008840</c:v>
                </c:pt>
                <c:pt idx="3">
                  <c:v>167220709308.79999</c:v>
                </c:pt>
                <c:pt idx="4">
                  <c:v>156228461709.10001</c:v>
                </c:pt>
                <c:pt idx="5">
                  <c:v>150003016726.5</c:v>
                </c:pt>
                <c:pt idx="6">
                  <c:v>150261271707.20001</c:v>
                </c:pt>
                <c:pt idx="7">
                  <c:v>163894646818.39999</c:v>
                </c:pt>
                <c:pt idx="8">
                  <c:v>124770055700.40001</c:v>
                </c:pt>
                <c:pt idx="9">
                  <c:v>188518252629</c:v>
                </c:pt>
                <c:pt idx="10">
                  <c:v>198802174315.79999</c:v>
                </c:pt>
                <c:pt idx="11">
                  <c:v>170997755781.59998</c:v>
                </c:pt>
                <c:pt idx="12">
                  <c:v>158170805825.29999</c:v>
                </c:pt>
                <c:pt idx="13">
                  <c:v>135161445293</c:v>
                </c:pt>
                <c:pt idx="14">
                  <c:v>137693399594.79999</c:v>
                </c:pt>
                <c:pt idx="15">
                  <c:v>410501985298</c:v>
                </c:pt>
                <c:pt idx="16">
                  <c:v>290945849500</c:v>
                </c:pt>
                <c:pt idx="17">
                  <c:v>253621616625</c:v>
                </c:pt>
                <c:pt idx="18">
                  <c:v>169717798770</c:v>
                </c:pt>
                <c:pt idx="19">
                  <c:v>187780832736</c:v>
                </c:pt>
                <c:pt idx="20">
                  <c:v>225258940463.89999</c:v>
                </c:pt>
                <c:pt idx="21">
                  <c:v>218359428198.39999</c:v>
                </c:pt>
                <c:pt idx="22">
                  <c:v>221494645726.20001</c:v>
                </c:pt>
                <c:pt idx="23">
                  <c:v>146671217985</c:v>
                </c:pt>
                <c:pt idx="24">
                  <c:v>238132115919</c:v>
                </c:pt>
                <c:pt idx="25">
                  <c:v>165556940355</c:v>
                </c:pt>
                <c:pt idx="26">
                  <c:v>272045489031.69998</c:v>
                </c:pt>
                <c:pt idx="27">
                  <c:v>175162068772.80002</c:v>
                </c:pt>
                <c:pt idx="28">
                  <c:v>247389672365.00003</c:v>
                </c:pt>
                <c:pt idx="29">
                  <c:v>134571462375</c:v>
                </c:pt>
                <c:pt idx="30">
                  <c:v>136409070560.99998</c:v>
                </c:pt>
                <c:pt idx="31">
                  <c:v>194531903361</c:v>
                </c:pt>
                <c:pt idx="32">
                  <c:v>185364339530</c:v>
                </c:pt>
                <c:pt idx="33">
                  <c:v>151205570883</c:v>
                </c:pt>
                <c:pt idx="34">
                  <c:v>257976569356</c:v>
                </c:pt>
                <c:pt idx="35">
                  <c:v>235324887084</c:v>
                </c:pt>
                <c:pt idx="36">
                  <c:v>190460873692.80002</c:v>
                </c:pt>
                <c:pt idx="37">
                  <c:v>198804037855</c:v>
                </c:pt>
                <c:pt idx="38">
                  <c:v>233688717970</c:v>
                </c:pt>
                <c:pt idx="39">
                  <c:v>215375143557</c:v>
                </c:pt>
                <c:pt idx="40">
                  <c:v>262567985568</c:v>
                </c:pt>
                <c:pt idx="41">
                  <c:v>183962967504.80002</c:v>
                </c:pt>
                <c:pt idx="42">
                  <c:v>206261737290</c:v>
                </c:pt>
                <c:pt idx="43">
                  <c:v>170410489997</c:v>
                </c:pt>
                <c:pt idx="44">
                  <c:v>165150434785</c:v>
                </c:pt>
                <c:pt idx="45">
                  <c:v>162578515788</c:v>
                </c:pt>
                <c:pt idx="46">
                  <c:v>114580657422</c:v>
                </c:pt>
                <c:pt idx="47">
                  <c:v>176784176052</c:v>
                </c:pt>
                <c:pt idx="48">
                  <c:v>208673911215</c:v>
                </c:pt>
                <c:pt idx="49">
                  <c:v>170411613456</c:v>
                </c:pt>
                <c:pt idx="50">
                  <c:v>127454106000</c:v>
                </c:pt>
                <c:pt idx="51">
                  <c:v>156713977556</c:v>
                </c:pt>
                <c:pt idx="52">
                  <c:v>159503664460</c:v>
                </c:pt>
                <c:pt idx="53">
                  <c:v>128713612923.8</c:v>
                </c:pt>
                <c:pt idx="54">
                  <c:v>181857479394.60001</c:v>
                </c:pt>
                <c:pt idx="55">
                  <c:v>173890496700.20001</c:v>
                </c:pt>
                <c:pt idx="56">
                  <c:v>57101216496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CA-4A75-A3FE-7C9AA574097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8097864"/>
        <c:axId val="648106720"/>
      </c:lineChart>
      <c:catAx>
        <c:axId val="648097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8106720"/>
        <c:crosses val="autoZero"/>
        <c:auto val="1"/>
        <c:lblAlgn val="ctr"/>
        <c:lblOffset val="100"/>
        <c:tickMarkSkip val="7"/>
        <c:noMultiLvlLbl val="0"/>
      </c:catAx>
      <c:valAx>
        <c:axId val="64810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8097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Цена Газпрома (</a:t>
            </a:r>
            <a:r>
              <a:rPr lang="en-US"/>
              <a:t>Y) </a:t>
            </a:r>
            <a:r>
              <a:rPr lang="ru-RU"/>
              <a:t>от цены ВТБ (</a:t>
            </a:r>
            <a:r>
              <a:rPr lang="en-US"/>
              <a:t>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Цена газпрома (Y) от цены ВТБ (X)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Данные!$B$2:$B$58</c:f>
              <c:numCache>
                <c:formatCode>0.00000</c:formatCode>
                <c:ptCount val="57"/>
                <c:pt idx="0">
                  <c:v>5.3589999999999999E-2</c:v>
                </c:pt>
                <c:pt idx="1">
                  <c:v>5.5820000000000002E-2</c:v>
                </c:pt>
                <c:pt idx="2">
                  <c:v>5.5879999999999999E-2</c:v>
                </c:pt>
                <c:pt idx="3">
                  <c:v>4.9700000000000001E-2</c:v>
                </c:pt>
                <c:pt idx="4">
                  <c:v>4.929E-2</c:v>
                </c:pt>
                <c:pt idx="5">
                  <c:v>4.5999999999999999E-2</c:v>
                </c:pt>
                <c:pt idx="6">
                  <c:v>4.7010000000000003E-2</c:v>
                </c:pt>
                <c:pt idx="7">
                  <c:v>4.6609999999999999E-2</c:v>
                </c:pt>
                <c:pt idx="8">
                  <c:v>4.4499999999999998E-2</c:v>
                </c:pt>
                <c:pt idx="9">
                  <c:v>4.267E-2</c:v>
                </c:pt>
                <c:pt idx="10">
                  <c:v>4.4350000000000001E-2</c:v>
                </c:pt>
                <c:pt idx="11">
                  <c:v>4.6280000000000002E-2</c:v>
                </c:pt>
                <c:pt idx="12">
                  <c:v>4.9660000000000003E-2</c:v>
                </c:pt>
                <c:pt idx="13">
                  <c:v>4.5440000000000001E-2</c:v>
                </c:pt>
                <c:pt idx="14">
                  <c:v>4.2130000000000001E-2</c:v>
                </c:pt>
                <c:pt idx="15">
                  <c:v>3.9600000000000003E-2</c:v>
                </c:pt>
                <c:pt idx="16">
                  <c:v>3.8649999999999997E-2</c:v>
                </c:pt>
                <c:pt idx="17">
                  <c:v>4.7899999999999998E-2</c:v>
                </c:pt>
                <c:pt idx="18">
                  <c:v>4.1099999999999998E-2</c:v>
                </c:pt>
                <c:pt idx="19">
                  <c:v>3.9800000000000002E-2</c:v>
                </c:pt>
                <c:pt idx="20">
                  <c:v>3.8399999999999997E-2</c:v>
                </c:pt>
                <c:pt idx="21">
                  <c:v>3.8039999999999997E-2</c:v>
                </c:pt>
                <c:pt idx="22">
                  <c:v>3.993E-2</c:v>
                </c:pt>
                <c:pt idx="23">
                  <c:v>4.6699999999999998E-2</c:v>
                </c:pt>
                <c:pt idx="24">
                  <c:v>6.7000000000000004E-2</c:v>
                </c:pt>
                <c:pt idx="25">
                  <c:v>6.8940000000000001E-2</c:v>
                </c:pt>
                <c:pt idx="26">
                  <c:v>6.8000000000000005E-2</c:v>
                </c:pt>
                <c:pt idx="27">
                  <c:v>0.06</c:v>
                </c:pt>
                <c:pt idx="28">
                  <c:v>6.5500000000000003E-2</c:v>
                </c:pt>
                <c:pt idx="29">
                  <c:v>8.0250000000000002E-2</c:v>
                </c:pt>
                <c:pt idx="30">
                  <c:v>7.9000000000000001E-2</c:v>
                </c:pt>
                <c:pt idx="31">
                  <c:v>7.1999999999999995E-2</c:v>
                </c:pt>
                <c:pt idx="32">
                  <c:v>6.9000000000000006E-2</c:v>
                </c:pt>
                <c:pt idx="33">
                  <c:v>6.7699999999999996E-2</c:v>
                </c:pt>
                <c:pt idx="34">
                  <c:v>7.2349999999999998E-2</c:v>
                </c:pt>
                <c:pt idx="35">
                  <c:v>7.0999999999999994E-2</c:v>
                </c:pt>
                <c:pt idx="36">
                  <c:v>7.9699999999999993E-2</c:v>
                </c:pt>
                <c:pt idx="37">
                  <c:v>7.3700000000000002E-2</c:v>
                </c:pt>
                <c:pt idx="38">
                  <c:v>7.3400000000000007E-2</c:v>
                </c:pt>
                <c:pt idx="39">
                  <c:v>7.6679999999999998E-2</c:v>
                </c:pt>
                <c:pt idx="40">
                  <c:v>7.0050000000000001E-2</c:v>
                </c:pt>
                <c:pt idx="41">
                  <c:v>6.8400000000000002E-2</c:v>
                </c:pt>
                <c:pt idx="42">
                  <c:v>6.8000000000000005E-2</c:v>
                </c:pt>
                <c:pt idx="43">
                  <c:v>6.7409999999999998E-2</c:v>
                </c:pt>
                <c:pt idx="44">
                  <c:v>6.8489999999999995E-2</c:v>
                </c:pt>
                <c:pt idx="45">
                  <c:v>7.2099999999999997E-2</c:v>
                </c:pt>
                <c:pt idx="46">
                  <c:v>6.7750000000000005E-2</c:v>
                </c:pt>
                <c:pt idx="47">
                  <c:v>6.9400000000000003E-2</c:v>
                </c:pt>
                <c:pt idx="48">
                  <c:v>7.3999999999999996E-2</c:v>
                </c:pt>
                <c:pt idx="49">
                  <c:v>6.8970000000000004E-2</c:v>
                </c:pt>
                <c:pt idx="50">
                  <c:v>6.608E-2</c:v>
                </c:pt>
                <c:pt idx="51">
                  <c:v>6.6250000000000003E-2</c:v>
                </c:pt>
                <c:pt idx="52">
                  <c:v>6.6710000000000005E-2</c:v>
                </c:pt>
                <c:pt idx="53">
                  <c:v>6.615E-2</c:v>
                </c:pt>
                <c:pt idx="54">
                  <c:v>6.4000000000000001E-2</c:v>
                </c:pt>
                <c:pt idx="55">
                  <c:v>5.969E-2</c:v>
                </c:pt>
                <c:pt idx="56">
                  <c:v>6.1990000000000003E-2</c:v>
                </c:pt>
              </c:numCache>
            </c:numRef>
          </c:xVal>
          <c:yVal>
            <c:numRef>
              <c:f>Данные!$C$2:$C$58</c:f>
              <c:numCache>
                <c:formatCode>0.00</c:formatCode>
                <c:ptCount val="57"/>
                <c:pt idx="0">
                  <c:v>143.69999999999999</c:v>
                </c:pt>
                <c:pt idx="1">
                  <c:v>142.09</c:v>
                </c:pt>
                <c:pt idx="2">
                  <c:v>137.4</c:v>
                </c:pt>
                <c:pt idx="3">
                  <c:v>134.08000000000001</c:v>
                </c:pt>
                <c:pt idx="4">
                  <c:v>124.15</c:v>
                </c:pt>
                <c:pt idx="5">
                  <c:v>123.4</c:v>
                </c:pt>
                <c:pt idx="6">
                  <c:v>109.1</c:v>
                </c:pt>
                <c:pt idx="7">
                  <c:v>128.61000000000001</c:v>
                </c:pt>
                <c:pt idx="8">
                  <c:v>131.9</c:v>
                </c:pt>
                <c:pt idx="9">
                  <c:v>144.15</c:v>
                </c:pt>
                <c:pt idx="10">
                  <c:v>150.4</c:v>
                </c:pt>
                <c:pt idx="11">
                  <c:v>143.1</c:v>
                </c:pt>
                <c:pt idx="12">
                  <c:v>138.75</c:v>
                </c:pt>
                <c:pt idx="13">
                  <c:v>145.16</c:v>
                </c:pt>
                <c:pt idx="14">
                  <c:v>139.19999999999999</c:v>
                </c:pt>
                <c:pt idx="15">
                  <c:v>135.5</c:v>
                </c:pt>
                <c:pt idx="16">
                  <c:v>128.77000000000001</c:v>
                </c:pt>
                <c:pt idx="17">
                  <c:v>141.69999999999999</c:v>
                </c:pt>
                <c:pt idx="18">
                  <c:v>148.96</c:v>
                </c:pt>
                <c:pt idx="19">
                  <c:v>132</c:v>
                </c:pt>
                <c:pt idx="20">
                  <c:v>131.94999999999999</c:v>
                </c:pt>
                <c:pt idx="21">
                  <c:v>137.9</c:v>
                </c:pt>
                <c:pt idx="22">
                  <c:v>141.5</c:v>
                </c:pt>
                <c:pt idx="23">
                  <c:v>142.86000000000001</c:v>
                </c:pt>
                <c:pt idx="24">
                  <c:v>130.31</c:v>
                </c:pt>
                <c:pt idx="25">
                  <c:v>143.82</c:v>
                </c:pt>
                <c:pt idx="26">
                  <c:v>152.94999999999999</c:v>
                </c:pt>
                <c:pt idx="27">
                  <c:v>138.9</c:v>
                </c:pt>
                <c:pt idx="28">
                  <c:v>153.5</c:v>
                </c:pt>
                <c:pt idx="29">
                  <c:v>139</c:v>
                </c:pt>
                <c:pt idx="30">
                  <c:v>145.85</c:v>
                </c:pt>
                <c:pt idx="31">
                  <c:v>142.5</c:v>
                </c:pt>
                <c:pt idx="32">
                  <c:v>148.19</c:v>
                </c:pt>
                <c:pt idx="33">
                  <c:v>134.55000000000001</c:v>
                </c:pt>
                <c:pt idx="34">
                  <c:v>135.75</c:v>
                </c:pt>
                <c:pt idx="35">
                  <c:v>138</c:v>
                </c:pt>
                <c:pt idx="36">
                  <c:v>136.09</c:v>
                </c:pt>
                <c:pt idx="37">
                  <c:v>136.6</c:v>
                </c:pt>
                <c:pt idx="38">
                  <c:v>141.4</c:v>
                </c:pt>
                <c:pt idx="39">
                  <c:v>147.75</c:v>
                </c:pt>
                <c:pt idx="40">
                  <c:v>168.47</c:v>
                </c:pt>
                <c:pt idx="41">
                  <c:v>145.5</c:v>
                </c:pt>
                <c:pt idx="42">
                  <c:v>139.51</c:v>
                </c:pt>
                <c:pt idx="43">
                  <c:v>137.30000000000001</c:v>
                </c:pt>
                <c:pt idx="44">
                  <c:v>134.94999999999999</c:v>
                </c:pt>
                <c:pt idx="45">
                  <c:v>134.9</c:v>
                </c:pt>
                <c:pt idx="46">
                  <c:v>138.84</c:v>
                </c:pt>
                <c:pt idx="47">
                  <c:v>148.80000000000001</c:v>
                </c:pt>
                <c:pt idx="48">
                  <c:v>154.55000000000001</c:v>
                </c:pt>
                <c:pt idx="49">
                  <c:v>149.80000000000001</c:v>
                </c:pt>
                <c:pt idx="50">
                  <c:v>134</c:v>
                </c:pt>
                <c:pt idx="51">
                  <c:v>127.9</c:v>
                </c:pt>
                <c:pt idx="52">
                  <c:v>136.75</c:v>
                </c:pt>
                <c:pt idx="53">
                  <c:v>120.28</c:v>
                </c:pt>
                <c:pt idx="54">
                  <c:v>118.49</c:v>
                </c:pt>
                <c:pt idx="55">
                  <c:v>116.1</c:v>
                </c:pt>
                <c:pt idx="56">
                  <c:v>118.68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11-430D-A4E7-4CC0DC482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401712"/>
        <c:axId val="718410864"/>
      </c:scatterChart>
      <c:valAx>
        <c:axId val="718401712"/>
        <c:scaling>
          <c:orientation val="minMax"/>
          <c:max val="8.500000000000002E-2"/>
          <c:min val="3.5000000000000003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8410864"/>
        <c:crosses val="autoZero"/>
        <c:crossBetween val="midCat"/>
      </c:valAx>
      <c:valAx>
        <c:axId val="718410864"/>
        <c:scaling>
          <c:orientation val="minMax"/>
          <c:max val="17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840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Цена Сбербанка (</a:t>
            </a:r>
            <a:r>
              <a:rPr lang="en-US"/>
              <a:t>Y) </a:t>
            </a:r>
            <a:r>
              <a:rPr lang="ru-RU"/>
              <a:t>от цены ВТБ (</a:t>
            </a:r>
            <a:r>
              <a:rPr lang="en-US"/>
              <a:t>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Цена Сбербанка (Y) от цены ВТБ (X)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Данные!$B$2:$B$58</c:f>
              <c:numCache>
                <c:formatCode>0.00000</c:formatCode>
                <c:ptCount val="57"/>
                <c:pt idx="0">
                  <c:v>5.3589999999999999E-2</c:v>
                </c:pt>
                <c:pt idx="1">
                  <c:v>5.5820000000000002E-2</c:v>
                </c:pt>
                <c:pt idx="2">
                  <c:v>5.5879999999999999E-2</c:v>
                </c:pt>
                <c:pt idx="3">
                  <c:v>4.9700000000000001E-2</c:v>
                </c:pt>
                <c:pt idx="4">
                  <c:v>4.929E-2</c:v>
                </c:pt>
                <c:pt idx="5">
                  <c:v>4.5999999999999999E-2</c:v>
                </c:pt>
                <c:pt idx="6">
                  <c:v>4.7010000000000003E-2</c:v>
                </c:pt>
                <c:pt idx="7">
                  <c:v>4.6609999999999999E-2</c:v>
                </c:pt>
                <c:pt idx="8">
                  <c:v>4.4499999999999998E-2</c:v>
                </c:pt>
                <c:pt idx="9">
                  <c:v>4.267E-2</c:v>
                </c:pt>
                <c:pt idx="10">
                  <c:v>4.4350000000000001E-2</c:v>
                </c:pt>
                <c:pt idx="11">
                  <c:v>4.6280000000000002E-2</c:v>
                </c:pt>
                <c:pt idx="12">
                  <c:v>4.9660000000000003E-2</c:v>
                </c:pt>
                <c:pt idx="13">
                  <c:v>4.5440000000000001E-2</c:v>
                </c:pt>
                <c:pt idx="14">
                  <c:v>4.2130000000000001E-2</c:v>
                </c:pt>
                <c:pt idx="15">
                  <c:v>3.9600000000000003E-2</c:v>
                </c:pt>
                <c:pt idx="16">
                  <c:v>3.8649999999999997E-2</c:v>
                </c:pt>
                <c:pt idx="17">
                  <c:v>4.7899999999999998E-2</c:v>
                </c:pt>
                <c:pt idx="18">
                  <c:v>4.1099999999999998E-2</c:v>
                </c:pt>
                <c:pt idx="19">
                  <c:v>3.9800000000000002E-2</c:v>
                </c:pt>
                <c:pt idx="20">
                  <c:v>3.8399999999999997E-2</c:v>
                </c:pt>
                <c:pt idx="21">
                  <c:v>3.8039999999999997E-2</c:v>
                </c:pt>
                <c:pt idx="22">
                  <c:v>3.993E-2</c:v>
                </c:pt>
                <c:pt idx="23">
                  <c:v>4.6699999999999998E-2</c:v>
                </c:pt>
                <c:pt idx="24">
                  <c:v>6.7000000000000004E-2</c:v>
                </c:pt>
                <c:pt idx="25">
                  <c:v>6.8940000000000001E-2</c:v>
                </c:pt>
                <c:pt idx="26">
                  <c:v>6.8000000000000005E-2</c:v>
                </c:pt>
                <c:pt idx="27">
                  <c:v>0.06</c:v>
                </c:pt>
                <c:pt idx="28">
                  <c:v>6.5500000000000003E-2</c:v>
                </c:pt>
                <c:pt idx="29">
                  <c:v>8.0250000000000002E-2</c:v>
                </c:pt>
                <c:pt idx="30">
                  <c:v>7.9000000000000001E-2</c:v>
                </c:pt>
                <c:pt idx="31">
                  <c:v>7.1999999999999995E-2</c:v>
                </c:pt>
                <c:pt idx="32">
                  <c:v>6.9000000000000006E-2</c:v>
                </c:pt>
                <c:pt idx="33">
                  <c:v>6.7699999999999996E-2</c:v>
                </c:pt>
                <c:pt idx="34">
                  <c:v>7.2349999999999998E-2</c:v>
                </c:pt>
                <c:pt idx="35">
                  <c:v>7.0999999999999994E-2</c:v>
                </c:pt>
                <c:pt idx="36">
                  <c:v>7.9699999999999993E-2</c:v>
                </c:pt>
                <c:pt idx="37">
                  <c:v>7.3700000000000002E-2</c:v>
                </c:pt>
                <c:pt idx="38">
                  <c:v>7.3400000000000007E-2</c:v>
                </c:pt>
                <c:pt idx="39">
                  <c:v>7.6679999999999998E-2</c:v>
                </c:pt>
                <c:pt idx="40">
                  <c:v>7.0050000000000001E-2</c:v>
                </c:pt>
                <c:pt idx="41">
                  <c:v>6.8400000000000002E-2</c:v>
                </c:pt>
                <c:pt idx="42">
                  <c:v>6.8000000000000005E-2</c:v>
                </c:pt>
                <c:pt idx="43">
                  <c:v>6.7409999999999998E-2</c:v>
                </c:pt>
                <c:pt idx="44">
                  <c:v>6.8489999999999995E-2</c:v>
                </c:pt>
                <c:pt idx="45">
                  <c:v>7.2099999999999997E-2</c:v>
                </c:pt>
                <c:pt idx="46">
                  <c:v>6.7750000000000005E-2</c:v>
                </c:pt>
                <c:pt idx="47">
                  <c:v>6.9400000000000003E-2</c:v>
                </c:pt>
                <c:pt idx="48">
                  <c:v>7.3999999999999996E-2</c:v>
                </c:pt>
                <c:pt idx="49">
                  <c:v>6.8970000000000004E-2</c:v>
                </c:pt>
                <c:pt idx="50">
                  <c:v>6.608E-2</c:v>
                </c:pt>
                <c:pt idx="51">
                  <c:v>6.6250000000000003E-2</c:v>
                </c:pt>
                <c:pt idx="52">
                  <c:v>6.6710000000000005E-2</c:v>
                </c:pt>
                <c:pt idx="53">
                  <c:v>6.615E-2</c:v>
                </c:pt>
                <c:pt idx="54">
                  <c:v>6.4000000000000001E-2</c:v>
                </c:pt>
                <c:pt idx="55">
                  <c:v>5.969E-2</c:v>
                </c:pt>
                <c:pt idx="56">
                  <c:v>6.1990000000000003E-2</c:v>
                </c:pt>
              </c:numCache>
            </c:numRef>
          </c:xVal>
          <c:yVal>
            <c:numRef>
              <c:f>Данные!$D$2:$D$58</c:f>
              <c:numCache>
                <c:formatCode>0.00</c:formatCode>
                <c:ptCount val="57"/>
                <c:pt idx="0">
                  <c:v>92.94</c:v>
                </c:pt>
                <c:pt idx="1">
                  <c:v>109.59</c:v>
                </c:pt>
                <c:pt idx="2">
                  <c:v>104.57</c:v>
                </c:pt>
                <c:pt idx="3">
                  <c:v>98.86</c:v>
                </c:pt>
                <c:pt idx="4">
                  <c:v>99.11</c:v>
                </c:pt>
                <c:pt idx="5">
                  <c:v>99.05</c:v>
                </c:pt>
                <c:pt idx="6">
                  <c:v>93.68</c:v>
                </c:pt>
                <c:pt idx="7">
                  <c:v>95.23</c:v>
                </c:pt>
                <c:pt idx="8">
                  <c:v>88.23</c:v>
                </c:pt>
                <c:pt idx="9">
                  <c:v>97.86</c:v>
                </c:pt>
                <c:pt idx="10">
                  <c:v>102.74</c:v>
                </c:pt>
                <c:pt idx="11">
                  <c:v>103.07</c:v>
                </c:pt>
                <c:pt idx="12">
                  <c:v>101.17</c:v>
                </c:pt>
                <c:pt idx="13">
                  <c:v>94.7</c:v>
                </c:pt>
                <c:pt idx="14">
                  <c:v>91.16</c:v>
                </c:pt>
                <c:pt idx="15">
                  <c:v>83.8</c:v>
                </c:pt>
                <c:pt idx="16">
                  <c:v>72.5</c:v>
                </c:pt>
                <c:pt idx="17">
                  <c:v>84.5</c:v>
                </c:pt>
                <c:pt idx="18">
                  <c:v>84.5</c:v>
                </c:pt>
                <c:pt idx="19">
                  <c:v>73.599999999999994</c:v>
                </c:pt>
                <c:pt idx="20">
                  <c:v>73.209999999999994</c:v>
                </c:pt>
                <c:pt idx="21">
                  <c:v>75.52</c:v>
                </c:pt>
                <c:pt idx="22">
                  <c:v>76.23</c:v>
                </c:pt>
                <c:pt idx="23">
                  <c:v>72.25</c:v>
                </c:pt>
                <c:pt idx="24">
                  <c:v>54.9</c:v>
                </c:pt>
                <c:pt idx="25">
                  <c:v>61.5</c:v>
                </c:pt>
                <c:pt idx="26">
                  <c:v>75.91</c:v>
                </c:pt>
                <c:pt idx="27">
                  <c:v>62.88</c:v>
                </c:pt>
                <c:pt idx="28">
                  <c:v>76.900000000000006</c:v>
                </c:pt>
                <c:pt idx="29">
                  <c:v>73.5</c:v>
                </c:pt>
                <c:pt idx="30">
                  <c:v>72.349999999999994</c:v>
                </c:pt>
                <c:pt idx="31">
                  <c:v>72.3</c:v>
                </c:pt>
                <c:pt idx="32">
                  <c:v>74.5</c:v>
                </c:pt>
                <c:pt idx="33">
                  <c:v>75.3</c:v>
                </c:pt>
                <c:pt idx="34">
                  <c:v>90.53</c:v>
                </c:pt>
                <c:pt idx="35">
                  <c:v>102.9</c:v>
                </c:pt>
                <c:pt idx="36">
                  <c:v>101.26</c:v>
                </c:pt>
                <c:pt idx="37">
                  <c:v>96.5</c:v>
                </c:pt>
                <c:pt idx="38">
                  <c:v>107</c:v>
                </c:pt>
                <c:pt idx="39">
                  <c:v>109.9</c:v>
                </c:pt>
                <c:pt idx="40">
                  <c:v>123.55</c:v>
                </c:pt>
                <c:pt idx="41">
                  <c:v>132.56</c:v>
                </c:pt>
                <c:pt idx="42">
                  <c:v>133</c:v>
                </c:pt>
                <c:pt idx="43">
                  <c:v>139.15</c:v>
                </c:pt>
                <c:pt idx="44">
                  <c:v>143.5</c:v>
                </c:pt>
                <c:pt idx="45">
                  <c:v>145.34</c:v>
                </c:pt>
                <c:pt idx="46">
                  <c:v>147.4</c:v>
                </c:pt>
                <c:pt idx="47">
                  <c:v>158.69999999999999</c:v>
                </c:pt>
                <c:pt idx="48">
                  <c:v>173.25</c:v>
                </c:pt>
                <c:pt idx="49">
                  <c:v>172.2</c:v>
                </c:pt>
                <c:pt idx="50">
                  <c:v>156</c:v>
                </c:pt>
                <c:pt idx="51">
                  <c:v>159.80000000000001</c:v>
                </c:pt>
                <c:pt idx="52">
                  <c:v>165.2</c:v>
                </c:pt>
                <c:pt idx="53">
                  <c:v>155.93</c:v>
                </c:pt>
                <c:pt idx="54">
                  <c:v>145.59</c:v>
                </c:pt>
                <c:pt idx="55">
                  <c:v>164.53</c:v>
                </c:pt>
                <c:pt idx="56">
                  <c:v>173.4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14-4C87-A4D4-82C63F07D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401712"/>
        <c:axId val="718410864"/>
      </c:scatterChart>
      <c:valAx>
        <c:axId val="718401712"/>
        <c:scaling>
          <c:orientation val="minMax"/>
          <c:max val="8.500000000000002E-2"/>
          <c:min val="3.5000000000000003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8410864"/>
        <c:crosses val="autoZero"/>
        <c:crossBetween val="midCat"/>
      </c:valAx>
      <c:valAx>
        <c:axId val="718410864"/>
        <c:scaling>
          <c:orientation val="minMax"/>
          <c:max val="18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840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Цена Сбербанка (</a:t>
            </a:r>
            <a:r>
              <a:rPr lang="en-US"/>
              <a:t>Y)</a:t>
            </a:r>
            <a:r>
              <a:rPr lang="ru-RU"/>
              <a:t> от цены Газпрома (</a:t>
            </a:r>
            <a:r>
              <a:rPr lang="en-US"/>
              <a:t>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Цена Сбербанка (Y) от цены Газпрома (X)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Данные!$C$2:$C$58</c:f>
              <c:numCache>
                <c:formatCode>0.00</c:formatCode>
                <c:ptCount val="57"/>
                <c:pt idx="0">
                  <c:v>143.69999999999999</c:v>
                </c:pt>
                <c:pt idx="1">
                  <c:v>142.09</c:v>
                </c:pt>
                <c:pt idx="2">
                  <c:v>137.4</c:v>
                </c:pt>
                <c:pt idx="3">
                  <c:v>134.08000000000001</c:v>
                </c:pt>
                <c:pt idx="4">
                  <c:v>124.15</c:v>
                </c:pt>
                <c:pt idx="5">
                  <c:v>123.4</c:v>
                </c:pt>
                <c:pt idx="6">
                  <c:v>109.1</c:v>
                </c:pt>
                <c:pt idx="7">
                  <c:v>128.61000000000001</c:v>
                </c:pt>
                <c:pt idx="8">
                  <c:v>131.9</c:v>
                </c:pt>
                <c:pt idx="9">
                  <c:v>144.15</c:v>
                </c:pt>
                <c:pt idx="10">
                  <c:v>150.4</c:v>
                </c:pt>
                <c:pt idx="11">
                  <c:v>143.1</c:v>
                </c:pt>
                <c:pt idx="12">
                  <c:v>138.75</c:v>
                </c:pt>
                <c:pt idx="13">
                  <c:v>145.16</c:v>
                </c:pt>
                <c:pt idx="14">
                  <c:v>139.19999999999999</c:v>
                </c:pt>
                <c:pt idx="15">
                  <c:v>135.5</c:v>
                </c:pt>
                <c:pt idx="16">
                  <c:v>128.77000000000001</c:v>
                </c:pt>
                <c:pt idx="17">
                  <c:v>141.69999999999999</c:v>
                </c:pt>
                <c:pt idx="18">
                  <c:v>148.96</c:v>
                </c:pt>
                <c:pt idx="19">
                  <c:v>132</c:v>
                </c:pt>
                <c:pt idx="20">
                  <c:v>131.94999999999999</c:v>
                </c:pt>
                <c:pt idx="21">
                  <c:v>137.9</c:v>
                </c:pt>
                <c:pt idx="22">
                  <c:v>141.5</c:v>
                </c:pt>
                <c:pt idx="23">
                  <c:v>142.86000000000001</c:v>
                </c:pt>
                <c:pt idx="24">
                  <c:v>130.31</c:v>
                </c:pt>
                <c:pt idx="25">
                  <c:v>143.82</c:v>
                </c:pt>
                <c:pt idx="26">
                  <c:v>152.94999999999999</c:v>
                </c:pt>
                <c:pt idx="27">
                  <c:v>138.9</c:v>
                </c:pt>
                <c:pt idx="28">
                  <c:v>153.5</c:v>
                </c:pt>
                <c:pt idx="29">
                  <c:v>139</c:v>
                </c:pt>
                <c:pt idx="30">
                  <c:v>145.85</c:v>
                </c:pt>
                <c:pt idx="31">
                  <c:v>142.5</c:v>
                </c:pt>
                <c:pt idx="32">
                  <c:v>148.19</c:v>
                </c:pt>
                <c:pt idx="33">
                  <c:v>134.55000000000001</c:v>
                </c:pt>
                <c:pt idx="34">
                  <c:v>135.75</c:v>
                </c:pt>
                <c:pt idx="35">
                  <c:v>138</c:v>
                </c:pt>
                <c:pt idx="36">
                  <c:v>136.09</c:v>
                </c:pt>
                <c:pt idx="37">
                  <c:v>136.6</c:v>
                </c:pt>
                <c:pt idx="38">
                  <c:v>141.4</c:v>
                </c:pt>
                <c:pt idx="39">
                  <c:v>147.75</c:v>
                </c:pt>
                <c:pt idx="40">
                  <c:v>168.47</c:v>
                </c:pt>
                <c:pt idx="41">
                  <c:v>145.5</c:v>
                </c:pt>
                <c:pt idx="42">
                  <c:v>139.51</c:v>
                </c:pt>
                <c:pt idx="43">
                  <c:v>137.30000000000001</c:v>
                </c:pt>
                <c:pt idx="44">
                  <c:v>134.94999999999999</c:v>
                </c:pt>
                <c:pt idx="45">
                  <c:v>134.9</c:v>
                </c:pt>
                <c:pt idx="46">
                  <c:v>138.84</c:v>
                </c:pt>
                <c:pt idx="47">
                  <c:v>148.80000000000001</c:v>
                </c:pt>
                <c:pt idx="48">
                  <c:v>154.55000000000001</c:v>
                </c:pt>
                <c:pt idx="49">
                  <c:v>149.80000000000001</c:v>
                </c:pt>
                <c:pt idx="50">
                  <c:v>134</c:v>
                </c:pt>
                <c:pt idx="51">
                  <c:v>127.9</c:v>
                </c:pt>
                <c:pt idx="52">
                  <c:v>136.75</c:v>
                </c:pt>
                <c:pt idx="53">
                  <c:v>120.28</c:v>
                </c:pt>
                <c:pt idx="54">
                  <c:v>118.49</c:v>
                </c:pt>
                <c:pt idx="55">
                  <c:v>116.1</c:v>
                </c:pt>
                <c:pt idx="56">
                  <c:v>118.68</c:v>
                </c:pt>
              </c:numCache>
            </c:numRef>
          </c:xVal>
          <c:yVal>
            <c:numRef>
              <c:f>Данные!$D$2:$D$58</c:f>
              <c:numCache>
                <c:formatCode>0.00</c:formatCode>
                <c:ptCount val="57"/>
                <c:pt idx="0">
                  <c:v>92.94</c:v>
                </c:pt>
                <c:pt idx="1">
                  <c:v>109.59</c:v>
                </c:pt>
                <c:pt idx="2">
                  <c:v>104.57</c:v>
                </c:pt>
                <c:pt idx="3">
                  <c:v>98.86</c:v>
                </c:pt>
                <c:pt idx="4">
                  <c:v>99.11</c:v>
                </c:pt>
                <c:pt idx="5">
                  <c:v>99.05</c:v>
                </c:pt>
                <c:pt idx="6">
                  <c:v>93.68</c:v>
                </c:pt>
                <c:pt idx="7">
                  <c:v>95.23</c:v>
                </c:pt>
                <c:pt idx="8">
                  <c:v>88.23</c:v>
                </c:pt>
                <c:pt idx="9">
                  <c:v>97.86</c:v>
                </c:pt>
                <c:pt idx="10">
                  <c:v>102.74</c:v>
                </c:pt>
                <c:pt idx="11">
                  <c:v>103.07</c:v>
                </c:pt>
                <c:pt idx="12">
                  <c:v>101.17</c:v>
                </c:pt>
                <c:pt idx="13">
                  <c:v>94.7</c:v>
                </c:pt>
                <c:pt idx="14">
                  <c:v>91.16</c:v>
                </c:pt>
                <c:pt idx="15">
                  <c:v>83.8</c:v>
                </c:pt>
                <c:pt idx="16">
                  <c:v>72.5</c:v>
                </c:pt>
                <c:pt idx="17">
                  <c:v>84.5</c:v>
                </c:pt>
                <c:pt idx="18">
                  <c:v>84.5</c:v>
                </c:pt>
                <c:pt idx="19">
                  <c:v>73.599999999999994</c:v>
                </c:pt>
                <c:pt idx="20">
                  <c:v>73.209999999999994</c:v>
                </c:pt>
                <c:pt idx="21">
                  <c:v>75.52</c:v>
                </c:pt>
                <c:pt idx="22">
                  <c:v>76.23</c:v>
                </c:pt>
                <c:pt idx="23">
                  <c:v>72.25</c:v>
                </c:pt>
                <c:pt idx="24">
                  <c:v>54.9</c:v>
                </c:pt>
                <c:pt idx="25">
                  <c:v>61.5</c:v>
                </c:pt>
                <c:pt idx="26">
                  <c:v>75.91</c:v>
                </c:pt>
                <c:pt idx="27">
                  <c:v>62.88</c:v>
                </c:pt>
                <c:pt idx="28">
                  <c:v>76.900000000000006</c:v>
                </c:pt>
                <c:pt idx="29">
                  <c:v>73.5</c:v>
                </c:pt>
                <c:pt idx="30">
                  <c:v>72.349999999999994</c:v>
                </c:pt>
                <c:pt idx="31">
                  <c:v>72.3</c:v>
                </c:pt>
                <c:pt idx="32">
                  <c:v>74.5</c:v>
                </c:pt>
                <c:pt idx="33">
                  <c:v>75.3</c:v>
                </c:pt>
                <c:pt idx="34">
                  <c:v>90.53</c:v>
                </c:pt>
                <c:pt idx="35">
                  <c:v>102.9</c:v>
                </c:pt>
                <c:pt idx="36">
                  <c:v>101.26</c:v>
                </c:pt>
                <c:pt idx="37">
                  <c:v>96.5</c:v>
                </c:pt>
                <c:pt idx="38">
                  <c:v>107</c:v>
                </c:pt>
                <c:pt idx="39">
                  <c:v>109.9</c:v>
                </c:pt>
                <c:pt idx="40">
                  <c:v>123.55</c:v>
                </c:pt>
                <c:pt idx="41">
                  <c:v>132.56</c:v>
                </c:pt>
                <c:pt idx="42">
                  <c:v>133</c:v>
                </c:pt>
                <c:pt idx="43">
                  <c:v>139.15</c:v>
                </c:pt>
                <c:pt idx="44">
                  <c:v>143.5</c:v>
                </c:pt>
                <c:pt idx="45">
                  <c:v>145.34</c:v>
                </c:pt>
                <c:pt idx="46">
                  <c:v>147.4</c:v>
                </c:pt>
                <c:pt idx="47">
                  <c:v>158.69999999999999</c:v>
                </c:pt>
                <c:pt idx="48">
                  <c:v>173.25</c:v>
                </c:pt>
                <c:pt idx="49">
                  <c:v>172.2</c:v>
                </c:pt>
                <c:pt idx="50">
                  <c:v>156</c:v>
                </c:pt>
                <c:pt idx="51">
                  <c:v>159.80000000000001</c:v>
                </c:pt>
                <c:pt idx="52">
                  <c:v>165.2</c:v>
                </c:pt>
                <c:pt idx="53">
                  <c:v>155.93</c:v>
                </c:pt>
                <c:pt idx="54">
                  <c:v>145.59</c:v>
                </c:pt>
                <c:pt idx="55">
                  <c:v>164.53</c:v>
                </c:pt>
                <c:pt idx="56">
                  <c:v>173.4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4-45C7-A7A4-A7EF23ABA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401712"/>
        <c:axId val="718410864"/>
      </c:scatterChart>
      <c:valAx>
        <c:axId val="718401712"/>
        <c:scaling>
          <c:orientation val="minMax"/>
          <c:max val="17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8410864"/>
        <c:crosses val="autoZero"/>
        <c:crossBetween val="midCat"/>
      </c:valAx>
      <c:valAx>
        <c:axId val="718410864"/>
        <c:scaling>
          <c:orientation val="minMax"/>
          <c:max val="18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840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 ВТБ (</a:t>
            </a:r>
            <a:r>
              <a:rPr lang="en-US"/>
              <a:t>Y) </a:t>
            </a:r>
            <a:r>
              <a:rPr lang="ru-RU"/>
              <a:t>от цены ВТБ (</a:t>
            </a:r>
            <a:r>
              <a:rPr lang="en-US"/>
              <a:t>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ОбъемВТБ (Y) от цены ВТБ (X)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Данные!$B$2:$B$58</c:f>
              <c:numCache>
                <c:formatCode>0.00000</c:formatCode>
                <c:ptCount val="57"/>
                <c:pt idx="0">
                  <c:v>5.3589999999999999E-2</c:v>
                </c:pt>
                <c:pt idx="1">
                  <c:v>5.5820000000000002E-2</c:v>
                </c:pt>
                <c:pt idx="2">
                  <c:v>5.5879999999999999E-2</c:v>
                </c:pt>
                <c:pt idx="3">
                  <c:v>4.9700000000000001E-2</c:v>
                </c:pt>
                <c:pt idx="4">
                  <c:v>4.929E-2</c:v>
                </c:pt>
                <c:pt idx="5">
                  <c:v>4.5999999999999999E-2</c:v>
                </c:pt>
                <c:pt idx="6">
                  <c:v>4.7010000000000003E-2</c:v>
                </c:pt>
                <c:pt idx="7">
                  <c:v>4.6609999999999999E-2</c:v>
                </c:pt>
                <c:pt idx="8">
                  <c:v>4.4499999999999998E-2</c:v>
                </c:pt>
                <c:pt idx="9">
                  <c:v>4.267E-2</c:v>
                </c:pt>
                <c:pt idx="10">
                  <c:v>4.4350000000000001E-2</c:v>
                </c:pt>
                <c:pt idx="11">
                  <c:v>4.6280000000000002E-2</c:v>
                </c:pt>
                <c:pt idx="12">
                  <c:v>4.9660000000000003E-2</c:v>
                </c:pt>
                <c:pt idx="13">
                  <c:v>4.5440000000000001E-2</c:v>
                </c:pt>
                <c:pt idx="14">
                  <c:v>4.2130000000000001E-2</c:v>
                </c:pt>
                <c:pt idx="15">
                  <c:v>3.9600000000000003E-2</c:v>
                </c:pt>
                <c:pt idx="16">
                  <c:v>3.8649999999999997E-2</c:v>
                </c:pt>
                <c:pt idx="17">
                  <c:v>4.7899999999999998E-2</c:v>
                </c:pt>
                <c:pt idx="18">
                  <c:v>4.1099999999999998E-2</c:v>
                </c:pt>
                <c:pt idx="19">
                  <c:v>3.9800000000000002E-2</c:v>
                </c:pt>
                <c:pt idx="20">
                  <c:v>3.8399999999999997E-2</c:v>
                </c:pt>
                <c:pt idx="21">
                  <c:v>3.8039999999999997E-2</c:v>
                </c:pt>
                <c:pt idx="22">
                  <c:v>3.993E-2</c:v>
                </c:pt>
                <c:pt idx="23">
                  <c:v>4.6699999999999998E-2</c:v>
                </c:pt>
                <c:pt idx="24">
                  <c:v>6.7000000000000004E-2</c:v>
                </c:pt>
                <c:pt idx="25">
                  <c:v>6.8940000000000001E-2</c:v>
                </c:pt>
                <c:pt idx="26">
                  <c:v>6.8000000000000005E-2</c:v>
                </c:pt>
                <c:pt idx="27">
                  <c:v>0.06</c:v>
                </c:pt>
                <c:pt idx="28">
                  <c:v>6.5500000000000003E-2</c:v>
                </c:pt>
                <c:pt idx="29">
                  <c:v>8.0250000000000002E-2</c:v>
                </c:pt>
                <c:pt idx="30">
                  <c:v>7.9000000000000001E-2</c:v>
                </c:pt>
                <c:pt idx="31">
                  <c:v>7.1999999999999995E-2</c:v>
                </c:pt>
                <c:pt idx="32">
                  <c:v>6.9000000000000006E-2</c:v>
                </c:pt>
                <c:pt idx="33">
                  <c:v>6.7699999999999996E-2</c:v>
                </c:pt>
                <c:pt idx="34">
                  <c:v>7.2349999999999998E-2</c:v>
                </c:pt>
                <c:pt idx="35">
                  <c:v>7.0999999999999994E-2</c:v>
                </c:pt>
                <c:pt idx="36">
                  <c:v>7.9699999999999993E-2</c:v>
                </c:pt>
                <c:pt idx="37">
                  <c:v>7.3700000000000002E-2</c:v>
                </c:pt>
                <c:pt idx="38">
                  <c:v>7.3400000000000007E-2</c:v>
                </c:pt>
                <c:pt idx="39">
                  <c:v>7.6679999999999998E-2</c:v>
                </c:pt>
                <c:pt idx="40">
                  <c:v>7.0050000000000001E-2</c:v>
                </c:pt>
                <c:pt idx="41">
                  <c:v>6.8400000000000002E-2</c:v>
                </c:pt>
                <c:pt idx="42">
                  <c:v>6.8000000000000005E-2</c:v>
                </c:pt>
                <c:pt idx="43">
                  <c:v>6.7409999999999998E-2</c:v>
                </c:pt>
                <c:pt idx="44">
                  <c:v>6.8489999999999995E-2</c:v>
                </c:pt>
                <c:pt idx="45">
                  <c:v>7.2099999999999997E-2</c:v>
                </c:pt>
                <c:pt idx="46">
                  <c:v>6.7750000000000005E-2</c:v>
                </c:pt>
                <c:pt idx="47">
                  <c:v>6.9400000000000003E-2</c:v>
                </c:pt>
                <c:pt idx="48">
                  <c:v>7.3999999999999996E-2</c:v>
                </c:pt>
                <c:pt idx="49">
                  <c:v>6.8970000000000004E-2</c:v>
                </c:pt>
                <c:pt idx="50">
                  <c:v>6.608E-2</c:v>
                </c:pt>
                <c:pt idx="51">
                  <c:v>6.6250000000000003E-2</c:v>
                </c:pt>
                <c:pt idx="52">
                  <c:v>6.6710000000000005E-2</c:v>
                </c:pt>
                <c:pt idx="53">
                  <c:v>6.615E-2</c:v>
                </c:pt>
                <c:pt idx="54">
                  <c:v>6.4000000000000001E-2</c:v>
                </c:pt>
                <c:pt idx="55">
                  <c:v>5.969E-2</c:v>
                </c:pt>
                <c:pt idx="56">
                  <c:v>6.1990000000000003E-2</c:v>
                </c:pt>
              </c:numCache>
            </c:numRef>
          </c:xVal>
          <c:yVal>
            <c:numRef>
              <c:f>Данные!$E$2:$E$58</c:f>
              <c:numCache>
                <c:formatCode>#,##0</c:formatCode>
                <c:ptCount val="57"/>
                <c:pt idx="0">
                  <c:v>423765060000</c:v>
                </c:pt>
                <c:pt idx="1">
                  <c:v>620659410000</c:v>
                </c:pt>
                <c:pt idx="2">
                  <c:v>956736250000</c:v>
                </c:pt>
                <c:pt idx="3">
                  <c:v>684089840000</c:v>
                </c:pt>
                <c:pt idx="4">
                  <c:v>1203587690000</c:v>
                </c:pt>
                <c:pt idx="5">
                  <c:v>909928850000</c:v>
                </c:pt>
                <c:pt idx="6">
                  <c:v>773944750000</c:v>
                </c:pt>
                <c:pt idx="7">
                  <c:v>689989310000</c:v>
                </c:pt>
                <c:pt idx="8">
                  <c:v>424102620000</c:v>
                </c:pt>
                <c:pt idx="9">
                  <c:v>770174060000</c:v>
                </c:pt>
                <c:pt idx="10">
                  <c:v>1095103330000</c:v>
                </c:pt>
                <c:pt idx="11">
                  <c:v>1117892430000</c:v>
                </c:pt>
                <c:pt idx="12">
                  <c:v>883378010000</c:v>
                </c:pt>
                <c:pt idx="13">
                  <c:v>562228330000</c:v>
                </c:pt>
                <c:pt idx="14">
                  <c:v>531533830000</c:v>
                </c:pt>
                <c:pt idx="15">
                  <c:v>1718001780000</c:v>
                </c:pt>
                <c:pt idx="16">
                  <c:v>1581562680000</c:v>
                </c:pt>
                <c:pt idx="17">
                  <c:v>1337467810000</c:v>
                </c:pt>
                <c:pt idx="18">
                  <c:v>1219984610000</c:v>
                </c:pt>
                <c:pt idx="19">
                  <c:v>1064257460000</c:v>
                </c:pt>
                <c:pt idx="20">
                  <c:v>699479420000</c:v>
                </c:pt>
                <c:pt idx="21">
                  <c:v>534436210000</c:v>
                </c:pt>
                <c:pt idx="22">
                  <c:v>552675470000</c:v>
                </c:pt>
                <c:pt idx="23">
                  <c:v>1215936210000</c:v>
                </c:pt>
                <c:pt idx="24">
                  <c:v>1901970000000</c:v>
                </c:pt>
                <c:pt idx="25">
                  <c:v>472099150000</c:v>
                </c:pt>
                <c:pt idx="26">
                  <c:v>435810560000</c:v>
                </c:pt>
                <c:pt idx="27">
                  <c:v>380858460000</c:v>
                </c:pt>
                <c:pt idx="28">
                  <c:v>670781500000</c:v>
                </c:pt>
                <c:pt idx="29">
                  <c:v>1045976670000</c:v>
                </c:pt>
                <c:pt idx="30">
                  <c:v>757627400000</c:v>
                </c:pt>
                <c:pt idx="31">
                  <c:v>355294170000</c:v>
                </c:pt>
                <c:pt idx="32">
                  <c:v>297785390000</c:v>
                </c:pt>
                <c:pt idx="33">
                  <c:v>288953870000</c:v>
                </c:pt>
                <c:pt idx="34">
                  <c:v>406369030000</c:v>
                </c:pt>
                <c:pt idx="35">
                  <c:v>293559920000</c:v>
                </c:pt>
                <c:pt idx="36">
                  <c:v>349150430000</c:v>
                </c:pt>
                <c:pt idx="37">
                  <c:v>393514230000</c:v>
                </c:pt>
                <c:pt idx="38">
                  <c:v>284381410000</c:v>
                </c:pt>
                <c:pt idx="39">
                  <c:v>303739850000</c:v>
                </c:pt>
                <c:pt idx="40">
                  <c:v>351481170000</c:v>
                </c:pt>
                <c:pt idx="41">
                  <c:v>274461660000</c:v>
                </c:pt>
                <c:pt idx="42">
                  <c:v>282574220000</c:v>
                </c:pt>
                <c:pt idx="43">
                  <c:v>152728630000</c:v>
                </c:pt>
                <c:pt idx="44">
                  <c:v>225458160000</c:v>
                </c:pt>
                <c:pt idx="45">
                  <c:v>360228510000</c:v>
                </c:pt>
                <c:pt idx="46">
                  <c:v>159481010000</c:v>
                </c:pt>
                <c:pt idx="47">
                  <c:v>234598360000</c:v>
                </c:pt>
                <c:pt idx="48">
                  <c:v>553056090000</c:v>
                </c:pt>
                <c:pt idx="49">
                  <c:v>300093660000</c:v>
                </c:pt>
                <c:pt idx="50">
                  <c:v>136916720000</c:v>
                </c:pt>
                <c:pt idx="51">
                  <c:v>266410390000</c:v>
                </c:pt>
                <c:pt idx="52">
                  <c:v>207910220000</c:v>
                </c:pt>
                <c:pt idx="53">
                  <c:v>168505230000</c:v>
                </c:pt>
                <c:pt idx="54">
                  <c:v>252186300000</c:v>
                </c:pt>
                <c:pt idx="55">
                  <c:v>179099730000</c:v>
                </c:pt>
                <c:pt idx="56">
                  <c:v>69594480000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B9-44D9-8AC3-6029BDEBA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401712"/>
        <c:axId val="718410864"/>
      </c:scatterChart>
      <c:valAx>
        <c:axId val="718401712"/>
        <c:scaling>
          <c:orientation val="minMax"/>
          <c:max val="8.500000000000002E-2"/>
          <c:min val="3.5000000000000003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8410864"/>
        <c:crosses val="autoZero"/>
        <c:crossBetween val="midCat"/>
      </c:valAx>
      <c:valAx>
        <c:axId val="71841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840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 Газпрома (</a:t>
            </a:r>
            <a:r>
              <a:rPr lang="en-US"/>
              <a:t>Y) </a:t>
            </a:r>
            <a:r>
              <a:rPr lang="ru-RU"/>
              <a:t>от цены Газпрома (</a:t>
            </a:r>
            <a:r>
              <a:rPr lang="en-US"/>
              <a:t>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Объем Газпрома (Y) от цены Газпрома (X)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Данные!$C$2:$C$58</c:f>
              <c:numCache>
                <c:formatCode>0.00</c:formatCode>
                <c:ptCount val="57"/>
                <c:pt idx="0">
                  <c:v>143.69999999999999</c:v>
                </c:pt>
                <c:pt idx="1">
                  <c:v>142.09</c:v>
                </c:pt>
                <c:pt idx="2">
                  <c:v>137.4</c:v>
                </c:pt>
                <c:pt idx="3">
                  <c:v>134.08000000000001</c:v>
                </c:pt>
                <c:pt idx="4">
                  <c:v>124.15</c:v>
                </c:pt>
                <c:pt idx="5">
                  <c:v>123.4</c:v>
                </c:pt>
                <c:pt idx="6">
                  <c:v>109.1</c:v>
                </c:pt>
                <c:pt idx="7">
                  <c:v>128.61000000000001</c:v>
                </c:pt>
                <c:pt idx="8">
                  <c:v>131.9</c:v>
                </c:pt>
                <c:pt idx="9">
                  <c:v>144.15</c:v>
                </c:pt>
                <c:pt idx="10">
                  <c:v>150.4</c:v>
                </c:pt>
                <c:pt idx="11">
                  <c:v>143.1</c:v>
                </c:pt>
                <c:pt idx="12">
                  <c:v>138.75</c:v>
                </c:pt>
                <c:pt idx="13">
                  <c:v>145.16</c:v>
                </c:pt>
                <c:pt idx="14">
                  <c:v>139.19999999999999</c:v>
                </c:pt>
                <c:pt idx="15">
                  <c:v>135.5</c:v>
                </c:pt>
                <c:pt idx="16">
                  <c:v>128.77000000000001</c:v>
                </c:pt>
                <c:pt idx="17">
                  <c:v>141.69999999999999</c:v>
                </c:pt>
                <c:pt idx="18">
                  <c:v>148.96</c:v>
                </c:pt>
                <c:pt idx="19">
                  <c:v>132</c:v>
                </c:pt>
                <c:pt idx="20">
                  <c:v>131.94999999999999</c:v>
                </c:pt>
                <c:pt idx="21">
                  <c:v>137.9</c:v>
                </c:pt>
                <c:pt idx="22">
                  <c:v>141.5</c:v>
                </c:pt>
                <c:pt idx="23">
                  <c:v>142.86000000000001</c:v>
                </c:pt>
                <c:pt idx="24">
                  <c:v>130.31</c:v>
                </c:pt>
                <c:pt idx="25">
                  <c:v>143.82</c:v>
                </c:pt>
                <c:pt idx="26">
                  <c:v>152.94999999999999</c:v>
                </c:pt>
                <c:pt idx="27">
                  <c:v>138.9</c:v>
                </c:pt>
                <c:pt idx="28">
                  <c:v>153.5</c:v>
                </c:pt>
                <c:pt idx="29">
                  <c:v>139</c:v>
                </c:pt>
                <c:pt idx="30">
                  <c:v>145.85</c:v>
                </c:pt>
                <c:pt idx="31">
                  <c:v>142.5</c:v>
                </c:pt>
                <c:pt idx="32">
                  <c:v>148.19</c:v>
                </c:pt>
                <c:pt idx="33">
                  <c:v>134.55000000000001</c:v>
                </c:pt>
                <c:pt idx="34">
                  <c:v>135.75</c:v>
                </c:pt>
                <c:pt idx="35">
                  <c:v>138</c:v>
                </c:pt>
                <c:pt idx="36">
                  <c:v>136.09</c:v>
                </c:pt>
                <c:pt idx="37">
                  <c:v>136.6</c:v>
                </c:pt>
                <c:pt idx="38">
                  <c:v>141.4</c:v>
                </c:pt>
                <c:pt idx="39">
                  <c:v>147.75</c:v>
                </c:pt>
                <c:pt idx="40">
                  <c:v>168.47</c:v>
                </c:pt>
                <c:pt idx="41">
                  <c:v>145.5</c:v>
                </c:pt>
                <c:pt idx="42">
                  <c:v>139.51</c:v>
                </c:pt>
                <c:pt idx="43">
                  <c:v>137.30000000000001</c:v>
                </c:pt>
                <c:pt idx="44">
                  <c:v>134.94999999999999</c:v>
                </c:pt>
                <c:pt idx="45">
                  <c:v>134.9</c:v>
                </c:pt>
                <c:pt idx="46">
                  <c:v>138.84</c:v>
                </c:pt>
                <c:pt idx="47">
                  <c:v>148.80000000000001</c:v>
                </c:pt>
                <c:pt idx="48">
                  <c:v>154.55000000000001</c:v>
                </c:pt>
                <c:pt idx="49">
                  <c:v>149.80000000000001</c:v>
                </c:pt>
                <c:pt idx="50">
                  <c:v>134</c:v>
                </c:pt>
                <c:pt idx="51">
                  <c:v>127.9</c:v>
                </c:pt>
                <c:pt idx="52">
                  <c:v>136.75</c:v>
                </c:pt>
                <c:pt idx="53">
                  <c:v>120.28</c:v>
                </c:pt>
                <c:pt idx="54">
                  <c:v>118.49</c:v>
                </c:pt>
                <c:pt idx="55">
                  <c:v>116.1</c:v>
                </c:pt>
                <c:pt idx="56">
                  <c:v>118.68</c:v>
                </c:pt>
              </c:numCache>
            </c:numRef>
          </c:xVal>
          <c:yVal>
            <c:numRef>
              <c:f>Данные!$F$2:$F$58</c:f>
              <c:numCache>
                <c:formatCode>#,##0</c:formatCode>
                <c:ptCount val="57"/>
                <c:pt idx="0">
                  <c:v>638968460</c:v>
                </c:pt>
                <c:pt idx="1">
                  <c:v>495283520</c:v>
                </c:pt>
                <c:pt idx="2">
                  <c:v>733770920</c:v>
                </c:pt>
                <c:pt idx="3">
                  <c:v>953973070</c:v>
                </c:pt>
                <c:pt idx="4">
                  <c:v>986321760</c:v>
                </c:pt>
                <c:pt idx="5">
                  <c:v>813775000</c:v>
                </c:pt>
                <c:pt idx="6">
                  <c:v>769293390</c:v>
                </c:pt>
                <c:pt idx="7">
                  <c:v>879462790</c:v>
                </c:pt>
                <c:pt idx="8">
                  <c:v>635494510</c:v>
                </c:pt>
                <c:pt idx="9">
                  <c:v>1035314530</c:v>
                </c:pt>
                <c:pt idx="10">
                  <c:v>1120379070</c:v>
                </c:pt>
                <c:pt idx="11">
                  <c:v>1035969280</c:v>
                </c:pt>
                <c:pt idx="12">
                  <c:v>1050788060</c:v>
                </c:pt>
                <c:pt idx="13">
                  <c:v>1056510690</c:v>
                </c:pt>
                <c:pt idx="14">
                  <c:v>1110186930</c:v>
                </c:pt>
                <c:pt idx="15">
                  <c:v>2038314440</c:v>
                </c:pt>
                <c:pt idx="16">
                  <c:v>1377698400</c:v>
                </c:pt>
                <c:pt idx="17">
                  <c:v>1168270410</c:v>
                </c:pt>
                <c:pt idx="18">
                  <c:v>885913470</c:v>
                </c:pt>
                <c:pt idx="19">
                  <c:v>1004959980</c:v>
                </c:pt>
                <c:pt idx="20">
                  <c:v>851294800</c:v>
                </c:pt>
                <c:pt idx="21">
                  <c:v>797896850</c:v>
                </c:pt>
                <c:pt idx="22">
                  <c:v>857933800</c:v>
                </c:pt>
                <c:pt idx="23">
                  <c:v>691989260</c:v>
                </c:pt>
                <c:pt idx="24">
                  <c:v>983856510</c:v>
                </c:pt>
                <c:pt idx="25">
                  <c:v>652102830</c:v>
                </c:pt>
                <c:pt idx="26">
                  <c:v>919520350</c:v>
                </c:pt>
                <c:pt idx="27">
                  <c:v>718069290</c:v>
                </c:pt>
                <c:pt idx="28">
                  <c:v>821523460</c:v>
                </c:pt>
                <c:pt idx="29">
                  <c:v>472091480</c:v>
                </c:pt>
                <c:pt idx="30">
                  <c:v>533051950</c:v>
                </c:pt>
                <c:pt idx="31">
                  <c:v>543868920</c:v>
                </c:pt>
                <c:pt idx="32">
                  <c:v>654231910</c:v>
                </c:pt>
                <c:pt idx="33">
                  <c:v>646257900</c:v>
                </c:pt>
                <c:pt idx="34">
                  <c:v>727388150</c:v>
                </c:pt>
                <c:pt idx="35">
                  <c:v>785173850</c:v>
                </c:pt>
                <c:pt idx="36">
                  <c:v>632658380</c:v>
                </c:pt>
                <c:pt idx="37">
                  <c:v>614480400</c:v>
                </c:pt>
                <c:pt idx="38">
                  <c:v>642613120</c:v>
                </c:pt>
                <c:pt idx="39">
                  <c:v>731620780</c:v>
                </c:pt>
                <c:pt idx="40">
                  <c:v>941606540</c:v>
                </c:pt>
                <c:pt idx="41">
                  <c:v>662677050</c:v>
                </c:pt>
                <c:pt idx="42">
                  <c:v>538549300</c:v>
                </c:pt>
                <c:pt idx="43">
                  <c:v>505531930</c:v>
                </c:pt>
                <c:pt idx="44">
                  <c:v>472860350</c:v>
                </c:pt>
                <c:pt idx="45">
                  <c:v>567536440</c:v>
                </c:pt>
                <c:pt idx="46">
                  <c:v>409341480</c:v>
                </c:pt>
                <c:pt idx="47">
                  <c:v>735320710</c:v>
                </c:pt>
                <c:pt idx="48">
                  <c:v>680484920</c:v>
                </c:pt>
                <c:pt idx="49">
                  <c:v>508472070</c:v>
                </c:pt>
                <c:pt idx="50">
                  <c:v>618092220</c:v>
                </c:pt>
                <c:pt idx="51">
                  <c:v>754410290</c:v>
                </c:pt>
                <c:pt idx="52">
                  <c:v>750182400</c:v>
                </c:pt>
                <c:pt idx="53">
                  <c:v>683155600</c:v>
                </c:pt>
                <c:pt idx="54">
                  <c:v>682977210</c:v>
                </c:pt>
                <c:pt idx="55">
                  <c:v>572372360</c:v>
                </c:pt>
                <c:pt idx="56">
                  <c:v>146516160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F8-4C10-8E24-D05046301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401712"/>
        <c:axId val="718410864"/>
      </c:scatterChart>
      <c:valAx>
        <c:axId val="718401712"/>
        <c:scaling>
          <c:orientation val="minMax"/>
          <c:max val="17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8410864"/>
        <c:crosses val="autoZero"/>
        <c:crossBetween val="midCat"/>
      </c:valAx>
      <c:valAx>
        <c:axId val="718410864"/>
        <c:scaling>
          <c:orientation val="minMax"/>
          <c:max val="2100000000"/>
          <c:min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840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 Сбербанка (</a:t>
            </a:r>
            <a:r>
              <a:rPr lang="en-US"/>
              <a:t>Y)</a:t>
            </a:r>
            <a:r>
              <a:rPr lang="ru-RU"/>
              <a:t> от цены Сбербанка (</a:t>
            </a:r>
            <a:r>
              <a:rPr lang="en-US"/>
              <a:t>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Объема Сбербанка (Y) от цены Сбербанка (X)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Данные!$D$2:$D$58</c:f>
              <c:numCache>
                <c:formatCode>0.00</c:formatCode>
                <c:ptCount val="57"/>
                <c:pt idx="0">
                  <c:v>92.94</c:v>
                </c:pt>
                <c:pt idx="1">
                  <c:v>109.59</c:v>
                </c:pt>
                <c:pt idx="2">
                  <c:v>104.57</c:v>
                </c:pt>
                <c:pt idx="3">
                  <c:v>98.86</c:v>
                </c:pt>
                <c:pt idx="4">
                  <c:v>99.11</c:v>
                </c:pt>
                <c:pt idx="5">
                  <c:v>99.05</c:v>
                </c:pt>
                <c:pt idx="6">
                  <c:v>93.68</c:v>
                </c:pt>
                <c:pt idx="7">
                  <c:v>95.23</c:v>
                </c:pt>
                <c:pt idx="8">
                  <c:v>88.23</c:v>
                </c:pt>
                <c:pt idx="9">
                  <c:v>97.86</c:v>
                </c:pt>
                <c:pt idx="10">
                  <c:v>102.74</c:v>
                </c:pt>
                <c:pt idx="11">
                  <c:v>103.07</c:v>
                </c:pt>
                <c:pt idx="12">
                  <c:v>101.17</c:v>
                </c:pt>
                <c:pt idx="13">
                  <c:v>94.7</c:v>
                </c:pt>
                <c:pt idx="14">
                  <c:v>91.16</c:v>
                </c:pt>
                <c:pt idx="15">
                  <c:v>83.8</c:v>
                </c:pt>
                <c:pt idx="16">
                  <c:v>72.5</c:v>
                </c:pt>
                <c:pt idx="17">
                  <c:v>84.5</c:v>
                </c:pt>
                <c:pt idx="18">
                  <c:v>84.5</c:v>
                </c:pt>
                <c:pt idx="19">
                  <c:v>73.599999999999994</c:v>
                </c:pt>
                <c:pt idx="20">
                  <c:v>73.209999999999994</c:v>
                </c:pt>
                <c:pt idx="21">
                  <c:v>75.52</c:v>
                </c:pt>
                <c:pt idx="22">
                  <c:v>76.23</c:v>
                </c:pt>
                <c:pt idx="23">
                  <c:v>72.25</c:v>
                </c:pt>
                <c:pt idx="24">
                  <c:v>54.9</c:v>
                </c:pt>
                <c:pt idx="25">
                  <c:v>61.5</c:v>
                </c:pt>
                <c:pt idx="26">
                  <c:v>75.91</c:v>
                </c:pt>
                <c:pt idx="27">
                  <c:v>62.88</c:v>
                </c:pt>
                <c:pt idx="28">
                  <c:v>76.900000000000006</c:v>
                </c:pt>
                <c:pt idx="29">
                  <c:v>73.5</c:v>
                </c:pt>
                <c:pt idx="30">
                  <c:v>72.349999999999994</c:v>
                </c:pt>
                <c:pt idx="31">
                  <c:v>72.3</c:v>
                </c:pt>
                <c:pt idx="32">
                  <c:v>74.5</c:v>
                </c:pt>
                <c:pt idx="33">
                  <c:v>75.3</c:v>
                </c:pt>
                <c:pt idx="34">
                  <c:v>90.53</c:v>
                </c:pt>
                <c:pt idx="35">
                  <c:v>102.9</c:v>
                </c:pt>
                <c:pt idx="36">
                  <c:v>101.26</c:v>
                </c:pt>
                <c:pt idx="37">
                  <c:v>96.5</c:v>
                </c:pt>
                <c:pt idx="38">
                  <c:v>107</c:v>
                </c:pt>
                <c:pt idx="39">
                  <c:v>109.9</c:v>
                </c:pt>
                <c:pt idx="40">
                  <c:v>123.55</c:v>
                </c:pt>
                <c:pt idx="41">
                  <c:v>132.56</c:v>
                </c:pt>
                <c:pt idx="42">
                  <c:v>133</c:v>
                </c:pt>
                <c:pt idx="43">
                  <c:v>139.15</c:v>
                </c:pt>
                <c:pt idx="44">
                  <c:v>143.5</c:v>
                </c:pt>
                <c:pt idx="45">
                  <c:v>145.34</c:v>
                </c:pt>
                <c:pt idx="46">
                  <c:v>147.4</c:v>
                </c:pt>
                <c:pt idx="47">
                  <c:v>158.69999999999999</c:v>
                </c:pt>
                <c:pt idx="48">
                  <c:v>173.25</c:v>
                </c:pt>
                <c:pt idx="49">
                  <c:v>172.2</c:v>
                </c:pt>
                <c:pt idx="50">
                  <c:v>156</c:v>
                </c:pt>
                <c:pt idx="51">
                  <c:v>159.80000000000001</c:v>
                </c:pt>
                <c:pt idx="52">
                  <c:v>165.2</c:v>
                </c:pt>
                <c:pt idx="53">
                  <c:v>155.93</c:v>
                </c:pt>
                <c:pt idx="54">
                  <c:v>145.59</c:v>
                </c:pt>
                <c:pt idx="55">
                  <c:v>164.53</c:v>
                </c:pt>
                <c:pt idx="56">
                  <c:v>173.4</c:v>
                </c:pt>
              </c:numCache>
            </c:numRef>
          </c:xVal>
          <c:yVal>
            <c:numRef>
              <c:f>Данные!$G$2:$G$58</c:f>
              <c:numCache>
                <c:formatCode>#,##0</c:formatCode>
                <c:ptCount val="57"/>
                <c:pt idx="0">
                  <c:v>1191987680</c:v>
                </c:pt>
                <c:pt idx="1">
                  <c:v>1723351580</c:v>
                </c:pt>
                <c:pt idx="2">
                  <c:v>1612212000</c:v>
                </c:pt>
                <c:pt idx="3">
                  <c:v>1691490080</c:v>
                </c:pt>
                <c:pt idx="4">
                  <c:v>1576313810</c:v>
                </c:pt>
                <c:pt idx="5">
                  <c:v>1514417130</c:v>
                </c:pt>
                <c:pt idx="6">
                  <c:v>1603984540</c:v>
                </c:pt>
                <c:pt idx="7">
                  <c:v>1721040080</c:v>
                </c:pt>
                <c:pt idx="8">
                  <c:v>1414145480</c:v>
                </c:pt>
                <c:pt idx="9">
                  <c:v>1926407650</c:v>
                </c:pt>
                <c:pt idx="10">
                  <c:v>1935002670</c:v>
                </c:pt>
                <c:pt idx="11">
                  <c:v>1659044880</c:v>
                </c:pt>
                <c:pt idx="12">
                  <c:v>1563416090</c:v>
                </c:pt>
                <c:pt idx="13">
                  <c:v>1427259190</c:v>
                </c:pt>
                <c:pt idx="14">
                  <c:v>1510458530</c:v>
                </c:pt>
                <c:pt idx="15">
                  <c:v>4898591710</c:v>
                </c:pt>
                <c:pt idx="16">
                  <c:v>4013046200</c:v>
                </c:pt>
                <c:pt idx="17">
                  <c:v>3001439250</c:v>
                </c:pt>
                <c:pt idx="18">
                  <c:v>2008494660</c:v>
                </c:pt>
                <c:pt idx="19">
                  <c:v>2551370010</c:v>
                </c:pt>
                <c:pt idx="20">
                  <c:v>3076887590</c:v>
                </c:pt>
                <c:pt idx="21">
                  <c:v>2891411920</c:v>
                </c:pt>
                <c:pt idx="22">
                  <c:v>2905609940</c:v>
                </c:pt>
                <c:pt idx="23">
                  <c:v>2030051460</c:v>
                </c:pt>
                <c:pt idx="24">
                  <c:v>4337561310</c:v>
                </c:pt>
                <c:pt idx="25">
                  <c:v>2691982770</c:v>
                </c:pt>
                <c:pt idx="26">
                  <c:v>3583789870</c:v>
                </c:pt>
                <c:pt idx="27">
                  <c:v>2785656310</c:v>
                </c:pt>
                <c:pt idx="28">
                  <c:v>3217030850</c:v>
                </c:pt>
                <c:pt idx="29">
                  <c:v>1830904250</c:v>
                </c:pt>
                <c:pt idx="30">
                  <c:v>1885405260</c:v>
                </c:pt>
                <c:pt idx="31">
                  <c:v>2690621070</c:v>
                </c:pt>
                <c:pt idx="32">
                  <c:v>2488111940</c:v>
                </c:pt>
                <c:pt idx="33">
                  <c:v>2008042110</c:v>
                </c:pt>
                <c:pt idx="34">
                  <c:v>2849625200</c:v>
                </c:pt>
                <c:pt idx="35">
                  <c:v>2286927960</c:v>
                </c:pt>
                <c:pt idx="36">
                  <c:v>1880909280</c:v>
                </c:pt>
                <c:pt idx="37">
                  <c:v>2060145470</c:v>
                </c:pt>
                <c:pt idx="38">
                  <c:v>2184006710</c:v>
                </c:pt>
                <c:pt idx="39">
                  <c:v>1959737430</c:v>
                </c:pt>
                <c:pt idx="40">
                  <c:v>2125196160</c:v>
                </c:pt>
                <c:pt idx="41">
                  <c:v>1387771330</c:v>
                </c:pt>
                <c:pt idx="42">
                  <c:v>1550840130</c:v>
                </c:pt>
                <c:pt idx="43">
                  <c:v>1224653180</c:v>
                </c:pt>
                <c:pt idx="44">
                  <c:v>1150874110</c:v>
                </c:pt>
                <c:pt idx="45">
                  <c:v>1118608200</c:v>
                </c:pt>
                <c:pt idx="46">
                  <c:v>777345030</c:v>
                </c:pt>
                <c:pt idx="47">
                  <c:v>1113951960</c:v>
                </c:pt>
                <c:pt idx="48">
                  <c:v>1204467020</c:v>
                </c:pt>
                <c:pt idx="49">
                  <c:v>989614480</c:v>
                </c:pt>
                <c:pt idx="50">
                  <c:v>817013500</c:v>
                </c:pt>
                <c:pt idx="51">
                  <c:v>980688220</c:v>
                </c:pt>
                <c:pt idx="52">
                  <c:v>965518550</c:v>
                </c:pt>
                <c:pt idx="53">
                  <c:v>825457660</c:v>
                </c:pt>
                <c:pt idx="54">
                  <c:v>1249106940</c:v>
                </c:pt>
                <c:pt idx="55">
                  <c:v>1056892340</c:v>
                </c:pt>
                <c:pt idx="56">
                  <c:v>329303440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0-4CA1-B372-102B6E222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401712"/>
        <c:axId val="718410864"/>
      </c:scatterChart>
      <c:valAx>
        <c:axId val="718401712"/>
        <c:scaling>
          <c:orientation val="minMax"/>
          <c:max val="18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8410864"/>
        <c:crosses val="autoZero"/>
        <c:crossBetween val="midCat"/>
      </c:valAx>
      <c:valAx>
        <c:axId val="718410864"/>
        <c:scaling>
          <c:orientation val="minMax"/>
          <c:max val="5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840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Z-</a:t>
            </a:r>
            <a:r>
              <a:rPr lang="ru-RU"/>
              <a:t>преобразование - цены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Данные!$O$1</c:f>
              <c:strCache>
                <c:ptCount val="1"/>
                <c:pt idx="0">
                  <c:v>Z_ВТБ - цена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Данные!$A:$A</c:f>
              <c:strCache>
                <c:ptCount val="58"/>
                <c:pt idx="0">
                  <c:v>Дата</c:v>
                </c:pt>
                <c:pt idx="1">
                  <c:v>01.12.2012</c:v>
                </c:pt>
                <c:pt idx="2">
                  <c:v>01.01.2013</c:v>
                </c:pt>
                <c:pt idx="3">
                  <c:v>01.02.2013</c:v>
                </c:pt>
                <c:pt idx="4">
                  <c:v>01.03.2013</c:v>
                </c:pt>
                <c:pt idx="5">
                  <c:v>01.04.2013</c:v>
                </c:pt>
                <c:pt idx="6">
                  <c:v>01.05.2013</c:v>
                </c:pt>
                <c:pt idx="7">
                  <c:v>01.06.2013</c:v>
                </c:pt>
                <c:pt idx="8">
                  <c:v>01.07.2013</c:v>
                </c:pt>
                <c:pt idx="9">
                  <c:v>01.08.2013</c:v>
                </c:pt>
                <c:pt idx="10">
                  <c:v>01.09.2013</c:v>
                </c:pt>
                <c:pt idx="11">
                  <c:v>01.10.2013</c:v>
                </c:pt>
                <c:pt idx="12">
                  <c:v>01.11.2013</c:v>
                </c:pt>
                <c:pt idx="13">
                  <c:v>01.12.2013</c:v>
                </c:pt>
                <c:pt idx="14">
                  <c:v>01.01.2014</c:v>
                </c:pt>
                <c:pt idx="15">
                  <c:v>01.02.2014</c:v>
                </c:pt>
                <c:pt idx="16">
                  <c:v>01.03.2014</c:v>
                </c:pt>
                <c:pt idx="17">
                  <c:v>01.04.2014</c:v>
                </c:pt>
                <c:pt idx="18">
                  <c:v>01.05.2014</c:v>
                </c:pt>
                <c:pt idx="19">
                  <c:v>01.06.2014</c:v>
                </c:pt>
                <c:pt idx="20">
                  <c:v>01.07.2014</c:v>
                </c:pt>
                <c:pt idx="21">
                  <c:v>01.08.2014</c:v>
                </c:pt>
                <c:pt idx="22">
                  <c:v>01.09.2014</c:v>
                </c:pt>
                <c:pt idx="23">
                  <c:v>01.10.2014</c:v>
                </c:pt>
                <c:pt idx="24">
                  <c:v>01.11.2014</c:v>
                </c:pt>
                <c:pt idx="25">
                  <c:v>01.12.2014</c:v>
                </c:pt>
                <c:pt idx="26">
                  <c:v>01.01.2015</c:v>
                </c:pt>
                <c:pt idx="27">
                  <c:v>01.02.2015</c:v>
                </c:pt>
                <c:pt idx="28">
                  <c:v>01.03.2015</c:v>
                </c:pt>
                <c:pt idx="29">
                  <c:v>01.04.2015</c:v>
                </c:pt>
                <c:pt idx="30">
                  <c:v>01.05.2015</c:v>
                </c:pt>
                <c:pt idx="31">
                  <c:v>01.06.2015</c:v>
                </c:pt>
                <c:pt idx="32">
                  <c:v>01.07.2015</c:v>
                </c:pt>
                <c:pt idx="33">
                  <c:v>01.08.2015</c:v>
                </c:pt>
                <c:pt idx="34">
                  <c:v>01.09.2015</c:v>
                </c:pt>
                <c:pt idx="35">
                  <c:v>01.10.2015</c:v>
                </c:pt>
                <c:pt idx="36">
                  <c:v>01.11.2015</c:v>
                </c:pt>
                <c:pt idx="37">
                  <c:v>01.12.2015</c:v>
                </c:pt>
                <c:pt idx="38">
                  <c:v>01.01.2016</c:v>
                </c:pt>
                <c:pt idx="39">
                  <c:v>01.02.2016</c:v>
                </c:pt>
                <c:pt idx="40">
                  <c:v>01.03.2016</c:v>
                </c:pt>
                <c:pt idx="41">
                  <c:v>01.04.2016</c:v>
                </c:pt>
                <c:pt idx="42">
                  <c:v>01.05.2016</c:v>
                </c:pt>
                <c:pt idx="43">
                  <c:v>01.06.2016</c:v>
                </c:pt>
                <c:pt idx="44">
                  <c:v>01.07.2016</c:v>
                </c:pt>
                <c:pt idx="45">
                  <c:v>01.08.2016</c:v>
                </c:pt>
                <c:pt idx="46">
                  <c:v>01.09.2016</c:v>
                </c:pt>
                <c:pt idx="47">
                  <c:v>01.10.2016</c:v>
                </c:pt>
                <c:pt idx="48">
                  <c:v>01.11.2016</c:v>
                </c:pt>
                <c:pt idx="49">
                  <c:v>01.12.2016</c:v>
                </c:pt>
                <c:pt idx="50">
                  <c:v>01.01.2017</c:v>
                </c:pt>
                <c:pt idx="51">
                  <c:v>01.02.2017</c:v>
                </c:pt>
                <c:pt idx="52">
                  <c:v>01.03.2017</c:v>
                </c:pt>
                <c:pt idx="53">
                  <c:v>01.04.2017</c:v>
                </c:pt>
                <c:pt idx="54">
                  <c:v>01.05.2017</c:v>
                </c:pt>
                <c:pt idx="55">
                  <c:v>01.06.2017</c:v>
                </c:pt>
                <c:pt idx="56">
                  <c:v>01.07.2017</c:v>
                </c:pt>
                <c:pt idx="57">
                  <c:v>01.08.2017</c:v>
                </c:pt>
              </c:strCache>
            </c:strRef>
          </c:cat>
          <c:val>
            <c:numRef>
              <c:f>Данные!$O$2:$O$58</c:f>
              <c:numCache>
                <c:formatCode>0.0000</c:formatCode>
                <c:ptCount val="57"/>
                <c:pt idx="0">
                  <c:v>-0.43807384282996215</c:v>
                </c:pt>
                <c:pt idx="1">
                  <c:v>-0.26625340910336215</c:v>
                </c:pt>
                <c:pt idx="2">
                  <c:v>-0.26163043779233275</c:v>
                </c:pt>
                <c:pt idx="3">
                  <c:v>-0.7377964828283804</c:v>
                </c:pt>
                <c:pt idx="4">
                  <c:v>-0.76938678678708272</c:v>
                </c:pt>
                <c:pt idx="5">
                  <c:v>-1.0228797136752052</c:v>
                </c:pt>
                <c:pt idx="6">
                  <c:v>-0.94505969660620692</c:v>
                </c:pt>
                <c:pt idx="7">
                  <c:v>-0.97587950534640455</c:v>
                </c:pt>
                <c:pt idx="8">
                  <c:v>-1.1384539964509452</c:v>
                </c:pt>
                <c:pt idx="9">
                  <c:v>-1.2794546214373475</c:v>
                </c:pt>
                <c:pt idx="10">
                  <c:v>-1.1500114247285189</c:v>
                </c:pt>
                <c:pt idx="11">
                  <c:v>-1.0013058475570671</c:v>
                </c:pt>
                <c:pt idx="12">
                  <c:v>-0.74087846370240007</c:v>
                </c:pt>
                <c:pt idx="13">
                  <c:v>-1.0660274459114814</c:v>
                </c:pt>
                <c:pt idx="14">
                  <c:v>-1.3210613632366137</c:v>
                </c:pt>
                <c:pt idx="15">
                  <c:v>-1.5159966535183613</c:v>
                </c:pt>
                <c:pt idx="16">
                  <c:v>-1.5891936992763303</c:v>
                </c:pt>
                <c:pt idx="17">
                  <c:v>-0.8764856221592684</c:v>
                </c:pt>
                <c:pt idx="18">
                  <c:v>-1.400422370742622</c:v>
                </c:pt>
                <c:pt idx="19">
                  <c:v>-1.5005867491482627</c:v>
                </c:pt>
                <c:pt idx="20">
                  <c:v>-1.6084560797389535</c:v>
                </c:pt>
                <c:pt idx="21">
                  <c:v>-1.6361939076051311</c:v>
                </c:pt>
                <c:pt idx="22">
                  <c:v>-1.4905703113076987</c:v>
                </c:pt>
                <c:pt idx="23">
                  <c:v>-0.96894504837986017</c:v>
                </c:pt>
                <c:pt idx="24">
                  <c:v>0.59516024518515165</c:v>
                </c:pt>
                <c:pt idx="25">
                  <c:v>0.74463631757510818</c:v>
                </c:pt>
                <c:pt idx="26">
                  <c:v>0.67220976703564495</c:v>
                </c:pt>
                <c:pt idx="27">
                  <c:v>5.5813592231698995E-2</c:v>
                </c:pt>
                <c:pt idx="28">
                  <c:v>0.47958596240941181</c:v>
                </c:pt>
                <c:pt idx="29">
                  <c:v>1.6160664097041861</c:v>
                </c:pt>
                <c:pt idx="30">
                  <c:v>1.5197545073910694</c:v>
                </c:pt>
                <c:pt idx="31">
                  <c:v>0.9804078544376168</c:v>
                </c:pt>
                <c:pt idx="32">
                  <c:v>0.74925928888613813</c:v>
                </c:pt>
                <c:pt idx="33">
                  <c:v>0.64909491048049628</c:v>
                </c:pt>
                <c:pt idx="34">
                  <c:v>1.0073751870852896</c:v>
                </c:pt>
                <c:pt idx="35">
                  <c:v>0.90335833258712361</c:v>
                </c:pt>
                <c:pt idx="36">
                  <c:v>1.5736891726864142</c:v>
                </c:pt>
                <c:pt idx="37">
                  <c:v>1.1113920415834557</c:v>
                </c:pt>
                <c:pt idx="38">
                  <c:v>1.0882771850283082</c:v>
                </c:pt>
                <c:pt idx="39">
                  <c:v>1.3409996166979252</c:v>
                </c:pt>
                <c:pt idx="40">
                  <c:v>0.83016128682915569</c:v>
                </c:pt>
                <c:pt idx="41">
                  <c:v>0.70302957577584202</c:v>
                </c:pt>
                <c:pt idx="42">
                  <c:v>0.67220976703564495</c:v>
                </c:pt>
                <c:pt idx="43">
                  <c:v>0.62675054914385342</c:v>
                </c:pt>
                <c:pt idx="44">
                  <c:v>0.70996403274238584</c:v>
                </c:pt>
                <c:pt idx="45">
                  <c:v>0.98811280662266632</c:v>
                </c:pt>
                <c:pt idx="46">
                  <c:v>0.65294738657302165</c:v>
                </c:pt>
                <c:pt idx="47">
                  <c:v>0.78007909762633521</c:v>
                </c:pt>
                <c:pt idx="48">
                  <c:v>1.1345068981386033</c:v>
                </c:pt>
                <c:pt idx="49">
                  <c:v>0.74694780323062315</c:v>
                </c:pt>
                <c:pt idx="50">
                  <c:v>0.52427468508269759</c:v>
                </c:pt>
                <c:pt idx="51">
                  <c:v>0.53737310379728176</c:v>
                </c:pt>
                <c:pt idx="52">
                  <c:v>0.57281588384850879</c:v>
                </c:pt>
                <c:pt idx="53">
                  <c:v>0.52966815161223224</c:v>
                </c:pt>
                <c:pt idx="54">
                  <c:v>0.36401167963367198</c:v>
                </c:pt>
                <c:pt idx="55">
                  <c:v>3.1928240458046285E-2</c:v>
                </c:pt>
                <c:pt idx="56">
                  <c:v>0.20914214071418086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F4-456E-9A70-D524275A383B}"/>
            </c:ext>
          </c:extLst>
        </c:ser>
        <c:ser>
          <c:idx val="1"/>
          <c:order val="1"/>
          <c:tx>
            <c:strRef>
              <c:f>Данные!$P$1</c:f>
              <c:strCache>
                <c:ptCount val="1"/>
                <c:pt idx="0">
                  <c:v>Z_Газпром - цена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Данные!$A:$A</c:f>
              <c:strCache>
                <c:ptCount val="58"/>
                <c:pt idx="0">
                  <c:v>Дата</c:v>
                </c:pt>
                <c:pt idx="1">
                  <c:v>01.12.2012</c:v>
                </c:pt>
                <c:pt idx="2">
                  <c:v>01.01.2013</c:v>
                </c:pt>
                <c:pt idx="3">
                  <c:v>01.02.2013</c:v>
                </c:pt>
                <c:pt idx="4">
                  <c:v>01.03.2013</c:v>
                </c:pt>
                <c:pt idx="5">
                  <c:v>01.04.2013</c:v>
                </c:pt>
                <c:pt idx="6">
                  <c:v>01.05.2013</c:v>
                </c:pt>
                <c:pt idx="7">
                  <c:v>01.06.2013</c:v>
                </c:pt>
                <c:pt idx="8">
                  <c:v>01.07.2013</c:v>
                </c:pt>
                <c:pt idx="9">
                  <c:v>01.08.2013</c:v>
                </c:pt>
                <c:pt idx="10">
                  <c:v>01.09.2013</c:v>
                </c:pt>
                <c:pt idx="11">
                  <c:v>01.10.2013</c:v>
                </c:pt>
                <c:pt idx="12">
                  <c:v>01.11.2013</c:v>
                </c:pt>
                <c:pt idx="13">
                  <c:v>01.12.2013</c:v>
                </c:pt>
                <c:pt idx="14">
                  <c:v>01.01.2014</c:v>
                </c:pt>
                <c:pt idx="15">
                  <c:v>01.02.2014</c:v>
                </c:pt>
                <c:pt idx="16">
                  <c:v>01.03.2014</c:v>
                </c:pt>
                <c:pt idx="17">
                  <c:v>01.04.2014</c:v>
                </c:pt>
                <c:pt idx="18">
                  <c:v>01.05.2014</c:v>
                </c:pt>
                <c:pt idx="19">
                  <c:v>01.06.2014</c:v>
                </c:pt>
                <c:pt idx="20">
                  <c:v>01.07.2014</c:v>
                </c:pt>
                <c:pt idx="21">
                  <c:v>01.08.2014</c:v>
                </c:pt>
                <c:pt idx="22">
                  <c:v>01.09.2014</c:v>
                </c:pt>
                <c:pt idx="23">
                  <c:v>01.10.2014</c:v>
                </c:pt>
                <c:pt idx="24">
                  <c:v>01.11.2014</c:v>
                </c:pt>
                <c:pt idx="25">
                  <c:v>01.12.2014</c:v>
                </c:pt>
                <c:pt idx="26">
                  <c:v>01.01.2015</c:v>
                </c:pt>
                <c:pt idx="27">
                  <c:v>01.02.2015</c:v>
                </c:pt>
                <c:pt idx="28">
                  <c:v>01.03.2015</c:v>
                </c:pt>
                <c:pt idx="29">
                  <c:v>01.04.2015</c:v>
                </c:pt>
                <c:pt idx="30">
                  <c:v>01.05.2015</c:v>
                </c:pt>
                <c:pt idx="31">
                  <c:v>01.06.2015</c:v>
                </c:pt>
                <c:pt idx="32">
                  <c:v>01.07.2015</c:v>
                </c:pt>
                <c:pt idx="33">
                  <c:v>01.08.2015</c:v>
                </c:pt>
                <c:pt idx="34">
                  <c:v>01.09.2015</c:v>
                </c:pt>
                <c:pt idx="35">
                  <c:v>01.10.2015</c:v>
                </c:pt>
                <c:pt idx="36">
                  <c:v>01.11.2015</c:v>
                </c:pt>
                <c:pt idx="37">
                  <c:v>01.12.2015</c:v>
                </c:pt>
                <c:pt idx="38">
                  <c:v>01.01.2016</c:v>
                </c:pt>
                <c:pt idx="39">
                  <c:v>01.02.2016</c:v>
                </c:pt>
                <c:pt idx="40">
                  <c:v>01.03.2016</c:v>
                </c:pt>
                <c:pt idx="41">
                  <c:v>01.04.2016</c:v>
                </c:pt>
                <c:pt idx="42">
                  <c:v>01.05.2016</c:v>
                </c:pt>
                <c:pt idx="43">
                  <c:v>01.06.2016</c:v>
                </c:pt>
                <c:pt idx="44">
                  <c:v>01.07.2016</c:v>
                </c:pt>
                <c:pt idx="45">
                  <c:v>01.08.2016</c:v>
                </c:pt>
                <c:pt idx="46">
                  <c:v>01.09.2016</c:v>
                </c:pt>
                <c:pt idx="47">
                  <c:v>01.10.2016</c:v>
                </c:pt>
                <c:pt idx="48">
                  <c:v>01.11.2016</c:v>
                </c:pt>
                <c:pt idx="49">
                  <c:v>01.12.2016</c:v>
                </c:pt>
                <c:pt idx="50">
                  <c:v>01.01.2017</c:v>
                </c:pt>
                <c:pt idx="51">
                  <c:v>01.02.2017</c:v>
                </c:pt>
                <c:pt idx="52">
                  <c:v>01.03.2017</c:v>
                </c:pt>
                <c:pt idx="53">
                  <c:v>01.04.2017</c:v>
                </c:pt>
                <c:pt idx="54">
                  <c:v>01.05.2017</c:v>
                </c:pt>
                <c:pt idx="55">
                  <c:v>01.06.2017</c:v>
                </c:pt>
                <c:pt idx="56">
                  <c:v>01.07.2017</c:v>
                </c:pt>
                <c:pt idx="57">
                  <c:v>01.08.2017</c:v>
                </c:pt>
              </c:strCache>
            </c:strRef>
          </c:cat>
          <c:val>
            <c:numRef>
              <c:f>Данные!$P$2:$P$58</c:f>
              <c:numCache>
                <c:formatCode>0.0000</c:formatCode>
                <c:ptCount val="57"/>
                <c:pt idx="0">
                  <c:v>0.54506002450318414</c:v>
                </c:pt>
                <c:pt idx="1">
                  <c:v>0.39095743832167201</c:v>
                </c:pt>
                <c:pt idx="2">
                  <c:v>-5.7950095337519165E-2</c:v>
                </c:pt>
                <c:pt idx="3">
                  <c:v>-0.37572685690436619</c:v>
                </c:pt>
                <c:pt idx="4">
                  <c:v>-1.3261856648437635</c:v>
                </c:pt>
                <c:pt idx="5">
                  <c:v>-1.3979725838724189</c:v>
                </c:pt>
                <c:pt idx="6">
                  <c:v>-2.7667098400187817</c:v>
                </c:pt>
                <c:pt idx="7">
                  <c:v>-0.89929278635335907</c:v>
                </c:pt>
                <c:pt idx="8">
                  <c:v>-0.58438750154765839</c:v>
                </c:pt>
                <c:pt idx="9">
                  <c:v>0.58813217592037892</c:v>
                </c:pt>
                <c:pt idx="10">
                  <c:v>1.1863565011591735</c:v>
                </c:pt>
                <c:pt idx="11">
                  <c:v>0.48763048928026037</c:v>
                </c:pt>
                <c:pt idx="12">
                  <c:v>7.1266358914059913E-2</c:v>
                </c:pt>
                <c:pt idx="13">
                  <c:v>0.68480522687896728</c:v>
                </c:pt>
                <c:pt idx="14">
                  <c:v>0.11433851033125203</c:v>
                </c:pt>
                <c:pt idx="15">
                  <c:v>-0.23981029021011324</c:v>
                </c:pt>
                <c:pt idx="16">
                  <c:v>-0.8839782436272462</c:v>
                </c:pt>
                <c:pt idx="17">
                  <c:v>0.35362824042676982</c:v>
                </c:pt>
                <c:pt idx="18">
                  <c:v>1.0485256166241554</c:v>
                </c:pt>
                <c:pt idx="19">
                  <c:v>-0.57481591234383822</c:v>
                </c:pt>
                <c:pt idx="20">
                  <c:v>-0.57960170694574964</c:v>
                </c:pt>
                <c:pt idx="21">
                  <c:v>-1.0092149318415601E-2</c:v>
                </c:pt>
                <c:pt idx="22">
                  <c:v>0.33448506201912953</c:v>
                </c:pt>
                <c:pt idx="23">
                  <c:v>0.4646586751910925</c:v>
                </c:pt>
                <c:pt idx="24">
                  <c:v>-0.73657576988840801</c:v>
                </c:pt>
                <c:pt idx="25">
                  <c:v>0.55654593154776943</c:v>
                </c:pt>
                <c:pt idx="26">
                  <c:v>1.4304320258565999</c:v>
                </c:pt>
                <c:pt idx="27">
                  <c:v>8.5623742719791521E-2</c:v>
                </c:pt>
                <c:pt idx="28">
                  <c:v>1.4830757664776151</c:v>
                </c:pt>
                <c:pt idx="29">
                  <c:v>9.5195331923611695E-2</c:v>
                </c:pt>
                <c:pt idx="30">
                  <c:v>0.75084919238532999</c:v>
                </c:pt>
                <c:pt idx="31">
                  <c:v>0.4302009540573366</c:v>
                </c:pt>
                <c:pt idx="32">
                  <c:v>0.9748243797547349</c:v>
                </c:pt>
                <c:pt idx="33">
                  <c:v>-0.33074038764640895</c:v>
                </c:pt>
                <c:pt idx="34">
                  <c:v>-0.21588131720056147</c:v>
                </c:pt>
                <c:pt idx="35">
                  <c:v>-5.2056011459543231E-4</c:v>
                </c:pt>
                <c:pt idx="36">
                  <c:v>-0.1833379139075707</c:v>
                </c:pt>
                <c:pt idx="37">
                  <c:v>-0.13452280896808594</c:v>
                </c:pt>
                <c:pt idx="38">
                  <c:v>0.32491347281530936</c:v>
                </c:pt>
                <c:pt idx="39">
                  <c:v>0.93270938725792407</c:v>
                </c:pt>
                <c:pt idx="40">
                  <c:v>2.9159426702895757</c:v>
                </c:pt>
                <c:pt idx="41">
                  <c:v>0.71734863017195805</c:v>
                </c:pt>
                <c:pt idx="42">
                  <c:v>0.14401043686309645</c:v>
                </c:pt>
                <c:pt idx="43">
                  <c:v>-6.7521684541339333E-2</c:v>
                </c:pt>
                <c:pt idx="44">
                  <c:v>-0.29245403083112825</c:v>
                </c:pt>
                <c:pt idx="45">
                  <c:v>-0.29723982543303695</c:v>
                </c:pt>
                <c:pt idx="46">
                  <c:v>7.9880789197498886E-2</c:v>
                </c:pt>
                <c:pt idx="47">
                  <c:v>1.0332110738980427</c:v>
                </c:pt>
                <c:pt idx="48">
                  <c:v>1.5835774531177336</c:v>
                </c:pt>
                <c:pt idx="49">
                  <c:v>1.1289269659362497</c:v>
                </c:pt>
                <c:pt idx="50">
                  <c:v>-0.38338412826742391</c:v>
                </c:pt>
                <c:pt idx="51">
                  <c:v>-0.9672510697004868</c:v>
                </c:pt>
                <c:pt idx="52">
                  <c:v>-0.12016542516235434</c:v>
                </c:pt>
                <c:pt idx="53">
                  <c:v>-1.6966061670316255</c:v>
                </c:pt>
                <c:pt idx="54">
                  <c:v>-1.867937613780017</c:v>
                </c:pt>
                <c:pt idx="55">
                  <c:v>-2.0966985957513322</c:v>
                </c:pt>
                <c:pt idx="56">
                  <c:v>-1.8497515942927565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F4-456E-9A70-D524275A383B}"/>
            </c:ext>
          </c:extLst>
        </c:ser>
        <c:ser>
          <c:idx val="2"/>
          <c:order val="2"/>
          <c:tx>
            <c:strRef>
              <c:f>Данные!$Q$1</c:f>
              <c:strCache>
                <c:ptCount val="1"/>
                <c:pt idx="0">
                  <c:v>Z_Сбербанк - цена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Данные!$A:$A</c:f>
              <c:strCache>
                <c:ptCount val="58"/>
                <c:pt idx="0">
                  <c:v>Дата</c:v>
                </c:pt>
                <c:pt idx="1">
                  <c:v>01.12.2012</c:v>
                </c:pt>
                <c:pt idx="2">
                  <c:v>01.01.2013</c:v>
                </c:pt>
                <c:pt idx="3">
                  <c:v>01.02.2013</c:v>
                </c:pt>
                <c:pt idx="4">
                  <c:v>01.03.2013</c:v>
                </c:pt>
                <c:pt idx="5">
                  <c:v>01.04.2013</c:v>
                </c:pt>
                <c:pt idx="6">
                  <c:v>01.05.2013</c:v>
                </c:pt>
                <c:pt idx="7">
                  <c:v>01.06.2013</c:v>
                </c:pt>
                <c:pt idx="8">
                  <c:v>01.07.2013</c:v>
                </c:pt>
                <c:pt idx="9">
                  <c:v>01.08.2013</c:v>
                </c:pt>
                <c:pt idx="10">
                  <c:v>01.09.2013</c:v>
                </c:pt>
                <c:pt idx="11">
                  <c:v>01.10.2013</c:v>
                </c:pt>
                <c:pt idx="12">
                  <c:v>01.11.2013</c:v>
                </c:pt>
                <c:pt idx="13">
                  <c:v>01.12.2013</c:v>
                </c:pt>
                <c:pt idx="14">
                  <c:v>01.01.2014</c:v>
                </c:pt>
                <c:pt idx="15">
                  <c:v>01.02.2014</c:v>
                </c:pt>
                <c:pt idx="16">
                  <c:v>01.03.2014</c:v>
                </c:pt>
                <c:pt idx="17">
                  <c:v>01.04.2014</c:v>
                </c:pt>
                <c:pt idx="18">
                  <c:v>01.05.2014</c:v>
                </c:pt>
                <c:pt idx="19">
                  <c:v>01.06.2014</c:v>
                </c:pt>
                <c:pt idx="20">
                  <c:v>01.07.2014</c:v>
                </c:pt>
                <c:pt idx="21">
                  <c:v>01.08.2014</c:v>
                </c:pt>
                <c:pt idx="22">
                  <c:v>01.09.2014</c:v>
                </c:pt>
                <c:pt idx="23">
                  <c:v>01.10.2014</c:v>
                </c:pt>
                <c:pt idx="24">
                  <c:v>01.11.2014</c:v>
                </c:pt>
                <c:pt idx="25">
                  <c:v>01.12.2014</c:v>
                </c:pt>
                <c:pt idx="26">
                  <c:v>01.01.2015</c:v>
                </c:pt>
                <c:pt idx="27">
                  <c:v>01.02.2015</c:v>
                </c:pt>
                <c:pt idx="28">
                  <c:v>01.03.2015</c:v>
                </c:pt>
                <c:pt idx="29">
                  <c:v>01.04.2015</c:v>
                </c:pt>
                <c:pt idx="30">
                  <c:v>01.05.2015</c:v>
                </c:pt>
                <c:pt idx="31">
                  <c:v>01.06.2015</c:v>
                </c:pt>
                <c:pt idx="32">
                  <c:v>01.07.2015</c:v>
                </c:pt>
                <c:pt idx="33">
                  <c:v>01.08.2015</c:v>
                </c:pt>
                <c:pt idx="34">
                  <c:v>01.09.2015</c:v>
                </c:pt>
                <c:pt idx="35">
                  <c:v>01.10.2015</c:v>
                </c:pt>
                <c:pt idx="36">
                  <c:v>01.11.2015</c:v>
                </c:pt>
                <c:pt idx="37">
                  <c:v>01.12.2015</c:v>
                </c:pt>
                <c:pt idx="38">
                  <c:v>01.01.2016</c:v>
                </c:pt>
                <c:pt idx="39">
                  <c:v>01.02.2016</c:v>
                </c:pt>
                <c:pt idx="40">
                  <c:v>01.03.2016</c:v>
                </c:pt>
                <c:pt idx="41">
                  <c:v>01.04.2016</c:v>
                </c:pt>
                <c:pt idx="42">
                  <c:v>01.05.2016</c:v>
                </c:pt>
                <c:pt idx="43">
                  <c:v>01.06.2016</c:v>
                </c:pt>
                <c:pt idx="44">
                  <c:v>01.07.2016</c:v>
                </c:pt>
                <c:pt idx="45">
                  <c:v>01.08.2016</c:v>
                </c:pt>
                <c:pt idx="46">
                  <c:v>01.09.2016</c:v>
                </c:pt>
                <c:pt idx="47">
                  <c:v>01.10.2016</c:v>
                </c:pt>
                <c:pt idx="48">
                  <c:v>01.11.2016</c:v>
                </c:pt>
                <c:pt idx="49">
                  <c:v>01.12.2016</c:v>
                </c:pt>
                <c:pt idx="50">
                  <c:v>01.01.2017</c:v>
                </c:pt>
                <c:pt idx="51">
                  <c:v>01.02.2017</c:v>
                </c:pt>
                <c:pt idx="52">
                  <c:v>01.03.2017</c:v>
                </c:pt>
                <c:pt idx="53">
                  <c:v>01.04.2017</c:v>
                </c:pt>
                <c:pt idx="54">
                  <c:v>01.05.2017</c:v>
                </c:pt>
                <c:pt idx="55">
                  <c:v>01.06.2017</c:v>
                </c:pt>
                <c:pt idx="56">
                  <c:v>01.07.2017</c:v>
                </c:pt>
                <c:pt idx="57">
                  <c:v>01.08.2017</c:v>
                </c:pt>
              </c:strCache>
            </c:strRef>
          </c:cat>
          <c:val>
            <c:numRef>
              <c:f>Данные!$Q$2:$Q$58</c:f>
              <c:numCache>
                <c:formatCode>0.0000</c:formatCode>
                <c:ptCount val="57"/>
                <c:pt idx="0">
                  <c:v>-0.40174867272839559</c:v>
                </c:pt>
                <c:pt idx="1">
                  <c:v>9.4890177181576441E-2</c:v>
                </c:pt>
                <c:pt idx="2">
                  <c:v>-5.4847181770259219E-2</c:v>
                </c:pt>
                <c:pt idx="3">
                  <c:v>-0.2251659705381833</c:v>
                </c:pt>
                <c:pt idx="4">
                  <c:v>-0.21770893074974529</c:v>
                </c:pt>
                <c:pt idx="5">
                  <c:v>-0.21949862029897049</c:v>
                </c:pt>
                <c:pt idx="6">
                  <c:v>-0.37967583495461876</c:v>
                </c:pt>
                <c:pt idx="7">
                  <c:v>-0.33344218826630317</c:v>
                </c:pt>
                <c:pt idx="8">
                  <c:v>-0.54223930234256756</c:v>
                </c:pt>
                <c:pt idx="9">
                  <c:v>-0.25499412969193536</c:v>
                </c:pt>
                <c:pt idx="10">
                  <c:v>-0.10943271302162544</c:v>
                </c:pt>
                <c:pt idx="11">
                  <c:v>-9.9589420500887316E-2</c:v>
                </c:pt>
                <c:pt idx="12">
                  <c:v>-0.15626292289301597</c:v>
                </c:pt>
                <c:pt idx="13">
                  <c:v>-0.34925111261779179</c:v>
                </c:pt>
                <c:pt idx="14">
                  <c:v>-0.45484279602207428</c:v>
                </c:pt>
                <c:pt idx="15">
                  <c:v>-0.67437804739368945</c:v>
                </c:pt>
                <c:pt idx="16">
                  <c:v>-1.0114362458310877</c:v>
                </c:pt>
                <c:pt idx="17">
                  <c:v>-0.65349833598606288</c:v>
                </c:pt>
                <c:pt idx="18">
                  <c:v>-0.65349833598606288</c:v>
                </c:pt>
                <c:pt idx="19">
                  <c:v>-0.9786252707619606</c:v>
                </c:pt>
                <c:pt idx="20">
                  <c:v>-0.99025825283192392</c:v>
                </c:pt>
                <c:pt idx="21">
                  <c:v>-0.92135520518675651</c:v>
                </c:pt>
                <c:pt idx="22">
                  <c:v>-0.90017721218759239</c:v>
                </c:pt>
                <c:pt idx="23">
                  <c:v>-1.0188932856195256</c:v>
                </c:pt>
                <c:pt idx="24">
                  <c:v>-1.536411846937124</c:v>
                </c:pt>
                <c:pt idx="25">
                  <c:v>-1.3395459965223604</c:v>
                </c:pt>
                <c:pt idx="26">
                  <c:v>-0.90972222311679318</c:v>
                </c:pt>
                <c:pt idx="27">
                  <c:v>-1.2983831368901824</c:v>
                </c:pt>
                <c:pt idx="28">
                  <c:v>-0.88019234555457837</c:v>
                </c:pt>
                <c:pt idx="29">
                  <c:v>-0.98160808667733557</c:v>
                </c:pt>
                <c:pt idx="30">
                  <c:v>-1.0159104697041506</c:v>
                </c:pt>
                <c:pt idx="31">
                  <c:v>-1.0174018776618381</c:v>
                </c:pt>
                <c:pt idx="32">
                  <c:v>-0.95177992752358354</c:v>
                </c:pt>
                <c:pt idx="33">
                  <c:v>-0.927917400200582</c:v>
                </c:pt>
                <c:pt idx="34">
                  <c:v>-0.47363453628893792</c:v>
                </c:pt>
                <c:pt idx="35">
                  <c:v>-0.10466020755702479</c:v>
                </c:pt>
                <c:pt idx="36">
                  <c:v>-0.15357838856917819</c:v>
                </c:pt>
                <c:pt idx="37">
                  <c:v>-0.29556042614103817</c:v>
                </c:pt>
                <c:pt idx="38">
                  <c:v>1.7635244973358499E-2</c:v>
                </c:pt>
                <c:pt idx="39">
                  <c:v>0.10413690651923965</c:v>
                </c:pt>
                <c:pt idx="40">
                  <c:v>0.51129127896795501</c:v>
                </c:pt>
                <c:pt idx="41">
                  <c:v>0.78004299294326129</c:v>
                </c:pt>
                <c:pt idx="42">
                  <c:v>0.79316738297091216</c:v>
                </c:pt>
                <c:pt idx="43">
                  <c:v>0.97661056176648753</c:v>
                </c:pt>
                <c:pt idx="44">
                  <c:v>1.1063630540853089</c:v>
                </c:pt>
                <c:pt idx="45">
                  <c:v>1.1612468669282128</c:v>
                </c:pt>
                <c:pt idx="46">
                  <c:v>1.2226928747849419</c:v>
                </c:pt>
                <c:pt idx="47">
                  <c:v>1.5597510732223399</c:v>
                </c:pt>
                <c:pt idx="48">
                  <c:v>1.9937507889094326</c:v>
                </c:pt>
                <c:pt idx="49">
                  <c:v>1.9624312217979927</c:v>
                </c:pt>
                <c:pt idx="50">
                  <c:v>1.4792150435072096</c:v>
                </c:pt>
                <c:pt idx="51">
                  <c:v>1.5925620482914677</c:v>
                </c:pt>
                <c:pt idx="52">
                  <c:v>1.7536341077217281</c:v>
                </c:pt>
                <c:pt idx="53">
                  <c:v>1.4771270723664471</c:v>
                </c:pt>
                <c:pt idx="54">
                  <c:v>1.1687039067166507</c:v>
                </c:pt>
                <c:pt idx="55">
                  <c:v>1.7336492410887148</c:v>
                </c:pt>
                <c:pt idx="56">
                  <c:v>1.9982250127824956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F4-456E-9A70-D524275A38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8097864"/>
        <c:axId val="648106720"/>
      </c:lineChart>
      <c:catAx>
        <c:axId val="648097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8106720"/>
        <c:crosses val="autoZero"/>
        <c:auto val="1"/>
        <c:lblAlgn val="ctr"/>
        <c:lblOffset val="100"/>
        <c:tickMarkSkip val="7"/>
        <c:noMultiLvlLbl val="0"/>
      </c:catAx>
      <c:valAx>
        <c:axId val="648106720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8097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MinMax-</a:t>
            </a:r>
            <a:r>
              <a:rPr lang="ru-RU"/>
              <a:t>преобразование - цены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Данные!$R$1</c:f>
              <c:strCache>
                <c:ptCount val="1"/>
                <c:pt idx="0">
                  <c:v>MinMax_ВТБ - цена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Данные!$A:$A</c:f>
              <c:strCache>
                <c:ptCount val="58"/>
                <c:pt idx="0">
                  <c:v>Дата</c:v>
                </c:pt>
                <c:pt idx="1">
                  <c:v>01.12.2012</c:v>
                </c:pt>
                <c:pt idx="2">
                  <c:v>01.01.2013</c:v>
                </c:pt>
                <c:pt idx="3">
                  <c:v>01.02.2013</c:v>
                </c:pt>
                <c:pt idx="4">
                  <c:v>01.03.2013</c:v>
                </c:pt>
                <c:pt idx="5">
                  <c:v>01.04.2013</c:v>
                </c:pt>
                <c:pt idx="6">
                  <c:v>01.05.2013</c:v>
                </c:pt>
                <c:pt idx="7">
                  <c:v>01.06.2013</c:v>
                </c:pt>
                <c:pt idx="8">
                  <c:v>01.07.2013</c:v>
                </c:pt>
                <c:pt idx="9">
                  <c:v>01.08.2013</c:v>
                </c:pt>
                <c:pt idx="10">
                  <c:v>01.09.2013</c:v>
                </c:pt>
                <c:pt idx="11">
                  <c:v>01.10.2013</c:v>
                </c:pt>
                <c:pt idx="12">
                  <c:v>01.11.2013</c:v>
                </c:pt>
                <c:pt idx="13">
                  <c:v>01.12.2013</c:v>
                </c:pt>
                <c:pt idx="14">
                  <c:v>01.01.2014</c:v>
                </c:pt>
                <c:pt idx="15">
                  <c:v>01.02.2014</c:v>
                </c:pt>
                <c:pt idx="16">
                  <c:v>01.03.2014</c:v>
                </c:pt>
                <c:pt idx="17">
                  <c:v>01.04.2014</c:v>
                </c:pt>
                <c:pt idx="18">
                  <c:v>01.05.2014</c:v>
                </c:pt>
                <c:pt idx="19">
                  <c:v>01.06.2014</c:v>
                </c:pt>
                <c:pt idx="20">
                  <c:v>01.07.2014</c:v>
                </c:pt>
                <c:pt idx="21">
                  <c:v>01.08.2014</c:v>
                </c:pt>
                <c:pt idx="22">
                  <c:v>01.09.2014</c:v>
                </c:pt>
                <c:pt idx="23">
                  <c:v>01.10.2014</c:v>
                </c:pt>
                <c:pt idx="24">
                  <c:v>01.11.2014</c:v>
                </c:pt>
                <c:pt idx="25">
                  <c:v>01.12.2014</c:v>
                </c:pt>
                <c:pt idx="26">
                  <c:v>01.01.2015</c:v>
                </c:pt>
                <c:pt idx="27">
                  <c:v>01.02.2015</c:v>
                </c:pt>
                <c:pt idx="28">
                  <c:v>01.03.2015</c:v>
                </c:pt>
                <c:pt idx="29">
                  <c:v>01.04.2015</c:v>
                </c:pt>
                <c:pt idx="30">
                  <c:v>01.05.2015</c:v>
                </c:pt>
                <c:pt idx="31">
                  <c:v>01.06.2015</c:v>
                </c:pt>
                <c:pt idx="32">
                  <c:v>01.07.2015</c:v>
                </c:pt>
                <c:pt idx="33">
                  <c:v>01.08.2015</c:v>
                </c:pt>
                <c:pt idx="34">
                  <c:v>01.09.2015</c:v>
                </c:pt>
                <c:pt idx="35">
                  <c:v>01.10.2015</c:v>
                </c:pt>
                <c:pt idx="36">
                  <c:v>01.11.2015</c:v>
                </c:pt>
                <c:pt idx="37">
                  <c:v>01.12.2015</c:v>
                </c:pt>
                <c:pt idx="38">
                  <c:v>01.01.2016</c:v>
                </c:pt>
                <c:pt idx="39">
                  <c:v>01.02.2016</c:v>
                </c:pt>
                <c:pt idx="40">
                  <c:v>01.03.2016</c:v>
                </c:pt>
                <c:pt idx="41">
                  <c:v>01.04.2016</c:v>
                </c:pt>
                <c:pt idx="42">
                  <c:v>01.05.2016</c:v>
                </c:pt>
                <c:pt idx="43">
                  <c:v>01.06.2016</c:v>
                </c:pt>
                <c:pt idx="44">
                  <c:v>01.07.2016</c:v>
                </c:pt>
                <c:pt idx="45">
                  <c:v>01.08.2016</c:v>
                </c:pt>
                <c:pt idx="46">
                  <c:v>01.09.2016</c:v>
                </c:pt>
                <c:pt idx="47">
                  <c:v>01.10.2016</c:v>
                </c:pt>
                <c:pt idx="48">
                  <c:v>01.11.2016</c:v>
                </c:pt>
                <c:pt idx="49">
                  <c:v>01.12.2016</c:v>
                </c:pt>
                <c:pt idx="50">
                  <c:v>01.01.2017</c:v>
                </c:pt>
                <c:pt idx="51">
                  <c:v>01.02.2017</c:v>
                </c:pt>
                <c:pt idx="52">
                  <c:v>01.03.2017</c:v>
                </c:pt>
                <c:pt idx="53">
                  <c:v>01.04.2017</c:v>
                </c:pt>
                <c:pt idx="54">
                  <c:v>01.05.2017</c:v>
                </c:pt>
                <c:pt idx="55">
                  <c:v>01.06.2017</c:v>
                </c:pt>
                <c:pt idx="56">
                  <c:v>01.07.2017</c:v>
                </c:pt>
                <c:pt idx="57">
                  <c:v>01.08.2017</c:v>
                </c:pt>
              </c:strCache>
            </c:strRef>
          </c:cat>
          <c:val>
            <c:numRef>
              <c:f>Данные!$R$2:$R$58</c:f>
              <c:numCache>
                <c:formatCode>0.0000</c:formatCode>
                <c:ptCount val="57"/>
                <c:pt idx="0">
                  <c:v>0.36839611466477135</c:v>
                </c:pt>
                <c:pt idx="1">
                  <c:v>0.42122719734660041</c:v>
                </c:pt>
                <c:pt idx="2">
                  <c:v>0.42264866145463159</c:v>
                </c:pt>
                <c:pt idx="3">
                  <c:v>0.2762378583274106</c:v>
                </c:pt>
                <c:pt idx="4">
                  <c:v>0.2665245202558636</c:v>
                </c:pt>
                <c:pt idx="5">
                  <c:v>0.18858090499881547</c:v>
                </c:pt>
                <c:pt idx="6">
                  <c:v>0.21250888415067531</c:v>
                </c:pt>
                <c:pt idx="7">
                  <c:v>0.20303245676380005</c:v>
                </c:pt>
                <c:pt idx="8">
                  <c:v>0.15304430229803365</c:v>
                </c:pt>
                <c:pt idx="9">
                  <c:v>0.10968964700307988</c:v>
                </c:pt>
                <c:pt idx="10">
                  <c:v>0.14949064202795551</c:v>
                </c:pt>
                <c:pt idx="11">
                  <c:v>0.19521440416962813</c:v>
                </c:pt>
                <c:pt idx="12">
                  <c:v>0.27529021558872313</c:v>
                </c:pt>
                <c:pt idx="13">
                  <c:v>0.17531390665719032</c:v>
                </c:pt>
                <c:pt idx="14">
                  <c:v>9.6896470030798459E-2</c:v>
                </c:pt>
                <c:pt idx="15">
                  <c:v>3.6958066808813209E-2</c:v>
                </c:pt>
                <c:pt idx="16">
                  <c:v>1.4451551764984586E-2</c:v>
                </c:pt>
                <c:pt idx="17">
                  <c:v>0.23359393508647239</c:v>
                </c:pt>
                <c:pt idx="18">
                  <c:v>7.2494669509594878E-2</c:v>
                </c:pt>
                <c:pt idx="19">
                  <c:v>4.1696280502250757E-2</c:v>
                </c:pt>
                <c:pt idx="20">
                  <c:v>8.528784648187614E-3</c:v>
                </c:pt>
                <c:pt idx="21">
                  <c:v>0</c:v>
                </c:pt>
                <c:pt idx="22">
                  <c:v>4.4776119402985134E-2</c:v>
                </c:pt>
                <c:pt idx="23">
                  <c:v>0.20516465292584696</c:v>
                </c:pt>
                <c:pt idx="24">
                  <c:v>0.68609334280976075</c:v>
                </c:pt>
                <c:pt idx="25">
                  <c:v>0.73205401563610517</c:v>
                </c:pt>
                <c:pt idx="26">
                  <c:v>0.70978441127694869</c:v>
                </c:pt>
                <c:pt idx="27">
                  <c:v>0.52025586353944553</c:v>
                </c:pt>
                <c:pt idx="28">
                  <c:v>0.65055674010897901</c:v>
                </c:pt>
                <c:pt idx="29">
                  <c:v>1</c:v>
                </c:pt>
                <c:pt idx="30">
                  <c:v>0.97038616441601511</c:v>
                </c:pt>
                <c:pt idx="31">
                  <c:v>0.80454868514569988</c:v>
                </c:pt>
                <c:pt idx="32">
                  <c:v>0.73347547974413663</c:v>
                </c:pt>
                <c:pt idx="33">
                  <c:v>0.70267709073679208</c:v>
                </c:pt>
                <c:pt idx="34">
                  <c:v>0.81284055910921571</c:v>
                </c:pt>
                <c:pt idx="35">
                  <c:v>0.78085761667851206</c:v>
                </c:pt>
                <c:pt idx="36">
                  <c:v>0.98696991234304643</c:v>
                </c:pt>
                <c:pt idx="37">
                  <c:v>0.84482350153991947</c:v>
                </c:pt>
                <c:pt idx="38">
                  <c:v>0.83771618099976319</c:v>
                </c:pt>
                <c:pt idx="39">
                  <c:v>0.91542288557213924</c:v>
                </c:pt>
                <c:pt idx="40">
                  <c:v>0.75835110163468378</c:v>
                </c:pt>
                <c:pt idx="41">
                  <c:v>0.71926083866382373</c:v>
                </c:pt>
                <c:pt idx="42">
                  <c:v>0.70978441127694869</c:v>
                </c:pt>
                <c:pt idx="43">
                  <c:v>0.6958066808813077</c:v>
                </c:pt>
                <c:pt idx="44">
                  <c:v>0.72139303482587047</c:v>
                </c:pt>
                <c:pt idx="45">
                  <c:v>0.80691779199241875</c:v>
                </c:pt>
                <c:pt idx="46">
                  <c:v>0.70386164416015173</c:v>
                </c:pt>
                <c:pt idx="47">
                  <c:v>0.74295190713101167</c:v>
                </c:pt>
                <c:pt idx="48">
                  <c:v>0.85193082208007564</c:v>
                </c:pt>
                <c:pt idx="49">
                  <c:v>0.7327647476901209</c:v>
                </c:pt>
                <c:pt idx="50">
                  <c:v>0.66429755981994787</c:v>
                </c:pt>
                <c:pt idx="51">
                  <c:v>0.66832504145936988</c:v>
                </c:pt>
                <c:pt idx="52">
                  <c:v>0.67922293295427638</c:v>
                </c:pt>
                <c:pt idx="53">
                  <c:v>0.66595593461265101</c:v>
                </c:pt>
                <c:pt idx="54">
                  <c:v>0.61502013740819717</c:v>
                </c:pt>
                <c:pt idx="55">
                  <c:v>0.51291163231461745</c:v>
                </c:pt>
                <c:pt idx="56">
                  <c:v>0.5674010897891496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47-4344-BA93-F90D501D7923}"/>
            </c:ext>
          </c:extLst>
        </c:ser>
        <c:ser>
          <c:idx val="1"/>
          <c:order val="1"/>
          <c:tx>
            <c:strRef>
              <c:f>Данные!$S$1</c:f>
              <c:strCache>
                <c:ptCount val="1"/>
                <c:pt idx="0">
                  <c:v>MinMax_Газпром - цена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Данные!$A:$A</c:f>
              <c:strCache>
                <c:ptCount val="58"/>
                <c:pt idx="0">
                  <c:v>Дата</c:v>
                </c:pt>
                <c:pt idx="1">
                  <c:v>01.12.2012</c:v>
                </c:pt>
                <c:pt idx="2">
                  <c:v>01.01.2013</c:v>
                </c:pt>
                <c:pt idx="3">
                  <c:v>01.02.2013</c:v>
                </c:pt>
                <c:pt idx="4">
                  <c:v>01.03.2013</c:v>
                </c:pt>
                <c:pt idx="5">
                  <c:v>01.04.2013</c:v>
                </c:pt>
                <c:pt idx="6">
                  <c:v>01.05.2013</c:v>
                </c:pt>
                <c:pt idx="7">
                  <c:v>01.06.2013</c:v>
                </c:pt>
                <c:pt idx="8">
                  <c:v>01.07.2013</c:v>
                </c:pt>
                <c:pt idx="9">
                  <c:v>01.08.2013</c:v>
                </c:pt>
                <c:pt idx="10">
                  <c:v>01.09.2013</c:v>
                </c:pt>
                <c:pt idx="11">
                  <c:v>01.10.2013</c:v>
                </c:pt>
                <c:pt idx="12">
                  <c:v>01.11.2013</c:v>
                </c:pt>
                <c:pt idx="13">
                  <c:v>01.12.2013</c:v>
                </c:pt>
                <c:pt idx="14">
                  <c:v>01.01.2014</c:v>
                </c:pt>
                <c:pt idx="15">
                  <c:v>01.02.2014</c:v>
                </c:pt>
                <c:pt idx="16">
                  <c:v>01.03.2014</c:v>
                </c:pt>
                <c:pt idx="17">
                  <c:v>01.04.2014</c:v>
                </c:pt>
                <c:pt idx="18">
                  <c:v>01.05.2014</c:v>
                </c:pt>
                <c:pt idx="19">
                  <c:v>01.06.2014</c:v>
                </c:pt>
                <c:pt idx="20">
                  <c:v>01.07.2014</c:v>
                </c:pt>
                <c:pt idx="21">
                  <c:v>01.08.2014</c:v>
                </c:pt>
                <c:pt idx="22">
                  <c:v>01.09.2014</c:v>
                </c:pt>
                <c:pt idx="23">
                  <c:v>01.10.2014</c:v>
                </c:pt>
                <c:pt idx="24">
                  <c:v>01.11.2014</c:v>
                </c:pt>
                <c:pt idx="25">
                  <c:v>01.12.2014</c:v>
                </c:pt>
                <c:pt idx="26">
                  <c:v>01.01.2015</c:v>
                </c:pt>
                <c:pt idx="27">
                  <c:v>01.02.2015</c:v>
                </c:pt>
                <c:pt idx="28">
                  <c:v>01.03.2015</c:v>
                </c:pt>
                <c:pt idx="29">
                  <c:v>01.04.2015</c:v>
                </c:pt>
                <c:pt idx="30">
                  <c:v>01.05.2015</c:v>
                </c:pt>
                <c:pt idx="31">
                  <c:v>01.06.2015</c:v>
                </c:pt>
                <c:pt idx="32">
                  <c:v>01.07.2015</c:v>
                </c:pt>
                <c:pt idx="33">
                  <c:v>01.08.2015</c:v>
                </c:pt>
                <c:pt idx="34">
                  <c:v>01.09.2015</c:v>
                </c:pt>
                <c:pt idx="35">
                  <c:v>01.10.2015</c:v>
                </c:pt>
                <c:pt idx="36">
                  <c:v>01.11.2015</c:v>
                </c:pt>
                <c:pt idx="37">
                  <c:v>01.12.2015</c:v>
                </c:pt>
                <c:pt idx="38">
                  <c:v>01.01.2016</c:v>
                </c:pt>
                <c:pt idx="39">
                  <c:v>01.02.2016</c:v>
                </c:pt>
                <c:pt idx="40">
                  <c:v>01.03.2016</c:v>
                </c:pt>
                <c:pt idx="41">
                  <c:v>01.04.2016</c:v>
                </c:pt>
                <c:pt idx="42">
                  <c:v>01.05.2016</c:v>
                </c:pt>
                <c:pt idx="43">
                  <c:v>01.06.2016</c:v>
                </c:pt>
                <c:pt idx="44">
                  <c:v>01.07.2016</c:v>
                </c:pt>
                <c:pt idx="45">
                  <c:v>01.08.2016</c:v>
                </c:pt>
                <c:pt idx="46">
                  <c:v>01.09.2016</c:v>
                </c:pt>
                <c:pt idx="47">
                  <c:v>01.10.2016</c:v>
                </c:pt>
                <c:pt idx="48">
                  <c:v>01.11.2016</c:v>
                </c:pt>
                <c:pt idx="49">
                  <c:v>01.12.2016</c:v>
                </c:pt>
                <c:pt idx="50">
                  <c:v>01.01.2017</c:v>
                </c:pt>
                <c:pt idx="51">
                  <c:v>01.02.2017</c:v>
                </c:pt>
                <c:pt idx="52">
                  <c:v>01.03.2017</c:v>
                </c:pt>
                <c:pt idx="53">
                  <c:v>01.04.2017</c:v>
                </c:pt>
                <c:pt idx="54">
                  <c:v>01.05.2017</c:v>
                </c:pt>
                <c:pt idx="55">
                  <c:v>01.06.2017</c:v>
                </c:pt>
                <c:pt idx="56">
                  <c:v>01.07.2017</c:v>
                </c:pt>
                <c:pt idx="57">
                  <c:v>01.08.2017</c:v>
                </c:pt>
              </c:strCache>
            </c:strRef>
          </c:cat>
          <c:val>
            <c:numRef>
              <c:f>Данные!$S$2:$S$58</c:f>
              <c:numCache>
                <c:formatCode>0.0000</c:formatCode>
                <c:ptCount val="57"/>
                <c:pt idx="0">
                  <c:v>0.58278591881421582</c:v>
                </c:pt>
                <c:pt idx="1">
                  <c:v>0.55566784571332328</c:v>
                </c:pt>
                <c:pt idx="2">
                  <c:v>0.47667171972376637</c:v>
                </c:pt>
                <c:pt idx="3">
                  <c:v>0.42075122115546598</c:v>
                </c:pt>
                <c:pt idx="4">
                  <c:v>0.25349503116051897</c:v>
                </c:pt>
                <c:pt idx="5">
                  <c:v>0.24086238841165589</c:v>
                </c:pt>
                <c:pt idx="6">
                  <c:v>0</c:v>
                </c:pt>
                <c:pt idx="7">
                  <c:v>0.32861714670709141</c:v>
                </c:pt>
                <c:pt idx="8">
                  <c:v>0.38403233956543725</c:v>
                </c:pt>
                <c:pt idx="9">
                  <c:v>0.59036550446353386</c:v>
                </c:pt>
                <c:pt idx="10">
                  <c:v>0.69563752737072604</c:v>
                </c:pt>
                <c:pt idx="11">
                  <c:v>0.57267980461512547</c:v>
                </c:pt>
                <c:pt idx="12">
                  <c:v>0.49941047667171978</c:v>
                </c:pt>
                <c:pt idx="13">
                  <c:v>0.60737746336533605</c:v>
                </c:pt>
                <c:pt idx="14">
                  <c:v>0.50699006232103738</c:v>
                </c:pt>
                <c:pt idx="15">
                  <c:v>0.44466902475997983</c:v>
                </c:pt>
                <c:pt idx="16">
                  <c:v>0.3313121104935155</c:v>
                </c:pt>
                <c:pt idx="17">
                  <c:v>0.54909887148391434</c:v>
                </c:pt>
                <c:pt idx="18">
                  <c:v>0.67138285329290903</c:v>
                </c:pt>
                <c:pt idx="19">
                  <c:v>0.38571669193195224</c:v>
                </c:pt>
                <c:pt idx="20">
                  <c:v>0.38487451574869452</c:v>
                </c:pt>
                <c:pt idx="21">
                  <c:v>0.48509348155634174</c:v>
                </c:pt>
                <c:pt idx="22">
                  <c:v>0.54573016675088437</c:v>
                </c:pt>
                <c:pt idx="23">
                  <c:v>0.56863735893548961</c:v>
                </c:pt>
                <c:pt idx="24">
                  <c:v>0.35725113693784749</c:v>
                </c:pt>
                <c:pt idx="25">
                  <c:v>0.58480714165403391</c:v>
                </c:pt>
                <c:pt idx="26">
                  <c:v>0.73858851271686021</c:v>
                </c:pt>
                <c:pt idx="27">
                  <c:v>0.50193700522149254</c:v>
                </c:pt>
                <c:pt idx="28">
                  <c:v>0.74785245073269335</c:v>
                </c:pt>
                <c:pt idx="29">
                  <c:v>0.50362135758800752</c:v>
                </c:pt>
                <c:pt idx="30">
                  <c:v>0.61899949469429005</c:v>
                </c:pt>
                <c:pt idx="31">
                  <c:v>0.56257369041603511</c:v>
                </c:pt>
                <c:pt idx="32">
                  <c:v>0.65841334007074281</c:v>
                </c:pt>
                <c:pt idx="33">
                  <c:v>0.42866767727808686</c:v>
                </c:pt>
                <c:pt idx="34">
                  <c:v>0.44887990567626751</c:v>
                </c:pt>
                <c:pt idx="35">
                  <c:v>0.48677783392285673</c:v>
                </c:pt>
                <c:pt idx="36">
                  <c:v>0.45460670372241885</c:v>
                </c:pt>
                <c:pt idx="37">
                  <c:v>0.46319690079164555</c:v>
                </c:pt>
                <c:pt idx="38">
                  <c:v>0.54404581438436939</c:v>
                </c:pt>
                <c:pt idx="39">
                  <c:v>0.65100218965807655</c:v>
                </c:pt>
                <c:pt idx="40">
                  <c:v>1</c:v>
                </c:pt>
                <c:pt idx="41">
                  <c:v>0.61310426141148733</c:v>
                </c:pt>
                <c:pt idx="42">
                  <c:v>0.51221155465723422</c:v>
                </c:pt>
                <c:pt idx="43">
                  <c:v>0.47498736735725139</c:v>
                </c:pt>
                <c:pt idx="44">
                  <c:v>0.43540508674414674</c:v>
                </c:pt>
                <c:pt idx="45">
                  <c:v>0.43456291056088947</c:v>
                </c:pt>
                <c:pt idx="46">
                  <c:v>0.50092639380158344</c:v>
                </c:pt>
                <c:pt idx="47">
                  <c:v>0.66868788950648494</c:v>
                </c:pt>
                <c:pt idx="48">
                  <c:v>0.76553815058110175</c:v>
                </c:pt>
                <c:pt idx="49">
                  <c:v>0.6855314131716358</c:v>
                </c:pt>
                <c:pt idx="50">
                  <c:v>0.41940373926225372</c:v>
                </c:pt>
                <c:pt idx="51">
                  <c:v>0.31665824490483424</c:v>
                </c:pt>
                <c:pt idx="52">
                  <c:v>0.4657234293414183</c:v>
                </c:pt>
                <c:pt idx="53">
                  <c:v>0.18831059457638549</c:v>
                </c:pt>
                <c:pt idx="54">
                  <c:v>0.15816068721576554</c:v>
                </c:pt>
                <c:pt idx="55">
                  <c:v>0.11790466565605524</c:v>
                </c:pt>
                <c:pt idx="56">
                  <c:v>0.16136095671214437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47-4344-BA93-F90D501D7923}"/>
            </c:ext>
          </c:extLst>
        </c:ser>
        <c:ser>
          <c:idx val="2"/>
          <c:order val="2"/>
          <c:tx>
            <c:strRef>
              <c:f>Данные!$T$1</c:f>
              <c:strCache>
                <c:ptCount val="1"/>
                <c:pt idx="0">
                  <c:v>MinMax_Сбербанк - цена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Данные!$A:$A</c:f>
              <c:strCache>
                <c:ptCount val="58"/>
                <c:pt idx="0">
                  <c:v>Дата</c:v>
                </c:pt>
                <c:pt idx="1">
                  <c:v>01.12.2012</c:v>
                </c:pt>
                <c:pt idx="2">
                  <c:v>01.01.2013</c:v>
                </c:pt>
                <c:pt idx="3">
                  <c:v>01.02.2013</c:v>
                </c:pt>
                <c:pt idx="4">
                  <c:v>01.03.2013</c:v>
                </c:pt>
                <c:pt idx="5">
                  <c:v>01.04.2013</c:v>
                </c:pt>
                <c:pt idx="6">
                  <c:v>01.05.2013</c:v>
                </c:pt>
                <c:pt idx="7">
                  <c:v>01.06.2013</c:v>
                </c:pt>
                <c:pt idx="8">
                  <c:v>01.07.2013</c:v>
                </c:pt>
                <c:pt idx="9">
                  <c:v>01.08.2013</c:v>
                </c:pt>
                <c:pt idx="10">
                  <c:v>01.09.2013</c:v>
                </c:pt>
                <c:pt idx="11">
                  <c:v>01.10.2013</c:v>
                </c:pt>
                <c:pt idx="12">
                  <c:v>01.11.2013</c:v>
                </c:pt>
                <c:pt idx="13">
                  <c:v>01.12.2013</c:v>
                </c:pt>
                <c:pt idx="14">
                  <c:v>01.01.2014</c:v>
                </c:pt>
                <c:pt idx="15">
                  <c:v>01.02.2014</c:v>
                </c:pt>
                <c:pt idx="16">
                  <c:v>01.03.2014</c:v>
                </c:pt>
                <c:pt idx="17">
                  <c:v>01.04.2014</c:v>
                </c:pt>
                <c:pt idx="18">
                  <c:v>01.05.2014</c:v>
                </c:pt>
                <c:pt idx="19">
                  <c:v>01.06.2014</c:v>
                </c:pt>
                <c:pt idx="20">
                  <c:v>01.07.2014</c:v>
                </c:pt>
                <c:pt idx="21">
                  <c:v>01.08.2014</c:v>
                </c:pt>
                <c:pt idx="22">
                  <c:v>01.09.2014</c:v>
                </c:pt>
                <c:pt idx="23">
                  <c:v>01.10.2014</c:v>
                </c:pt>
                <c:pt idx="24">
                  <c:v>01.11.2014</c:v>
                </c:pt>
                <c:pt idx="25">
                  <c:v>01.12.2014</c:v>
                </c:pt>
                <c:pt idx="26">
                  <c:v>01.01.2015</c:v>
                </c:pt>
                <c:pt idx="27">
                  <c:v>01.02.2015</c:v>
                </c:pt>
                <c:pt idx="28">
                  <c:v>01.03.2015</c:v>
                </c:pt>
                <c:pt idx="29">
                  <c:v>01.04.2015</c:v>
                </c:pt>
                <c:pt idx="30">
                  <c:v>01.05.2015</c:v>
                </c:pt>
                <c:pt idx="31">
                  <c:v>01.06.2015</c:v>
                </c:pt>
                <c:pt idx="32">
                  <c:v>01.07.2015</c:v>
                </c:pt>
                <c:pt idx="33">
                  <c:v>01.08.2015</c:v>
                </c:pt>
                <c:pt idx="34">
                  <c:v>01.09.2015</c:v>
                </c:pt>
                <c:pt idx="35">
                  <c:v>01.10.2015</c:v>
                </c:pt>
                <c:pt idx="36">
                  <c:v>01.11.2015</c:v>
                </c:pt>
                <c:pt idx="37">
                  <c:v>01.12.2015</c:v>
                </c:pt>
                <c:pt idx="38">
                  <c:v>01.01.2016</c:v>
                </c:pt>
                <c:pt idx="39">
                  <c:v>01.02.2016</c:v>
                </c:pt>
                <c:pt idx="40">
                  <c:v>01.03.2016</c:v>
                </c:pt>
                <c:pt idx="41">
                  <c:v>01.04.2016</c:v>
                </c:pt>
                <c:pt idx="42">
                  <c:v>01.05.2016</c:v>
                </c:pt>
                <c:pt idx="43">
                  <c:v>01.06.2016</c:v>
                </c:pt>
                <c:pt idx="44">
                  <c:v>01.07.2016</c:v>
                </c:pt>
                <c:pt idx="45">
                  <c:v>01.08.2016</c:v>
                </c:pt>
                <c:pt idx="46">
                  <c:v>01.09.2016</c:v>
                </c:pt>
                <c:pt idx="47">
                  <c:v>01.10.2016</c:v>
                </c:pt>
                <c:pt idx="48">
                  <c:v>01.11.2016</c:v>
                </c:pt>
                <c:pt idx="49">
                  <c:v>01.12.2016</c:v>
                </c:pt>
                <c:pt idx="50">
                  <c:v>01.01.2017</c:v>
                </c:pt>
                <c:pt idx="51">
                  <c:v>01.02.2017</c:v>
                </c:pt>
                <c:pt idx="52">
                  <c:v>01.03.2017</c:v>
                </c:pt>
                <c:pt idx="53">
                  <c:v>01.04.2017</c:v>
                </c:pt>
                <c:pt idx="54">
                  <c:v>01.05.2017</c:v>
                </c:pt>
                <c:pt idx="55">
                  <c:v>01.06.2017</c:v>
                </c:pt>
                <c:pt idx="56">
                  <c:v>01.07.2017</c:v>
                </c:pt>
                <c:pt idx="57">
                  <c:v>01.08.2017</c:v>
                </c:pt>
              </c:strCache>
            </c:strRef>
          </c:cat>
          <c:val>
            <c:numRef>
              <c:f>Данные!$T$2:$T$58</c:f>
              <c:numCache>
                <c:formatCode>0.0000</c:formatCode>
                <c:ptCount val="57"/>
                <c:pt idx="0">
                  <c:v>0.32101265822784808</c:v>
                </c:pt>
                <c:pt idx="1">
                  <c:v>0.46151898734177221</c:v>
                </c:pt>
                <c:pt idx="2">
                  <c:v>0.41915611814345988</c:v>
                </c:pt>
                <c:pt idx="3">
                  <c:v>0.37097046413502111</c:v>
                </c:pt>
                <c:pt idx="4">
                  <c:v>0.37308016877637129</c:v>
                </c:pt>
                <c:pt idx="5">
                  <c:v>0.37257383966244723</c:v>
                </c:pt>
                <c:pt idx="6">
                  <c:v>0.32725738396624482</c:v>
                </c:pt>
                <c:pt idx="7">
                  <c:v>0.34033755274261607</c:v>
                </c:pt>
                <c:pt idx="8">
                  <c:v>0.28126582278481016</c:v>
                </c:pt>
                <c:pt idx="9">
                  <c:v>0.36253164556962025</c:v>
                </c:pt>
                <c:pt idx="10">
                  <c:v>0.40371308016877633</c:v>
                </c:pt>
                <c:pt idx="11">
                  <c:v>0.4064978902953586</c:v>
                </c:pt>
                <c:pt idx="12">
                  <c:v>0.39046413502109706</c:v>
                </c:pt>
                <c:pt idx="13">
                  <c:v>0.33586497890295364</c:v>
                </c:pt>
                <c:pt idx="14">
                  <c:v>0.30599156118143456</c:v>
                </c:pt>
                <c:pt idx="15">
                  <c:v>0.24388185654008437</c:v>
                </c:pt>
                <c:pt idx="16">
                  <c:v>0.14852320675105488</c:v>
                </c:pt>
                <c:pt idx="17">
                  <c:v>0.24978902953586499</c:v>
                </c:pt>
                <c:pt idx="18">
                  <c:v>0.24978902953586499</c:v>
                </c:pt>
                <c:pt idx="19">
                  <c:v>0.15780590717299575</c:v>
                </c:pt>
                <c:pt idx="20">
                  <c:v>0.15451476793248942</c:v>
                </c:pt>
                <c:pt idx="21">
                  <c:v>0.17400843881856537</c:v>
                </c:pt>
                <c:pt idx="22">
                  <c:v>0.18000000000000005</c:v>
                </c:pt>
                <c:pt idx="23">
                  <c:v>0.14641350210970466</c:v>
                </c:pt>
                <c:pt idx="24">
                  <c:v>0</c:v>
                </c:pt>
                <c:pt idx="25">
                  <c:v>5.5696202531645582E-2</c:v>
                </c:pt>
                <c:pt idx="26">
                  <c:v>0.17729957805907171</c:v>
                </c:pt>
                <c:pt idx="27">
                  <c:v>6.7341772151898766E-2</c:v>
                </c:pt>
                <c:pt idx="28">
                  <c:v>0.18565400843881863</c:v>
                </c:pt>
                <c:pt idx="29">
                  <c:v>0.1569620253164557</c:v>
                </c:pt>
                <c:pt idx="30">
                  <c:v>0.14725738396624469</c:v>
                </c:pt>
                <c:pt idx="31">
                  <c:v>0.14683544303797466</c:v>
                </c:pt>
                <c:pt idx="32">
                  <c:v>0.16540084388185655</c:v>
                </c:pt>
                <c:pt idx="33">
                  <c:v>0.17215189873417722</c:v>
                </c:pt>
                <c:pt idx="34">
                  <c:v>0.30067510548523207</c:v>
                </c:pt>
                <c:pt idx="35">
                  <c:v>0.40506329113924056</c:v>
                </c:pt>
                <c:pt idx="36">
                  <c:v>0.39122362869198318</c:v>
                </c:pt>
                <c:pt idx="37">
                  <c:v>0.35105485232067513</c:v>
                </c:pt>
                <c:pt idx="38">
                  <c:v>0.43966244725738396</c:v>
                </c:pt>
                <c:pt idx="39">
                  <c:v>0.46413502109704646</c:v>
                </c:pt>
                <c:pt idx="40">
                  <c:v>0.57932489451476799</c:v>
                </c:pt>
                <c:pt idx="41">
                  <c:v>0.65535864978902947</c:v>
                </c:pt>
                <c:pt idx="42">
                  <c:v>0.65907172995780583</c:v>
                </c:pt>
                <c:pt idx="43">
                  <c:v>0.71097046413502107</c:v>
                </c:pt>
                <c:pt idx="44">
                  <c:v>0.74767932489451472</c:v>
                </c:pt>
                <c:pt idx="45">
                  <c:v>0.76320675105485225</c:v>
                </c:pt>
                <c:pt idx="46">
                  <c:v>0.78059071729957807</c:v>
                </c:pt>
                <c:pt idx="47">
                  <c:v>0.87594936708860749</c:v>
                </c:pt>
                <c:pt idx="48">
                  <c:v>0.99873417721518987</c:v>
                </c:pt>
                <c:pt idx="49">
                  <c:v>0.98987341772151882</c:v>
                </c:pt>
                <c:pt idx="50">
                  <c:v>0.85316455696202531</c:v>
                </c:pt>
                <c:pt idx="51">
                  <c:v>0.88523206751054861</c:v>
                </c:pt>
                <c:pt idx="52">
                  <c:v>0.93080168776371297</c:v>
                </c:pt>
                <c:pt idx="53">
                  <c:v>0.85257383966244726</c:v>
                </c:pt>
                <c:pt idx="54">
                  <c:v>0.76531645569620255</c:v>
                </c:pt>
                <c:pt idx="55">
                  <c:v>0.9251476793248945</c:v>
                </c:pt>
                <c:pt idx="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47-4344-BA93-F90D501D79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8097864"/>
        <c:axId val="648106720"/>
      </c:lineChart>
      <c:catAx>
        <c:axId val="648097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8106720"/>
        <c:crosses val="autoZero"/>
        <c:auto val="1"/>
        <c:lblAlgn val="ctr"/>
        <c:lblOffset val="100"/>
        <c:tickMarkSkip val="7"/>
        <c:noMultiLvlLbl val="0"/>
      </c:catAx>
      <c:valAx>
        <c:axId val="6481067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8097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txData>
          <cx:v>ВТБ - цена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ВТБ - цена</a:t>
          </a:r>
        </a:p>
      </cx:txPr>
    </cx:title>
    <cx:plotArea>
      <cx:plotAreaRegion>
        <cx:series layoutId="clusteredColumn" uniqueId="{3BAF7C5D-D958-40AE-8ED1-CDD505138B80}">
          <cx:tx>
            <cx:txData>
              <cx:f>_xlchart.v1.20</cx:f>
              <cx:v>ВТБ - цена</cx:v>
            </cx:txData>
          </cx:tx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ru-RU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  <cx:spPr>
    <a:ln>
      <a:solidFill>
        <a:schemeClr val="bg1"/>
      </a:solidFill>
    </a:ln>
  </cx:spPr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Сбербанк - логарифм объема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Сбербанк - логарифм объема</a:t>
          </a:r>
        </a:p>
      </cx:txPr>
    </cx:title>
    <cx:plotArea>
      <cx:plotAreaRegion>
        <cx:series layoutId="clusteredColumn" uniqueId="{28EC5604-19C8-4F87-B553-72EDA6A47CD3}">
          <cx:tx>
            <cx:txData>
              <cx:f>_xlchart.v1.4</cx:f>
              <cx:v>Сбербанк - логарифм объема</cx:v>
            </cx:txData>
          </cx:tx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ln>
      <a:solidFill>
        <a:schemeClr val="bg1"/>
      </a:solidFill>
    </a:ln>
  </cx:spPr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ВТБ - объем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ВТБ - объем</a:t>
          </a:r>
        </a:p>
      </cx:txPr>
    </cx:title>
    <cx:plotArea>
      <cx:plotAreaRegion>
        <cx:series layoutId="clusteredColumn" uniqueId="{D4241984-FEE6-4B20-AB8C-1BF1742E885D}">
          <cx:tx>
            <cx:txData>
              <cx:f>_xlchart.v1.2</cx:f>
              <cx:v>ВТБ - объем</cx:v>
            </cx:txData>
          </cx:tx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ln>
      <a:solidFill>
        <a:schemeClr val="bg1"/>
      </a:solidFill>
    </a:ln>
  </cx:spPr>
  <cx:clrMapOvr bg1="lt1" tx1="dk1" bg2="lt2" tx2="dk2" accent1="accent1" accent2="accent2" accent3="accent3" accent4="accent4" accent5="accent5" accent6="accent6" hlink="hlink" folHlink="folHlink"/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Сбербанк - доходность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Сбербанк - доходность</a:t>
          </a:r>
        </a:p>
      </cx:txPr>
    </cx:title>
    <cx:plotArea>
      <cx:plotAreaRegion>
        <cx:series layoutId="clusteredColumn" uniqueId="{337543A0-B443-4D2A-AAA5-3E70221153F3}">
          <cx:tx>
            <cx:txData>
              <cx:f>_xlchart.v1.0</cx:f>
              <cx:v>Сбербанк - доходность</cx:v>
            </cx:txData>
          </cx:tx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ln>
      <a:solidFill>
        <a:schemeClr val="bg1"/>
      </a:solidFill>
    </a:ln>
  </cx:spPr>
  <cx:clrMapOvr bg1="lt1" tx1="dk1" bg2="lt2" tx2="dk2" accent1="accent1" accent2="accent2" accent3="accent3" accent4="accent4" accent5="accent5" accent6="accent6" hlink="hlink" folHlink="folHlink"/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</cx:chartData>
  <cx:chart>
    <cx:title pos="t" align="ctr" overlay="0">
      <cx:tx>
        <cx:txData>
          <cx:v>ВТБ - цена</cx:v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r>
            <a:rPr lang="ru-RU"/>
            <a:t>ВТБ - цена</a:t>
          </a:r>
        </a:p>
      </cx:txPr>
    </cx:title>
    <cx:plotArea>
      <cx:plotAreaRegion>
        <cx:series layoutId="boxWhisker" uniqueId="{D3E23D91-2B35-4866-9F03-D9375F45D886}">
          <cx:tx>
            <cx:txData>
              <cx:f>_xlchart.v1.30</cx:f>
              <cx:v>ВТБ - цена</cx:v>
            </cx:txData>
          </cx:tx>
          <cx:spPr>
            <a:ln>
              <a:solidFill>
                <a:sysClr val="windowText" lastClr="000000"/>
              </a:solidFill>
            </a:ln>
          </cx:spPr>
          <cx:dataLabels pos="r">
            <cx:txPr>
              <a:bodyPr spcFirstLastPara="1" vertOverflow="ellipsis" wrap="square" lIns="0" tIns="0" rIns="0" bIns="0" anchor="ctr" anchorCtr="1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ru-RU">
                  <a:solidFill>
                    <a:sysClr val="windowText" lastClr="000000"/>
                  </a:solidFill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 min="0.030000000000000006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txData>
          <cx:v>Газпром - цена</cx:v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r>
            <a:rPr lang="ru-RU"/>
            <a:t>Газпром - цена</a:t>
          </a:r>
        </a:p>
      </cx:txPr>
    </cx:title>
    <cx:plotArea>
      <cx:plotAreaRegion>
        <cx:series layoutId="boxWhisker" uniqueId="{D3E23D91-2B35-4866-9F03-D9375F45D886}">
          <cx:tx>
            <cx:txData>
              <cx:f>_xlchart.v1.24</cx:f>
              <cx:v>Газпром - цена</cx:v>
            </cx:txData>
          </cx:tx>
          <cx:spPr>
            <a:ln>
              <a:solidFill>
                <a:sysClr val="windowText" lastClr="000000"/>
              </a:solidFill>
            </a:ln>
          </cx:spPr>
          <cx:dataLabels pos="r">
            <cx:txPr>
              <a:bodyPr spcFirstLastPara="1" vertOverflow="ellipsis" wrap="square" lIns="0" tIns="0" rIns="0" bIns="0" anchor="ctr" anchorCtr="1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ru-RU">
                  <a:solidFill>
                    <a:sysClr val="windowText" lastClr="000000"/>
                  </a:solidFill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 max="170" min="100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</cx:chartData>
  <cx:chart>
    <cx:title pos="t" align="ctr" overlay="0">
      <cx:tx>
        <cx:txData>
          <cx:v>Сбербанк - цена</cx:v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r>
            <a:rPr lang="ru-RU"/>
            <a:t>Сбербанк - цена</a:t>
          </a:r>
        </a:p>
      </cx:txPr>
    </cx:title>
    <cx:plotArea>
      <cx:plotAreaRegion>
        <cx:series layoutId="boxWhisker" uniqueId="{D3E23D91-2B35-4866-9F03-D9375F45D886}">
          <cx:tx>
            <cx:txData>
              <cx:f>_xlchart.v1.28</cx:f>
              <cx:v>Сбербанк - цена</cx:v>
            </cx:txData>
          </cx:tx>
          <cx:spPr>
            <a:ln>
              <a:solidFill>
                <a:sysClr val="windowText" lastClr="000000"/>
              </a:solidFill>
            </a:ln>
          </cx:spPr>
          <cx:dataLabels pos="r">
            <cx:txPr>
              <a:bodyPr spcFirstLastPara="1" vertOverflow="ellipsis" wrap="square" lIns="0" tIns="0" rIns="0" bIns="0" anchor="ctr" anchorCtr="1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ru-RU">
                  <a:solidFill>
                    <a:sysClr val="windowText" lastClr="000000"/>
                  </a:solidFill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 max="200" min="40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</cx:chartData>
  <cx:chart>
    <cx:title pos="t" align="ctr" overlay="0">
      <cx:tx>
        <cx:txData>
          <cx:v>ВТБ - объем</cx:v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r>
            <a:rPr lang="ru-RU"/>
            <a:t>ВТБ - объем</a:t>
          </a:r>
        </a:p>
      </cx:txPr>
    </cx:title>
    <cx:plotArea>
      <cx:plotAreaRegion>
        <cx:series layoutId="boxWhisker" uniqueId="{D3E23D91-2B35-4866-9F03-D9375F45D886}">
          <cx:tx>
            <cx:txData>
              <cx:f>_xlchart.v1.26</cx:f>
              <cx:v>ВТБ - объем</cx:v>
            </cx:txData>
          </cx:tx>
          <cx:spPr>
            <a:ln>
              <a:solidFill>
                <a:sysClr val="windowText" lastClr="000000"/>
              </a:solidFill>
            </a:ln>
          </cx:spPr>
          <cx:dataLabels pos="r">
            <cx:txPr>
              <a:bodyPr spcFirstLastPara="1" vertOverflow="ellipsis" wrap="square" lIns="0" tIns="0" rIns="0" bIns="0" anchor="ctr" anchorCtr="1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ru-RU">
                  <a:solidFill>
                    <a:sysClr val="windowText" lastClr="000000"/>
                  </a:solidFill>
                </a:endParaRPr>
              </a:p>
            </cx:txPr>
            <cx:visibility seriesName="0" categoryName="0" value="1"/>
            <cx:dataLabel idx="56" pos="r">
              <cx:numFmt formatCode="# ##0" sourceLinked="0"/>
              <cx:separator>, </cx:separato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 min="0.030000000000000006"/>
        <cx:tickLabels/>
        <cx:numFmt formatCode="# ##0" sourceLinked="0"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ru-RU"/>
              <a:t>Газпром - </a:t>
            </a:r>
            <a:r>
              <a:rPr lang="ru-RU">
                <a:effectLst/>
              </a:rPr>
              <a:t>объем</a:t>
            </a:r>
            <a:endParaRPr lang="ru-RU"/>
          </a:p>
        </cx:rich>
      </cx:tx>
    </cx:title>
    <cx:plotArea>
      <cx:plotAreaRegion>
        <cx:series layoutId="boxWhisker" uniqueId="{D3E23D91-2B35-4866-9F03-D9375F45D886}">
          <cx:tx>
            <cx:txData>
              <cx:f>_xlchart.v1.32</cx:f>
              <cx:v>Газпром - объем</cx:v>
            </cx:txData>
          </cx:tx>
          <cx:spPr>
            <a:ln>
              <a:solidFill>
                <a:sysClr val="windowText" lastClr="000000"/>
              </a:solidFill>
            </a:ln>
          </cx:spPr>
          <cx:dataLabels pos="r">
            <cx:numFmt formatCode="# ##0" sourceLinked="0"/>
            <cx:txPr>
              <a:bodyPr spcFirstLastPara="1" vertOverflow="ellipsis" wrap="square" lIns="0" tIns="0" rIns="0" bIns="0" anchor="ctr" anchorCtr="1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ru-RU">
                  <a:solidFill>
                    <a:sysClr val="windowText" lastClr="000000"/>
                  </a:solidFill>
                </a:endParaRPr>
              </a:p>
            </cx:txPr>
            <cx:visibility seriesName="0" categoryName="0" value="1"/>
            <cx:separator>, </cx:separator>
            <cx:dataLabel idx="56" pos="r">
              <cx:numFmt formatCode="# ##0" sourceLinked="0"/>
              <cx:separator>, </cx:separato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 min="0"/>
        <cx:tickLabels/>
        <cx:numFmt formatCode="# ##0" sourceLinked="0"/>
        <cx:txPr>
          <a:bodyPr rot="-60000000" spcFirstLastPara="1" vertOverflow="ellipsis" vert="horz" wrap="square" lIns="0" tIns="0" rIns="0" bIns="0" anchor="ctr" anchorCtr="1"/>
          <a:lstStyle/>
          <a:p>
            <a:pPr>
              <a:defRPr/>
            </a:pPr>
            <a:endParaRPr lang="ru-RU"/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ru-RU"/>
              <a:t>Сбербанк - </a:t>
            </a:r>
            <a:r>
              <a:rPr lang="ru-RU">
                <a:effectLst/>
              </a:rPr>
              <a:t>объем</a:t>
            </a:r>
            <a:endParaRPr lang="ru-RU"/>
          </a:p>
        </cx:rich>
      </cx:tx>
    </cx:title>
    <cx:plotArea>
      <cx:plotAreaRegion>
        <cx:series layoutId="boxWhisker" uniqueId="{D3E23D91-2B35-4866-9F03-D9375F45D886}">
          <cx:tx>
            <cx:txData>
              <cx:f>_xlchart.v1.34</cx:f>
              <cx:v>Сбербанк - объем</cx:v>
            </cx:txData>
          </cx:tx>
          <cx:spPr>
            <a:ln>
              <a:solidFill>
                <a:sysClr val="windowText" lastClr="000000"/>
              </a:solidFill>
            </a:ln>
          </cx:spPr>
          <cx:dataLabels pos="r">
            <cx:numFmt formatCode="# ##0" sourceLinked="0"/>
            <cx:txPr>
              <a:bodyPr spcFirstLastPara="1" vertOverflow="ellipsis" wrap="square" lIns="0" tIns="0" rIns="0" bIns="0" anchor="ctr" anchorCtr="1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ru-RU">
                  <a:solidFill>
                    <a:sysClr val="windowText" lastClr="000000"/>
                  </a:solidFill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 max="5000000000"/>
        <cx:tickLabels/>
        <cx:numFmt formatCode="# ##0" sourceLinked="0"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</cx:f>
      </cx:numDim>
    </cx:data>
    <cx:data id="1">
      <cx:numDim type="val">
        <cx:f>_xlchart.v1.39</cx:f>
      </cx:numDim>
    </cx:data>
    <cx:data id="2">
      <cx:numDim type="val">
        <cx:f>_xlchart.v1.41</cx:f>
      </cx:numDim>
    </cx:data>
  </cx:chartData>
  <cx:chart>
    <cx:title pos="t" align="ctr" overlay="0">
      <cx:tx>
        <cx:txData>
          <cx:v>Доходности</cx:v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r>
            <a:rPr lang="ru-RU"/>
            <a:t>Доходности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A5BC791B-7DEC-46D7-865D-964B6D0464DA}">
          <cx:tx>
            <cx:txData>
              <cx:f>_xlchart.v1.36</cx:f>
              <cx:v>ВТБ - доходность</cx:v>
            </cx:txData>
          </cx:tx>
          <cx:spPr>
            <a:ln>
              <a:solidFill>
                <a:sysClr val="windowText" lastClr="000000"/>
              </a:solidFill>
            </a:ln>
          </cx:spPr>
          <cx:dataLabels pos="r">
            <cx:txPr>
              <a:bodyPr spcFirstLastPara="1" vertOverflow="ellipsis" wrap="square" lIns="0" tIns="0" rIns="0" bIns="0" anchor="ctr" anchorCtr="1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ru-RU">
                  <a:solidFill>
                    <a:sysClr val="windowText" lastClr="000000"/>
                  </a:solidFill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55D1-4766-97A0-765B69A51824}">
          <cx:tx>
            <cx:txData>
              <cx:f>_xlchart.v1.38</cx:f>
              <cx:v>Газпром - доходность</cx:v>
            </cx:txData>
          </cx:tx>
          <cx:spPr>
            <a:ln>
              <a:solidFill>
                <a:sysClr val="windowText" lastClr="000000"/>
              </a:solidFill>
            </a:ln>
          </cx:spPr>
          <cx:dataLabels pos="r">
            <cx:txPr>
              <a:bodyPr spcFirstLastPara="1" vertOverflow="ellipsis" wrap="square" lIns="0" tIns="0" rIns="0" bIns="0" anchor="ctr" anchorCtr="1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ru-RU">
                  <a:solidFill>
                    <a:sysClr val="windowText" lastClr="000000"/>
                  </a:solidFill>
                </a:endParaRPr>
              </a:p>
            </cx:txPr>
            <cx:visibility seriesName="0" categoryName="0" value="1"/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00000002-55D1-4766-97A0-765B69A51824}">
          <cx:tx>
            <cx:txData>
              <cx:f>_xlchart.v1.40</cx:f>
              <cx:v>Сбербанк - доходность</cx:v>
            </cx:txData>
          </cx:tx>
          <cx:spPr>
            <a:ln>
              <a:solidFill>
                <a:sysClr val="windowText" lastClr="000000"/>
              </a:solidFill>
            </a:ln>
          </cx:spPr>
          <cx:dataLabels pos="r">
            <cx:txPr>
              <a:bodyPr spcFirstLastPara="1" vertOverflow="ellipsis" wrap="square" lIns="0" tIns="0" rIns="0" bIns="0" anchor="ctr" anchorCtr="1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ru-RU">
                  <a:solidFill>
                    <a:sysClr val="windowText" lastClr="000000"/>
                  </a:solidFill>
                </a:endParaRPr>
              </a:p>
            </cx:txPr>
            <cx:visibility seriesName="0" categoryName="0" value="1"/>
          </cx:dataLabels>
          <cx:dataId val="2"/>
          <cx:layoutPr>
            <cx:visibility meanLine="0" nonoutliers="0"/>
            <cx:statistics quartileMethod="exclusive"/>
          </cx:layoutPr>
        </cx:series>
      </cx:plotAreaRegion>
      <cx:axis id="0" hidden="1">
        <cx:catScaling gapWidth="0"/>
        <cx:tickLabels/>
      </cx:axis>
      <cx:axis id="1">
        <cx:valScaling min="-0.20000000000000001"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>
      <cx:tx>
        <cx:txData>
          <cx:v>Сбербанк - цена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Сбербанк - цена</a:t>
          </a:r>
        </a:p>
      </cx:txPr>
    </cx:title>
    <cx:plotArea>
      <cx:plotAreaRegion>
        <cx:series layoutId="clusteredColumn" uniqueId="{7D35C38C-1D2D-4297-B3A0-32E7D5BAC848}">
          <cx:tx>
            <cx:txData>
              <cx:f>_xlchart.v1.22</cx:f>
              <cx:v>Сбербанк - цена</cx:v>
            </cx:txData>
          </cx:tx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ln>
      <a:solidFill>
        <a:schemeClr val="bg1"/>
      </a:solidFill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Газпром - цена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Газпром - цена</a:t>
          </a:r>
        </a:p>
      </cx:txPr>
    </cx:title>
    <cx:plotArea>
      <cx:plotAreaRegion>
        <cx:series layoutId="clusteredColumn" uniqueId="{B9F10BA9-2E10-4166-A168-C1BA16F5C298}">
          <cx:tx>
            <cx:txData>
              <cx:f>_xlchart.v1.16</cx:f>
              <cx:v>Газпром - цена</cx:v>
            </cx:txData>
          </cx:tx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ln>
      <a:solidFill>
        <a:schemeClr val="bg1"/>
      </a:solidFill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Газпром - объем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Газпром - объем</a:t>
          </a:r>
        </a:p>
      </cx:txPr>
    </cx:title>
    <cx:plotArea>
      <cx:plotAreaRegion>
        <cx:series layoutId="clusteredColumn" uniqueId="{8D53E9BC-5560-46ED-A32A-7AA19E3E3495}">
          <cx:tx>
            <cx:txData>
              <cx:f>_xlchart.v1.14</cx:f>
              <cx:v>Газпром - объем</cx:v>
            </cx:txData>
          </cx:tx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ln>
      <a:solidFill>
        <a:schemeClr val="bg1"/>
      </a:solidFill>
    </a:ln>
  </cx:spPr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Сбербанк - объем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Сбербанк - объем</a:t>
          </a:r>
        </a:p>
      </cx:txPr>
    </cx:title>
    <cx:plotArea>
      <cx:plotAreaRegion>
        <cx:series layoutId="clusteredColumn" uniqueId="{ED737F5B-C941-4045-8905-41D076DE30E0}">
          <cx:tx>
            <cx:txData>
              <cx:f>_xlchart.v1.12</cx:f>
              <cx:v>Сбербанк - объем</cx:v>
            </cx:txData>
          </cx:tx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ln>
      <a:solidFill>
        <a:schemeClr val="bg1"/>
      </a:solidFill>
    </a:ln>
  </cx:spPr>
  <cx:clrMapOvr bg1="lt1" tx1="dk1" bg2="lt2" tx2="dk2" accent1="accent1" accent2="accent2" accent3="accent3" accent4="accent4" accent5="accent5" accent6="accent6" hlink="hlink" folHlink="folHlink"/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Газпром - доходность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Газпром - доходность</a:t>
          </a:r>
        </a:p>
      </cx:txPr>
    </cx:title>
    <cx:plotArea>
      <cx:plotAreaRegion>
        <cx:series layoutId="clusteredColumn" uniqueId="{9C9C9882-4DD9-45F7-AA88-FCF421CB9A95}">
          <cx:tx>
            <cx:txData>
              <cx:f>_xlchart.v1.6</cx:f>
              <cx:v>Газпром - доходность</cx:v>
            </cx:txData>
          </cx:tx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ln>
      <a:solidFill>
        <a:schemeClr val="bg1"/>
      </a:solidFill>
    </a:ln>
  </cx:spPr>
  <cx:clrMapOvr bg1="lt1" tx1="dk1" bg2="lt2" tx2="dk2" accent1="accent1" accent2="accent2" accent3="accent3" accent4="accent4" accent5="accent5" accent6="accent6" hlink="hlink" folHlink="folHlink"/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ВТБ - доходность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ВТБ - доходность</a:t>
          </a:r>
        </a:p>
      </cx:txPr>
    </cx:title>
    <cx:plotArea>
      <cx:plotAreaRegion>
        <cx:series layoutId="clusteredColumn" uniqueId="{D6D9C86A-7583-4745-A13B-503D4325DBBA}">
          <cx:tx>
            <cx:txData>
              <cx:f>_xlchart.v1.10</cx:f>
              <cx:v>ВТБ - доходность</cx:v>
            </cx:txData>
          </cx:tx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ln>
      <a:solidFill>
        <a:schemeClr val="bg1"/>
      </a:solidFill>
    </a:ln>
  </cx:spPr>
  <cx:clrMapOvr bg1="lt1" tx1="dk1" bg2="lt2" tx2="dk2" accent1="accent1" accent2="accent2" accent3="accent3" accent4="accent4" accent5="accent5" accent6="accent6" hlink="hlink" folHlink="folHlink"/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ВТБ</a:t>
            </a: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 - логарифм объема</a:t>
            </a:r>
            <a:endPara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1A21779B-E9BF-47A7-9994-59C5C8E9EB3C}">
          <cx:tx>
            <cx:txData>
              <cx:f>_xlchart.v1.8</cx:f>
              <cx:v>ВТБ - логарифм объема</cx:v>
            </cx:txData>
          </cx:tx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ln>
      <a:solidFill>
        <a:schemeClr val="bg1"/>
      </a:solidFill>
    </a:ln>
  </cx:spPr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Газпром</a:t>
            </a: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 - логарифм объема</a:t>
            </a:r>
            <a:endPara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5E066EA2-3362-4D1F-9BE6-D5E9ED9B98BA}">
          <cx:tx>
            <cx:txData>
              <cx:f>_xlchart.v1.18</cx:f>
              <cx:v>Газпром - логарифм объема</cx:v>
            </cx:txData>
          </cx:tx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ln>
      <a:solidFill>
        <a:schemeClr val="bg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12" Type="http://schemas.microsoft.com/office/2014/relationships/chartEx" Target="../charts/chartEx12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5" Type="http://schemas.microsoft.com/office/2014/relationships/chartEx" Target="../charts/chartEx5.xml"/><Relationship Id="rId10" Type="http://schemas.microsoft.com/office/2014/relationships/chartEx" Target="../charts/chartEx10.xml"/><Relationship Id="rId4" Type="http://schemas.microsoft.com/office/2014/relationships/chartEx" Target="../charts/chartEx4.xml"/><Relationship Id="rId9" Type="http://schemas.microsoft.com/office/2014/relationships/chartEx" Target="../charts/chartEx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15.xml"/><Relationship Id="rId2" Type="http://schemas.microsoft.com/office/2014/relationships/chartEx" Target="../charts/chartEx14.xml"/><Relationship Id="rId1" Type="http://schemas.microsoft.com/office/2014/relationships/chartEx" Target="../charts/chartEx13.xml"/><Relationship Id="rId6" Type="http://schemas.microsoft.com/office/2014/relationships/chartEx" Target="../charts/chartEx18.xml"/><Relationship Id="rId5" Type="http://schemas.microsoft.com/office/2014/relationships/chartEx" Target="../charts/chartEx17.xml"/><Relationship Id="rId4" Type="http://schemas.microsoft.com/office/2014/relationships/chartEx" Target="../charts/chartEx16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275050</xdr:colOff>
      <xdr:row>14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9E688FE2-0456-4262-AA17-0166F89B24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542250" cy="2730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31</xdr:row>
      <xdr:rowOff>0</xdr:rowOff>
    </xdr:from>
    <xdr:to>
      <xdr:col>7</xdr:col>
      <xdr:colOff>275050</xdr:colOff>
      <xdr:row>45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B86E23C1-1E33-421D-89F1-66059997AC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708650"/>
              <a:ext cx="4542250" cy="275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16</xdr:row>
      <xdr:rowOff>0</xdr:rowOff>
    </xdr:from>
    <xdr:to>
      <xdr:col>7</xdr:col>
      <xdr:colOff>275050</xdr:colOff>
      <xdr:row>30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>
              <a:extLst>
                <a:ext uri="{FF2B5EF4-FFF2-40B4-BE49-F238E27FC236}">
                  <a16:creationId xmlns:a16="http://schemas.microsoft.com/office/drawing/2014/main" id="{39E9756C-9BD4-44BA-A010-AE61A90455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946400"/>
              <a:ext cx="4542250" cy="2654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8</xdr:col>
      <xdr:colOff>165100</xdr:colOff>
      <xdr:row>16</xdr:row>
      <xdr:rowOff>0</xdr:rowOff>
    </xdr:from>
    <xdr:to>
      <xdr:col>15</xdr:col>
      <xdr:colOff>68675</xdr:colOff>
      <xdr:row>30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4">
              <a:extLst>
                <a:ext uri="{FF2B5EF4-FFF2-40B4-BE49-F238E27FC236}">
                  <a16:creationId xmlns:a16="http://schemas.microsoft.com/office/drawing/2014/main" id="{705361E0-C187-4D65-BBDB-1646A6F7AC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41900" y="2946400"/>
              <a:ext cx="4170775" cy="2654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8</xdr:col>
      <xdr:colOff>165100</xdr:colOff>
      <xdr:row>31</xdr:row>
      <xdr:rowOff>0</xdr:rowOff>
    </xdr:from>
    <xdr:to>
      <xdr:col>15</xdr:col>
      <xdr:colOff>68675</xdr:colOff>
      <xdr:row>45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Диаграмма 5">
              <a:extLst>
                <a:ext uri="{FF2B5EF4-FFF2-40B4-BE49-F238E27FC236}">
                  <a16:creationId xmlns:a16="http://schemas.microsoft.com/office/drawing/2014/main" id="{887B9185-EE67-453C-8422-EC81214A0B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41900" y="5708650"/>
              <a:ext cx="4170775" cy="2654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15</xdr:col>
      <xdr:colOff>608013</xdr:colOff>
      <xdr:row>16</xdr:row>
      <xdr:rowOff>0</xdr:rowOff>
    </xdr:from>
    <xdr:to>
      <xdr:col>23</xdr:col>
      <xdr:colOff>162338</xdr:colOff>
      <xdr:row>30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Диаграмма 6">
              <a:extLst>
                <a:ext uri="{FF2B5EF4-FFF2-40B4-BE49-F238E27FC236}">
                  <a16:creationId xmlns:a16="http://schemas.microsoft.com/office/drawing/2014/main" id="{F2F3B933-C52B-424C-8F5A-A77DDEEB4E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2013" y="2946400"/>
              <a:ext cx="4431125" cy="2654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15</xdr:col>
      <xdr:colOff>608013</xdr:colOff>
      <xdr:row>0</xdr:row>
      <xdr:rowOff>0</xdr:rowOff>
    </xdr:from>
    <xdr:to>
      <xdr:col>23</xdr:col>
      <xdr:colOff>162338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Диаграмма 7">
              <a:extLst>
                <a:ext uri="{FF2B5EF4-FFF2-40B4-BE49-F238E27FC236}">
                  <a16:creationId xmlns:a16="http://schemas.microsoft.com/office/drawing/2014/main" id="{F7CF2396-8B9B-4C7D-A058-558674CC8F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2013" y="0"/>
              <a:ext cx="4431125" cy="2654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24</xdr:col>
      <xdr:colOff>26988</xdr:colOff>
      <xdr:row>0</xdr:row>
      <xdr:rowOff>0</xdr:rowOff>
    </xdr:from>
    <xdr:to>
      <xdr:col>31</xdr:col>
      <xdr:colOff>206788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Диаграмма 8">
              <a:extLst>
                <a:ext uri="{FF2B5EF4-FFF2-40B4-BE49-F238E27FC236}">
                  <a16:creationId xmlns:a16="http://schemas.microsoft.com/office/drawing/2014/main" id="{72BDC4D6-1896-4A0F-99F0-67EF2345AA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57388" y="0"/>
              <a:ext cx="4447000" cy="2654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24</xdr:col>
      <xdr:colOff>26988</xdr:colOff>
      <xdr:row>16</xdr:row>
      <xdr:rowOff>0</xdr:rowOff>
    </xdr:from>
    <xdr:to>
      <xdr:col>31</xdr:col>
      <xdr:colOff>206788</xdr:colOff>
      <xdr:row>30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Диаграмма 9">
              <a:extLst>
                <a:ext uri="{FF2B5EF4-FFF2-40B4-BE49-F238E27FC236}">
                  <a16:creationId xmlns:a16="http://schemas.microsoft.com/office/drawing/2014/main" id="{668C98DA-3303-4293-B53C-D49A368E98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57388" y="2946400"/>
              <a:ext cx="4447000" cy="2654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24</xdr:col>
      <xdr:colOff>26988</xdr:colOff>
      <xdr:row>31</xdr:row>
      <xdr:rowOff>0</xdr:rowOff>
    </xdr:from>
    <xdr:to>
      <xdr:col>31</xdr:col>
      <xdr:colOff>206788</xdr:colOff>
      <xdr:row>45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Диаграмма 10">
              <a:extLst>
                <a:ext uri="{FF2B5EF4-FFF2-40B4-BE49-F238E27FC236}">
                  <a16:creationId xmlns:a16="http://schemas.microsoft.com/office/drawing/2014/main" id="{8A06A462-B425-4B49-AF2E-B1D4EA6AEC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57388" y="5708650"/>
              <a:ext cx="4447000" cy="2654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8</xdr:col>
      <xdr:colOff>165100</xdr:colOff>
      <xdr:row>0</xdr:row>
      <xdr:rowOff>0</xdr:rowOff>
    </xdr:from>
    <xdr:to>
      <xdr:col>15</xdr:col>
      <xdr:colOff>68675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Диаграмма 11">
              <a:extLst>
                <a:ext uri="{FF2B5EF4-FFF2-40B4-BE49-F238E27FC236}">
                  <a16:creationId xmlns:a16="http://schemas.microsoft.com/office/drawing/2014/main" id="{D1B29120-1508-43FA-BD90-DA68D2DE69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41900" y="0"/>
              <a:ext cx="4170775" cy="2654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15</xdr:col>
      <xdr:colOff>608013</xdr:colOff>
      <xdr:row>31</xdr:row>
      <xdr:rowOff>0</xdr:rowOff>
    </xdr:from>
    <xdr:to>
      <xdr:col>23</xdr:col>
      <xdr:colOff>162338</xdr:colOff>
      <xdr:row>45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Диаграмма 12">
              <a:extLst>
                <a:ext uri="{FF2B5EF4-FFF2-40B4-BE49-F238E27FC236}">
                  <a16:creationId xmlns:a16="http://schemas.microsoft.com/office/drawing/2014/main" id="{B65FD489-8705-428B-A26E-6756E0B298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2013" y="5708650"/>
              <a:ext cx="4431125" cy="2654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17</xdr:col>
      <xdr:colOff>600074</xdr:colOff>
      <xdr:row>21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84176</xdr:colOff>
      <xdr:row>22</xdr:row>
      <xdr:rowOff>129000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300876</xdr:colOff>
      <xdr:row>0</xdr:row>
      <xdr:rowOff>0</xdr:rowOff>
    </xdr:from>
    <xdr:to>
      <xdr:col>14</xdr:col>
      <xdr:colOff>385053</xdr:colOff>
      <xdr:row>22</xdr:row>
      <xdr:rowOff>129000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601752</xdr:colOff>
      <xdr:row>0</xdr:row>
      <xdr:rowOff>0</xdr:rowOff>
    </xdr:from>
    <xdr:to>
      <xdr:col>22</xdr:col>
      <xdr:colOff>80811</xdr:colOff>
      <xdr:row>22</xdr:row>
      <xdr:rowOff>129000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23</xdr:row>
      <xdr:rowOff>134469</xdr:rowOff>
    </xdr:from>
    <xdr:to>
      <xdr:col>7</xdr:col>
      <xdr:colOff>84176</xdr:colOff>
      <xdr:row>46</xdr:row>
      <xdr:rowOff>72969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300875</xdr:colOff>
      <xdr:row>23</xdr:row>
      <xdr:rowOff>134469</xdr:rowOff>
    </xdr:from>
    <xdr:to>
      <xdr:col>14</xdr:col>
      <xdr:colOff>385052</xdr:colOff>
      <xdr:row>46</xdr:row>
      <xdr:rowOff>72969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601751</xdr:colOff>
      <xdr:row>23</xdr:row>
      <xdr:rowOff>134469</xdr:rowOff>
    </xdr:from>
    <xdr:to>
      <xdr:col>22</xdr:col>
      <xdr:colOff>80810</xdr:colOff>
      <xdr:row>46</xdr:row>
      <xdr:rowOff>72969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572000" cy="2654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00000000-0008-0000-05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0" y="0"/>
              <a:ext cx="4572000" cy="2654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3600" y="0"/>
              <a:ext cx="4572000" cy="2654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4">
              <a:extLst>
                <a:ext uri="{FF2B5EF4-FFF2-40B4-BE49-F238E27FC236}">
                  <a16:creationId xmlns:a16="http://schemas.microsoft.com/office/drawing/2014/main" id="{00000000-0008-0000-05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762250"/>
              <a:ext cx="4572000" cy="2654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Диаграмма 5">
              <a:extLst>
                <a:ext uri="{FF2B5EF4-FFF2-40B4-BE49-F238E27FC236}">
                  <a16:creationId xmlns:a16="http://schemas.microsoft.com/office/drawing/2014/main" id="{00000000-0008-0000-05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0" y="2762250"/>
              <a:ext cx="4572000" cy="2654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16</xdr:col>
      <xdr:colOff>0</xdr:colOff>
      <xdr:row>15</xdr:row>
      <xdr:rowOff>0</xdr:rowOff>
    </xdr:from>
    <xdr:to>
      <xdr:col>23</xdr:col>
      <xdr:colOff>304800</xdr:colOff>
      <xdr:row>29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Диаграмма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3600" y="2762250"/>
              <a:ext cx="4572000" cy="2654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33</xdr:col>
      <xdr:colOff>81643</xdr:colOff>
      <xdr:row>38</xdr:row>
      <xdr:rowOff>108857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20198443" cy="71065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464464</xdr:colOff>
      <xdr:row>22</xdr:row>
      <xdr:rowOff>129000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7B19E9A-2611-48BD-8CA9-5BDE2480A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569158</xdr:colOff>
      <xdr:row>0</xdr:row>
      <xdr:rowOff>0</xdr:rowOff>
    </xdr:from>
    <xdr:to>
      <xdr:col>23</xdr:col>
      <xdr:colOff>421301</xdr:colOff>
      <xdr:row>22</xdr:row>
      <xdr:rowOff>129000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7EFCE91-506B-43A8-A52B-64B4EB90A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569158</xdr:colOff>
      <xdr:row>24</xdr:row>
      <xdr:rowOff>13607</xdr:rowOff>
    </xdr:from>
    <xdr:to>
      <xdr:col>23</xdr:col>
      <xdr:colOff>421301</xdr:colOff>
      <xdr:row>46</xdr:row>
      <xdr:rowOff>142607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258AAE1-E382-45F7-9F92-DCEE05CEF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24</xdr:row>
      <xdr:rowOff>13607</xdr:rowOff>
    </xdr:from>
    <xdr:to>
      <xdr:col>11</xdr:col>
      <xdr:colOff>464464</xdr:colOff>
      <xdr:row>46</xdr:row>
      <xdr:rowOff>142607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66A822A-9A1A-4736-A10F-AD1410537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Акции" displayName="Акции" ref="A1:W58" totalsRowShown="0" headerRowDxfId="23">
  <autoFilter ref="A1:W58" xr:uid="{00000000-0009-0000-0100-000001000000}"/>
  <tableColumns count="23">
    <tableColumn id="1" xr3:uid="{00000000-0010-0000-0000-000001000000}" name="Дата" dataDxfId="22"/>
    <tableColumn id="2" xr3:uid="{00000000-0010-0000-0000-000002000000}" name="ВТБ - цена" dataDxfId="21"/>
    <tableColumn id="4" xr3:uid="{00000000-0010-0000-0000-000004000000}" name="Газпром - цена" dataDxfId="20"/>
    <tableColumn id="6" xr3:uid="{00000000-0010-0000-0000-000006000000}" name="Сбербанк - цена" dataDxfId="19"/>
    <tableColumn id="3" xr3:uid="{00000000-0010-0000-0000-000003000000}" name="ВТБ - объем" dataDxfId="18"/>
    <tableColumn id="5" xr3:uid="{00000000-0010-0000-0000-000005000000}" name="Газпром - объем" dataDxfId="17"/>
    <tableColumn id="7" xr3:uid="{00000000-0010-0000-0000-000007000000}" name="Сбербанк - объем" dataDxfId="16"/>
    <tableColumn id="8" xr3:uid="{00000000-0010-0000-0000-000008000000}" name="ВТБ - доходность" dataDxfId="15">
      <calculatedColumnFormula>(Акции[[#This Row],[ВТБ - цена]]-B1)/B1</calculatedColumnFormula>
    </tableColumn>
    <tableColumn id="9" xr3:uid="{00000000-0010-0000-0000-000009000000}" name="Газпром - доходность" dataDxfId="14">
      <calculatedColumnFormula>(Акции[[#This Row],[Газпром - цена]]-C1)/C1</calculatedColumnFormula>
    </tableColumn>
    <tableColumn id="10" xr3:uid="{00000000-0010-0000-0000-00000A000000}" name="Сбербанк - доходность" dataDxfId="13">
      <calculatedColumnFormula>(Акции[[#This Row],[Сбербанк - цена]]-D1)/D1</calculatedColumnFormula>
    </tableColumn>
    <tableColumn id="12" xr3:uid="{00000000-0010-0000-0000-00000C000000}" name="ВТБ - логарифм объема" dataDxfId="12">
      <calculatedColumnFormula>LN(Акции[[#This Row],[ВТБ - объем]])</calculatedColumnFormula>
    </tableColumn>
    <tableColumn id="14" xr3:uid="{00000000-0010-0000-0000-00000E000000}" name="Газпром - логарифм объема" dataDxfId="11">
      <calculatedColumnFormula>LN(Акции[[#This Row],[Газпром - объем]])</calculatedColumnFormula>
    </tableColumn>
    <tableColumn id="13" xr3:uid="{00000000-0010-0000-0000-00000D000000}" name="Сбербанк - логарифм объема" dataDxfId="10">
      <calculatedColumnFormula>LN(Акции[[#This Row],[Сбербанк - объем]])</calculatedColumnFormula>
    </tableColumn>
    <tableColumn id="11" xr3:uid="{00000000-0010-0000-0000-00000B000000}" name="1000*(ВТБ - цена)" dataDxfId="9">
      <calculatedColumnFormula>Акции[[#This Row],[ВТБ - цена]]*1000</calculatedColumnFormula>
    </tableColumn>
    <tableColumn id="15" xr3:uid="{00000000-0010-0000-0000-00000F000000}" name="Z_ВТБ - цена" dataDxfId="8">
      <calculatedColumnFormula>(Акции[[#This Row],[ВТБ - цена]]-AVERAGE(Акции[ВТБ - цена]))/_xlfn.STDEV.S(Акции[ВТБ - цена])</calculatedColumnFormula>
    </tableColumn>
    <tableColumn id="16" xr3:uid="{00000000-0010-0000-0000-000010000000}" name="Z_Газпром - цена" dataDxfId="7">
      <calculatedColumnFormula>(Акции[[#This Row],[Газпром - цена]]-AVERAGE(Акции[Газпром - цена]))/_xlfn.STDEV.S(Акции[Газпром - цена])</calculatedColumnFormula>
    </tableColumn>
    <tableColumn id="17" xr3:uid="{00000000-0010-0000-0000-000011000000}" name="Z_Сбербанк - цена" dataDxfId="6">
      <calculatedColumnFormula>(Акции[[#This Row],[Сбербанк - цена]]-AVERAGE(Акции[Сбербанк - цена]))/_xlfn.STDEV.S(Акции[Сбербанк - цена])</calculatedColumnFormula>
    </tableColumn>
    <tableColumn id="18" xr3:uid="{00000000-0010-0000-0000-000012000000}" name="MinMax_ВТБ - цена" dataDxfId="5">
      <calculatedColumnFormula>(Акции[[#This Row],[ВТБ - цена]]-MIN(Акции[ВТБ - цена]))/(MAX(Акции[ВТБ - цена])-MIN(Акции[ВТБ - цена]))</calculatedColumnFormula>
    </tableColumn>
    <tableColumn id="19" xr3:uid="{00000000-0010-0000-0000-000013000000}" name="MinMax_Газпром - цена" dataDxfId="4">
      <calculatedColumnFormula>(Акции[[#This Row],[Газпром - цена]]-MIN(Акции[Газпром - цена]))/(MAX(Акции[Газпром - цена])-MIN(Акции[Газпром - цена]))</calculatedColumnFormula>
    </tableColumn>
    <tableColumn id="20" xr3:uid="{00000000-0010-0000-0000-000014000000}" name="MinMax_Сбербанк - цена" dataDxfId="3">
      <calculatedColumnFormula>(Акции[[#This Row],[Сбербанк - цена]]-MIN(Акции[Сбербанк - цена]))/(MAX(Акции[Сбербанк - цена])-MIN(Акции[Сбербанк - цена]))</calculatedColumnFormula>
    </tableColumn>
    <tableColumn id="21" xr3:uid="{00000000-0010-0000-0000-000015000000}" name="ВТБ - объем в д.в." dataDxfId="2">
      <calculatedColumnFormula>Акции[[#This Row],[ВТБ - цена]]*Акции[[#This Row],[ВТБ - объем]]</calculatedColumnFormula>
    </tableColumn>
    <tableColumn id="22" xr3:uid="{00000000-0010-0000-0000-000016000000}" name="Газпром - объем в д.в." dataDxfId="1">
      <calculatedColumnFormula>Акции[[#This Row],[Газпром - цена]]*Акции[[#This Row],[Газпром - объем]]</calculatedColumnFormula>
    </tableColumn>
    <tableColumn id="23" xr3:uid="{00000000-0010-0000-0000-000017000000}" name="Сбербанк - объем в д.в." dataDxfId="0">
      <calculatedColumnFormula>Акции[[#This Row],[Сбербанк - цена]]*Акции[[#This Row],[Сбербанк - объем]]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8"/>
  <sheetViews>
    <sheetView topLeftCell="N1" zoomScale="70" zoomScaleNormal="70" workbookViewId="0">
      <selection activeCell="P1" sqref="P1:P1048576"/>
    </sheetView>
  </sheetViews>
  <sheetFormatPr defaultRowHeight="14.5" x14ac:dyDescent="0.35"/>
  <cols>
    <col min="1" max="1" width="11.453125" bestFit="1" customWidth="1"/>
    <col min="2" max="2" width="12.453125" style="3" customWidth="1"/>
    <col min="3" max="3" width="16.81640625" style="4" customWidth="1"/>
    <col min="4" max="4" width="18.54296875" customWidth="1"/>
    <col min="5" max="5" width="18.26953125" style="5" customWidth="1"/>
    <col min="6" max="6" width="18.54296875" style="2" customWidth="1"/>
    <col min="7" max="7" width="20.1796875" customWidth="1"/>
    <col min="8" max="8" width="19.453125" customWidth="1"/>
    <col min="9" max="9" width="23.54296875" customWidth="1"/>
    <col min="10" max="10" width="24.1796875" customWidth="1"/>
    <col min="11" max="11" width="25.26953125" style="5" customWidth="1"/>
    <col min="12" max="12" width="29.453125" customWidth="1"/>
    <col min="13" max="13" width="30.1796875" customWidth="1"/>
    <col min="14" max="14" width="19.81640625" bestFit="1" customWidth="1"/>
    <col min="15" max="15" width="17.453125" bestFit="1" customWidth="1"/>
    <col min="16" max="16" width="22.1796875" bestFit="1" customWidth="1"/>
    <col min="17" max="17" width="23.26953125" style="4" bestFit="1" customWidth="1"/>
    <col min="18" max="18" width="24.54296875" bestFit="1" customWidth="1"/>
    <col min="19" max="19" width="29.26953125" bestFit="1" customWidth="1"/>
    <col min="20" max="20" width="30.453125" bestFit="1" customWidth="1"/>
    <col min="21" max="21" width="22.7265625" bestFit="1" customWidth="1"/>
    <col min="22" max="22" width="27.26953125" bestFit="1" customWidth="1"/>
    <col min="23" max="23" width="29.26953125" customWidth="1"/>
  </cols>
  <sheetData>
    <row r="1" spans="1:23" x14ac:dyDescent="0.35">
      <c r="A1" t="s">
        <v>6</v>
      </c>
      <c r="B1" s="3" t="s">
        <v>2</v>
      </c>
      <c r="C1" s="4" t="s">
        <v>4</v>
      </c>
      <c r="D1" s="4" t="s">
        <v>1</v>
      </c>
      <c r="E1" s="2" t="s">
        <v>3</v>
      </c>
      <c r="F1" s="2" t="s">
        <v>5</v>
      </c>
      <c r="G1" s="2" t="s">
        <v>0</v>
      </c>
      <c r="H1" s="5" t="s">
        <v>7</v>
      </c>
      <c r="I1" s="5" t="s">
        <v>8</v>
      </c>
      <c r="J1" s="5" t="s">
        <v>9</v>
      </c>
      <c r="K1" s="2" t="s">
        <v>10</v>
      </c>
      <c r="L1" s="2" t="s">
        <v>11</v>
      </c>
      <c r="M1" s="2" t="s">
        <v>12</v>
      </c>
      <c r="N1" s="2" t="s">
        <v>26</v>
      </c>
      <c r="O1" s="2" t="s">
        <v>27</v>
      </c>
      <c r="P1" s="2" t="s">
        <v>28</v>
      </c>
      <c r="Q1" s="2" t="s">
        <v>29</v>
      </c>
      <c r="R1" s="2" t="s">
        <v>30</v>
      </c>
      <c r="S1" s="2" t="s">
        <v>31</v>
      </c>
      <c r="T1" s="2" t="s">
        <v>32</v>
      </c>
      <c r="U1" s="2" t="s">
        <v>33</v>
      </c>
      <c r="V1" s="2" t="s">
        <v>34</v>
      </c>
      <c r="W1" s="2" t="s">
        <v>35</v>
      </c>
    </row>
    <row r="2" spans="1:23" x14ac:dyDescent="0.35">
      <c r="A2" s="1">
        <v>41244</v>
      </c>
      <c r="B2" s="3">
        <v>5.3589999999999999E-2</v>
      </c>
      <c r="C2" s="4">
        <v>143.69999999999999</v>
      </c>
      <c r="D2" s="4">
        <v>92.94</v>
      </c>
      <c r="E2" s="2">
        <v>423765060000</v>
      </c>
      <c r="F2" s="2">
        <v>638968460</v>
      </c>
      <c r="G2" s="2">
        <v>1191987680</v>
      </c>
      <c r="H2" s="5"/>
      <c r="I2" s="5"/>
      <c r="J2" s="5"/>
      <c r="K2" s="5">
        <f>LN(Акции[[#This Row],[ВТБ - объем]])</f>
        <v>26.772445034832554</v>
      </c>
      <c r="L2" s="5">
        <f>LN(Акции[[#This Row],[Газпром - объем]])</f>
        <v>20.275365652751187</v>
      </c>
      <c r="M2" s="5">
        <f>LN(Акции[[#This Row],[Сбербанк - объем]])</f>
        <v>20.898888069965686</v>
      </c>
      <c r="N2" s="5">
        <f>Акции[[#This Row],[ВТБ - цена]]*1000</f>
        <v>53.589999999999996</v>
      </c>
      <c r="O2" s="5">
        <f>(Акции[[#This Row],[ВТБ - цена]]-AVERAGE(Акции[ВТБ - цена]))/_xlfn.STDEV.S(Акции[ВТБ - цена])</f>
        <v>-0.43807384282996215</v>
      </c>
      <c r="P2" s="5">
        <f>(Акции[[#This Row],[Газпром - цена]]-AVERAGE(Акции[Газпром - цена]))/_xlfn.STDEV.S(Акции[Газпром - цена])</f>
        <v>0.54506002450318414</v>
      </c>
      <c r="Q2" s="5">
        <f>(Акции[[#This Row],[Сбербанк - цена]]-AVERAGE(Акции[Сбербанк - цена]))/_xlfn.STDEV.S(Акции[Сбербанк - цена])</f>
        <v>-0.40174867272839559</v>
      </c>
      <c r="R2" s="5">
        <f>(Акции[[#This Row],[ВТБ - цена]]-MIN(Акции[ВТБ - цена]))/(MAX(Акции[ВТБ - цена])-MIN(Акции[ВТБ - цена]))</f>
        <v>0.36839611466477135</v>
      </c>
      <c r="S2" s="5">
        <f>(Акции[[#This Row],[Газпром - цена]]-MIN(Акции[Газпром - цена]))/(MAX(Акции[Газпром - цена])-MIN(Акции[Газпром - цена]))</f>
        <v>0.58278591881421582</v>
      </c>
      <c r="T2" s="5">
        <f>(Акции[[#This Row],[Сбербанк - цена]]-MIN(Акции[Сбербанк - цена]))/(MAX(Акции[Сбербанк - цена])-MIN(Акции[Сбербанк - цена]))</f>
        <v>0.32101265822784808</v>
      </c>
      <c r="U2" s="5">
        <f>Акции[[#This Row],[ВТБ - цена]]*Акции[[#This Row],[ВТБ - объем]]</f>
        <v>22709569565.399998</v>
      </c>
      <c r="V2" s="5">
        <f>Акции[[#This Row],[Газпром - цена]]*Акции[[#This Row],[Газпром - объем]]</f>
        <v>91819767702</v>
      </c>
      <c r="W2" s="5">
        <f>Акции[[#This Row],[Сбербанк - цена]]*Акции[[#This Row],[Сбербанк - объем]]</f>
        <v>110783334979.2</v>
      </c>
    </row>
    <row r="3" spans="1:23" x14ac:dyDescent="0.35">
      <c r="A3" s="1">
        <v>41275</v>
      </c>
      <c r="B3" s="3">
        <v>5.5820000000000002E-2</v>
      </c>
      <c r="C3" s="4">
        <v>142.09</v>
      </c>
      <c r="D3" s="4">
        <v>109.59</v>
      </c>
      <c r="E3" s="2">
        <v>620659410000</v>
      </c>
      <c r="F3" s="2">
        <v>495283520</v>
      </c>
      <c r="G3" s="2">
        <v>1723351580</v>
      </c>
      <c r="H3" s="5">
        <f>(Акции[[#This Row],[ВТБ - цена]]-B2)/B2</f>
        <v>4.1612241089755607E-2</v>
      </c>
      <c r="I3" s="5">
        <f>(Акции[[#This Row],[Газпром - цена]]-C2)/C2</f>
        <v>-1.1203897007654735E-2</v>
      </c>
      <c r="J3" s="5">
        <f>(Акции[[#This Row],[Сбербанк - цена]]-D2)/D2</f>
        <v>0.17914783731439646</v>
      </c>
      <c r="K3" s="5">
        <f>LN(Акции[[#This Row],[ВТБ - объем]])</f>
        <v>27.154048314317642</v>
      </c>
      <c r="L3" s="5">
        <f>LN(Акции[[#This Row],[Газпром - объем]])</f>
        <v>20.020640924240933</v>
      </c>
      <c r="M3" s="5">
        <f>LN(Акции[[#This Row],[Сбербанк - объем]])</f>
        <v>21.267536824750323</v>
      </c>
      <c r="N3" s="5">
        <f>Акции[[#This Row],[ВТБ - цена]]*1000</f>
        <v>55.82</v>
      </c>
      <c r="O3" s="5">
        <f>(Акции[[#This Row],[ВТБ - цена]]-AVERAGE(Акции[ВТБ - цена]))/_xlfn.STDEV.S(Акции[ВТБ - цена])</f>
        <v>-0.26625340910336215</v>
      </c>
      <c r="P3" s="5">
        <f>(Акции[[#This Row],[Газпром - цена]]-AVERAGE(Акции[Газпром - цена]))/_xlfn.STDEV.S(Акции[Газпром - цена])</f>
        <v>0.39095743832167201</v>
      </c>
      <c r="Q3" s="5">
        <f>(Акции[[#This Row],[Сбербанк - цена]]-AVERAGE(Акции[Сбербанк - цена]))/_xlfn.STDEV.S(Акции[Сбербанк - цена])</f>
        <v>9.4890177181576441E-2</v>
      </c>
      <c r="R3" s="5">
        <f>(Акции[[#This Row],[ВТБ - цена]]-MIN(Акции[ВТБ - цена]))/(MAX(Акции[ВТБ - цена])-MIN(Акции[ВТБ - цена]))</f>
        <v>0.42122719734660041</v>
      </c>
      <c r="S3" s="5">
        <f>(Акции[[#This Row],[Газпром - цена]]-MIN(Акции[Газпром - цена]))/(MAX(Акции[Газпром - цена])-MIN(Акции[Газпром - цена]))</f>
        <v>0.55566784571332328</v>
      </c>
      <c r="T3" s="5">
        <f>(Акции[[#This Row],[Сбербанк - цена]]-MIN(Акции[Сбербанк - цена]))/(MAX(Акции[Сбербанк - цена])-MIN(Акции[Сбербанк - цена]))</f>
        <v>0.46151898734177221</v>
      </c>
      <c r="U3" s="5">
        <f>Акции[[#This Row],[ВТБ - цена]]*Акции[[#This Row],[ВТБ - объем]]</f>
        <v>34645208266.200005</v>
      </c>
      <c r="V3" s="5">
        <f>Акции[[#This Row],[Газпром - цена]]*Акции[[#This Row],[Газпром - объем]]</f>
        <v>70374835356.800003</v>
      </c>
      <c r="W3" s="5">
        <f>Акции[[#This Row],[Сбербанк - цена]]*Акции[[#This Row],[Сбербанк - объем]]</f>
        <v>188862099652.20001</v>
      </c>
    </row>
    <row r="4" spans="1:23" x14ac:dyDescent="0.35">
      <c r="A4" s="1">
        <v>41306</v>
      </c>
      <c r="B4" s="3">
        <v>5.5879999999999999E-2</v>
      </c>
      <c r="C4" s="4">
        <v>137.4</v>
      </c>
      <c r="D4" s="4">
        <v>104.57</v>
      </c>
      <c r="E4" s="2">
        <v>956736250000</v>
      </c>
      <c r="F4" s="2">
        <v>733770920</v>
      </c>
      <c r="G4" s="2">
        <v>1612212000</v>
      </c>
      <c r="H4" s="5">
        <f>(Акции[[#This Row],[ВТБ - цена]]-B3)/B3</f>
        <v>1.0748835542815757E-3</v>
      </c>
      <c r="I4" s="5">
        <f>(Акции[[#This Row],[Газпром - цена]]-C3)/C3</f>
        <v>-3.3007248926736558E-2</v>
      </c>
      <c r="J4" s="5">
        <f>(Акции[[#This Row],[Сбербанк - цена]]-D3)/D3</f>
        <v>-4.58070991878822E-2</v>
      </c>
      <c r="K4" s="5">
        <f>LN(Акции[[#This Row],[ВТБ - объем]])</f>
        <v>27.58679358957853</v>
      </c>
      <c r="L4" s="5">
        <f>LN(Акции[[#This Row],[Газпром - объем]])</f>
        <v>20.4137074397734</v>
      </c>
      <c r="M4" s="5">
        <f>LN(Акции[[#This Row],[Сбербанк - объем]])</f>
        <v>21.200872986031328</v>
      </c>
      <c r="N4" s="5">
        <f>Акции[[#This Row],[ВТБ - цена]]*1000</f>
        <v>55.88</v>
      </c>
      <c r="O4" s="5">
        <f>(Акции[[#This Row],[ВТБ - цена]]-AVERAGE(Акции[ВТБ - цена]))/_xlfn.STDEV.S(Акции[ВТБ - цена])</f>
        <v>-0.26163043779233275</v>
      </c>
      <c r="P4" s="5">
        <f>(Акции[[#This Row],[Газпром - цена]]-AVERAGE(Акции[Газпром - цена]))/_xlfn.STDEV.S(Акции[Газпром - цена])</f>
        <v>-5.7950095337519165E-2</v>
      </c>
      <c r="Q4" s="5">
        <f>(Акции[[#This Row],[Сбербанк - цена]]-AVERAGE(Акции[Сбербанк - цена]))/_xlfn.STDEV.S(Акции[Сбербанк - цена])</f>
        <v>-5.4847181770259219E-2</v>
      </c>
      <c r="R4" s="5">
        <f>(Акции[[#This Row],[ВТБ - цена]]-MIN(Акции[ВТБ - цена]))/(MAX(Акции[ВТБ - цена])-MIN(Акции[ВТБ - цена]))</f>
        <v>0.42264866145463159</v>
      </c>
      <c r="S4" s="5">
        <f>(Акции[[#This Row],[Газпром - цена]]-MIN(Акции[Газпром - цена]))/(MAX(Акции[Газпром - цена])-MIN(Акции[Газпром - цена]))</f>
        <v>0.47667171972376637</v>
      </c>
      <c r="T4" s="5">
        <f>(Акции[[#This Row],[Сбербанк - цена]]-MIN(Акции[Сбербанк - цена]))/(MAX(Акции[Сбербанк - цена])-MIN(Акции[Сбербанк - цена]))</f>
        <v>0.41915611814345988</v>
      </c>
      <c r="U4" s="5">
        <f>Акции[[#This Row],[ВТБ - цена]]*Акции[[#This Row],[ВТБ - объем]]</f>
        <v>53462421650</v>
      </c>
      <c r="V4" s="5">
        <f>Акции[[#This Row],[Газпром - цена]]*Акции[[#This Row],[Газпром - объем]]</f>
        <v>100820124408</v>
      </c>
      <c r="W4" s="5">
        <f>Акции[[#This Row],[Сбербанк - цена]]*Акции[[#This Row],[Сбербанк - объем]]</f>
        <v>168589008840</v>
      </c>
    </row>
    <row r="5" spans="1:23" x14ac:dyDescent="0.35">
      <c r="A5" s="1">
        <v>41334</v>
      </c>
      <c r="B5" s="3">
        <v>4.9700000000000001E-2</v>
      </c>
      <c r="C5" s="4">
        <v>134.08000000000001</v>
      </c>
      <c r="D5" s="4">
        <v>98.86</v>
      </c>
      <c r="E5" s="2">
        <v>684089840000</v>
      </c>
      <c r="F5" s="2">
        <v>953973070</v>
      </c>
      <c r="G5" s="2">
        <v>1691490080</v>
      </c>
      <c r="H5" s="5">
        <f>(Акции[[#This Row],[ВТБ - цена]]-B4)/B4</f>
        <v>-0.11059413027916962</v>
      </c>
      <c r="I5" s="5">
        <f>(Акции[[#This Row],[Газпром - цена]]-C4)/C4</f>
        <v>-2.4163027656477386E-2</v>
      </c>
      <c r="J5" s="5">
        <f>(Акции[[#This Row],[Сбербанк - цена]]-D4)/D4</f>
        <v>-5.4604571100698038E-2</v>
      </c>
      <c r="K5" s="5">
        <f>LN(Акции[[#This Row],[ВТБ - объем]])</f>
        <v>27.251355090973199</v>
      </c>
      <c r="L5" s="5">
        <f>LN(Акции[[#This Row],[Газпром - объем]])</f>
        <v>20.676146000502598</v>
      </c>
      <c r="M5" s="5">
        <f>LN(Акции[[#This Row],[Сбербанк - объем]])</f>
        <v>21.248875681550636</v>
      </c>
      <c r="N5" s="5">
        <f>Акции[[#This Row],[ВТБ - цена]]*1000</f>
        <v>49.7</v>
      </c>
      <c r="O5" s="5">
        <f>(Акции[[#This Row],[ВТБ - цена]]-AVERAGE(Акции[ВТБ - цена]))/_xlfn.STDEV.S(Акции[ВТБ - цена])</f>
        <v>-0.7377964828283804</v>
      </c>
      <c r="P5" s="5">
        <f>(Акции[[#This Row],[Газпром - цена]]-AVERAGE(Акции[Газпром - цена]))/_xlfn.STDEV.S(Акции[Газпром - цена])</f>
        <v>-0.37572685690436619</v>
      </c>
      <c r="Q5" s="5">
        <f>(Акции[[#This Row],[Сбербанк - цена]]-AVERAGE(Акции[Сбербанк - цена]))/_xlfn.STDEV.S(Акции[Сбербанк - цена])</f>
        <v>-0.2251659705381833</v>
      </c>
      <c r="R5" s="5">
        <f>(Акции[[#This Row],[ВТБ - цена]]-MIN(Акции[ВТБ - цена]))/(MAX(Акции[ВТБ - цена])-MIN(Акции[ВТБ - цена]))</f>
        <v>0.2762378583274106</v>
      </c>
      <c r="S5" s="5">
        <f>(Акции[[#This Row],[Газпром - цена]]-MIN(Акции[Газпром - цена]))/(MAX(Акции[Газпром - цена])-MIN(Акции[Газпром - цена]))</f>
        <v>0.42075122115546598</v>
      </c>
      <c r="T5" s="5">
        <f>(Акции[[#This Row],[Сбербанк - цена]]-MIN(Акции[Сбербанк - цена]))/(MAX(Акции[Сбербанк - цена])-MIN(Акции[Сбербанк - цена]))</f>
        <v>0.37097046413502111</v>
      </c>
      <c r="U5" s="5">
        <f>Акции[[#This Row],[ВТБ - цена]]*Акции[[#This Row],[ВТБ - объем]]</f>
        <v>33999265048</v>
      </c>
      <c r="V5" s="5">
        <f>Акции[[#This Row],[Газпром - цена]]*Акции[[#This Row],[Газпром - объем]]</f>
        <v>127908709225.60001</v>
      </c>
      <c r="W5" s="5">
        <f>Акции[[#This Row],[Сбербанк - цена]]*Акции[[#This Row],[Сбербанк - объем]]</f>
        <v>167220709308.79999</v>
      </c>
    </row>
    <row r="6" spans="1:23" x14ac:dyDescent="0.35">
      <c r="A6" s="1">
        <v>41365</v>
      </c>
      <c r="B6" s="3">
        <v>4.929E-2</v>
      </c>
      <c r="C6" s="4">
        <v>124.15</v>
      </c>
      <c r="D6" s="4">
        <v>99.11</v>
      </c>
      <c r="E6" s="2">
        <v>1203587690000</v>
      </c>
      <c r="F6" s="2">
        <v>986321760</v>
      </c>
      <c r="G6" s="2">
        <v>1576313810</v>
      </c>
      <c r="H6" s="5">
        <f>(Акции[[#This Row],[ВТБ - цена]]-B5)/B5</f>
        <v>-8.2494969818913601E-3</v>
      </c>
      <c r="I6" s="5">
        <f>(Акции[[#This Row],[Газпром - цена]]-C5)/C5</f>
        <v>-7.4060262529832985E-2</v>
      </c>
      <c r="J6" s="5">
        <f>(Акции[[#This Row],[Сбербанк - цена]]-D5)/D5</f>
        <v>2.5288286465709083E-3</v>
      </c>
      <c r="K6" s="5">
        <f>LN(Акции[[#This Row],[ВТБ - объем]])</f>
        <v>27.816327953999615</v>
      </c>
      <c r="L6" s="5">
        <f>LN(Акции[[#This Row],[Газпром - объем]])</f>
        <v>20.709493187933717</v>
      </c>
      <c r="M6" s="5">
        <f>LN(Акции[[#This Row],[Сбербанк - объем]])</f>
        <v>21.17835492658104</v>
      </c>
      <c r="N6" s="5">
        <f>Акции[[#This Row],[ВТБ - цена]]*1000</f>
        <v>49.29</v>
      </c>
      <c r="O6" s="5">
        <f>(Акции[[#This Row],[ВТБ - цена]]-AVERAGE(Акции[ВТБ - цена]))/_xlfn.STDEV.S(Акции[ВТБ - цена])</f>
        <v>-0.76938678678708272</v>
      </c>
      <c r="P6" s="5">
        <f>(Акции[[#This Row],[Газпром - цена]]-AVERAGE(Акции[Газпром - цена]))/_xlfn.STDEV.S(Акции[Газпром - цена])</f>
        <v>-1.3261856648437635</v>
      </c>
      <c r="Q6" s="5">
        <f>(Акции[[#This Row],[Сбербанк - цена]]-AVERAGE(Акции[Сбербанк - цена]))/_xlfn.STDEV.S(Акции[Сбербанк - цена])</f>
        <v>-0.21770893074974529</v>
      </c>
      <c r="R6" s="5">
        <f>(Акции[[#This Row],[ВТБ - цена]]-MIN(Акции[ВТБ - цена]))/(MAX(Акции[ВТБ - цена])-MIN(Акции[ВТБ - цена]))</f>
        <v>0.2665245202558636</v>
      </c>
      <c r="S6" s="5">
        <f>(Акции[[#This Row],[Газпром - цена]]-MIN(Акции[Газпром - цена]))/(MAX(Акции[Газпром - цена])-MIN(Акции[Газпром - цена]))</f>
        <v>0.25349503116051897</v>
      </c>
      <c r="T6" s="5">
        <f>(Акции[[#This Row],[Сбербанк - цена]]-MIN(Акции[Сбербанк - цена]))/(MAX(Акции[Сбербанк - цена])-MIN(Акции[Сбербанк - цена]))</f>
        <v>0.37308016877637129</v>
      </c>
      <c r="U6" s="5">
        <f>Акции[[#This Row],[ВТБ - цена]]*Акции[[#This Row],[ВТБ - объем]]</f>
        <v>59324837240.099998</v>
      </c>
      <c r="V6" s="5">
        <f>Акции[[#This Row],[Газпром - цена]]*Акции[[#This Row],[Газпром - объем]]</f>
        <v>122451846504</v>
      </c>
      <c r="W6" s="5">
        <f>Акции[[#This Row],[Сбербанк - цена]]*Акции[[#This Row],[Сбербанк - объем]]</f>
        <v>156228461709.10001</v>
      </c>
    </row>
    <row r="7" spans="1:23" x14ac:dyDescent="0.35">
      <c r="A7" s="1">
        <v>41395</v>
      </c>
      <c r="B7" s="3">
        <v>4.5999999999999999E-2</v>
      </c>
      <c r="C7" s="4">
        <v>123.4</v>
      </c>
      <c r="D7" s="4">
        <v>99.05</v>
      </c>
      <c r="E7" s="2">
        <v>909928850000</v>
      </c>
      <c r="F7" s="2">
        <v>813775000</v>
      </c>
      <c r="G7" s="2">
        <v>1514417130</v>
      </c>
      <c r="H7" s="5">
        <f>(Акции[[#This Row],[ВТБ - цена]]-B6)/B6</f>
        <v>-6.6747819030229277E-2</v>
      </c>
      <c r="I7" s="5">
        <f>(Акции[[#This Row],[Газпром - цена]]-C6)/C6</f>
        <v>-6.0410793395086586E-3</v>
      </c>
      <c r="J7" s="5">
        <f>(Акции[[#This Row],[Сбербанк - цена]]-D6)/D6</f>
        <v>-6.0538795277976262E-4</v>
      </c>
      <c r="K7" s="5">
        <f>LN(Акции[[#This Row],[ВТБ - объем]])</f>
        <v>27.536632246587374</v>
      </c>
      <c r="L7" s="5">
        <f>LN(Акции[[#This Row],[Газпром - объем]])</f>
        <v>20.517194472981348</v>
      </c>
      <c r="M7" s="5">
        <f>LN(Акции[[#This Row],[Сбербанк - объем]])</f>
        <v>21.138296469205873</v>
      </c>
      <c r="N7" s="5">
        <f>Акции[[#This Row],[ВТБ - цена]]*1000</f>
        <v>46</v>
      </c>
      <c r="O7" s="5">
        <f>(Акции[[#This Row],[ВТБ - цена]]-AVERAGE(Акции[ВТБ - цена]))/_xlfn.STDEV.S(Акции[ВТБ - цена])</f>
        <v>-1.0228797136752052</v>
      </c>
      <c r="P7" s="5">
        <f>(Акции[[#This Row],[Газпром - цена]]-AVERAGE(Акции[Газпром - цена]))/_xlfn.STDEV.S(Акции[Газпром - цена])</f>
        <v>-1.3979725838724189</v>
      </c>
      <c r="Q7" s="5">
        <f>(Акции[[#This Row],[Сбербанк - цена]]-AVERAGE(Акции[Сбербанк - цена]))/_xlfn.STDEV.S(Акции[Сбербанк - цена])</f>
        <v>-0.21949862029897049</v>
      </c>
      <c r="R7" s="5">
        <f>(Акции[[#This Row],[ВТБ - цена]]-MIN(Акции[ВТБ - цена]))/(MAX(Акции[ВТБ - цена])-MIN(Акции[ВТБ - цена]))</f>
        <v>0.18858090499881547</v>
      </c>
      <c r="S7" s="5">
        <f>(Акции[[#This Row],[Газпром - цена]]-MIN(Акции[Газпром - цена]))/(MAX(Акции[Газпром - цена])-MIN(Акции[Газпром - цена]))</f>
        <v>0.24086238841165589</v>
      </c>
      <c r="T7" s="5">
        <f>(Акции[[#This Row],[Сбербанк - цена]]-MIN(Акции[Сбербанк - цена]))/(MAX(Акции[Сбербанк - цена])-MIN(Акции[Сбербанк - цена]))</f>
        <v>0.37257383966244723</v>
      </c>
      <c r="U7" s="5">
        <f>Акции[[#This Row],[ВТБ - цена]]*Акции[[#This Row],[ВТБ - объем]]</f>
        <v>41856727100</v>
      </c>
      <c r="V7" s="5">
        <f>Акции[[#This Row],[Газпром - цена]]*Акции[[#This Row],[Газпром - объем]]</f>
        <v>100419835000</v>
      </c>
      <c r="W7" s="5">
        <f>Акции[[#This Row],[Сбербанк - цена]]*Акции[[#This Row],[Сбербанк - объем]]</f>
        <v>150003016726.5</v>
      </c>
    </row>
    <row r="8" spans="1:23" x14ac:dyDescent="0.35">
      <c r="A8" s="1">
        <v>41426</v>
      </c>
      <c r="B8" s="3">
        <v>4.7010000000000003E-2</v>
      </c>
      <c r="C8" s="4">
        <v>109.1</v>
      </c>
      <c r="D8" s="4">
        <v>93.68</v>
      </c>
      <c r="E8" s="2">
        <v>773944750000</v>
      </c>
      <c r="F8" s="2">
        <v>769293390</v>
      </c>
      <c r="G8" s="2">
        <v>1603984540</v>
      </c>
      <c r="H8" s="5">
        <f>(Акции[[#This Row],[ВТБ - цена]]-B7)/B7</f>
        <v>2.195652173913052E-2</v>
      </c>
      <c r="I8" s="5">
        <f>(Акции[[#This Row],[Газпром - цена]]-C7)/C7</f>
        <v>-0.11588330632090771</v>
      </c>
      <c r="J8" s="5">
        <f>(Акции[[#This Row],[Сбербанк - цена]]-D7)/D7</f>
        <v>-5.4215042907622316E-2</v>
      </c>
      <c r="K8" s="5">
        <f>LN(Акции[[#This Row],[ВТБ - объем]])</f>
        <v>27.374766325559349</v>
      </c>
      <c r="L8" s="5">
        <f>LN(Акции[[#This Row],[Газпром - объем]])</f>
        <v>20.46098297616555</v>
      </c>
      <c r="M8" s="5">
        <f>LN(Акции[[#This Row],[Сбербанк - объем]])</f>
        <v>21.195756707940294</v>
      </c>
      <c r="N8" s="5">
        <f>Акции[[#This Row],[ВТБ - цена]]*1000</f>
        <v>47.010000000000005</v>
      </c>
      <c r="O8" s="5">
        <f>(Акции[[#This Row],[ВТБ - цена]]-AVERAGE(Акции[ВТБ - цена]))/_xlfn.STDEV.S(Акции[ВТБ - цена])</f>
        <v>-0.94505969660620692</v>
      </c>
      <c r="P8" s="5">
        <f>(Акции[[#This Row],[Газпром - цена]]-AVERAGE(Акции[Газпром - цена]))/_xlfn.STDEV.S(Акции[Газпром - цена])</f>
        <v>-2.7667098400187817</v>
      </c>
      <c r="Q8" s="5">
        <f>(Акции[[#This Row],[Сбербанк - цена]]-AVERAGE(Акции[Сбербанк - цена]))/_xlfn.STDEV.S(Акции[Сбербанк - цена])</f>
        <v>-0.37967583495461876</v>
      </c>
      <c r="R8" s="5">
        <f>(Акции[[#This Row],[ВТБ - цена]]-MIN(Акции[ВТБ - цена]))/(MAX(Акции[ВТБ - цена])-MIN(Акции[ВТБ - цена]))</f>
        <v>0.21250888415067531</v>
      </c>
      <c r="S8" s="5">
        <f>(Акции[[#This Row],[Газпром - цена]]-MIN(Акции[Газпром - цена]))/(MAX(Акции[Газпром - цена])-MIN(Акции[Газпром - цена]))</f>
        <v>0</v>
      </c>
      <c r="T8" s="5">
        <f>(Акции[[#This Row],[Сбербанк - цена]]-MIN(Акции[Сбербанк - цена]))/(MAX(Акции[Сбербанк - цена])-MIN(Акции[Сбербанк - цена]))</f>
        <v>0.32725738396624482</v>
      </c>
      <c r="U8" s="5">
        <f>Акции[[#This Row],[ВТБ - цена]]*Акции[[#This Row],[ВТБ - объем]]</f>
        <v>36383142697.5</v>
      </c>
      <c r="V8" s="5">
        <f>Акции[[#This Row],[Газпром - цена]]*Акции[[#This Row],[Газпром - объем]]</f>
        <v>83929908849</v>
      </c>
      <c r="W8" s="5">
        <f>Акции[[#This Row],[Сбербанк - цена]]*Акции[[#This Row],[Сбербанк - объем]]</f>
        <v>150261271707.20001</v>
      </c>
    </row>
    <row r="9" spans="1:23" x14ac:dyDescent="0.35">
      <c r="A9" s="1">
        <v>41456</v>
      </c>
      <c r="B9" s="3">
        <v>4.6609999999999999E-2</v>
      </c>
      <c r="C9" s="4">
        <v>128.61000000000001</v>
      </c>
      <c r="D9" s="4">
        <v>95.23</v>
      </c>
      <c r="E9" s="2">
        <v>689989310000</v>
      </c>
      <c r="F9" s="2">
        <v>879462790</v>
      </c>
      <c r="G9" s="2">
        <v>1721040080</v>
      </c>
      <c r="H9" s="5">
        <f>(Акции[[#This Row],[ВТБ - цена]]-B8)/B8</f>
        <v>-8.5088279089556365E-3</v>
      </c>
      <c r="I9" s="5">
        <f>(Акции[[#This Row],[Газпром - цена]]-C8)/C8</f>
        <v>0.17882676443629716</v>
      </c>
      <c r="J9" s="5">
        <f>(Акции[[#This Row],[Сбербанк - цена]]-D8)/D8</f>
        <v>1.6545687446626784E-2</v>
      </c>
      <c r="K9" s="5">
        <f>LN(Акции[[#This Row],[ВТБ - объем]])</f>
        <v>27.259941941664078</v>
      </c>
      <c r="L9" s="5">
        <f>LN(Акции[[#This Row],[Газпром - объем]])</f>
        <v>20.594821813117253</v>
      </c>
      <c r="M9" s="5">
        <f>LN(Акции[[#This Row],[Сбербанк - объем]])</f>
        <v>21.266194642690223</v>
      </c>
      <c r="N9" s="5">
        <f>Акции[[#This Row],[ВТБ - цена]]*1000</f>
        <v>46.61</v>
      </c>
      <c r="O9" s="5">
        <f>(Акции[[#This Row],[ВТБ - цена]]-AVERAGE(Акции[ВТБ - цена]))/_xlfn.STDEV.S(Акции[ВТБ - цена])</f>
        <v>-0.97587950534640455</v>
      </c>
      <c r="P9" s="5">
        <f>(Акции[[#This Row],[Газпром - цена]]-AVERAGE(Акции[Газпром - цена]))/_xlfn.STDEV.S(Акции[Газпром - цена])</f>
        <v>-0.89929278635335907</v>
      </c>
      <c r="Q9" s="5">
        <f>(Акции[[#This Row],[Сбербанк - цена]]-AVERAGE(Акции[Сбербанк - цена]))/_xlfn.STDEV.S(Акции[Сбербанк - цена])</f>
        <v>-0.33344218826630317</v>
      </c>
      <c r="R9" s="5">
        <f>(Акции[[#This Row],[ВТБ - цена]]-MIN(Акции[ВТБ - цена]))/(MAX(Акции[ВТБ - цена])-MIN(Акции[ВТБ - цена]))</f>
        <v>0.20303245676380005</v>
      </c>
      <c r="S9" s="5">
        <f>(Акции[[#This Row],[Газпром - цена]]-MIN(Акции[Газпром - цена]))/(MAX(Акции[Газпром - цена])-MIN(Акции[Газпром - цена]))</f>
        <v>0.32861714670709141</v>
      </c>
      <c r="T9" s="5">
        <f>(Акции[[#This Row],[Сбербанк - цена]]-MIN(Акции[Сбербанк - цена]))/(MAX(Акции[Сбербанк - цена])-MIN(Акции[Сбербанк - цена]))</f>
        <v>0.34033755274261607</v>
      </c>
      <c r="U9" s="5">
        <f>Акции[[#This Row],[ВТБ - цена]]*Акции[[#This Row],[ВТБ - объем]]</f>
        <v>32160401739.099998</v>
      </c>
      <c r="V9" s="5">
        <f>Акции[[#This Row],[Газпром - цена]]*Акции[[#This Row],[Газпром - объем]]</f>
        <v>113107709421.90001</v>
      </c>
      <c r="W9" s="5">
        <f>Акции[[#This Row],[Сбербанк - цена]]*Акции[[#This Row],[Сбербанк - объем]]</f>
        <v>163894646818.39999</v>
      </c>
    </row>
    <row r="10" spans="1:23" x14ac:dyDescent="0.35">
      <c r="A10" s="1">
        <v>41487</v>
      </c>
      <c r="B10" s="3">
        <v>4.4499999999999998E-2</v>
      </c>
      <c r="C10" s="4">
        <v>131.9</v>
      </c>
      <c r="D10" s="4">
        <v>88.23</v>
      </c>
      <c r="E10" s="2">
        <v>424102620000</v>
      </c>
      <c r="F10" s="2">
        <v>635494510</v>
      </c>
      <c r="G10" s="2">
        <v>1414145480</v>
      </c>
      <c r="H10" s="5">
        <f>(Акции[[#This Row],[ВТБ - цена]]-B9)/B9</f>
        <v>-4.5269255524565559E-2</v>
      </c>
      <c r="I10" s="5">
        <f>(Акции[[#This Row],[Газпром - цена]]-C9)/C9</f>
        <v>2.5581214524531465E-2</v>
      </c>
      <c r="J10" s="5">
        <f>(Акции[[#This Row],[Сбербанк - цена]]-D9)/D9</f>
        <v>-7.3506248031082633E-2</v>
      </c>
      <c r="K10" s="5">
        <f>LN(Акции[[#This Row],[ВТБ - объем]])</f>
        <v>26.773241291196133</v>
      </c>
      <c r="L10" s="5">
        <f>LN(Акции[[#This Row],[Газпром - объем]])</f>
        <v>20.269914009689433</v>
      </c>
      <c r="M10" s="5">
        <f>LN(Акции[[#This Row],[Сбербанк - объем]])</f>
        <v>21.069791284559848</v>
      </c>
      <c r="N10" s="5">
        <f>Акции[[#This Row],[ВТБ - цена]]*1000</f>
        <v>44.5</v>
      </c>
      <c r="O10" s="5">
        <f>(Акции[[#This Row],[ВТБ - цена]]-AVERAGE(Акции[ВТБ - цена]))/_xlfn.STDEV.S(Акции[ВТБ - цена])</f>
        <v>-1.1384539964509452</v>
      </c>
      <c r="P10" s="5">
        <f>(Акции[[#This Row],[Газпром - цена]]-AVERAGE(Акции[Газпром - цена]))/_xlfn.STDEV.S(Акции[Газпром - цена])</f>
        <v>-0.58438750154765839</v>
      </c>
      <c r="Q10" s="5">
        <f>(Акции[[#This Row],[Сбербанк - цена]]-AVERAGE(Акции[Сбербанк - цена]))/_xlfn.STDEV.S(Акции[Сбербанк - цена])</f>
        <v>-0.54223930234256756</v>
      </c>
      <c r="R10" s="5">
        <f>(Акции[[#This Row],[ВТБ - цена]]-MIN(Акции[ВТБ - цена]))/(MAX(Акции[ВТБ - цена])-MIN(Акции[ВТБ - цена]))</f>
        <v>0.15304430229803365</v>
      </c>
      <c r="S10" s="5">
        <f>(Акции[[#This Row],[Газпром - цена]]-MIN(Акции[Газпром - цена]))/(MAX(Акции[Газпром - цена])-MIN(Акции[Газпром - цена]))</f>
        <v>0.38403233956543725</v>
      </c>
      <c r="T10" s="5">
        <f>(Акции[[#This Row],[Сбербанк - цена]]-MIN(Акции[Сбербанк - цена]))/(MAX(Акции[Сбербанк - цена])-MIN(Акции[Сбербанк - цена]))</f>
        <v>0.28126582278481016</v>
      </c>
      <c r="U10" s="5">
        <f>Акции[[#This Row],[ВТБ - цена]]*Акции[[#This Row],[ВТБ - объем]]</f>
        <v>18872566590</v>
      </c>
      <c r="V10" s="5">
        <f>Акции[[#This Row],[Газпром - цена]]*Акции[[#This Row],[Газпром - объем]]</f>
        <v>83821725869</v>
      </c>
      <c r="W10" s="5">
        <f>Акции[[#This Row],[Сбербанк - цена]]*Акции[[#This Row],[Сбербанк - объем]]</f>
        <v>124770055700.40001</v>
      </c>
    </row>
    <row r="11" spans="1:23" x14ac:dyDescent="0.35">
      <c r="A11" s="1">
        <v>41518</v>
      </c>
      <c r="B11" s="3">
        <v>4.267E-2</v>
      </c>
      <c r="C11" s="4">
        <v>144.15</v>
      </c>
      <c r="D11" s="4">
        <v>97.86</v>
      </c>
      <c r="E11" s="2">
        <v>770174060000</v>
      </c>
      <c r="F11" s="2">
        <v>1035314530</v>
      </c>
      <c r="G11" s="2">
        <v>1926407650</v>
      </c>
      <c r="H11" s="5">
        <f>(Акции[[#This Row],[ВТБ - цена]]-B10)/B10</f>
        <v>-4.1123595505617942E-2</v>
      </c>
      <c r="I11" s="5">
        <f>(Акции[[#This Row],[Газпром - цена]]-C10)/C10</f>
        <v>9.2873388931008341E-2</v>
      </c>
      <c r="J11" s="5">
        <f>(Акции[[#This Row],[Сбербанк - цена]]-D10)/D10</f>
        <v>0.10914654879292753</v>
      </c>
      <c r="K11" s="5">
        <f>LN(Акции[[#This Row],[ВТБ - объем]])</f>
        <v>27.369882378196301</v>
      </c>
      <c r="L11" s="5">
        <f>LN(Акции[[#This Row],[Газпром - объем]])</f>
        <v>20.757971111217206</v>
      </c>
      <c r="M11" s="5">
        <f>LN(Акции[[#This Row],[Сбербанк - объем]])</f>
        <v>21.378922784208765</v>
      </c>
      <c r="N11" s="5">
        <f>Акции[[#This Row],[ВТБ - цена]]*1000</f>
        <v>42.67</v>
      </c>
      <c r="O11" s="5">
        <f>(Акции[[#This Row],[ВТБ - цена]]-AVERAGE(Акции[ВТБ - цена]))/_xlfn.STDEV.S(Акции[ВТБ - цена])</f>
        <v>-1.2794546214373475</v>
      </c>
      <c r="P11" s="5">
        <f>(Акции[[#This Row],[Газпром - цена]]-AVERAGE(Акции[Газпром - цена]))/_xlfn.STDEV.S(Акции[Газпром - цена])</f>
        <v>0.58813217592037892</v>
      </c>
      <c r="Q11" s="5">
        <f>(Акции[[#This Row],[Сбербанк - цена]]-AVERAGE(Акции[Сбербанк - цена]))/_xlfn.STDEV.S(Акции[Сбербанк - цена])</f>
        <v>-0.25499412969193536</v>
      </c>
      <c r="R11" s="5">
        <f>(Акции[[#This Row],[ВТБ - цена]]-MIN(Акции[ВТБ - цена]))/(MAX(Акции[ВТБ - цена])-MIN(Акции[ВТБ - цена]))</f>
        <v>0.10968964700307988</v>
      </c>
      <c r="S11" s="5">
        <f>(Акции[[#This Row],[Газпром - цена]]-MIN(Акции[Газпром - цена]))/(MAX(Акции[Газпром - цена])-MIN(Акции[Газпром - цена]))</f>
        <v>0.59036550446353386</v>
      </c>
      <c r="T11" s="5">
        <f>(Акции[[#This Row],[Сбербанк - цена]]-MIN(Акции[Сбербанк - цена]))/(MAX(Акции[Сбербанк - цена])-MIN(Акции[Сбербанк - цена]))</f>
        <v>0.36253164556962025</v>
      </c>
      <c r="U11" s="5">
        <f>Акции[[#This Row],[ВТБ - цена]]*Акции[[#This Row],[ВТБ - объем]]</f>
        <v>32863327140.200001</v>
      </c>
      <c r="V11" s="5">
        <f>Акции[[#This Row],[Газпром - цена]]*Акции[[#This Row],[Газпром - объем]]</f>
        <v>149240589499.5</v>
      </c>
      <c r="W11" s="5">
        <f>Акции[[#This Row],[Сбербанк - цена]]*Акции[[#This Row],[Сбербанк - объем]]</f>
        <v>188518252629</v>
      </c>
    </row>
    <row r="12" spans="1:23" x14ac:dyDescent="0.35">
      <c r="A12" s="1">
        <v>41548</v>
      </c>
      <c r="B12" s="3">
        <v>4.4350000000000001E-2</v>
      </c>
      <c r="C12" s="4">
        <v>150.4</v>
      </c>
      <c r="D12" s="4">
        <v>102.74</v>
      </c>
      <c r="E12" s="2">
        <v>1095103330000</v>
      </c>
      <c r="F12" s="2">
        <v>1120379070</v>
      </c>
      <c r="G12" s="2">
        <v>1935002670</v>
      </c>
      <c r="H12" s="5">
        <f>(Акции[[#This Row],[ВТБ - цена]]-B11)/B11</f>
        <v>3.9371924068432179E-2</v>
      </c>
      <c r="I12" s="5">
        <f>(Акции[[#This Row],[Газпром - цена]]-C11)/C11</f>
        <v>4.335761359694762E-2</v>
      </c>
      <c r="J12" s="5">
        <f>(Акции[[#This Row],[Сбербанк - цена]]-D11)/D11</f>
        <v>4.9867157163294457E-2</v>
      </c>
      <c r="K12" s="5">
        <f>LN(Акции[[#This Row],[ВТБ - объем]])</f>
        <v>27.721869840041691</v>
      </c>
      <c r="L12" s="5">
        <f>LN(Акции[[#This Row],[Газпром - объем]])</f>
        <v>20.836932920347461</v>
      </c>
      <c r="M12" s="5">
        <f>LN(Акции[[#This Row],[Сбербанк - объем]])</f>
        <v>21.383374543272165</v>
      </c>
      <c r="N12" s="5">
        <f>Акции[[#This Row],[ВТБ - цена]]*1000</f>
        <v>44.35</v>
      </c>
      <c r="O12" s="5">
        <f>(Акции[[#This Row],[ВТБ - цена]]-AVERAGE(Акции[ВТБ - цена]))/_xlfn.STDEV.S(Акции[ВТБ - цена])</f>
        <v>-1.1500114247285189</v>
      </c>
      <c r="P12" s="5">
        <f>(Акции[[#This Row],[Газпром - цена]]-AVERAGE(Акции[Газпром - цена]))/_xlfn.STDEV.S(Акции[Газпром - цена])</f>
        <v>1.1863565011591735</v>
      </c>
      <c r="Q12" s="5">
        <f>(Акции[[#This Row],[Сбербанк - цена]]-AVERAGE(Акции[Сбербанк - цена]))/_xlfn.STDEV.S(Акции[Сбербанк - цена])</f>
        <v>-0.10943271302162544</v>
      </c>
      <c r="R12" s="5">
        <f>(Акции[[#This Row],[ВТБ - цена]]-MIN(Акции[ВТБ - цена]))/(MAX(Акции[ВТБ - цена])-MIN(Акции[ВТБ - цена]))</f>
        <v>0.14949064202795551</v>
      </c>
      <c r="S12" s="5">
        <f>(Акции[[#This Row],[Газпром - цена]]-MIN(Акции[Газпром - цена]))/(MAX(Акции[Газпром - цена])-MIN(Акции[Газпром - цена]))</f>
        <v>0.69563752737072604</v>
      </c>
      <c r="T12" s="5">
        <f>(Акции[[#This Row],[Сбербанк - цена]]-MIN(Акции[Сбербанк - цена]))/(MAX(Акции[Сбербанк - цена])-MIN(Акции[Сбербанк - цена]))</f>
        <v>0.40371308016877633</v>
      </c>
      <c r="U12" s="5">
        <f>Акции[[#This Row],[ВТБ - цена]]*Акции[[#This Row],[ВТБ - объем]]</f>
        <v>48567832685.5</v>
      </c>
      <c r="V12" s="5">
        <f>Акции[[#This Row],[Газпром - цена]]*Акции[[#This Row],[Газпром - объем]]</f>
        <v>168505012128</v>
      </c>
      <c r="W12" s="5">
        <f>Акции[[#This Row],[Сбербанк - цена]]*Акции[[#This Row],[Сбербанк - объем]]</f>
        <v>198802174315.79999</v>
      </c>
    </row>
    <row r="13" spans="1:23" x14ac:dyDescent="0.35">
      <c r="A13" s="1">
        <v>41579</v>
      </c>
      <c r="B13" s="3">
        <v>4.6280000000000002E-2</v>
      </c>
      <c r="C13" s="4">
        <v>143.1</v>
      </c>
      <c r="D13" s="4">
        <v>103.07</v>
      </c>
      <c r="E13" s="2">
        <v>1117892430000</v>
      </c>
      <c r="F13" s="2">
        <v>1035969280</v>
      </c>
      <c r="G13" s="2">
        <v>1659044880</v>
      </c>
      <c r="H13" s="5">
        <f>(Акции[[#This Row],[ВТБ - цена]]-B12)/B12</f>
        <v>4.3517474633596419E-2</v>
      </c>
      <c r="I13" s="5">
        <f>(Акции[[#This Row],[Газпром - цена]]-C12)/C12</f>
        <v>-4.8537234042553265E-2</v>
      </c>
      <c r="J13" s="5">
        <f>(Акции[[#This Row],[Сбербанк - цена]]-D12)/D12</f>
        <v>3.211991434689491E-3</v>
      </c>
      <c r="K13" s="5">
        <f>LN(Акции[[#This Row],[ВТБ - объем]])</f>
        <v>27.742466269574393</v>
      </c>
      <c r="L13" s="5">
        <f>LN(Акции[[#This Row],[Газпром - объем]])</f>
        <v>20.758603327834404</v>
      </c>
      <c r="M13" s="5">
        <f>LN(Акции[[#This Row],[Сбербанк - объем]])</f>
        <v>21.229507900230036</v>
      </c>
      <c r="N13" s="5">
        <f>Акции[[#This Row],[ВТБ - цена]]*1000</f>
        <v>46.28</v>
      </c>
      <c r="O13" s="5">
        <f>(Акции[[#This Row],[ВТБ - цена]]-AVERAGE(Акции[ВТБ - цена]))/_xlfn.STDEV.S(Акции[ВТБ - цена])</f>
        <v>-1.0013058475570671</v>
      </c>
      <c r="P13" s="5">
        <f>(Акции[[#This Row],[Газпром - цена]]-AVERAGE(Акции[Газпром - цена]))/_xlfn.STDEV.S(Акции[Газпром - цена])</f>
        <v>0.48763048928026037</v>
      </c>
      <c r="Q13" s="5">
        <f>(Акции[[#This Row],[Сбербанк - цена]]-AVERAGE(Акции[Сбербанк - цена]))/_xlfn.STDEV.S(Акции[Сбербанк - цена])</f>
        <v>-9.9589420500887316E-2</v>
      </c>
      <c r="R13" s="5">
        <f>(Акции[[#This Row],[ВТБ - цена]]-MIN(Акции[ВТБ - цена]))/(MAX(Акции[ВТБ - цена])-MIN(Акции[ВТБ - цена]))</f>
        <v>0.19521440416962813</v>
      </c>
      <c r="S13" s="5">
        <f>(Акции[[#This Row],[Газпром - цена]]-MIN(Акции[Газпром - цена]))/(MAX(Акции[Газпром - цена])-MIN(Акции[Газпром - цена]))</f>
        <v>0.57267980461512547</v>
      </c>
      <c r="T13" s="5">
        <f>(Акции[[#This Row],[Сбербанк - цена]]-MIN(Акции[Сбербанк - цена]))/(MAX(Акции[Сбербанк - цена])-MIN(Акции[Сбербанк - цена]))</f>
        <v>0.4064978902953586</v>
      </c>
      <c r="U13" s="5">
        <f>Акции[[#This Row],[ВТБ - цена]]*Акции[[#This Row],[ВТБ - объем]]</f>
        <v>51736061660.400002</v>
      </c>
      <c r="V13" s="5">
        <f>Акции[[#This Row],[Газпром - цена]]*Акции[[#This Row],[Газпром - объем]]</f>
        <v>148247203968</v>
      </c>
      <c r="W13" s="5">
        <f>Акции[[#This Row],[Сбербанк - цена]]*Акции[[#This Row],[Сбербанк - объем]]</f>
        <v>170997755781.59998</v>
      </c>
    </row>
    <row r="14" spans="1:23" x14ac:dyDescent="0.35">
      <c r="A14" s="1">
        <v>41609</v>
      </c>
      <c r="B14" s="3">
        <v>4.9660000000000003E-2</v>
      </c>
      <c r="C14" s="4">
        <v>138.75</v>
      </c>
      <c r="D14" s="4">
        <v>101.17</v>
      </c>
      <c r="E14" s="2">
        <v>883378010000</v>
      </c>
      <c r="F14" s="2">
        <v>1050788060</v>
      </c>
      <c r="G14" s="2">
        <v>1563416090</v>
      </c>
      <c r="H14" s="5">
        <f>(Акции[[#This Row],[ВТБ - цена]]-B13)/B13</f>
        <v>7.3033707865168565E-2</v>
      </c>
      <c r="I14" s="5">
        <f>(Акции[[#This Row],[Газпром - цена]]-C13)/C13</f>
        <v>-3.0398322851153001E-2</v>
      </c>
      <c r="J14" s="5">
        <f>(Акции[[#This Row],[Сбербанк - цена]]-D13)/D13</f>
        <v>-1.8434073930338524E-2</v>
      </c>
      <c r="K14" s="5">
        <f>LN(Акции[[#This Row],[ВТБ - объем]])</f>
        <v>27.507019043338069</v>
      </c>
      <c r="L14" s="5">
        <f>LN(Акции[[#This Row],[Газпром - объем]])</f>
        <v>20.77280625293988</v>
      </c>
      <c r="M14" s="5">
        <f>LN(Акции[[#This Row],[Сбербанк - объем]])</f>
        <v>21.170139065369543</v>
      </c>
      <c r="N14" s="5">
        <f>Акции[[#This Row],[ВТБ - цена]]*1000</f>
        <v>49.660000000000004</v>
      </c>
      <c r="O14" s="5">
        <f>(Акции[[#This Row],[ВТБ - цена]]-AVERAGE(Акции[ВТБ - цена]))/_xlfn.STDEV.S(Акции[ВТБ - цена])</f>
        <v>-0.74087846370240007</v>
      </c>
      <c r="P14" s="5">
        <f>(Акции[[#This Row],[Газпром - цена]]-AVERAGE(Акции[Газпром - цена]))/_xlfn.STDEV.S(Акции[Газпром - цена])</f>
        <v>7.1266358914059913E-2</v>
      </c>
      <c r="Q14" s="5">
        <f>(Акции[[#This Row],[Сбербанк - цена]]-AVERAGE(Акции[Сбербанк - цена]))/_xlfn.STDEV.S(Акции[Сбербанк - цена])</f>
        <v>-0.15626292289301597</v>
      </c>
      <c r="R14" s="5">
        <f>(Акции[[#This Row],[ВТБ - цена]]-MIN(Акции[ВТБ - цена]))/(MAX(Акции[ВТБ - цена])-MIN(Акции[ВТБ - цена]))</f>
        <v>0.27529021558872313</v>
      </c>
      <c r="S14" s="5">
        <f>(Акции[[#This Row],[Газпром - цена]]-MIN(Акции[Газпром - цена]))/(MAX(Акции[Газпром - цена])-MIN(Акции[Газпром - цена]))</f>
        <v>0.49941047667171978</v>
      </c>
      <c r="T14" s="5">
        <f>(Акции[[#This Row],[Сбербанк - цена]]-MIN(Акции[Сбербанк - цена]))/(MAX(Акции[Сбербанк - цена])-MIN(Акции[Сбербанк - цена]))</f>
        <v>0.39046413502109706</v>
      </c>
      <c r="U14" s="5">
        <f>Акции[[#This Row],[ВТБ - цена]]*Акции[[#This Row],[ВТБ - объем]]</f>
        <v>43868551976.600006</v>
      </c>
      <c r="V14" s="5">
        <f>Акции[[#This Row],[Газпром - цена]]*Акции[[#This Row],[Газпром - объем]]</f>
        <v>145796843325</v>
      </c>
      <c r="W14" s="5">
        <f>Акции[[#This Row],[Сбербанк - цена]]*Акции[[#This Row],[Сбербанк - объем]]</f>
        <v>158170805825.29999</v>
      </c>
    </row>
    <row r="15" spans="1:23" x14ac:dyDescent="0.35">
      <c r="A15" s="1">
        <v>41640</v>
      </c>
      <c r="B15" s="3">
        <v>4.5440000000000001E-2</v>
      </c>
      <c r="C15" s="4">
        <v>145.16</v>
      </c>
      <c r="D15" s="4">
        <v>94.7</v>
      </c>
      <c r="E15" s="2">
        <v>562228330000</v>
      </c>
      <c r="F15" s="2">
        <v>1056510690</v>
      </c>
      <c r="G15" s="2">
        <v>1427259190</v>
      </c>
      <c r="H15" s="5">
        <f>(Акции[[#This Row],[ВТБ - цена]]-B14)/B14</f>
        <v>-8.4977849375755157E-2</v>
      </c>
      <c r="I15" s="5">
        <f>(Акции[[#This Row],[Газпром - цена]]-C14)/C14</f>
        <v>4.6198198198198176E-2</v>
      </c>
      <c r="J15" s="5">
        <f>(Акции[[#This Row],[Сбербанк - цена]]-D14)/D14</f>
        <v>-6.3951764357022822E-2</v>
      </c>
      <c r="K15" s="5">
        <f>LN(Акции[[#This Row],[ВТБ - объем]])</f>
        <v>27.055173885469056</v>
      </c>
      <c r="L15" s="5">
        <f>LN(Акции[[#This Row],[Газпром - объем]])</f>
        <v>20.778237513284388</v>
      </c>
      <c r="M15" s="5">
        <f>LN(Акции[[#This Row],[Сбербанк - объем]])</f>
        <v>21.079021791743948</v>
      </c>
      <c r="N15" s="5">
        <f>Акции[[#This Row],[ВТБ - цена]]*1000</f>
        <v>45.44</v>
      </c>
      <c r="O15" s="5">
        <f>(Акции[[#This Row],[ВТБ - цена]]-AVERAGE(Акции[ВТБ - цена]))/_xlfn.STDEV.S(Акции[ВТБ - цена])</f>
        <v>-1.0660274459114814</v>
      </c>
      <c r="P15" s="5">
        <f>(Акции[[#This Row],[Газпром - цена]]-AVERAGE(Акции[Газпром - цена]))/_xlfn.STDEV.S(Акции[Газпром - цена])</f>
        <v>0.68480522687896728</v>
      </c>
      <c r="Q15" s="5">
        <f>(Акции[[#This Row],[Сбербанк - цена]]-AVERAGE(Акции[Сбербанк - цена]))/_xlfn.STDEV.S(Акции[Сбербанк - цена])</f>
        <v>-0.34925111261779179</v>
      </c>
      <c r="R15" s="5">
        <f>(Акции[[#This Row],[ВТБ - цена]]-MIN(Акции[ВТБ - цена]))/(MAX(Акции[ВТБ - цена])-MIN(Акции[ВТБ - цена]))</f>
        <v>0.17531390665719032</v>
      </c>
      <c r="S15" s="5">
        <f>(Акции[[#This Row],[Газпром - цена]]-MIN(Акции[Газпром - цена]))/(MAX(Акции[Газпром - цена])-MIN(Акции[Газпром - цена]))</f>
        <v>0.60737746336533605</v>
      </c>
      <c r="T15" s="5">
        <f>(Акции[[#This Row],[Сбербанк - цена]]-MIN(Акции[Сбербанк - цена]))/(MAX(Акции[Сбербанк - цена])-MIN(Акции[Сбербанк - цена]))</f>
        <v>0.33586497890295364</v>
      </c>
      <c r="U15" s="5">
        <f>Акции[[#This Row],[ВТБ - цена]]*Акции[[#This Row],[ВТБ - объем]]</f>
        <v>25547655315.200001</v>
      </c>
      <c r="V15" s="5">
        <f>Акции[[#This Row],[Газпром - цена]]*Акции[[#This Row],[Газпром - объем]]</f>
        <v>153363091760.39999</v>
      </c>
      <c r="W15" s="5">
        <f>Акции[[#This Row],[Сбербанк - цена]]*Акции[[#This Row],[Сбербанк - объем]]</f>
        <v>135161445293</v>
      </c>
    </row>
    <row r="16" spans="1:23" x14ac:dyDescent="0.35">
      <c r="A16" s="1">
        <v>41671</v>
      </c>
      <c r="B16" s="3">
        <v>4.2130000000000001E-2</v>
      </c>
      <c r="C16" s="4">
        <v>139.19999999999999</v>
      </c>
      <c r="D16" s="4">
        <v>91.16</v>
      </c>
      <c r="E16" s="2">
        <v>531533830000</v>
      </c>
      <c r="F16" s="2">
        <v>1110186930</v>
      </c>
      <c r="G16" s="2">
        <v>1510458530</v>
      </c>
      <c r="H16" s="5">
        <f>(Акции[[#This Row],[ВТБ - цена]]-B15)/B15</f>
        <v>-7.2843309859154937E-2</v>
      </c>
      <c r="I16" s="5">
        <f>(Акции[[#This Row],[Газпром - цена]]-C15)/C15</f>
        <v>-4.1058142739046628E-2</v>
      </c>
      <c r="J16" s="5">
        <f>(Акции[[#This Row],[Сбербанк - цена]]-D15)/D15</f>
        <v>-3.738120380147842E-2</v>
      </c>
      <c r="K16" s="5">
        <f>LN(Акции[[#This Row],[ВТБ - объем]])</f>
        <v>26.999032682749871</v>
      </c>
      <c r="L16" s="5">
        <f>LN(Акции[[#This Row],[Газпром - объем]])</f>
        <v>20.827794243497461</v>
      </c>
      <c r="M16" s="5">
        <f>LN(Акции[[#This Row],[Сбербанк - объем]])</f>
        <v>21.135679103928851</v>
      </c>
      <c r="N16" s="5">
        <f>Акции[[#This Row],[ВТБ - цена]]*1000</f>
        <v>42.13</v>
      </c>
      <c r="O16" s="5">
        <f>(Акции[[#This Row],[ВТБ - цена]]-AVERAGE(Акции[ВТБ - цена]))/_xlfn.STDEV.S(Акции[ВТБ - цена])</f>
        <v>-1.3210613632366137</v>
      </c>
      <c r="P16" s="5">
        <f>(Акции[[#This Row],[Газпром - цена]]-AVERAGE(Акции[Газпром - цена]))/_xlfn.STDEV.S(Акции[Газпром - цена])</f>
        <v>0.11433851033125203</v>
      </c>
      <c r="Q16" s="5">
        <f>(Акции[[#This Row],[Сбербанк - цена]]-AVERAGE(Акции[Сбербанк - цена]))/_xlfn.STDEV.S(Акции[Сбербанк - цена])</f>
        <v>-0.45484279602207428</v>
      </c>
      <c r="R16" s="5">
        <f>(Акции[[#This Row],[ВТБ - цена]]-MIN(Акции[ВТБ - цена]))/(MAX(Акции[ВТБ - цена])-MIN(Акции[ВТБ - цена]))</f>
        <v>9.6896470030798459E-2</v>
      </c>
      <c r="S16" s="5">
        <f>(Акции[[#This Row],[Газпром - цена]]-MIN(Акции[Газпром - цена]))/(MAX(Акции[Газпром - цена])-MIN(Акции[Газпром - цена]))</f>
        <v>0.50699006232103738</v>
      </c>
      <c r="T16" s="5">
        <f>(Акции[[#This Row],[Сбербанк - цена]]-MIN(Акции[Сбербанк - цена]))/(MAX(Акции[Сбербанк - цена])-MIN(Акции[Сбербанк - цена]))</f>
        <v>0.30599156118143456</v>
      </c>
      <c r="U16" s="5">
        <f>Акции[[#This Row],[ВТБ - цена]]*Акции[[#This Row],[ВТБ - объем]]</f>
        <v>22393520257.900002</v>
      </c>
      <c r="V16" s="5">
        <f>Акции[[#This Row],[Газпром - цена]]*Акции[[#This Row],[Газпром - объем]]</f>
        <v>154538020656</v>
      </c>
      <c r="W16" s="5">
        <f>Акции[[#This Row],[Сбербанк - цена]]*Акции[[#This Row],[Сбербанк - объем]]</f>
        <v>137693399594.79999</v>
      </c>
    </row>
    <row r="17" spans="1:23" x14ac:dyDescent="0.35">
      <c r="A17" s="1">
        <v>41699</v>
      </c>
      <c r="B17" s="3">
        <v>3.9600000000000003E-2</v>
      </c>
      <c r="C17" s="4">
        <v>135.5</v>
      </c>
      <c r="D17" s="4">
        <v>83.8</v>
      </c>
      <c r="E17" s="2">
        <v>1718001780000</v>
      </c>
      <c r="F17" s="2">
        <v>2038314440</v>
      </c>
      <c r="G17" s="2">
        <v>4898591710</v>
      </c>
      <c r="H17" s="5">
        <f>(Акции[[#This Row],[ВТБ - цена]]-B16)/B16</f>
        <v>-6.0052219321148764E-2</v>
      </c>
      <c r="I17" s="5">
        <f>(Акции[[#This Row],[Газпром - цена]]-C16)/C16</f>
        <v>-2.6580459770114861E-2</v>
      </c>
      <c r="J17" s="5">
        <f>(Акции[[#This Row],[Сбербанк - цена]]-D16)/D16</f>
        <v>-8.0737165423431331E-2</v>
      </c>
      <c r="K17" s="5">
        <f>LN(Акции[[#This Row],[ВТБ - объем]])</f>
        <v>28.172182975578551</v>
      </c>
      <c r="L17" s="5">
        <f>LN(Акции[[#This Row],[Газпром - объем]])</f>
        <v>21.435389048363849</v>
      </c>
      <c r="M17" s="5">
        <f>LN(Акции[[#This Row],[Сбербанк - объем]])</f>
        <v>22.312213594631487</v>
      </c>
      <c r="N17" s="5">
        <f>Акции[[#This Row],[ВТБ - цена]]*1000</f>
        <v>39.6</v>
      </c>
      <c r="O17" s="5">
        <f>(Акции[[#This Row],[ВТБ - цена]]-AVERAGE(Акции[ВТБ - цена]))/_xlfn.STDEV.S(Акции[ВТБ - цена])</f>
        <v>-1.5159966535183613</v>
      </c>
      <c r="P17" s="5">
        <f>(Акции[[#This Row],[Газпром - цена]]-AVERAGE(Акции[Газпром - цена]))/_xlfn.STDEV.S(Акции[Газпром - цена])</f>
        <v>-0.23981029021011324</v>
      </c>
      <c r="Q17" s="5">
        <f>(Акции[[#This Row],[Сбербанк - цена]]-AVERAGE(Акции[Сбербанк - цена]))/_xlfn.STDEV.S(Акции[Сбербанк - цена])</f>
        <v>-0.67437804739368945</v>
      </c>
      <c r="R17" s="5">
        <f>(Акции[[#This Row],[ВТБ - цена]]-MIN(Акции[ВТБ - цена]))/(MAX(Акции[ВТБ - цена])-MIN(Акции[ВТБ - цена]))</f>
        <v>3.6958066808813209E-2</v>
      </c>
      <c r="S17" s="5">
        <f>(Акции[[#This Row],[Газпром - цена]]-MIN(Акции[Газпром - цена]))/(MAX(Акции[Газпром - цена])-MIN(Акции[Газпром - цена]))</f>
        <v>0.44466902475997983</v>
      </c>
      <c r="T17" s="5">
        <f>(Акции[[#This Row],[Сбербанк - цена]]-MIN(Акции[Сбербанк - цена]))/(MAX(Акции[Сбербанк - цена])-MIN(Акции[Сбербанк - цена]))</f>
        <v>0.24388185654008437</v>
      </c>
      <c r="U17" s="5">
        <f>Акции[[#This Row],[ВТБ - цена]]*Акции[[#This Row],[ВТБ - объем]]</f>
        <v>68032870488.000008</v>
      </c>
      <c r="V17" s="5">
        <f>Акции[[#This Row],[Газпром - цена]]*Акции[[#This Row],[Газпром - объем]]</f>
        <v>276191606620</v>
      </c>
      <c r="W17" s="5">
        <f>Акции[[#This Row],[Сбербанк - цена]]*Акции[[#This Row],[Сбербанк - объем]]</f>
        <v>410501985298</v>
      </c>
    </row>
    <row r="18" spans="1:23" x14ac:dyDescent="0.35">
      <c r="A18" s="1">
        <v>41730</v>
      </c>
      <c r="B18" s="3">
        <v>3.8649999999999997E-2</v>
      </c>
      <c r="C18" s="4">
        <v>128.77000000000001</v>
      </c>
      <c r="D18" s="4">
        <v>72.5</v>
      </c>
      <c r="E18" s="2">
        <v>1581562680000</v>
      </c>
      <c r="F18" s="2">
        <v>1377698400</v>
      </c>
      <c r="G18" s="2">
        <v>4013046200</v>
      </c>
      <c r="H18" s="5">
        <f>(Акции[[#This Row],[ВТБ - цена]]-B17)/B17</f>
        <v>-2.3989898989899148E-2</v>
      </c>
      <c r="I18" s="5">
        <f>(Акции[[#This Row],[Газпром - цена]]-C17)/C17</f>
        <v>-4.9667896678966712E-2</v>
      </c>
      <c r="J18" s="5">
        <f>(Акции[[#This Row],[Сбербанк - цена]]-D17)/D17</f>
        <v>-0.1348448687350835</v>
      </c>
      <c r="K18" s="5">
        <f>LN(Акции[[#This Row],[ВТБ - объем]])</f>
        <v>28.089434512166303</v>
      </c>
      <c r="L18" s="5">
        <f>LN(Акции[[#This Row],[Газпром - объем]])</f>
        <v>21.043680117658269</v>
      </c>
      <c r="M18" s="5">
        <f>LN(Акции[[#This Row],[Сбербанк - объем]])</f>
        <v>22.112816440749022</v>
      </c>
      <c r="N18" s="5">
        <f>Акции[[#This Row],[ВТБ - цена]]*1000</f>
        <v>38.65</v>
      </c>
      <c r="O18" s="5">
        <f>(Акции[[#This Row],[ВТБ - цена]]-AVERAGE(Акции[ВТБ - цена]))/_xlfn.STDEV.S(Акции[ВТБ - цена])</f>
        <v>-1.5891936992763303</v>
      </c>
      <c r="P18" s="5">
        <f>(Акции[[#This Row],[Газпром - цена]]-AVERAGE(Акции[Газпром - цена]))/_xlfn.STDEV.S(Акции[Газпром - цена])</f>
        <v>-0.8839782436272462</v>
      </c>
      <c r="Q18" s="5">
        <f>(Акции[[#This Row],[Сбербанк - цена]]-AVERAGE(Акции[Сбербанк - цена]))/_xlfn.STDEV.S(Акции[Сбербанк - цена])</f>
        <v>-1.0114362458310877</v>
      </c>
      <c r="R18" s="5">
        <f>(Акции[[#This Row],[ВТБ - цена]]-MIN(Акции[ВТБ - цена]))/(MAX(Акции[ВТБ - цена])-MIN(Акции[ВТБ - цена]))</f>
        <v>1.4451551764984586E-2</v>
      </c>
      <c r="S18" s="5">
        <f>(Акции[[#This Row],[Газпром - цена]]-MIN(Акции[Газпром - цена]))/(MAX(Акции[Газпром - цена])-MIN(Акции[Газпром - цена]))</f>
        <v>0.3313121104935155</v>
      </c>
      <c r="T18" s="5">
        <f>(Акции[[#This Row],[Сбербанк - цена]]-MIN(Акции[Сбербанк - цена]))/(MAX(Акции[Сбербанк - цена])-MIN(Акции[Сбербанк - цена]))</f>
        <v>0.14852320675105488</v>
      </c>
      <c r="U18" s="5">
        <f>Акции[[#This Row],[ВТБ - цена]]*Акции[[#This Row],[ВТБ - объем]]</f>
        <v>61127397581.999992</v>
      </c>
      <c r="V18" s="5">
        <f>Акции[[#This Row],[Газпром - цена]]*Акции[[#This Row],[Газпром - объем]]</f>
        <v>177406222968</v>
      </c>
      <c r="W18" s="5">
        <f>Акции[[#This Row],[Сбербанк - цена]]*Акции[[#This Row],[Сбербанк - объем]]</f>
        <v>290945849500</v>
      </c>
    </row>
    <row r="19" spans="1:23" x14ac:dyDescent="0.35">
      <c r="A19" s="1">
        <v>41760</v>
      </c>
      <c r="B19" s="3">
        <v>4.7899999999999998E-2</v>
      </c>
      <c r="C19" s="4">
        <v>141.69999999999999</v>
      </c>
      <c r="D19" s="4">
        <v>84.5</v>
      </c>
      <c r="E19" s="2">
        <v>1337467810000</v>
      </c>
      <c r="F19" s="2">
        <v>1168270410</v>
      </c>
      <c r="G19" s="2">
        <v>3001439250</v>
      </c>
      <c r="H19" s="5">
        <f>(Акции[[#This Row],[ВТБ - цена]]-B18)/B18</f>
        <v>0.23932729624838298</v>
      </c>
      <c r="I19" s="5">
        <f>(Акции[[#This Row],[Газпром - цена]]-C18)/C18</f>
        <v>0.10041158654966201</v>
      </c>
      <c r="J19" s="5">
        <f>(Акции[[#This Row],[Сбербанк - цена]]-D18)/D18</f>
        <v>0.16551724137931034</v>
      </c>
      <c r="K19" s="5">
        <f>LN(Акции[[#This Row],[ВТБ - объем]])</f>
        <v>27.92179924813723</v>
      </c>
      <c r="L19" s="5">
        <f>LN(Акции[[#This Row],[Газпром - объем]])</f>
        <v>20.87879020996785</v>
      </c>
      <c r="M19" s="5">
        <f>LN(Акции[[#This Row],[Сбербанк - объем]])</f>
        <v>21.822357760571283</v>
      </c>
      <c r="N19" s="5">
        <f>Акции[[#This Row],[ВТБ - цена]]*1000</f>
        <v>47.9</v>
      </c>
      <c r="O19" s="5">
        <f>(Акции[[#This Row],[ВТБ - цена]]-AVERAGE(Акции[ВТБ - цена]))/_xlfn.STDEV.S(Акции[ВТБ - цена])</f>
        <v>-0.8764856221592684</v>
      </c>
      <c r="P19" s="5">
        <f>(Акции[[#This Row],[Газпром - цена]]-AVERAGE(Акции[Газпром - цена]))/_xlfn.STDEV.S(Акции[Газпром - цена])</f>
        <v>0.35362824042676982</v>
      </c>
      <c r="Q19" s="5">
        <f>(Акции[[#This Row],[Сбербанк - цена]]-AVERAGE(Акции[Сбербанк - цена]))/_xlfn.STDEV.S(Акции[Сбербанк - цена])</f>
        <v>-0.65349833598606288</v>
      </c>
      <c r="R19" s="5">
        <f>(Акции[[#This Row],[ВТБ - цена]]-MIN(Акции[ВТБ - цена]))/(MAX(Акции[ВТБ - цена])-MIN(Акции[ВТБ - цена]))</f>
        <v>0.23359393508647239</v>
      </c>
      <c r="S19" s="5">
        <f>(Акции[[#This Row],[Газпром - цена]]-MIN(Акции[Газпром - цена]))/(MAX(Акции[Газпром - цена])-MIN(Акции[Газпром - цена]))</f>
        <v>0.54909887148391434</v>
      </c>
      <c r="T19" s="5">
        <f>(Акции[[#This Row],[Сбербанк - цена]]-MIN(Акции[Сбербанк - цена]))/(MAX(Акции[Сбербанк - цена])-MIN(Акции[Сбербанк - цена]))</f>
        <v>0.24978902953586499</v>
      </c>
      <c r="U19" s="5">
        <f>Акции[[#This Row],[ВТБ - цена]]*Акции[[#This Row],[ВТБ - объем]]</f>
        <v>64064708099</v>
      </c>
      <c r="V19" s="5">
        <f>Акции[[#This Row],[Газпром - цена]]*Акции[[#This Row],[Газпром - объем]]</f>
        <v>165543917097</v>
      </c>
      <c r="W19" s="5">
        <f>Акции[[#This Row],[Сбербанк - цена]]*Акции[[#This Row],[Сбербанк - объем]]</f>
        <v>253621616625</v>
      </c>
    </row>
    <row r="20" spans="1:23" x14ac:dyDescent="0.35">
      <c r="A20" s="1">
        <v>41791</v>
      </c>
      <c r="B20" s="3">
        <v>4.1099999999999998E-2</v>
      </c>
      <c r="C20" s="4">
        <v>148.96</v>
      </c>
      <c r="D20" s="4">
        <v>84.5</v>
      </c>
      <c r="E20" s="2">
        <v>1219984610000</v>
      </c>
      <c r="F20" s="2">
        <v>885913470</v>
      </c>
      <c r="G20" s="2">
        <v>2008494660</v>
      </c>
      <c r="H20" s="5">
        <f>(Акции[[#This Row],[ВТБ - цена]]-B19)/B19</f>
        <v>-0.14196242171189979</v>
      </c>
      <c r="I20" s="5">
        <f>(Акции[[#This Row],[Газпром - цена]]-C19)/C19</f>
        <v>5.1235003528581652E-2</v>
      </c>
      <c r="J20" s="5">
        <f>(Акции[[#This Row],[Сбербанк - цена]]-D19)/D19</f>
        <v>0</v>
      </c>
      <c r="K20" s="5">
        <f>LN(Акции[[#This Row],[ВТБ - объем]])</f>
        <v>27.82985935984005</v>
      </c>
      <c r="L20" s="5">
        <f>LN(Акции[[#This Row],[Газпром - объем]])</f>
        <v>20.602129840143064</v>
      </c>
      <c r="M20" s="5">
        <f>LN(Акции[[#This Row],[Сбербанк - объем]])</f>
        <v>21.420651353059554</v>
      </c>
      <c r="N20" s="5">
        <f>Акции[[#This Row],[ВТБ - цена]]*1000</f>
        <v>41.099999999999994</v>
      </c>
      <c r="O20" s="5">
        <f>(Акции[[#This Row],[ВТБ - цена]]-AVERAGE(Акции[ВТБ - цена]))/_xlfn.STDEV.S(Акции[ВТБ - цена])</f>
        <v>-1.400422370742622</v>
      </c>
      <c r="P20" s="5">
        <f>(Акции[[#This Row],[Газпром - цена]]-AVERAGE(Акции[Газпром - цена]))/_xlfn.STDEV.S(Акции[Газпром - цена])</f>
        <v>1.0485256166241554</v>
      </c>
      <c r="Q20" s="5">
        <f>(Акции[[#This Row],[Сбербанк - цена]]-AVERAGE(Акции[Сбербанк - цена]))/_xlfn.STDEV.S(Акции[Сбербанк - цена])</f>
        <v>-0.65349833598606288</v>
      </c>
      <c r="R20" s="5">
        <f>(Акции[[#This Row],[ВТБ - цена]]-MIN(Акции[ВТБ - цена]))/(MAX(Акции[ВТБ - цена])-MIN(Акции[ВТБ - цена]))</f>
        <v>7.2494669509594878E-2</v>
      </c>
      <c r="S20" s="5">
        <f>(Акции[[#This Row],[Газпром - цена]]-MIN(Акции[Газпром - цена]))/(MAX(Акции[Газпром - цена])-MIN(Акции[Газпром - цена]))</f>
        <v>0.67138285329290903</v>
      </c>
      <c r="T20" s="5">
        <f>(Акции[[#This Row],[Сбербанк - цена]]-MIN(Акции[Сбербанк - цена]))/(MAX(Акции[Сбербанк - цена])-MIN(Акции[Сбербанк - цена]))</f>
        <v>0.24978902953586499</v>
      </c>
      <c r="U20" s="5">
        <f>Акции[[#This Row],[ВТБ - цена]]*Акции[[#This Row],[ВТБ - объем]]</f>
        <v>50141367471</v>
      </c>
      <c r="V20" s="5">
        <f>Акции[[#This Row],[Газпром - цена]]*Акции[[#This Row],[Газпром - объем]]</f>
        <v>131965670491.20001</v>
      </c>
      <c r="W20" s="5">
        <f>Акции[[#This Row],[Сбербанк - цена]]*Акции[[#This Row],[Сбербанк - объем]]</f>
        <v>169717798770</v>
      </c>
    </row>
    <row r="21" spans="1:23" x14ac:dyDescent="0.35">
      <c r="A21" s="1">
        <v>41821</v>
      </c>
      <c r="B21" s="3">
        <v>3.9800000000000002E-2</v>
      </c>
      <c r="C21" s="4">
        <v>132</v>
      </c>
      <c r="D21" s="4">
        <v>73.599999999999994</v>
      </c>
      <c r="E21" s="2">
        <v>1064257460000</v>
      </c>
      <c r="F21" s="2">
        <v>1004959980</v>
      </c>
      <c r="G21" s="2">
        <v>2551370010</v>
      </c>
      <c r="H21" s="5">
        <f>(Акции[[#This Row],[ВТБ - цена]]-B20)/B20</f>
        <v>-3.1630170316301595E-2</v>
      </c>
      <c r="I21" s="5">
        <f>(Акции[[#This Row],[Газпром - цена]]-C20)/C20</f>
        <v>-0.11385606874328684</v>
      </c>
      <c r="J21" s="5">
        <f>(Акции[[#This Row],[Сбербанк - цена]]-D20)/D20</f>
        <v>-0.12899408284023675</v>
      </c>
      <c r="K21" s="5">
        <f>LN(Акции[[#This Row],[ВТБ - объем]])</f>
        <v>27.693298451261303</v>
      </c>
      <c r="L21" s="5">
        <f>LN(Акции[[#This Row],[Газпром - объем]])</f>
        <v>20.728213556769056</v>
      </c>
      <c r="M21" s="5">
        <f>LN(Акции[[#This Row],[Сбербанк - объем]])</f>
        <v>21.659896310668426</v>
      </c>
      <c r="N21" s="5">
        <f>Акции[[#This Row],[ВТБ - цена]]*1000</f>
        <v>39.800000000000004</v>
      </c>
      <c r="O21" s="5">
        <f>(Акции[[#This Row],[ВТБ - цена]]-AVERAGE(Акции[ВТБ - цена]))/_xlfn.STDEV.S(Акции[ВТБ - цена])</f>
        <v>-1.5005867491482627</v>
      </c>
      <c r="P21" s="5">
        <f>(Акции[[#This Row],[Газпром - цена]]-AVERAGE(Акции[Газпром - цена]))/_xlfn.STDEV.S(Акции[Газпром - цена])</f>
        <v>-0.57481591234383822</v>
      </c>
      <c r="Q21" s="5">
        <f>(Акции[[#This Row],[Сбербанк - цена]]-AVERAGE(Акции[Сбербанк - цена]))/_xlfn.STDEV.S(Акции[Сбербанк - цена])</f>
        <v>-0.9786252707619606</v>
      </c>
      <c r="R21" s="5">
        <f>(Акции[[#This Row],[ВТБ - цена]]-MIN(Акции[ВТБ - цена]))/(MAX(Акции[ВТБ - цена])-MIN(Акции[ВТБ - цена]))</f>
        <v>4.1696280502250757E-2</v>
      </c>
      <c r="S21" s="5">
        <f>(Акции[[#This Row],[Газпром - цена]]-MIN(Акции[Газпром - цена]))/(MAX(Акции[Газпром - цена])-MIN(Акции[Газпром - цена]))</f>
        <v>0.38571669193195224</v>
      </c>
      <c r="T21" s="5">
        <f>(Акции[[#This Row],[Сбербанк - цена]]-MIN(Акции[Сбербанк - цена]))/(MAX(Акции[Сбербанк - цена])-MIN(Акции[Сбербанк - цена]))</f>
        <v>0.15780590717299575</v>
      </c>
      <c r="U21" s="5">
        <f>Акции[[#This Row],[ВТБ - цена]]*Акции[[#This Row],[ВТБ - объем]]</f>
        <v>42357446908</v>
      </c>
      <c r="V21" s="5">
        <f>Акции[[#This Row],[Газпром - цена]]*Акции[[#This Row],[Газпром - объем]]</f>
        <v>132654717360</v>
      </c>
      <c r="W21" s="5">
        <f>Акции[[#This Row],[Сбербанк - цена]]*Акции[[#This Row],[Сбербанк - объем]]</f>
        <v>187780832736</v>
      </c>
    </row>
    <row r="22" spans="1:23" x14ac:dyDescent="0.35">
      <c r="A22" s="1">
        <v>41852</v>
      </c>
      <c r="B22" s="3">
        <v>3.8399999999999997E-2</v>
      </c>
      <c r="C22" s="4">
        <v>131.94999999999999</v>
      </c>
      <c r="D22" s="4">
        <v>73.209999999999994</v>
      </c>
      <c r="E22" s="2">
        <v>699479420000</v>
      </c>
      <c r="F22" s="2">
        <v>851294800</v>
      </c>
      <c r="G22" s="2">
        <v>3076887590</v>
      </c>
      <c r="H22" s="5">
        <f>(Акции[[#This Row],[ВТБ - цена]]-B21)/B21</f>
        <v>-3.5175879396985056E-2</v>
      </c>
      <c r="I22" s="5">
        <f>(Акции[[#This Row],[Газпром - цена]]-C21)/C21</f>
        <v>-3.7878787878796493E-4</v>
      </c>
      <c r="J22" s="5">
        <f>(Акции[[#This Row],[Сбербанк - цена]]-D21)/D21</f>
        <v>-5.2989130434782693E-3</v>
      </c>
      <c r="K22" s="5">
        <f>LN(Акции[[#This Row],[ВТБ - объем]])</f>
        <v>27.273602209604128</v>
      </c>
      <c r="L22" s="5">
        <f>LN(Акции[[#This Row],[Газпром - объем]])</f>
        <v>20.562269042530684</v>
      </c>
      <c r="M22" s="5">
        <f>LN(Акции[[#This Row],[Сбербанк - объем]])</f>
        <v>21.847184400282302</v>
      </c>
      <c r="N22" s="5">
        <f>Акции[[#This Row],[ВТБ - цена]]*1000</f>
        <v>38.4</v>
      </c>
      <c r="O22" s="5">
        <f>(Акции[[#This Row],[ВТБ - цена]]-AVERAGE(Акции[ВТБ - цена]))/_xlfn.STDEV.S(Акции[ВТБ - цена])</f>
        <v>-1.6084560797389535</v>
      </c>
      <c r="P22" s="5">
        <f>(Акции[[#This Row],[Газпром - цена]]-AVERAGE(Акции[Газпром - цена]))/_xlfn.STDEV.S(Акции[Газпром - цена])</f>
        <v>-0.57960170694574964</v>
      </c>
      <c r="Q22" s="5">
        <f>(Акции[[#This Row],[Сбербанк - цена]]-AVERAGE(Акции[Сбербанк - цена]))/_xlfn.STDEV.S(Акции[Сбербанк - цена])</f>
        <v>-0.99025825283192392</v>
      </c>
      <c r="R22" s="5">
        <f>(Акции[[#This Row],[ВТБ - цена]]-MIN(Акции[ВТБ - цена]))/(MAX(Акции[ВТБ - цена])-MIN(Акции[ВТБ - цена]))</f>
        <v>8.528784648187614E-3</v>
      </c>
      <c r="S22" s="5">
        <f>(Акции[[#This Row],[Газпром - цена]]-MIN(Акции[Газпром - цена]))/(MAX(Акции[Газпром - цена])-MIN(Акции[Газпром - цена]))</f>
        <v>0.38487451574869452</v>
      </c>
      <c r="T22" s="5">
        <f>(Акции[[#This Row],[Сбербанк - цена]]-MIN(Акции[Сбербанк - цена]))/(MAX(Акции[Сбербанк - цена])-MIN(Акции[Сбербанк - цена]))</f>
        <v>0.15451476793248942</v>
      </c>
      <c r="U22" s="5">
        <f>Акции[[#This Row],[ВТБ - цена]]*Акции[[#This Row],[ВТБ - объем]]</f>
        <v>26860009727.999996</v>
      </c>
      <c r="V22" s="5">
        <f>Акции[[#This Row],[Газпром - цена]]*Акции[[#This Row],[Газпром - объем]]</f>
        <v>112328348859.99998</v>
      </c>
      <c r="W22" s="5">
        <f>Акции[[#This Row],[Сбербанк - цена]]*Акции[[#This Row],[Сбербанк - объем]]</f>
        <v>225258940463.89999</v>
      </c>
    </row>
    <row r="23" spans="1:23" x14ac:dyDescent="0.35">
      <c r="A23" s="1">
        <v>41883</v>
      </c>
      <c r="B23" s="3">
        <v>3.8039999999999997E-2</v>
      </c>
      <c r="C23" s="4">
        <v>137.9</v>
      </c>
      <c r="D23" s="4">
        <v>75.52</v>
      </c>
      <c r="E23" s="2">
        <v>534436210000</v>
      </c>
      <c r="F23" s="2">
        <v>797896850</v>
      </c>
      <c r="G23" s="2">
        <v>2891411920</v>
      </c>
      <c r="H23" s="5">
        <f>(Акции[[#This Row],[ВТБ - цена]]-B22)/B22</f>
        <v>-9.3749999999999806E-3</v>
      </c>
      <c r="I23" s="5">
        <f>(Акции[[#This Row],[Газпром - цена]]-C22)/C22</f>
        <v>4.5092838196286608E-2</v>
      </c>
      <c r="J23" s="5">
        <f>(Акции[[#This Row],[Сбербанк - цена]]-D22)/D22</f>
        <v>3.1553066520967114E-2</v>
      </c>
      <c r="K23" s="5">
        <f>LN(Акции[[#This Row],[ВТБ - объем]])</f>
        <v>27.004478215106893</v>
      </c>
      <c r="L23" s="5">
        <f>LN(Акции[[#This Row],[Газпром - объем]])</f>
        <v>20.497489886407575</v>
      </c>
      <c r="M23" s="5">
        <f>LN(Акции[[#This Row],[Сбербанк - объем]])</f>
        <v>21.785010773400501</v>
      </c>
      <c r="N23" s="5">
        <f>Акции[[#This Row],[ВТБ - цена]]*1000</f>
        <v>38.04</v>
      </c>
      <c r="O23" s="5">
        <f>(Акции[[#This Row],[ВТБ - цена]]-AVERAGE(Акции[ВТБ - цена]))/_xlfn.STDEV.S(Акции[ВТБ - цена])</f>
        <v>-1.6361939076051311</v>
      </c>
      <c r="P23" s="5">
        <f>(Акции[[#This Row],[Газпром - цена]]-AVERAGE(Акции[Газпром - цена]))/_xlfn.STDEV.S(Акции[Газпром - цена])</f>
        <v>-1.0092149318415601E-2</v>
      </c>
      <c r="Q23" s="5">
        <f>(Акции[[#This Row],[Сбербанк - цена]]-AVERAGE(Акции[Сбербанк - цена]))/_xlfn.STDEV.S(Акции[Сбербанк - цена])</f>
        <v>-0.92135520518675651</v>
      </c>
      <c r="R23" s="5">
        <f>(Акции[[#This Row],[ВТБ - цена]]-MIN(Акции[ВТБ - цена]))/(MAX(Акции[ВТБ - цена])-MIN(Акции[ВТБ - цена]))</f>
        <v>0</v>
      </c>
      <c r="S23" s="5">
        <f>(Акции[[#This Row],[Газпром - цена]]-MIN(Акции[Газпром - цена]))/(MAX(Акции[Газпром - цена])-MIN(Акции[Газпром - цена]))</f>
        <v>0.48509348155634174</v>
      </c>
      <c r="T23" s="5">
        <f>(Акции[[#This Row],[Сбербанк - цена]]-MIN(Акции[Сбербанк - цена]))/(MAX(Акции[Сбербанк - цена])-MIN(Акции[Сбербанк - цена]))</f>
        <v>0.17400843881856537</v>
      </c>
      <c r="U23" s="5">
        <f>Акции[[#This Row],[ВТБ - цена]]*Акции[[#This Row],[ВТБ - объем]]</f>
        <v>20329953428.399998</v>
      </c>
      <c r="V23" s="5">
        <f>Акции[[#This Row],[Газпром - цена]]*Акции[[#This Row],[Газпром - объем]]</f>
        <v>110029975615</v>
      </c>
      <c r="W23" s="5">
        <f>Акции[[#This Row],[Сбербанк - цена]]*Акции[[#This Row],[Сбербанк - объем]]</f>
        <v>218359428198.39999</v>
      </c>
    </row>
    <row r="24" spans="1:23" x14ac:dyDescent="0.35">
      <c r="A24" s="1">
        <v>41913</v>
      </c>
      <c r="B24" s="3">
        <v>3.993E-2</v>
      </c>
      <c r="C24" s="4">
        <v>141.5</v>
      </c>
      <c r="D24" s="4">
        <v>76.23</v>
      </c>
      <c r="E24" s="2">
        <v>552675470000</v>
      </c>
      <c r="F24" s="2">
        <v>857933800</v>
      </c>
      <c r="G24" s="2">
        <v>2905609940</v>
      </c>
      <c r="H24" s="5">
        <f>(Акции[[#This Row],[ВТБ - цена]]-B23)/B23</f>
        <v>4.9684542586750868E-2</v>
      </c>
      <c r="I24" s="5">
        <f>(Акции[[#This Row],[Газпром - цена]]-C23)/C23</f>
        <v>2.610587382160982E-2</v>
      </c>
      <c r="J24" s="5">
        <f>(Акции[[#This Row],[Сбербанк - цена]]-D23)/D23</f>
        <v>9.4014830508475627E-3</v>
      </c>
      <c r="K24" s="5">
        <f>LN(Акции[[#This Row],[ВТБ - объем]])</f>
        <v>27.038036812676594</v>
      </c>
      <c r="L24" s="5">
        <f>LN(Акции[[#This Row],[Газпром - объем]])</f>
        <v>20.57003749829839</v>
      </c>
      <c r="M24" s="5">
        <f>LN(Акции[[#This Row],[Сбербанк - объем]])</f>
        <v>21.789909167345574</v>
      </c>
      <c r="N24" s="5">
        <f>Акции[[#This Row],[ВТБ - цена]]*1000</f>
        <v>39.93</v>
      </c>
      <c r="O24" s="5">
        <f>(Акции[[#This Row],[ВТБ - цена]]-AVERAGE(Акции[ВТБ - цена]))/_xlfn.STDEV.S(Акции[ВТБ - цена])</f>
        <v>-1.4905703113076987</v>
      </c>
      <c r="P24" s="5">
        <f>(Акции[[#This Row],[Газпром - цена]]-AVERAGE(Акции[Газпром - цена]))/_xlfn.STDEV.S(Акции[Газпром - цена])</f>
        <v>0.33448506201912953</v>
      </c>
      <c r="Q24" s="5">
        <f>(Акции[[#This Row],[Сбербанк - цена]]-AVERAGE(Акции[Сбербанк - цена]))/_xlfn.STDEV.S(Акции[Сбербанк - цена])</f>
        <v>-0.90017721218759239</v>
      </c>
      <c r="R24" s="5">
        <f>(Акции[[#This Row],[ВТБ - цена]]-MIN(Акции[ВТБ - цена]))/(MAX(Акции[ВТБ - цена])-MIN(Акции[ВТБ - цена]))</f>
        <v>4.4776119402985134E-2</v>
      </c>
      <c r="S24" s="5">
        <f>(Акции[[#This Row],[Газпром - цена]]-MIN(Акции[Газпром - цена]))/(MAX(Акции[Газпром - цена])-MIN(Акции[Газпром - цена]))</f>
        <v>0.54573016675088437</v>
      </c>
      <c r="T24" s="5">
        <f>(Акции[[#This Row],[Сбербанк - цена]]-MIN(Акции[Сбербанк - цена]))/(MAX(Акции[Сбербанк - цена])-MIN(Акции[Сбербанк - цена]))</f>
        <v>0.18000000000000005</v>
      </c>
      <c r="U24" s="5">
        <f>Акции[[#This Row],[ВТБ - цена]]*Акции[[#This Row],[ВТБ - объем]]</f>
        <v>22068331517.099998</v>
      </c>
      <c r="V24" s="5">
        <f>Акции[[#This Row],[Газпром - цена]]*Акции[[#This Row],[Газпром - объем]]</f>
        <v>121397632700</v>
      </c>
      <c r="W24" s="5">
        <f>Акции[[#This Row],[Сбербанк - цена]]*Акции[[#This Row],[Сбербанк - объем]]</f>
        <v>221494645726.20001</v>
      </c>
    </row>
    <row r="25" spans="1:23" x14ac:dyDescent="0.35">
      <c r="A25" s="1">
        <v>41944</v>
      </c>
      <c r="B25" s="3">
        <v>4.6699999999999998E-2</v>
      </c>
      <c r="C25" s="4">
        <v>142.86000000000001</v>
      </c>
      <c r="D25" s="4">
        <v>72.25</v>
      </c>
      <c r="E25" s="2">
        <v>1215936210000</v>
      </c>
      <c r="F25" s="2">
        <v>691989260</v>
      </c>
      <c r="G25" s="2">
        <v>2030051460</v>
      </c>
      <c r="H25" s="5">
        <f>(Акции[[#This Row],[ВТБ - цена]]-B24)/B24</f>
        <v>0.16954670673678934</v>
      </c>
      <c r="I25" s="5">
        <f>(Акции[[#This Row],[Газпром - цена]]-C24)/C24</f>
        <v>9.6113074204947965E-3</v>
      </c>
      <c r="J25" s="5">
        <f>(Акции[[#This Row],[Сбербанк - цена]]-D24)/D24</f>
        <v>-5.2210415846779532E-2</v>
      </c>
      <c r="K25" s="5">
        <f>LN(Акции[[#This Row],[ВТБ - объем]])</f>
        <v>27.826535439214929</v>
      </c>
      <c r="L25" s="5">
        <f>LN(Акции[[#This Row],[Газпром - объем]])</f>
        <v>20.355080993230288</v>
      </c>
      <c r="M25" s="5">
        <f>LN(Акции[[#This Row],[Сбербанк - объем]])</f>
        <v>21.431326979432502</v>
      </c>
      <c r="N25" s="5">
        <f>Акции[[#This Row],[ВТБ - цена]]*1000</f>
        <v>46.699999999999996</v>
      </c>
      <c r="O25" s="5">
        <f>(Акции[[#This Row],[ВТБ - цена]]-AVERAGE(Акции[ВТБ - цена]))/_xlfn.STDEV.S(Акции[ВТБ - цена])</f>
        <v>-0.96894504837986017</v>
      </c>
      <c r="P25" s="5">
        <f>(Акции[[#This Row],[Газпром - цена]]-AVERAGE(Акции[Газпром - цена]))/_xlfn.STDEV.S(Акции[Газпром - цена])</f>
        <v>0.4646586751910925</v>
      </c>
      <c r="Q25" s="5">
        <f>(Акции[[#This Row],[Сбербанк - цена]]-AVERAGE(Акции[Сбербанк - цена]))/_xlfn.STDEV.S(Акции[Сбербанк - цена])</f>
        <v>-1.0188932856195256</v>
      </c>
      <c r="R25" s="5">
        <f>(Акции[[#This Row],[ВТБ - цена]]-MIN(Акции[ВТБ - цена]))/(MAX(Акции[ВТБ - цена])-MIN(Акции[ВТБ - цена]))</f>
        <v>0.20516465292584696</v>
      </c>
      <c r="S25" s="5">
        <f>(Акции[[#This Row],[Газпром - цена]]-MIN(Акции[Газпром - цена]))/(MAX(Акции[Газпром - цена])-MIN(Акции[Газпром - цена]))</f>
        <v>0.56863735893548961</v>
      </c>
      <c r="T25" s="5">
        <f>(Акции[[#This Row],[Сбербанк - цена]]-MIN(Акции[Сбербанк - цена]))/(MAX(Акции[Сбербанк - цена])-MIN(Акции[Сбербанк - цена]))</f>
        <v>0.14641350210970466</v>
      </c>
      <c r="U25" s="5">
        <f>Акции[[#This Row],[ВТБ - цена]]*Акции[[#This Row],[ВТБ - объем]]</f>
        <v>56784221007</v>
      </c>
      <c r="V25" s="5">
        <f>Акции[[#This Row],[Газпром - цена]]*Акции[[#This Row],[Газпром - объем]]</f>
        <v>98857585683.600006</v>
      </c>
      <c r="W25" s="5">
        <f>Акции[[#This Row],[Сбербанк - цена]]*Акции[[#This Row],[Сбербанк - объем]]</f>
        <v>146671217985</v>
      </c>
    </row>
    <row r="26" spans="1:23" x14ac:dyDescent="0.35">
      <c r="A26" s="1">
        <v>41974</v>
      </c>
      <c r="B26" s="3">
        <v>6.7000000000000004E-2</v>
      </c>
      <c r="C26" s="4">
        <v>130.31</v>
      </c>
      <c r="D26" s="4">
        <v>54.9</v>
      </c>
      <c r="E26" s="2">
        <v>1901970000000</v>
      </c>
      <c r="F26" s="2">
        <v>983856510</v>
      </c>
      <c r="G26" s="2">
        <v>4337561310</v>
      </c>
      <c r="H26" s="5">
        <f>(Акции[[#This Row],[ВТБ - цена]]-B25)/B25</f>
        <v>0.4346895074946468</v>
      </c>
      <c r="I26" s="5">
        <f>(Акции[[#This Row],[Газпром - цена]]-C25)/C25</f>
        <v>-8.784824303513937E-2</v>
      </c>
      <c r="J26" s="5">
        <f>(Акции[[#This Row],[Сбербанк - цена]]-D25)/D25</f>
        <v>-0.24013840830449829</v>
      </c>
      <c r="K26" s="5">
        <f>LN(Акции[[#This Row],[ВТБ - объем]])</f>
        <v>28.273911307056693</v>
      </c>
      <c r="L26" s="5">
        <f>LN(Акции[[#This Row],[Газпром - объем]])</f>
        <v>20.706990621212565</v>
      </c>
      <c r="M26" s="5">
        <f>LN(Акции[[#This Row],[Сбербанк - объем]])</f>
        <v>22.190578116989808</v>
      </c>
      <c r="N26" s="5">
        <f>Акции[[#This Row],[ВТБ - цена]]*1000</f>
        <v>67</v>
      </c>
      <c r="O26" s="5">
        <f>(Акции[[#This Row],[ВТБ - цена]]-AVERAGE(Акции[ВТБ - цена]))/_xlfn.STDEV.S(Акции[ВТБ - цена])</f>
        <v>0.59516024518515165</v>
      </c>
      <c r="P26" s="5">
        <f>(Акции[[#This Row],[Газпром - цена]]-AVERAGE(Акции[Газпром - цена]))/_xlfn.STDEV.S(Акции[Газпром - цена])</f>
        <v>-0.73657576988840801</v>
      </c>
      <c r="Q26" s="5">
        <f>(Акции[[#This Row],[Сбербанк - цена]]-AVERAGE(Акции[Сбербанк - цена]))/_xlfn.STDEV.S(Акции[Сбербанк - цена])</f>
        <v>-1.536411846937124</v>
      </c>
      <c r="R26" s="5">
        <f>(Акции[[#This Row],[ВТБ - цена]]-MIN(Акции[ВТБ - цена]))/(MAX(Акции[ВТБ - цена])-MIN(Акции[ВТБ - цена]))</f>
        <v>0.68609334280976075</v>
      </c>
      <c r="S26" s="5">
        <f>(Акции[[#This Row],[Газпром - цена]]-MIN(Акции[Газпром - цена]))/(MAX(Акции[Газпром - цена])-MIN(Акции[Газпром - цена]))</f>
        <v>0.35725113693784749</v>
      </c>
      <c r="T26" s="5">
        <f>(Акции[[#This Row],[Сбербанк - цена]]-MIN(Акции[Сбербанк - цена]))/(MAX(Акции[Сбербанк - цена])-MIN(Акции[Сбербанк - цена]))</f>
        <v>0</v>
      </c>
      <c r="U26" s="5">
        <f>Акции[[#This Row],[ВТБ - цена]]*Акции[[#This Row],[ВТБ - объем]]</f>
        <v>127431990000</v>
      </c>
      <c r="V26" s="5">
        <f>Акции[[#This Row],[Газпром - цена]]*Акции[[#This Row],[Газпром - объем]]</f>
        <v>128206341818.10001</v>
      </c>
      <c r="W26" s="5">
        <f>Акции[[#This Row],[Сбербанк - цена]]*Акции[[#This Row],[Сбербанк - объем]]</f>
        <v>238132115919</v>
      </c>
    </row>
    <row r="27" spans="1:23" x14ac:dyDescent="0.35">
      <c r="A27" s="1">
        <v>42005</v>
      </c>
      <c r="B27" s="3">
        <v>6.8940000000000001E-2</v>
      </c>
      <c r="C27" s="4">
        <v>143.82</v>
      </c>
      <c r="D27" s="4">
        <v>61.5</v>
      </c>
      <c r="E27" s="2">
        <v>472099150000</v>
      </c>
      <c r="F27" s="2">
        <v>652102830</v>
      </c>
      <c r="G27" s="2">
        <v>2691982770</v>
      </c>
      <c r="H27" s="5">
        <f>(Акции[[#This Row],[ВТБ - цена]]-B26)/B26</f>
        <v>2.8955223880596972E-2</v>
      </c>
      <c r="I27" s="5">
        <f>(Акции[[#This Row],[Газпром - цена]]-C26)/C26</f>
        <v>0.10367584989640082</v>
      </c>
      <c r="J27" s="5">
        <f>(Акции[[#This Row],[Сбербанк - цена]]-D26)/D26</f>
        <v>0.1202185792349727</v>
      </c>
      <c r="K27" s="5">
        <f>LN(Акции[[#This Row],[ВТБ - объем]])</f>
        <v>26.88045486403103</v>
      </c>
      <c r="L27" s="5">
        <f>LN(Акции[[#This Row],[Газпром - объем]])</f>
        <v>20.295712822179194</v>
      </c>
      <c r="M27" s="5">
        <f>LN(Акции[[#This Row],[Сбербанк - объем]])</f>
        <v>21.713543848262645</v>
      </c>
      <c r="N27" s="5">
        <f>Акции[[#This Row],[ВТБ - цена]]*1000</f>
        <v>68.94</v>
      </c>
      <c r="O27" s="5">
        <f>(Акции[[#This Row],[ВТБ - цена]]-AVERAGE(Акции[ВТБ - цена]))/_xlfn.STDEV.S(Акции[ВТБ - цена])</f>
        <v>0.74463631757510818</v>
      </c>
      <c r="P27" s="5">
        <f>(Акции[[#This Row],[Газпром - цена]]-AVERAGE(Акции[Газпром - цена]))/_xlfn.STDEV.S(Акции[Газпром - цена])</f>
        <v>0.55654593154776943</v>
      </c>
      <c r="Q27" s="5">
        <f>(Акции[[#This Row],[Сбербанк - цена]]-AVERAGE(Акции[Сбербанк - цена]))/_xlfn.STDEV.S(Акции[Сбербанк - цена])</f>
        <v>-1.3395459965223604</v>
      </c>
      <c r="R27" s="5">
        <f>(Акции[[#This Row],[ВТБ - цена]]-MIN(Акции[ВТБ - цена]))/(MAX(Акции[ВТБ - цена])-MIN(Акции[ВТБ - цена]))</f>
        <v>0.73205401563610517</v>
      </c>
      <c r="S27" s="5">
        <f>(Акции[[#This Row],[Газпром - цена]]-MIN(Акции[Газпром - цена]))/(MAX(Акции[Газпром - цена])-MIN(Акции[Газпром - цена]))</f>
        <v>0.58480714165403391</v>
      </c>
      <c r="T27" s="5">
        <f>(Акции[[#This Row],[Сбербанк - цена]]-MIN(Акции[Сбербанк - цена]))/(MAX(Акции[Сбербанк - цена])-MIN(Акции[Сбербанк - цена]))</f>
        <v>5.5696202531645582E-2</v>
      </c>
      <c r="U27" s="5">
        <f>Акции[[#This Row],[ВТБ - цена]]*Акции[[#This Row],[ВТБ - объем]]</f>
        <v>32546515401</v>
      </c>
      <c r="V27" s="5">
        <f>Акции[[#This Row],[Газпром - цена]]*Акции[[#This Row],[Газпром - объем]]</f>
        <v>93785429010.599991</v>
      </c>
      <c r="W27" s="5">
        <f>Акции[[#This Row],[Сбербанк - цена]]*Акции[[#This Row],[Сбербанк - объем]]</f>
        <v>165556940355</v>
      </c>
    </row>
    <row r="28" spans="1:23" x14ac:dyDescent="0.35">
      <c r="A28" s="1">
        <v>42036</v>
      </c>
      <c r="B28" s="3">
        <v>6.8000000000000005E-2</v>
      </c>
      <c r="C28" s="4">
        <v>152.94999999999999</v>
      </c>
      <c r="D28" s="4">
        <v>75.91</v>
      </c>
      <c r="E28" s="2">
        <v>435810560000</v>
      </c>
      <c r="F28" s="2">
        <v>919520350</v>
      </c>
      <c r="G28" s="2">
        <v>3583789870</v>
      </c>
      <c r="H28" s="5">
        <f>(Акции[[#This Row],[ВТБ - цена]]-B27)/B27</f>
        <v>-1.3635044966637604E-2</v>
      </c>
      <c r="I28" s="5">
        <f>(Акции[[#This Row],[Газпром - цена]]-C27)/C27</f>
        <v>6.3482130440828788E-2</v>
      </c>
      <c r="J28" s="5">
        <f>(Акции[[#This Row],[Сбербанк - цена]]-D27)/D27</f>
        <v>0.23430894308943084</v>
      </c>
      <c r="K28" s="5">
        <f>LN(Акции[[#This Row],[ВТБ - объем]])</f>
        <v>26.800473490462117</v>
      </c>
      <c r="L28" s="5">
        <f>LN(Акции[[#This Row],[Газпром - объем]])</f>
        <v>20.639362733357007</v>
      </c>
      <c r="M28" s="5">
        <f>LN(Акции[[#This Row],[Сбербанк - объем]])</f>
        <v>21.999686700317966</v>
      </c>
      <c r="N28" s="5">
        <f>Акции[[#This Row],[ВТБ - цена]]*1000</f>
        <v>68</v>
      </c>
      <c r="O28" s="5">
        <f>(Акции[[#This Row],[ВТБ - цена]]-AVERAGE(Акции[ВТБ - цена]))/_xlfn.STDEV.S(Акции[ВТБ - цена])</f>
        <v>0.67220976703564495</v>
      </c>
      <c r="P28" s="5">
        <f>(Акции[[#This Row],[Газпром - цена]]-AVERAGE(Акции[Газпром - цена]))/_xlfn.STDEV.S(Акции[Газпром - цена])</f>
        <v>1.4304320258565999</v>
      </c>
      <c r="Q28" s="5">
        <f>(Акции[[#This Row],[Сбербанк - цена]]-AVERAGE(Акции[Сбербанк - цена]))/_xlfn.STDEV.S(Акции[Сбербанк - цена])</f>
        <v>-0.90972222311679318</v>
      </c>
      <c r="R28" s="5">
        <f>(Акции[[#This Row],[ВТБ - цена]]-MIN(Акции[ВТБ - цена]))/(MAX(Акции[ВТБ - цена])-MIN(Акции[ВТБ - цена]))</f>
        <v>0.70978441127694869</v>
      </c>
      <c r="S28" s="5">
        <f>(Акции[[#This Row],[Газпром - цена]]-MIN(Акции[Газпром - цена]))/(MAX(Акции[Газпром - цена])-MIN(Акции[Газпром - цена]))</f>
        <v>0.73858851271686021</v>
      </c>
      <c r="T28" s="5">
        <f>(Акции[[#This Row],[Сбербанк - цена]]-MIN(Акции[Сбербанк - цена]))/(MAX(Акции[Сбербанк - цена])-MIN(Акции[Сбербанк - цена]))</f>
        <v>0.17729957805907171</v>
      </c>
      <c r="U28" s="5">
        <f>Акции[[#This Row],[ВТБ - цена]]*Акции[[#This Row],[ВТБ - объем]]</f>
        <v>29635118080.000004</v>
      </c>
      <c r="V28" s="5">
        <f>Акции[[#This Row],[Газпром - цена]]*Акции[[#This Row],[Газпром - объем]]</f>
        <v>140640637532.5</v>
      </c>
      <c r="W28" s="5">
        <f>Акции[[#This Row],[Сбербанк - цена]]*Акции[[#This Row],[Сбербанк - объем]]</f>
        <v>272045489031.69998</v>
      </c>
    </row>
    <row r="29" spans="1:23" x14ac:dyDescent="0.35">
      <c r="A29" s="1">
        <v>42064</v>
      </c>
      <c r="B29" s="3">
        <v>0.06</v>
      </c>
      <c r="C29" s="4">
        <v>138.9</v>
      </c>
      <c r="D29" s="4">
        <v>62.88</v>
      </c>
      <c r="E29" s="2">
        <v>380858460000</v>
      </c>
      <c r="F29" s="2">
        <v>718069290</v>
      </c>
      <c r="G29" s="2">
        <v>2785656310</v>
      </c>
      <c r="H29" s="5">
        <f>(Акции[[#This Row],[ВТБ - цена]]-B28)/B28</f>
        <v>-0.11764705882352951</v>
      </c>
      <c r="I29" s="5">
        <f>(Акции[[#This Row],[Газпром - цена]]-C28)/C28</f>
        <v>-9.1860084995096333E-2</v>
      </c>
      <c r="J29" s="5">
        <f>(Акции[[#This Row],[Сбербанк - цена]]-D28)/D28</f>
        <v>-0.17165063891450394</v>
      </c>
      <c r="K29" s="5">
        <f>LN(Акции[[#This Row],[ВТБ - объем]])</f>
        <v>26.665693646988363</v>
      </c>
      <c r="L29" s="5">
        <f>LN(Акции[[#This Row],[Газпром - объем]])</f>
        <v>20.392076626534543</v>
      </c>
      <c r="M29" s="5">
        <f>LN(Акции[[#This Row],[Сбербанк - объем]])</f>
        <v>21.74774934144936</v>
      </c>
      <c r="N29" s="5">
        <f>Акции[[#This Row],[ВТБ - цена]]*1000</f>
        <v>60</v>
      </c>
      <c r="O29" s="5">
        <f>(Акции[[#This Row],[ВТБ - цена]]-AVERAGE(Акции[ВТБ - цена]))/_xlfn.STDEV.S(Акции[ВТБ - цена])</f>
        <v>5.5813592231698995E-2</v>
      </c>
      <c r="P29" s="5">
        <f>(Акции[[#This Row],[Газпром - цена]]-AVERAGE(Акции[Газпром - цена]))/_xlfn.STDEV.S(Акции[Газпром - цена])</f>
        <v>8.5623742719791521E-2</v>
      </c>
      <c r="Q29" s="5">
        <f>(Акции[[#This Row],[Сбербанк - цена]]-AVERAGE(Акции[Сбербанк - цена]))/_xlfn.STDEV.S(Акции[Сбербанк - цена])</f>
        <v>-1.2983831368901824</v>
      </c>
      <c r="R29" s="5">
        <f>(Акции[[#This Row],[ВТБ - цена]]-MIN(Акции[ВТБ - цена]))/(MAX(Акции[ВТБ - цена])-MIN(Акции[ВТБ - цена]))</f>
        <v>0.52025586353944553</v>
      </c>
      <c r="S29" s="5">
        <f>(Акции[[#This Row],[Газпром - цена]]-MIN(Акции[Газпром - цена]))/(MAX(Акции[Газпром - цена])-MIN(Акции[Газпром - цена]))</f>
        <v>0.50193700522149254</v>
      </c>
      <c r="T29" s="5">
        <f>(Акции[[#This Row],[Сбербанк - цена]]-MIN(Акции[Сбербанк - цена]))/(MAX(Акции[Сбербанк - цена])-MIN(Акции[Сбербанк - цена]))</f>
        <v>6.7341772151898766E-2</v>
      </c>
      <c r="U29" s="5">
        <f>Акции[[#This Row],[ВТБ - цена]]*Акции[[#This Row],[ВТБ - объем]]</f>
        <v>22851507600</v>
      </c>
      <c r="V29" s="5">
        <f>Акции[[#This Row],[Газпром - цена]]*Акции[[#This Row],[Газпром - объем]]</f>
        <v>99739824381</v>
      </c>
      <c r="W29" s="5">
        <f>Акции[[#This Row],[Сбербанк - цена]]*Акции[[#This Row],[Сбербанк - объем]]</f>
        <v>175162068772.80002</v>
      </c>
    </row>
    <row r="30" spans="1:23" x14ac:dyDescent="0.35">
      <c r="A30" s="1">
        <v>42095</v>
      </c>
      <c r="B30" s="3">
        <v>6.5500000000000003E-2</v>
      </c>
      <c r="C30" s="4">
        <v>153.5</v>
      </c>
      <c r="D30" s="4">
        <v>76.900000000000006</v>
      </c>
      <c r="E30" s="2">
        <v>670781500000</v>
      </c>
      <c r="F30" s="2">
        <v>821523460</v>
      </c>
      <c r="G30" s="2">
        <v>3217030850</v>
      </c>
      <c r="H30" s="5">
        <f>(Акции[[#This Row],[ВТБ - цена]]-B29)/B29</f>
        <v>9.1666666666666757E-2</v>
      </c>
      <c r="I30" s="5">
        <f>(Акции[[#This Row],[Газпром - цена]]-C29)/C29</f>
        <v>0.10511159107271414</v>
      </c>
      <c r="J30" s="5">
        <f>(Акции[[#This Row],[Сбербанк - цена]]-D29)/D29</f>
        <v>0.22296437659033083</v>
      </c>
      <c r="K30" s="5">
        <f>LN(Акции[[#This Row],[ВТБ - объем]])</f>
        <v>27.231709287505019</v>
      </c>
      <c r="L30" s="5">
        <f>LN(Акции[[#This Row],[Газпром - объем]])</f>
        <v>20.526671052550576</v>
      </c>
      <c r="M30" s="5">
        <f>LN(Акции[[#This Row],[Сбербанк - объем]])</f>
        <v>21.891724674837146</v>
      </c>
      <c r="N30" s="5">
        <f>Акции[[#This Row],[ВТБ - цена]]*1000</f>
        <v>65.5</v>
      </c>
      <c r="O30" s="5">
        <f>(Акции[[#This Row],[ВТБ - цена]]-AVERAGE(Акции[ВТБ - цена]))/_xlfn.STDEV.S(Акции[ВТБ - цена])</f>
        <v>0.47958596240941181</v>
      </c>
      <c r="P30" s="5">
        <f>(Акции[[#This Row],[Газпром - цена]]-AVERAGE(Акции[Газпром - цена]))/_xlfn.STDEV.S(Акции[Газпром - цена])</f>
        <v>1.4830757664776151</v>
      </c>
      <c r="Q30" s="5">
        <f>(Акции[[#This Row],[Сбербанк - цена]]-AVERAGE(Акции[Сбербанк - цена]))/_xlfn.STDEV.S(Акции[Сбербанк - цена])</f>
        <v>-0.88019234555457837</v>
      </c>
      <c r="R30" s="5">
        <f>(Акции[[#This Row],[ВТБ - цена]]-MIN(Акции[ВТБ - цена]))/(MAX(Акции[ВТБ - цена])-MIN(Акции[ВТБ - цена]))</f>
        <v>0.65055674010897901</v>
      </c>
      <c r="S30" s="5">
        <f>(Акции[[#This Row],[Газпром - цена]]-MIN(Акции[Газпром - цена]))/(MAX(Акции[Газпром - цена])-MIN(Акции[Газпром - цена]))</f>
        <v>0.74785245073269335</v>
      </c>
      <c r="T30" s="5">
        <f>(Акции[[#This Row],[Сбербанк - цена]]-MIN(Акции[Сбербанк - цена]))/(MAX(Акции[Сбербанк - цена])-MIN(Акции[Сбербанк - цена]))</f>
        <v>0.18565400843881863</v>
      </c>
      <c r="U30" s="5">
        <f>Акции[[#This Row],[ВТБ - цена]]*Акции[[#This Row],[ВТБ - объем]]</f>
        <v>43936188250</v>
      </c>
      <c r="V30" s="5">
        <f>Акции[[#This Row],[Газпром - цена]]*Акции[[#This Row],[Газпром - объем]]</f>
        <v>126103851110</v>
      </c>
      <c r="W30" s="5">
        <f>Акции[[#This Row],[Сбербанк - цена]]*Акции[[#This Row],[Сбербанк - объем]]</f>
        <v>247389672365.00003</v>
      </c>
    </row>
    <row r="31" spans="1:23" x14ac:dyDescent="0.35">
      <c r="A31" s="1">
        <v>42125</v>
      </c>
      <c r="B31" s="3">
        <v>8.0250000000000002E-2</v>
      </c>
      <c r="C31" s="4">
        <v>139</v>
      </c>
      <c r="D31" s="4">
        <v>73.5</v>
      </c>
      <c r="E31" s="2">
        <v>1045976670000</v>
      </c>
      <c r="F31" s="2">
        <v>472091480</v>
      </c>
      <c r="G31" s="2">
        <v>1830904250</v>
      </c>
      <c r="H31" s="5">
        <f>(Акции[[#This Row],[ВТБ - цена]]-B30)/B30</f>
        <v>0.22519083969465647</v>
      </c>
      <c r="I31" s="5">
        <f>(Акции[[#This Row],[Газпром - цена]]-C30)/C30</f>
        <v>-9.4462540716612378E-2</v>
      </c>
      <c r="J31" s="5">
        <f>(Акции[[#This Row],[Сбербанк - цена]]-D30)/D30</f>
        <v>-4.4213263979193826E-2</v>
      </c>
      <c r="K31" s="5">
        <f>LN(Акции[[#This Row],[ВТБ - объем]])</f>
        <v>27.675972177307244</v>
      </c>
      <c r="L31" s="5">
        <f>LN(Акции[[#This Row],[Газпром - объем]])</f>
        <v>19.97268333832973</v>
      </c>
      <c r="M31" s="5">
        <f>LN(Акции[[#This Row],[Сбербанк - объем]])</f>
        <v>21.328075807442907</v>
      </c>
      <c r="N31" s="5">
        <f>Акции[[#This Row],[ВТБ - цена]]*1000</f>
        <v>80.25</v>
      </c>
      <c r="O31" s="5">
        <f>(Акции[[#This Row],[ВТБ - цена]]-AVERAGE(Акции[ВТБ - цена]))/_xlfn.STDEV.S(Акции[ВТБ - цена])</f>
        <v>1.6160664097041861</v>
      </c>
      <c r="P31" s="5">
        <f>(Акции[[#This Row],[Газпром - цена]]-AVERAGE(Акции[Газпром - цена]))/_xlfn.STDEV.S(Акции[Газпром - цена])</f>
        <v>9.5195331923611695E-2</v>
      </c>
      <c r="Q31" s="5">
        <f>(Акции[[#This Row],[Сбербанк - цена]]-AVERAGE(Акции[Сбербанк - цена]))/_xlfn.STDEV.S(Акции[Сбербанк - цена])</f>
        <v>-0.98160808667733557</v>
      </c>
      <c r="R31" s="5">
        <f>(Акции[[#This Row],[ВТБ - цена]]-MIN(Акции[ВТБ - цена]))/(MAX(Акции[ВТБ - цена])-MIN(Акции[ВТБ - цена]))</f>
        <v>1</v>
      </c>
      <c r="S31" s="5">
        <f>(Акции[[#This Row],[Газпром - цена]]-MIN(Акции[Газпром - цена]))/(MAX(Акции[Газпром - цена])-MIN(Акции[Газпром - цена]))</f>
        <v>0.50362135758800752</v>
      </c>
      <c r="T31" s="5">
        <f>(Акции[[#This Row],[Сбербанк - цена]]-MIN(Акции[Сбербанк - цена]))/(MAX(Акции[Сбербанк - цена])-MIN(Акции[Сбербанк - цена]))</f>
        <v>0.1569620253164557</v>
      </c>
      <c r="U31" s="5">
        <f>Акции[[#This Row],[ВТБ - цена]]*Акции[[#This Row],[ВТБ - объем]]</f>
        <v>83939627767.5</v>
      </c>
      <c r="V31" s="5">
        <f>Акции[[#This Row],[Газпром - цена]]*Акции[[#This Row],[Газпром - объем]]</f>
        <v>65620715720</v>
      </c>
      <c r="W31" s="5">
        <f>Акции[[#This Row],[Сбербанк - цена]]*Акции[[#This Row],[Сбербанк - объем]]</f>
        <v>134571462375</v>
      </c>
    </row>
    <row r="32" spans="1:23" x14ac:dyDescent="0.35">
      <c r="A32" s="1">
        <v>42156</v>
      </c>
      <c r="B32" s="3">
        <v>7.9000000000000001E-2</v>
      </c>
      <c r="C32" s="4">
        <v>145.85</v>
      </c>
      <c r="D32" s="4">
        <v>72.349999999999994</v>
      </c>
      <c r="E32" s="2">
        <v>757627400000</v>
      </c>
      <c r="F32" s="2">
        <v>533051950</v>
      </c>
      <c r="G32" s="2">
        <v>1885405260</v>
      </c>
      <c r="H32" s="5">
        <f>(Акции[[#This Row],[ВТБ - цена]]-B31)/B31</f>
        <v>-1.5576323987538955E-2</v>
      </c>
      <c r="I32" s="5">
        <f>(Акции[[#This Row],[Газпром - цена]]-C31)/C31</f>
        <v>4.9280575539568307E-2</v>
      </c>
      <c r="J32" s="5">
        <f>(Акции[[#This Row],[Сбербанк - цена]]-D31)/D31</f>
        <v>-1.5646258503401438E-2</v>
      </c>
      <c r="K32" s="5">
        <f>LN(Акции[[#This Row],[ВТБ - объем]])</f>
        <v>27.353457545006936</v>
      </c>
      <c r="L32" s="5">
        <f>LN(Акции[[#This Row],[Газпром - объем]])</f>
        <v>20.094129444547484</v>
      </c>
      <c r="M32" s="5">
        <f>LN(Акции[[#This Row],[Сбербанк - объем]])</f>
        <v>21.35740862678135</v>
      </c>
      <c r="N32" s="5">
        <f>Акции[[#This Row],[ВТБ - цена]]*1000</f>
        <v>79</v>
      </c>
      <c r="O32" s="5">
        <f>(Акции[[#This Row],[ВТБ - цена]]-AVERAGE(Акции[ВТБ - цена]))/_xlfn.STDEV.S(Акции[ВТБ - цена])</f>
        <v>1.5197545073910694</v>
      </c>
      <c r="P32" s="5">
        <f>(Акции[[#This Row],[Газпром - цена]]-AVERAGE(Акции[Газпром - цена]))/_xlfn.STDEV.S(Акции[Газпром - цена])</f>
        <v>0.75084919238532999</v>
      </c>
      <c r="Q32" s="5">
        <f>(Акции[[#This Row],[Сбербанк - цена]]-AVERAGE(Акции[Сбербанк - цена]))/_xlfn.STDEV.S(Акции[Сбербанк - цена])</f>
        <v>-1.0159104697041506</v>
      </c>
      <c r="R32" s="5">
        <f>(Акции[[#This Row],[ВТБ - цена]]-MIN(Акции[ВТБ - цена]))/(MAX(Акции[ВТБ - цена])-MIN(Акции[ВТБ - цена]))</f>
        <v>0.97038616441601511</v>
      </c>
      <c r="S32" s="5">
        <f>(Акции[[#This Row],[Газпром - цена]]-MIN(Акции[Газпром - цена]))/(MAX(Акции[Газпром - цена])-MIN(Акции[Газпром - цена]))</f>
        <v>0.61899949469429005</v>
      </c>
      <c r="T32" s="5">
        <f>(Акции[[#This Row],[Сбербанк - цена]]-MIN(Акции[Сбербанк - цена]))/(MAX(Акции[Сбербанк - цена])-MIN(Акции[Сбербанк - цена]))</f>
        <v>0.14725738396624469</v>
      </c>
      <c r="U32" s="5">
        <f>Акции[[#This Row],[ВТБ - цена]]*Акции[[#This Row],[ВТБ - объем]]</f>
        <v>59852564600</v>
      </c>
      <c r="V32" s="5">
        <f>Акции[[#This Row],[Газпром - цена]]*Акции[[#This Row],[Газпром - объем]]</f>
        <v>77745626907.5</v>
      </c>
      <c r="W32" s="5">
        <f>Акции[[#This Row],[Сбербанк - цена]]*Акции[[#This Row],[Сбербанк - объем]]</f>
        <v>136409070560.99998</v>
      </c>
    </row>
    <row r="33" spans="1:23" x14ac:dyDescent="0.35">
      <c r="A33" s="1">
        <v>42186</v>
      </c>
      <c r="B33" s="3">
        <v>7.1999999999999995E-2</v>
      </c>
      <c r="C33" s="4">
        <v>142.5</v>
      </c>
      <c r="D33" s="4">
        <v>72.3</v>
      </c>
      <c r="E33" s="2">
        <v>355294170000</v>
      </c>
      <c r="F33" s="2">
        <v>543868920</v>
      </c>
      <c r="G33" s="2">
        <v>2690621070</v>
      </c>
      <c r="H33" s="5">
        <f>(Акции[[#This Row],[ВТБ - цена]]-B32)/B32</f>
        <v>-8.8607594936708944E-2</v>
      </c>
      <c r="I33" s="5">
        <f>(Акции[[#This Row],[Газпром - цена]]-C32)/C32</f>
        <v>-2.2968803565306783E-2</v>
      </c>
      <c r="J33" s="5">
        <f>(Акции[[#This Row],[Сбербанк - цена]]-D32)/D32</f>
        <v>-6.9108500345538575E-4</v>
      </c>
      <c r="K33" s="5">
        <f>LN(Акции[[#This Row],[ВТБ - объем]])</f>
        <v>26.596211931170039</v>
      </c>
      <c r="L33" s="5">
        <f>LN(Акции[[#This Row],[Газпром - объем]])</f>
        <v>20.114218819903332</v>
      </c>
      <c r="M33" s="5">
        <f>LN(Акции[[#This Row],[Сбербанк - объем]])</f>
        <v>21.713037884952126</v>
      </c>
      <c r="N33" s="5">
        <f>Акции[[#This Row],[ВТБ - цена]]*1000</f>
        <v>72</v>
      </c>
      <c r="O33" s="5">
        <f>(Акции[[#This Row],[ВТБ - цена]]-AVERAGE(Акции[ВТБ - цена]))/_xlfn.STDEV.S(Акции[ВТБ - цена])</f>
        <v>0.9804078544376168</v>
      </c>
      <c r="P33" s="5">
        <f>(Акции[[#This Row],[Газпром - цена]]-AVERAGE(Акции[Газпром - цена]))/_xlfn.STDEV.S(Акции[Газпром - цена])</f>
        <v>0.4302009540573366</v>
      </c>
      <c r="Q33" s="5">
        <f>(Акции[[#This Row],[Сбербанк - цена]]-AVERAGE(Акции[Сбербанк - цена]))/_xlfn.STDEV.S(Акции[Сбербанк - цена])</f>
        <v>-1.0174018776618381</v>
      </c>
      <c r="R33" s="5">
        <f>(Акции[[#This Row],[ВТБ - цена]]-MIN(Акции[ВТБ - цена]))/(MAX(Акции[ВТБ - цена])-MIN(Акции[ВТБ - цена]))</f>
        <v>0.80454868514569988</v>
      </c>
      <c r="S33" s="5">
        <f>(Акции[[#This Row],[Газпром - цена]]-MIN(Акции[Газпром - цена]))/(MAX(Акции[Газпром - цена])-MIN(Акции[Газпром - цена]))</f>
        <v>0.56257369041603511</v>
      </c>
      <c r="T33" s="5">
        <f>(Акции[[#This Row],[Сбербанк - цена]]-MIN(Акции[Сбербанк - цена]))/(MAX(Акции[Сбербанк - цена])-MIN(Акции[Сбербанк - цена]))</f>
        <v>0.14683544303797466</v>
      </c>
      <c r="U33" s="5">
        <f>Акции[[#This Row],[ВТБ - цена]]*Акции[[#This Row],[ВТБ - объем]]</f>
        <v>25581180239.999996</v>
      </c>
      <c r="V33" s="5">
        <f>Акции[[#This Row],[Газпром - цена]]*Акции[[#This Row],[Газпром - объем]]</f>
        <v>77501321100</v>
      </c>
      <c r="W33" s="5">
        <f>Акции[[#This Row],[Сбербанк - цена]]*Акции[[#This Row],[Сбербанк - объем]]</f>
        <v>194531903361</v>
      </c>
    </row>
    <row r="34" spans="1:23" x14ac:dyDescent="0.35">
      <c r="A34" s="1">
        <v>42217</v>
      </c>
      <c r="B34" s="3">
        <v>6.9000000000000006E-2</v>
      </c>
      <c r="C34" s="4">
        <v>148.19</v>
      </c>
      <c r="D34" s="4">
        <v>74.5</v>
      </c>
      <c r="E34" s="2">
        <v>297785390000</v>
      </c>
      <c r="F34" s="2">
        <v>654231910</v>
      </c>
      <c r="G34" s="2">
        <v>2488111940</v>
      </c>
      <c r="H34" s="5">
        <f>(Акции[[#This Row],[ВТБ - цена]]-B33)/B33</f>
        <v>-4.1666666666666512E-2</v>
      </c>
      <c r="I34" s="5">
        <f>(Акции[[#This Row],[Газпром - цена]]-C33)/C33</f>
        <v>3.9929824561403496E-2</v>
      </c>
      <c r="J34" s="5">
        <f>(Акции[[#This Row],[Сбербанк - цена]]-D33)/D33</f>
        <v>3.0428769017980677E-2</v>
      </c>
      <c r="K34" s="5">
        <f>LN(Акции[[#This Row],[ВТБ - объем]])</f>
        <v>26.419638896221191</v>
      </c>
      <c r="L34" s="5">
        <f>LN(Акции[[#This Row],[Газпром - объем]])</f>
        <v>20.298972449011366</v>
      </c>
      <c r="M34" s="5">
        <f>LN(Акции[[#This Row],[Сбербанк - объем]])</f>
        <v>21.63479000277265</v>
      </c>
      <c r="N34" s="5">
        <f>Акции[[#This Row],[ВТБ - цена]]*1000</f>
        <v>69</v>
      </c>
      <c r="O34" s="5">
        <f>(Акции[[#This Row],[ВТБ - цена]]-AVERAGE(Акции[ВТБ - цена]))/_xlfn.STDEV.S(Акции[ВТБ - цена])</f>
        <v>0.74925928888613813</v>
      </c>
      <c r="P34" s="5">
        <f>(Акции[[#This Row],[Газпром - цена]]-AVERAGE(Акции[Газпром - цена]))/_xlfn.STDEV.S(Акции[Газпром - цена])</f>
        <v>0.9748243797547349</v>
      </c>
      <c r="Q34" s="5">
        <f>(Акции[[#This Row],[Сбербанк - цена]]-AVERAGE(Акции[Сбербанк - цена]))/_xlfn.STDEV.S(Акции[Сбербанк - цена])</f>
        <v>-0.95177992752358354</v>
      </c>
      <c r="R34" s="5">
        <f>(Акции[[#This Row],[ВТБ - цена]]-MIN(Акции[ВТБ - цена]))/(MAX(Акции[ВТБ - цена])-MIN(Акции[ВТБ - цена]))</f>
        <v>0.73347547974413663</v>
      </c>
      <c r="S34" s="5">
        <f>(Акции[[#This Row],[Газпром - цена]]-MIN(Акции[Газпром - цена]))/(MAX(Акции[Газпром - цена])-MIN(Акции[Газпром - цена]))</f>
        <v>0.65841334007074281</v>
      </c>
      <c r="T34" s="5">
        <f>(Акции[[#This Row],[Сбербанк - цена]]-MIN(Акции[Сбербанк - цена]))/(MAX(Акции[Сбербанк - цена])-MIN(Акции[Сбербанк - цена]))</f>
        <v>0.16540084388185655</v>
      </c>
      <c r="U34" s="5">
        <f>Акции[[#This Row],[ВТБ - цена]]*Акции[[#This Row],[ВТБ - объем]]</f>
        <v>20547191910</v>
      </c>
      <c r="V34" s="5">
        <f>Акции[[#This Row],[Газпром - цена]]*Акции[[#This Row],[Газпром - объем]]</f>
        <v>96950626742.899994</v>
      </c>
      <c r="W34" s="5">
        <f>Акции[[#This Row],[Сбербанк - цена]]*Акции[[#This Row],[Сбербанк - объем]]</f>
        <v>185364339530</v>
      </c>
    </row>
    <row r="35" spans="1:23" x14ac:dyDescent="0.35">
      <c r="A35" s="1">
        <v>42248</v>
      </c>
      <c r="B35" s="3">
        <v>6.7699999999999996E-2</v>
      </c>
      <c r="C35" s="4">
        <v>134.55000000000001</v>
      </c>
      <c r="D35" s="4">
        <v>75.3</v>
      </c>
      <c r="E35" s="2">
        <v>288953870000</v>
      </c>
      <c r="F35" s="2">
        <v>646257900</v>
      </c>
      <c r="G35" s="2">
        <v>2008042110</v>
      </c>
      <c r="H35" s="5">
        <f>(Акции[[#This Row],[ВТБ - цена]]-B34)/B34</f>
        <v>-1.8840579710145064E-2</v>
      </c>
      <c r="I35" s="5">
        <f>(Акции[[#This Row],[Газпром - цена]]-C34)/C34</f>
        <v>-9.2043997570686195E-2</v>
      </c>
      <c r="J35" s="5">
        <f>(Акции[[#This Row],[Сбербанк - цена]]-D34)/D34</f>
        <v>1.0738255033557008E-2</v>
      </c>
      <c r="K35" s="5">
        <f>LN(Акции[[#This Row],[ВТБ - объем]])</f>
        <v>26.389532892941151</v>
      </c>
      <c r="L35" s="5">
        <f>LN(Акции[[#This Row],[Газпром - объем]])</f>
        <v>20.286709208083568</v>
      </c>
      <c r="M35" s="5">
        <f>LN(Акции[[#This Row],[Сбербанк - объем]])</f>
        <v>21.420426009671541</v>
      </c>
      <c r="N35" s="5">
        <f>Акции[[#This Row],[ВТБ - цена]]*1000</f>
        <v>67.7</v>
      </c>
      <c r="O35" s="5">
        <f>(Акции[[#This Row],[ВТБ - цена]]-AVERAGE(Акции[ВТБ - цена]))/_xlfn.STDEV.S(Акции[ВТБ - цена])</f>
        <v>0.64909491048049628</v>
      </c>
      <c r="P35" s="5">
        <f>(Акции[[#This Row],[Газпром - цена]]-AVERAGE(Акции[Газпром - цена]))/_xlfn.STDEV.S(Акции[Газпром - цена])</f>
        <v>-0.33074038764640895</v>
      </c>
      <c r="Q35" s="5">
        <f>(Акции[[#This Row],[Сбербанк - цена]]-AVERAGE(Акции[Сбербанк - цена]))/_xlfn.STDEV.S(Акции[Сбербанк - цена])</f>
        <v>-0.927917400200582</v>
      </c>
      <c r="R35" s="5">
        <f>(Акции[[#This Row],[ВТБ - цена]]-MIN(Акции[ВТБ - цена]))/(MAX(Акции[ВТБ - цена])-MIN(Акции[ВТБ - цена]))</f>
        <v>0.70267709073679208</v>
      </c>
      <c r="S35" s="5">
        <f>(Акции[[#This Row],[Газпром - цена]]-MIN(Акции[Газпром - цена]))/(MAX(Акции[Газпром - цена])-MIN(Акции[Газпром - цена]))</f>
        <v>0.42866767727808686</v>
      </c>
      <c r="T35" s="5">
        <f>(Акции[[#This Row],[Сбербанк - цена]]-MIN(Акции[Сбербанк - цена]))/(MAX(Акции[Сбербанк - цена])-MIN(Акции[Сбербанк - цена]))</f>
        <v>0.17215189873417722</v>
      </c>
      <c r="U35" s="5">
        <f>Акции[[#This Row],[ВТБ - цена]]*Акции[[#This Row],[ВТБ - объем]]</f>
        <v>19562176999</v>
      </c>
      <c r="V35" s="5">
        <f>Акции[[#This Row],[Газпром - цена]]*Акции[[#This Row],[Газпром - объем]]</f>
        <v>86954000445</v>
      </c>
      <c r="W35" s="5">
        <f>Акции[[#This Row],[Сбербанк - цена]]*Акции[[#This Row],[Сбербанк - объем]]</f>
        <v>151205570883</v>
      </c>
    </row>
    <row r="36" spans="1:23" x14ac:dyDescent="0.35">
      <c r="A36" s="1">
        <v>42278</v>
      </c>
      <c r="B36" s="3">
        <v>7.2349999999999998E-2</v>
      </c>
      <c r="C36" s="4">
        <v>135.75</v>
      </c>
      <c r="D36" s="4">
        <v>90.53</v>
      </c>
      <c r="E36" s="2">
        <v>406369030000</v>
      </c>
      <c r="F36" s="2">
        <v>727388150</v>
      </c>
      <c r="G36" s="2">
        <v>2849625200</v>
      </c>
      <c r="H36" s="5">
        <f>(Акции[[#This Row],[ВТБ - цена]]-B35)/B35</f>
        <v>6.8685376661743014E-2</v>
      </c>
      <c r="I36" s="5">
        <f>(Акции[[#This Row],[Газпром - цена]]-C35)/C35</f>
        <v>8.918617614269703E-3</v>
      </c>
      <c r="J36" s="5">
        <f>(Акции[[#This Row],[Сбербанк - цена]]-D35)/D35</f>
        <v>0.20225763612217801</v>
      </c>
      <c r="K36" s="5">
        <f>LN(Акции[[#This Row],[ВТБ - объем]])</f>
        <v>26.730527524598219</v>
      </c>
      <c r="L36" s="5">
        <f>LN(Акции[[#This Row],[Газпром - объем]])</f>
        <v>20.404970799485373</v>
      </c>
      <c r="M36" s="5">
        <f>LN(Акции[[#This Row],[Сбербанк - объем]])</f>
        <v>21.770453313807003</v>
      </c>
      <c r="N36" s="5">
        <f>Акции[[#This Row],[ВТБ - цена]]*1000</f>
        <v>72.349999999999994</v>
      </c>
      <c r="O36" s="5">
        <f>(Акции[[#This Row],[ВТБ - цена]]-AVERAGE(Акции[ВТБ - цена]))/_xlfn.STDEV.S(Акции[ВТБ - цена])</f>
        <v>1.0073751870852896</v>
      </c>
      <c r="P36" s="5">
        <f>(Акции[[#This Row],[Газпром - цена]]-AVERAGE(Акции[Газпром - цена]))/_xlfn.STDEV.S(Акции[Газпром - цена])</f>
        <v>-0.21588131720056147</v>
      </c>
      <c r="Q36" s="5">
        <f>(Акции[[#This Row],[Сбербанк - цена]]-AVERAGE(Акции[Сбербанк - цена]))/_xlfn.STDEV.S(Акции[Сбербанк - цена])</f>
        <v>-0.47363453628893792</v>
      </c>
      <c r="R36" s="5">
        <f>(Акции[[#This Row],[ВТБ - цена]]-MIN(Акции[ВТБ - цена]))/(MAX(Акции[ВТБ - цена])-MIN(Акции[ВТБ - цена]))</f>
        <v>0.81284055910921571</v>
      </c>
      <c r="S36" s="5">
        <f>(Акции[[#This Row],[Газпром - цена]]-MIN(Акции[Газпром - цена]))/(MAX(Акции[Газпром - цена])-MIN(Акции[Газпром - цена]))</f>
        <v>0.44887990567626751</v>
      </c>
      <c r="T36" s="5">
        <f>(Акции[[#This Row],[Сбербанк - цена]]-MIN(Акции[Сбербанк - цена]))/(MAX(Акции[Сбербанк - цена])-MIN(Акции[Сбербанк - цена]))</f>
        <v>0.30067510548523207</v>
      </c>
      <c r="U36" s="5">
        <f>Акции[[#This Row],[ВТБ - цена]]*Акции[[#This Row],[ВТБ - объем]]</f>
        <v>29400799320.5</v>
      </c>
      <c r="V36" s="5">
        <f>Акции[[#This Row],[Газпром - цена]]*Акции[[#This Row],[Газпром - объем]]</f>
        <v>98742941362.5</v>
      </c>
      <c r="W36" s="5">
        <f>Акции[[#This Row],[Сбербанк - цена]]*Акции[[#This Row],[Сбербанк - объем]]</f>
        <v>257976569356</v>
      </c>
    </row>
    <row r="37" spans="1:23" x14ac:dyDescent="0.35">
      <c r="A37" s="1">
        <v>42309</v>
      </c>
      <c r="B37" s="3">
        <v>7.0999999999999994E-2</v>
      </c>
      <c r="C37" s="4">
        <v>138</v>
      </c>
      <c r="D37" s="4">
        <v>102.9</v>
      </c>
      <c r="E37" s="2">
        <v>293559920000</v>
      </c>
      <c r="F37" s="2">
        <v>785173850</v>
      </c>
      <c r="G37" s="2">
        <v>2286927960</v>
      </c>
      <c r="H37" s="5">
        <f>(Акции[[#This Row],[ВТБ - цена]]-B36)/B36</f>
        <v>-1.865929509329653E-2</v>
      </c>
      <c r="I37" s="5">
        <f>(Акции[[#This Row],[Газпром - цена]]-C36)/C36</f>
        <v>1.6574585635359115E-2</v>
      </c>
      <c r="J37" s="5">
        <f>(Акции[[#This Row],[Сбербанк - цена]]-D36)/D36</f>
        <v>0.13663978791560813</v>
      </c>
      <c r="K37" s="5">
        <f>LN(Акции[[#This Row],[ВТБ - объем]])</f>
        <v>26.405347612106546</v>
      </c>
      <c r="L37" s="5">
        <f>LN(Акции[[#This Row],[Газпром - объем]])</f>
        <v>20.481415716195091</v>
      </c>
      <c r="M37" s="5">
        <f>LN(Акции[[#This Row],[Сбербанк - объем]])</f>
        <v>21.550475251709553</v>
      </c>
      <c r="N37" s="5">
        <f>Акции[[#This Row],[ВТБ - цена]]*1000</f>
        <v>71</v>
      </c>
      <c r="O37" s="5">
        <f>(Акции[[#This Row],[ВТБ - цена]]-AVERAGE(Акции[ВТБ - цена]))/_xlfn.STDEV.S(Акции[ВТБ - цена])</f>
        <v>0.90335833258712361</v>
      </c>
      <c r="P37" s="5">
        <f>(Акции[[#This Row],[Газпром - цена]]-AVERAGE(Акции[Газпром - цена]))/_xlfn.STDEV.S(Акции[Газпром - цена])</f>
        <v>-5.2056011459543231E-4</v>
      </c>
      <c r="Q37" s="5">
        <f>(Акции[[#This Row],[Сбербанк - цена]]-AVERAGE(Акции[Сбербанк - цена]))/_xlfn.STDEV.S(Акции[Сбербанк - цена])</f>
        <v>-0.10466020755702479</v>
      </c>
      <c r="R37" s="5">
        <f>(Акции[[#This Row],[ВТБ - цена]]-MIN(Акции[ВТБ - цена]))/(MAX(Акции[ВТБ - цена])-MIN(Акции[ВТБ - цена]))</f>
        <v>0.78085761667851206</v>
      </c>
      <c r="S37" s="5">
        <f>(Акции[[#This Row],[Газпром - цена]]-MIN(Акции[Газпром - цена]))/(MAX(Акции[Газпром - цена])-MIN(Акции[Газпром - цена]))</f>
        <v>0.48677783392285673</v>
      </c>
      <c r="T37" s="5">
        <f>(Акции[[#This Row],[Сбербанк - цена]]-MIN(Акции[Сбербанк - цена]))/(MAX(Акции[Сбербанк - цена])-MIN(Акции[Сбербанк - цена]))</f>
        <v>0.40506329113924056</v>
      </c>
      <c r="U37" s="5">
        <f>Акции[[#This Row],[ВТБ - цена]]*Акции[[#This Row],[ВТБ - объем]]</f>
        <v>20842754320</v>
      </c>
      <c r="V37" s="5">
        <f>Акции[[#This Row],[Газпром - цена]]*Акции[[#This Row],[Газпром - объем]]</f>
        <v>108353991300</v>
      </c>
      <c r="W37" s="5">
        <f>Акции[[#This Row],[Сбербанк - цена]]*Акции[[#This Row],[Сбербанк - объем]]</f>
        <v>235324887084</v>
      </c>
    </row>
    <row r="38" spans="1:23" x14ac:dyDescent="0.35">
      <c r="A38" s="1">
        <v>42339</v>
      </c>
      <c r="B38" s="3">
        <v>7.9699999999999993E-2</v>
      </c>
      <c r="C38" s="4">
        <v>136.09</v>
      </c>
      <c r="D38" s="4">
        <v>101.26</v>
      </c>
      <c r="E38" s="2">
        <v>349150430000</v>
      </c>
      <c r="F38" s="2">
        <v>632658380</v>
      </c>
      <c r="G38" s="2">
        <v>1880909280</v>
      </c>
      <c r="H38" s="5">
        <f>(Акции[[#This Row],[ВТБ - цена]]-B37)/B37</f>
        <v>0.12253521126760564</v>
      </c>
      <c r="I38" s="5">
        <f>(Акции[[#This Row],[Газпром - цена]]-C37)/C37</f>
        <v>-1.3840579710144903E-2</v>
      </c>
      <c r="J38" s="5">
        <f>(Акции[[#This Row],[Сбербанк - цена]]-D37)/D37</f>
        <v>-1.5937803692905737E-2</v>
      </c>
      <c r="K38" s="5">
        <f>LN(Акции[[#This Row],[ВТБ - объем]])</f>
        <v>26.578768697800061</v>
      </c>
      <c r="L38" s="5">
        <f>LN(Акции[[#This Row],[Газпром - объем]])</f>
        <v>20.265441150382365</v>
      </c>
      <c r="M38" s="5">
        <f>LN(Акции[[#This Row],[Сбербанк - объем]])</f>
        <v>21.355021156437147</v>
      </c>
      <c r="N38" s="5">
        <f>Акции[[#This Row],[ВТБ - цена]]*1000</f>
        <v>79.699999999999989</v>
      </c>
      <c r="O38" s="5">
        <f>(Акции[[#This Row],[ВТБ - цена]]-AVERAGE(Акции[ВТБ - цена]))/_xlfn.STDEV.S(Акции[ВТБ - цена])</f>
        <v>1.5736891726864142</v>
      </c>
      <c r="P38" s="5">
        <f>(Акции[[#This Row],[Газпром - цена]]-AVERAGE(Акции[Газпром - цена]))/_xlfn.STDEV.S(Акции[Газпром - цена])</f>
        <v>-0.1833379139075707</v>
      </c>
      <c r="Q38" s="5">
        <f>(Акции[[#This Row],[Сбербанк - цена]]-AVERAGE(Акции[Сбербанк - цена]))/_xlfn.STDEV.S(Акции[Сбербанк - цена])</f>
        <v>-0.15357838856917819</v>
      </c>
      <c r="R38" s="5">
        <f>(Акции[[#This Row],[ВТБ - цена]]-MIN(Акции[ВТБ - цена]))/(MAX(Акции[ВТБ - цена])-MIN(Акции[ВТБ - цена]))</f>
        <v>0.98696991234304643</v>
      </c>
      <c r="S38" s="5">
        <f>(Акции[[#This Row],[Газпром - цена]]-MIN(Акции[Газпром - цена]))/(MAX(Акции[Газпром - цена])-MIN(Акции[Газпром - цена]))</f>
        <v>0.45460670372241885</v>
      </c>
      <c r="T38" s="5">
        <f>(Акции[[#This Row],[Сбербанк - цена]]-MIN(Акции[Сбербанк - цена]))/(MAX(Акции[Сбербанк - цена])-MIN(Акции[Сбербанк - цена]))</f>
        <v>0.39122362869198318</v>
      </c>
      <c r="U38" s="5">
        <f>Акции[[#This Row],[ВТБ - цена]]*Акции[[#This Row],[ВТБ - объем]]</f>
        <v>27827289270.999996</v>
      </c>
      <c r="V38" s="5">
        <f>Акции[[#This Row],[Газпром - цена]]*Акции[[#This Row],[Газпром - объем]]</f>
        <v>86098478934.199997</v>
      </c>
      <c r="W38" s="5">
        <f>Акции[[#This Row],[Сбербанк - цена]]*Акции[[#This Row],[Сбербанк - объем]]</f>
        <v>190460873692.80002</v>
      </c>
    </row>
    <row r="39" spans="1:23" x14ac:dyDescent="0.35">
      <c r="A39" s="1">
        <v>42370</v>
      </c>
      <c r="B39" s="3">
        <v>7.3700000000000002E-2</v>
      </c>
      <c r="C39" s="4">
        <v>136.6</v>
      </c>
      <c r="D39" s="4">
        <v>96.5</v>
      </c>
      <c r="E39" s="2">
        <v>393514230000</v>
      </c>
      <c r="F39" s="2">
        <v>614480400</v>
      </c>
      <c r="G39" s="2">
        <v>2060145470</v>
      </c>
      <c r="H39" s="5">
        <f>(Акции[[#This Row],[ВТБ - цена]]-B38)/B38</f>
        <v>-7.5282308657465394E-2</v>
      </c>
      <c r="I39" s="5">
        <f>(Акции[[#This Row],[Газпром - цена]]-C38)/C38</f>
        <v>3.7475200235137841E-3</v>
      </c>
      <c r="J39" s="5">
        <f>(Акции[[#This Row],[Сбербанк - цена]]-D38)/D38</f>
        <v>-4.7007702942919269E-2</v>
      </c>
      <c r="K39" s="5">
        <f>LN(Акции[[#This Row],[ВТБ - объем]])</f>
        <v>26.698383066792964</v>
      </c>
      <c r="L39" s="5">
        <f>LN(Акции[[#This Row],[Газпром - объем]])</f>
        <v>20.236287590611397</v>
      </c>
      <c r="M39" s="5">
        <f>LN(Акции[[#This Row],[Сбербанк - объем]])</f>
        <v>21.446042433759526</v>
      </c>
      <c r="N39" s="5">
        <f>Акции[[#This Row],[ВТБ - цена]]*1000</f>
        <v>73.7</v>
      </c>
      <c r="O39" s="5">
        <f>(Акции[[#This Row],[ВТБ - цена]]-AVERAGE(Акции[ВТБ - цена]))/_xlfn.STDEV.S(Акции[ВТБ - цена])</f>
        <v>1.1113920415834557</v>
      </c>
      <c r="P39" s="5">
        <f>(Акции[[#This Row],[Газпром - цена]]-AVERAGE(Акции[Газпром - цена]))/_xlfn.STDEV.S(Акции[Газпром - цена])</f>
        <v>-0.13452280896808594</v>
      </c>
      <c r="Q39" s="5">
        <f>(Акции[[#This Row],[Сбербанк - цена]]-AVERAGE(Акции[Сбербанк - цена]))/_xlfn.STDEV.S(Акции[Сбербанк - цена])</f>
        <v>-0.29556042614103817</v>
      </c>
      <c r="R39" s="5">
        <f>(Акции[[#This Row],[ВТБ - цена]]-MIN(Акции[ВТБ - цена]))/(MAX(Акции[ВТБ - цена])-MIN(Акции[ВТБ - цена]))</f>
        <v>0.84482350153991947</v>
      </c>
      <c r="S39" s="5">
        <f>(Акции[[#This Row],[Газпром - цена]]-MIN(Акции[Газпром - цена]))/(MAX(Акции[Газпром - цена])-MIN(Акции[Газпром - цена]))</f>
        <v>0.46319690079164555</v>
      </c>
      <c r="T39" s="5">
        <f>(Акции[[#This Row],[Сбербанк - цена]]-MIN(Акции[Сбербанк - цена]))/(MAX(Акции[Сбербанк - цена])-MIN(Акции[Сбербанк - цена]))</f>
        <v>0.35105485232067513</v>
      </c>
      <c r="U39" s="5">
        <f>Акции[[#This Row],[ВТБ - цена]]*Акции[[#This Row],[ВТБ - объем]]</f>
        <v>29001998751</v>
      </c>
      <c r="V39" s="5">
        <f>Акции[[#This Row],[Газпром - цена]]*Акции[[#This Row],[Газпром - объем]]</f>
        <v>83938022640</v>
      </c>
      <c r="W39" s="5">
        <f>Акции[[#This Row],[Сбербанк - цена]]*Акции[[#This Row],[Сбербанк - объем]]</f>
        <v>198804037855</v>
      </c>
    </row>
    <row r="40" spans="1:23" x14ac:dyDescent="0.35">
      <c r="A40" s="1">
        <v>42401</v>
      </c>
      <c r="B40" s="3">
        <v>7.3400000000000007E-2</v>
      </c>
      <c r="C40" s="4">
        <v>141.4</v>
      </c>
      <c r="D40" s="4">
        <v>107</v>
      </c>
      <c r="E40" s="2">
        <v>284381410000</v>
      </c>
      <c r="F40" s="2">
        <v>642613120</v>
      </c>
      <c r="G40" s="2">
        <v>2184006710</v>
      </c>
      <c r="H40" s="5">
        <f>(Акции[[#This Row],[ВТБ - цена]]-B39)/B39</f>
        <v>-4.0705563093622081E-3</v>
      </c>
      <c r="I40" s="5">
        <f>(Акции[[#This Row],[Газпром - цена]]-C39)/C39</f>
        <v>3.5139092240117215E-2</v>
      </c>
      <c r="J40" s="5">
        <f>(Акции[[#This Row],[Сбербанк - цена]]-D39)/D39</f>
        <v>0.10880829015544041</v>
      </c>
      <c r="K40" s="5">
        <f>LN(Акции[[#This Row],[ВТБ - объем]])</f>
        <v>26.373582167056931</v>
      </c>
      <c r="L40" s="5">
        <f>LN(Акции[[#This Row],[Газпром - объем]])</f>
        <v>20.281053421493318</v>
      </c>
      <c r="M40" s="5">
        <f>LN(Акции[[#This Row],[Сбербанк - объем]])</f>
        <v>21.504426967168673</v>
      </c>
      <c r="N40" s="5">
        <f>Акции[[#This Row],[ВТБ - цена]]*1000</f>
        <v>73.400000000000006</v>
      </c>
      <c r="O40" s="5">
        <f>(Акции[[#This Row],[ВТБ - цена]]-AVERAGE(Акции[ВТБ - цена]))/_xlfn.STDEV.S(Акции[ВТБ - цена])</f>
        <v>1.0882771850283082</v>
      </c>
      <c r="P40" s="5">
        <f>(Акции[[#This Row],[Газпром - цена]]-AVERAGE(Акции[Газпром - цена]))/_xlfn.STDEV.S(Акции[Газпром - цена])</f>
        <v>0.32491347281530936</v>
      </c>
      <c r="Q40" s="5">
        <f>(Акции[[#This Row],[Сбербанк - цена]]-AVERAGE(Акции[Сбербанк - цена]))/_xlfn.STDEV.S(Акции[Сбербанк - цена])</f>
        <v>1.7635244973358499E-2</v>
      </c>
      <c r="R40" s="5">
        <f>(Акции[[#This Row],[ВТБ - цена]]-MIN(Акции[ВТБ - цена]))/(MAX(Акции[ВТБ - цена])-MIN(Акции[ВТБ - цена]))</f>
        <v>0.83771618099976319</v>
      </c>
      <c r="S40" s="5">
        <f>(Акции[[#This Row],[Газпром - цена]]-MIN(Акции[Газпром - цена]))/(MAX(Акции[Газпром - цена])-MIN(Акции[Газпром - цена]))</f>
        <v>0.54404581438436939</v>
      </c>
      <c r="T40" s="5">
        <f>(Акции[[#This Row],[Сбербанк - цена]]-MIN(Акции[Сбербанк - цена]))/(MAX(Акции[Сбербанк - цена])-MIN(Акции[Сбербанк - цена]))</f>
        <v>0.43966244725738396</v>
      </c>
      <c r="U40" s="5">
        <f>Акции[[#This Row],[ВТБ - цена]]*Акции[[#This Row],[ВТБ - объем]]</f>
        <v>20873595494.000004</v>
      </c>
      <c r="V40" s="5">
        <f>Акции[[#This Row],[Газпром - цена]]*Акции[[#This Row],[Газпром - объем]]</f>
        <v>90865495168</v>
      </c>
      <c r="W40" s="5">
        <f>Акции[[#This Row],[Сбербанк - цена]]*Акции[[#This Row],[Сбербанк - объем]]</f>
        <v>233688717970</v>
      </c>
    </row>
    <row r="41" spans="1:23" x14ac:dyDescent="0.35">
      <c r="A41" s="1">
        <v>42430</v>
      </c>
      <c r="B41" s="3">
        <v>7.6679999999999998E-2</v>
      </c>
      <c r="C41" s="4">
        <v>147.75</v>
      </c>
      <c r="D41" s="4">
        <v>109.9</v>
      </c>
      <c r="E41" s="2">
        <v>303739850000</v>
      </c>
      <c r="F41" s="2">
        <v>731620780</v>
      </c>
      <c r="G41" s="2">
        <v>1959737430</v>
      </c>
      <c r="H41" s="5">
        <f>(Акции[[#This Row],[ВТБ - цена]]-B40)/B40</f>
        <v>4.4686648501362274E-2</v>
      </c>
      <c r="I41" s="5">
        <f>(Акции[[#This Row],[Газпром - цена]]-C40)/C40</f>
        <v>4.4908062234794863E-2</v>
      </c>
      <c r="J41" s="5">
        <f>(Акции[[#This Row],[Сбербанк - цена]]-D40)/D40</f>
        <v>2.7102803738317811E-2</v>
      </c>
      <c r="K41" s="5">
        <f>LN(Акции[[#This Row],[ВТБ - объем]])</f>
        <v>26.439437415404996</v>
      </c>
      <c r="L41" s="5">
        <f>LN(Акции[[#This Row],[Газпром - объем]])</f>
        <v>20.410772877576793</v>
      </c>
      <c r="M41" s="5">
        <f>LN(Акции[[#This Row],[Сбербанк - объем]])</f>
        <v>21.396076336929106</v>
      </c>
      <c r="N41" s="5">
        <f>Акции[[#This Row],[ВТБ - цена]]*1000</f>
        <v>76.679999999999993</v>
      </c>
      <c r="O41" s="5">
        <f>(Акции[[#This Row],[ВТБ - цена]]-AVERAGE(Акции[ВТБ - цена]))/_xlfn.STDEV.S(Акции[ВТБ - цена])</f>
        <v>1.3409996166979252</v>
      </c>
      <c r="P41" s="5">
        <f>(Акции[[#This Row],[Газпром - цена]]-AVERAGE(Акции[Газпром - цена]))/_xlfn.STDEV.S(Акции[Газпром - цена])</f>
        <v>0.93270938725792407</v>
      </c>
      <c r="Q41" s="5">
        <f>(Акции[[#This Row],[Сбербанк - цена]]-AVERAGE(Акции[Сбербанк - цена]))/_xlfn.STDEV.S(Акции[Сбербанк - цена])</f>
        <v>0.10413690651923965</v>
      </c>
      <c r="R41" s="5">
        <f>(Акции[[#This Row],[ВТБ - цена]]-MIN(Акции[ВТБ - цена]))/(MAX(Акции[ВТБ - цена])-MIN(Акции[ВТБ - цена]))</f>
        <v>0.91542288557213924</v>
      </c>
      <c r="S41" s="5">
        <f>(Акции[[#This Row],[Газпром - цена]]-MIN(Акции[Газпром - цена]))/(MAX(Акции[Газпром - цена])-MIN(Акции[Газпром - цена]))</f>
        <v>0.65100218965807655</v>
      </c>
      <c r="T41" s="5">
        <f>(Акции[[#This Row],[Сбербанк - цена]]-MIN(Акции[Сбербанк - цена]))/(MAX(Акции[Сбербанк - цена])-MIN(Акции[Сбербанк - цена]))</f>
        <v>0.46413502109704646</v>
      </c>
      <c r="U41" s="5">
        <f>Акции[[#This Row],[ВТБ - цена]]*Акции[[#This Row],[ВТБ - объем]]</f>
        <v>23290771698</v>
      </c>
      <c r="V41" s="5">
        <f>Акции[[#This Row],[Газпром - цена]]*Акции[[#This Row],[Газпром - объем]]</f>
        <v>108096970245</v>
      </c>
      <c r="W41" s="5">
        <f>Акции[[#This Row],[Сбербанк - цена]]*Акции[[#This Row],[Сбербанк - объем]]</f>
        <v>215375143557</v>
      </c>
    </row>
    <row r="42" spans="1:23" x14ac:dyDescent="0.35">
      <c r="A42" s="1">
        <v>42461</v>
      </c>
      <c r="B42" s="3">
        <v>7.0050000000000001E-2</v>
      </c>
      <c r="C42" s="4">
        <v>168.47</v>
      </c>
      <c r="D42" s="4">
        <v>123.55</v>
      </c>
      <c r="E42" s="2">
        <v>351481170000</v>
      </c>
      <c r="F42" s="2">
        <v>941606540</v>
      </c>
      <c r="G42" s="2">
        <v>2125196160</v>
      </c>
      <c r="H42" s="5">
        <f>(Акции[[#This Row],[ВТБ - цена]]-B41)/B41</f>
        <v>-8.6463223787167406E-2</v>
      </c>
      <c r="I42" s="5">
        <f>(Акции[[#This Row],[Газпром - цена]]-C41)/C41</f>
        <v>0.14023688663282571</v>
      </c>
      <c r="J42" s="5">
        <f>(Акции[[#This Row],[Сбербанк - цена]]-D41)/D41</f>
        <v>0.12420382165605087</v>
      </c>
      <c r="K42" s="5">
        <f>LN(Акции[[#This Row],[ВТБ - объем]])</f>
        <v>26.585421976349668</v>
      </c>
      <c r="L42" s="5">
        <f>LN(Акции[[#This Row],[Газпром - объем]])</f>
        <v>20.663098059510688</v>
      </c>
      <c r="M42" s="5">
        <f>LN(Акции[[#This Row],[Сбербанк - объем]])</f>
        <v>21.477129945650667</v>
      </c>
      <c r="N42" s="5">
        <f>Акции[[#This Row],[ВТБ - цена]]*1000</f>
        <v>70.05</v>
      </c>
      <c r="O42" s="5">
        <f>(Акции[[#This Row],[ВТБ - цена]]-AVERAGE(Акции[ВТБ - цена]))/_xlfn.STDEV.S(Акции[ВТБ - цена])</f>
        <v>0.83016128682915569</v>
      </c>
      <c r="P42" s="5">
        <f>(Акции[[#This Row],[Газпром - цена]]-AVERAGE(Акции[Газпром - цена]))/_xlfn.STDEV.S(Акции[Газпром - цена])</f>
        <v>2.9159426702895757</v>
      </c>
      <c r="Q42" s="5">
        <f>(Акции[[#This Row],[Сбербанк - цена]]-AVERAGE(Акции[Сбербанк - цена]))/_xlfn.STDEV.S(Акции[Сбербанк - цена])</f>
        <v>0.51129127896795501</v>
      </c>
      <c r="R42" s="5">
        <f>(Акции[[#This Row],[ВТБ - цена]]-MIN(Акции[ВТБ - цена]))/(MAX(Акции[ВТБ - цена])-MIN(Акции[ВТБ - цена]))</f>
        <v>0.75835110163468378</v>
      </c>
      <c r="S42" s="5">
        <f>(Акции[[#This Row],[Газпром - цена]]-MIN(Акции[Газпром - цена]))/(MAX(Акции[Газпром - цена])-MIN(Акции[Газпром - цена]))</f>
        <v>1</v>
      </c>
      <c r="T42" s="5">
        <f>(Акции[[#This Row],[Сбербанк - цена]]-MIN(Акции[Сбербанк - цена]))/(MAX(Акции[Сбербанк - цена])-MIN(Акции[Сбербанк - цена]))</f>
        <v>0.57932489451476799</v>
      </c>
      <c r="U42" s="5">
        <f>Акции[[#This Row],[ВТБ - цена]]*Акции[[#This Row],[ВТБ - объем]]</f>
        <v>24621255958.5</v>
      </c>
      <c r="V42" s="5">
        <f>Акции[[#This Row],[Газпром - цена]]*Акции[[#This Row],[Газпром - объем]]</f>
        <v>158632453793.79999</v>
      </c>
      <c r="W42" s="5">
        <f>Акции[[#This Row],[Сбербанк - цена]]*Акции[[#This Row],[Сбербанк - объем]]</f>
        <v>262567985568</v>
      </c>
    </row>
    <row r="43" spans="1:23" x14ac:dyDescent="0.35">
      <c r="A43" s="1">
        <v>42491</v>
      </c>
      <c r="B43" s="3">
        <v>6.8400000000000002E-2</v>
      </c>
      <c r="C43" s="4">
        <v>145.5</v>
      </c>
      <c r="D43" s="4">
        <v>132.56</v>
      </c>
      <c r="E43" s="2">
        <v>274461660000</v>
      </c>
      <c r="F43" s="2">
        <v>662677050</v>
      </c>
      <c r="G43" s="2">
        <v>1387771330</v>
      </c>
      <c r="H43" s="5">
        <f>(Акции[[#This Row],[ВТБ - цена]]-B42)/B42</f>
        <v>-2.3554603854389702E-2</v>
      </c>
      <c r="I43" s="5">
        <f>(Акции[[#This Row],[Газпром - цена]]-C42)/C42</f>
        <v>-0.1363447498070873</v>
      </c>
      <c r="J43" s="5">
        <f>(Акции[[#This Row],[Сбербанк - цена]]-D42)/D42</f>
        <v>7.2925940914609508E-2</v>
      </c>
      <c r="K43" s="5">
        <f>LN(Акции[[#This Row],[ВТБ - объем]])</f>
        <v>26.338077416009789</v>
      </c>
      <c r="L43" s="5">
        <f>LN(Акции[[#This Row],[Газпром - объем]])</f>
        <v>20.311798325404009</v>
      </c>
      <c r="M43" s="5">
        <f>LN(Акции[[#This Row],[Сбербанк - объем]])</f>
        <v>21.050964937619991</v>
      </c>
      <c r="N43" s="5">
        <f>Акции[[#This Row],[ВТБ - цена]]*1000</f>
        <v>68.400000000000006</v>
      </c>
      <c r="O43" s="5">
        <f>(Акции[[#This Row],[ВТБ - цена]]-AVERAGE(Акции[ВТБ - цена]))/_xlfn.STDEV.S(Акции[ВТБ - цена])</f>
        <v>0.70302957577584202</v>
      </c>
      <c r="P43" s="5">
        <f>(Акции[[#This Row],[Газпром - цена]]-AVERAGE(Акции[Газпром - цена]))/_xlfn.STDEV.S(Акции[Газпром - цена])</f>
        <v>0.71734863017195805</v>
      </c>
      <c r="Q43" s="5">
        <f>(Акции[[#This Row],[Сбербанк - цена]]-AVERAGE(Акции[Сбербанк - цена]))/_xlfn.STDEV.S(Акции[Сбербанк - цена])</f>
        <v>0.78004299294326129</v>
      </c>
      <c r="R43" s="5">
        <f>(Акции[[#This Row],[ВТБ - цена]]-MIN(Акции[ВТБ - цена]))/(MAX(Акции[ВТБ - цена])-MIN(Акции[ВТБ - цена]))</f>
        <v>0.71926083866382373</v>
      </c>
      <c r="S43" s="5">
        <f>(Акции[[#This Row],[Газпром - цена]]-MIN(Акции[Газпром - цена]))/(MAX(Акции[Газпром - цена])-MIN(Акции[Газпром - цена]))</f>
        <v>0.61310426141148733</v>
      </c>
      <c r="T43" s="5">
        <f>(Акции[[#This Row],[Сбербанк - цена]]-MIN(Акции[Сбербанк - цена]))/(MAX(Акции[Сбербанк - цена])-MIN(Акции[Сбербанк - цена]))</f>
        <v>0.65535864978902947</v>
      </c>
      <c r="U43" s="5">
        <f>Акции[[#This Row],[ВТБ - цена]]*Акции[[#This Row],[ВТБ - объем]]</f>
        <v>18773177544</v>
      </c>
      <c r="V43" s="5">
        <f>Акции[[#This Row],[Газпром - цена]]*Акции[[#This Row],[Газпром - объем]]</f>
        <v>96419510775</v>
      </c>
      <c r="W43" s="5">
        <f>Акции[[#This Row],[Сбербанк - цена]]*Акции[[#This Row],[Сбербанк - объем]]</f>
        <v>183962967504.80002</v>
      </c>
    </row>
    <row r="44" spans="1:23" x14ac:dyDescent="0.35">
      <c r="A44" s="1">
        <v>42522</v>
      </c>
      <c r="B44" s="3">
        <v>6.8000000000000005E-2</v>
      </c>
      <c r="C44" s="4">
        <v>139.51</v>
      </c>
      <c r="D44" s="4">
        <v>133</v>
      </c>
      <c r="E44" s="2">
        <v>282574220000</v>
      </c>
      <c r="F44" s="2">
        <v>538549300</v>
      </c>
      <c r="G44" s="2">
        <v>1550840130</v>
      </c>
      <c r="H44" s="5">
        <f>(Акции[[#This Row],[ВТБ - цена]]-B43)/B43</f>
        <v>-5.8479532163742331E-3</v>
      </c>
      <c r="I44" s="5">
        <f>(Акции[[#This Row],[Газпром - цена]]-C43)/C43</f>
        <v>-4.1168384879725149E-2</v>
      </c>
      <c r="J44" s="5">
        <f>(Акции[[#This Row],[Сбербанк - цена]]-D43)/D43</f>
        <v>3.3192516596258128E-3</v>
      </c>
      <c r="K44" s="5">
        <f>LN(Акции[[#This Row],[ВТБ - объем]])</f>
        <v>26.367207078690281</v>
      </c>
      <c r="L44" s="5">
        <f>LN(Акции[[#This Row],[Газпром - объем]])</f>
        <v>20.104389600973747</v>
      </c>
      <c r="M44" s="5">
        <f>LN(Акции[[#This Row],[Сбербанк - объем]])</f>
        <v>21.162062640392971</v>
      </c>
      <c r="N44" s="5">
        <f>Акции[[#This Row],[ВТБ - цена]]*1000</f>
        <v>68</v>
      </c>
      <c r="O44" s="5">
        <f>(Акции[[#This Row],[ВТБ - цена]]-AVERAGE(Акции[ВТБ - цена]))/_xlfn.STDEV.S(Акции[ВТБ - цена])</f>
        <v>0.67220976703564495</v>
      </c>
      <c r="P44" s="5">
        <f>(Акции[[#This Row],[Газпром - цена]]-AVERAGE(Акции[Газпром - цена]))/_xlfn.STDEV.S(Акции[Газпром - цена])</f>
        <v>0.14401043686309645</v>
      </c>
      <c r="Q44" s="5">
        <f>(Акции[[#This Row],[Сбербанк - цена]]-AVERAGE(Акции[Сбербанк - цена]))/_xlfn.STDEV.S(Акции[Сбербанк - цена])</f>
        <v>0.79316738297091216</v>
      </c>
      <c r="R44" s="5">
        <f>(Акции[[#This Row],[ВТБ - цена]]-MIN(Акции[ВТБ - цена]))/(MAX(Акции[ВТБ - цена])-MIN(Акции[ВТБ - цена]))</f>
        <v>0.70978441127694869</v>
      </c>
      <c r="S44" s="5">
        <f>(Акции[[#This Row],[Газпром - цена]]-MIN(Акции[Газпром - цена]))/(MAX(Акции[Газпром - цена])-MIN(Акции[Газпром - цена]))</f>
        <v>0.51221155465723422</v>
      </c>
      <c r="T44" s="5">
        <f>(Акции[[#This Row],[Сбербанк - цена]]-MIN(Акции[Сбербанк - цена]))/(MAX(Акции[Сбербанк - цена])-MIN(Акции[Сбербанк - цена]))</f>
        <v>0.65907172995780583</v>
      </c>
      <c r="U44" s="5">
        <f>Акции[[#This Row],[ВТБ - цена]]*Акции[[#This Row],[ВТБ - объем]]</f>
        <v>19215046960</v>
      </c>
      <c r="V44" s="5">
        <f>Акции[[#This Row],[Газпром - цена]]*Акции[[#This Row],[Газпром - объем]]</f>
        <v>75133012843</v>
      </c>
      <c r="W44" s="5">
        <f>Акции[[#This Row],[Сбербанк - цена]]*Акции[[#This Row],[Сбербанк - объем]]</f>
        <v>206261737290</v>
      </c>
    </row>
    <row r="45" spans="1:23" x14ac:dyDescent="0.35">
      <c r="A45" s="1">
        <v>42552</v>
      </c>
      <c r="B45" s="3">
        <v>6.7409999999999998E-2</v>
      </c>
      <c r="C45" s="4">
        <v>137.30000000000001</v>
      </c>
      <c r="D45" s="4">
        <v>139.15</v>
      </c>
      <c r="E45" s="2">
        <v>152728630000</v>
      </c>
      <c r="F45" s="2">
        <v>505531930</v>
      </c>
      <c r="G45" s="2">
        <v>1224653180</v>
      </c>
      <c r="H45" s="5">
        <f>(Акции[[#This Row],[ВТБ - цена]]-B44)/B44</f>
        <v>-8.6764705882354E-3</v>
      </c>
      <c r="I45" s="5">
        <f>(Акции[[#This Row],[Газпром - цена]]-C44)/C44</f>
        <v>-1.5841158339903804E-2</v>
      </c>
      <c r="J45" s="5">
        <f>(Акции[[#This Row],[Сбербанк - цена]]-D44)/D44</f>
        <v>4.6240601503759443E-2</v>
      </c>
      <c r="K45" s="5">
        <f>LN(Акции[[#This Row],[ВТБ - объем]])</f>
        <v>25.751928523410619</v>
      </c>
      <c r="L45" s="5">
        <f>LN(Акции[[#This Row],[Газпром - объем]])</f>
        <v>20.041121759612953</v>
      </c>
      <c r="M45" s="5">
        <f>LN(Акции[[#This Row],[Сбербанк - объем]])</f>
        <v>20.925923522490184</v>
      </c>
      <c r="N45" s="5">
        <f>Акции[[#This Row],[ВТБ - цена]]*1000</f>
        <v>67.41</v>
      </c>
      <c r="O45" s="5">
        <f>(Акции[[#This Row],[ВТБ - цена]]-AVERAGE(Акции[ВТБ - цена]))/_xlfn.STDEV.S(Акции[ВТБ - цена])</f>
        <v>0.62675054914385342</v>
      </c>
      <c r="P45" s="5">
        <f>(Акции[[#This Row],[Газпром - цена]]-AVERAGE(Акции[Газпром - цена]))/_xlfn.STDEV.S(Акции[Газпром - цена])</f>
        <v>-6.7521684541339333E-2</v>
      </c>
      <c r="Q45" s="5">
        <f>(Акции[[#This Row],[Сбербанк - цена]]-AVERAGE(Акции[Сбербанк - цена]))/_xlfn.STDEV.S(Акции[Сбербанк - цена])</f>
        <v>0.97661056176648753</v>
      </c>
      <c r="R45" s="5">
        <f>(Акции[[#This Row],[ВТБ - цена]]-MIN(Акции[ВТБ - цена]))/(MAX(Акции[ВТБ - цена])-MIN(Акции[ВТБ - цена]))</f>
        <v>0.6958066808813077</v>
      </c>
      <c r="S45" s="5">
        <f>(Акции[[#This Row],[Газпром - цена]]-MIN(Акции[Газпром - цена]))/(MAX(Акции[Газпром - цена])-MIN(Акции[Газпром - цена]))</f>
        <v>0.47498736735725139</v>
      </c>
      <c r="T45" s="5">
        <f>(Акции[[#This Row],[Сбербанк - цена]]-MIN(Акции[Сбербанк - цена]))/(MAX(Акции[Сбербанк - цена])-MIN(Акции[Сбербанк - цена]))</f>
        <v>0.71097046413502107</v>
      </c>
      <c r="U45" s="5">
        <f>Акции[[#This Row],[ВТБ - цена]]*Акции[[#This Row],[ВТБ - объем]]</f>
        <v>10295436948.299999</v>
      </c>
      <c r="V45" s="5">
        <f>Акции[[#This Row],[Газпром - цена]]*Акции[[#This Row],[Газпром - объем]]</f>
        <v>69409533989</v>
      </c>
      <c r="W45" s="5">
        <f>Акции[[#This Row],[Сбербанк - цена]]*Акции[[#This Row],[Сбербанк - объем]]</f>
        <v>170410489997</v>
      </c>
    </row>
    <row r="46" spans="1:23" x14ac:dyDescent="0.35">
      <c r="A46" s="1">
        <v>42583</v>
      </c>
      <c r="B46" s="3">
        <v>6.8489999999999995E-2</v>
      </c>
      <c r="C46" s="4">
        <v>134.94999999999999</v>
      </c>
      <c r="D46" s="4">
        <v>143.5</v>
      </c>
      <c r="E46" s="2">
        <v>225458160000</v>
      </c>
      <c r="F46" s="2">
        <v>472860350</v>
      </c>
      <c r="G46" s="2">
        <v>1150874110</v>
      </c>
      <c r="H46" s="5">
        <f>(Акции[[#This Row],[ВТБ - цена]]-B45)/B45</f>
        <v>1.6021361815754306E-2</v>
      </c>
      <c r="I46" s="5">
        <f>(Акции[[#This Row],[Газпром - цена]]-C45)/C45</f>
        <v>-1.7115804806992152E-2</v>
      </c>
      <c r="J46" s="5">
        <f>(Акции[[#This Row],[Сбербанк - цена]]-D45)/D45</f>
        <v>3.1261228889687347E-2</v>
      </c>
      <c r="K46" s="5">
        <f>LN(Акции[[#This Row],[ВТБ - объем]])</f>
        <v>26.141400435436619</v>
      </c>
      <c r="L46" s="5">
        <f>LN(Акции[[#This Row],[Газпром - объем]])</f>
        <v>19.97431065973441</v>
      </c>
      <c r="M46" s="5">
        <f>LN(Акции[[#This Row],[Сбербанк - объем]])</f>
        <v>20.863787586247341</v>
      </c>
      <c r="N46" s="5">
        <f>Акции[[#This Row],[ВТБ - цена]]*1000</f>
        <v>68.489999999999995</v>
      </c>
      <c r="O46" s="5">
        <f>(Акции[[#This Row],[ВТБ - цена]]-AVERAGE(Акции[ВТБ - цена]))/_xlfn.STDEV.S(Акции[ВТБ - цена])</f>
        <v>0.70996403274238584</v>
      </c>
      <c r="P46" s="5">
        <f>(Акции[[#This Row],[Газпром - цена]]-AVERAGE(Акции[Газпром - цена]))/_xlfn.STDEV.S(Акции[Газпром - цена])</f>
        <v>-0.29245403083112825</v>
      </c>
      <c r="Q46" s="5">
        <f>(Акции[[#This Row],[Сбербанк - цена]]-AVERAGE(Акции[Сбербанк - цена]))/_xlfn.STDEV.S(Акции[Сбербанк - цена])</f>
        <v>1.1063630540853089</v>
      </c>
      <c r="R46" s="5">
        <f>(Акции[[#This Row],[ВТБ - цена]]-MIN(Акции[ВТБ - цена]))/(MAX(Акции[ВТБ - цена])-MIN(Акции[ВТБ - цена]))</f>
        <v>0.72139303482587047</v>
      </c>
      <c r="S46" s="5">
        <f>(Акции[[#This Row],[Газпром - цена]]-MIN(Акции[Газпром - цена]))/(MAX(Акции[Газпром - цена])-MIN(Акции[Газпром - цена]))</f>
        <v>0.43540508674414674</v>
      </c>
      <c r="T46" s="5">
        <f>(Акции[[#This Row],[Сбербанк - цена]]-MIN(Акции[Сбербанк - цена]))/(MAX(Акции[Сбербанк - цена])-MIN(Акции[Сбербанк - цена]))</f>
        <v>0.74767932489451472</v>
      </c>
      <c r="U46" s="5">
        <f>Акции[[#This Row],[ВТБ - цена]]*Акции[[#This Row],[ВТБ - объем]]</f>
        <v>15441629378.4</v>
      </c>
      <c r="V46" s="5">
        <f>Акции[[#This Row],[Газпром - цена]]*Акции[[#This Row],[Газпром - объем]]</f>
        <v>63812504232.499992</v>
      </c>
      <c r="W46" s="5">
        <f>Акции[[#This Row],[Сбербанк - цена]]*Акции[[#This Row],[Сбербанк - объем]]</f>
        <v>165150434785</v>
      </c>
    </row>
    <row r="47" spans="1:23" x14ac:dyDescent="0.35">
      <c r="A47" s="1">
        <v>42614</v>
      </c>
      <c r="B47" s="3">
        <v>7.2099999999999997E-2</v>
      </c>
      <c r="C47" s="4">
        <v>134.9</v>
      </c>
      <c r="D47" s="4">
        <v>145.34</v>
      </c>
      <c r="E47" s="2">
        <v>360228510000</v>
      </c>
      <c r="F47" s="2">
        <v>567536440</v>
      </c>
      <c r="G47" s="2">
        <v>1118608200</v>
      </c>
      <c r="H47" s="5">
        <f>(Акции[[#This Row],[ВТБ - цена]]-B46)/B46</f>
        <v>5.2708424587531062E-2</v>
      </c>
      <c r="I47" s="5">
        <f>(Акции[[#This Row],[Газпром - цена]]-C46)/C46</f>
        <v>-3.705075954055795E-4</v>
      </c>
      <c r="J47" s="5">
        <f>(Акции[[#This Row],[Сбербанк - цена]]-D46)/D46</f>
        <v>1.2822299651567969E-2</v>
      </c>
      <c r="K47" s="5">
        <f>LN(Акции[[#This Row],[ВТБ - объем]])</f>
        <v>26.610004417027994</v>
      </c>
      <c r="L47" s="5">
        <f>LN(Акции[[#This Row],[Газпром - объем]])</f>
        <v>20.156815516712108</v>
      </c>
      <c r="M47" s="5">
        <f>LN(Акции[[#This Row],[Сбербанк - объем]])</f>
        <v>20.835351070916705</v>
      </c>
      <c r="N47" s="5">
        <f>Акции[[#This Row],[ВТБ - цена]]*1000</f>
        <v>72.099999999999994</v>
      </c>
      <c r="O47" s="5">
        <f>(Акции[[#This Row],[ВТБ - цена]]-AVERAGE(Акции[ВТБ - цена]))/_xlfn.STDEV.S(Акции[ВТБ - цена])</f>
        <v>0.98811280662266632</v>
      </c>
      <c r="P47" s="5">
        <f>(Акции[[#This Row],[Газпром - цена]]-AVERAGE(Акции[Газпром - цена]))/_xlfn.STDEV.S(Акции[Газпром - цена])</f>
        <v>-0.29723982543303695</v>
      </c>
      <c r="Q47" s="5">
        <f>(Акции[[#This Row],[Сбербанк - цена]]-AVERAGE(Акции[Сбербанк - цена]))/_xlfn.STDEV.S(Акции[Сбербанк - цена])</f>
        <v>1.1612468669282128</v>
      </c>
      <c r="R47" s="5">
        <f>(Акции[[#This Row],[ВТБ - цена]]-MIN(Акции[ВТБ - цена]))/(MAX(Акции[ВТБ - цена])-MIN(Акции[ВТБ - цена]))</f>
        <v>0.80691779199241875</v>
      </c>
      <c r="S47" s="5">
        <f>(Акции[[#This Row],[Газпром - цена]]-MIN(Акции[Газпром - цена]))/(MAX(Акции[Газпром - цена])-MIN(Акции[Газпром - цена]))</f>
        <v>0.43456291056088947</v>
      </c>
      <c r="T47" s="5">
        <f>(Акции[[#This Row],[Сбербанк - цена]]-MIN(Акции[Сбербанк - цена]))/(MAX(Акции[Сбербанк - цена])-MIN(Акции[Сбербанк - цена]))</f>
        <v>0.76320675105485225</v>
      </c>
      <c r="U47" s="5">
        <f>Акции[[#This Row],[ВТБ - цена]]*Акции[[#This Row],[ВТБ - объем]]</f>
        <v>25972475571</v>
      </c>
      <c r="V47" s="5">
        <f>Акции[[#This Row],[Газпром - цена]]*Акции[[#This Row],[Газпром - объем]]</f>
        <v>76560665756</v>
      </c>
      <c r="W47" s="5">
        <f>Акции[[#This Row],[Сбербанк - цена]]*Акции[[#This Row],[Сбербанк - объем]]</f>
        <v>162578515788</v>
      </c>
    </row>
    <row r="48" spans="1:23" x14ac:dyDescent="0.35">
      <c r="A48" s="1">
        <v>42644</v>
      </c>
      <c r="B48" s="3">
        <v>6.7750000000000005E-2</v>
      </c>
      <c r="C48" s="4">
        <v>138.84</v>
      </c>
      <c r="D48" s="4">
        <v>147.4</v>
      </c>
      <c r="E48" s="2">
        <v>159481010000</v>
      </c>
      <c r="F48" s="2">
        <v>409341480</v>
      </c>
      <c r="G48" s="2">
        <v>777345030</v>
      </c>
      <c r="H48" s="5">
        <f>(Акции[[#This Row],[ВТБ - цена]]-B47)/B47</f>
        <v>-6.0332871012482567E-2</v>
      </c>
      <c r="I48" s="5">
        <f>(Акции[[#This Row],[Газпром - цена]]-C47)/C47</f>
        <v>2.9206819866567809E-2</v>
      </c>
      <c r="J48" s="5">
        <f>(Акции[[#This Row],[Сбербанк - цена]]-D47)/D47</f>
        <v>1.417366175863494E-2</v>
      </c>
      <c r="K48" s="5">
        <f>LN(Акции[[#This Row],[ВТБ - объем]])</f>
        <v>25.795190692522031</v>
      </c>
      <c r="L48" s="5">
        <f>LN(Акции[[#This Row],[Газпром - объем]])</f>
        <v>19.830060280085334</v>
      </c>
      <c r="M48" s="5">
        <f>LN(Акции[[#This Row],[Сбербанк - объем]])</f>
        <v>20.47139486382315</v>
      </c>
      <c r="N48" s="5">
        <f>Акции[[#This Row],[ВТБ - цена]]*1000</f>
        <v>67.75</v>
      </c>
      <c r="O48" s="5">
        <f>(Акции[[#This Row],[ВТБ - цена]]-AVERAGE(Акции[ВТБ - цена]))/_xlfn.STDEV.S(Акции[ВТБ - цена])</f>
        <v>0.65294738657302165</v>
      </c>
      <c r="P48" s="5">
        <f>(Акции[[#This Row],[Газпром - цена]]-AVERAGE(Акции[Газпром - цена]))/_xlfn.STDEV.S(Акции[Газпром - цена])</f>
        <v>7.9880789197498886E-2</v>
      </c>
      <c r="Q48" s="5">
        <f>(Акции[[#This Row],[Сбербанк - цена]]-AVERAGE(Акции[Сбербанк - цена]))/_xlfn.STDEV.S(Акции[Сбербанк - цена])</f>
        <v>1.2226928747849419</v>
      </c>
      <c r="R48" s="5">
        <f>(Акции[[#This Row],[ВТБ - цена]]-MIN(Акции[ВТБ - цена]))/(MAX(Акции[ВТБ - цена])-MIN(Акции[ВТБ - цена]))</f>
        <v>0.70386164416015173</v>
      </c>
      <c r="S48" s="5">
        <f>(Акции[[#This Row],[Газпром - цена]]-MIN(Акции[Газпром - цена]))/(MAX(Акции[Газпром - цена])-MIN(Акции[Газпром - цена]))</f>
        <v>0.50092639380158344</v>
      </c>
      <c r="T48" s="5">
        <f>(Акции[[#This Row],[Сбербанк - цена]]-MIN(Акции[Сбербанк - цена]))/(MAX(Акции[Сбербанк - цена])-MIN(Акции[Сбербанк - цена]))</f>
        <v>0.78059071729957807</v>
      </c>
      <c r="U48" s="5">
        <f>Акции[[#This Row],[ВТБ - цена]]*Акции[[#This Row],[ВТБ - объем]]</f>
        <v>10804838427.5</v>
      </c>
      <c r="V48" s="5">
        <f>Акции[[#This Row],[Газпром - цена]]*Акции[[#This Row],[Газпром - объем]]</f>
        <v>56832971083.200005</v>
      </c>
      <c r="W48" s="5">
        <f>Акции[[#This Row],[Сбербанк - цена]]*Акции[[#This Row],[Сбербанк - объем]]</f>
        <v>114580657422</v>
      </c>
    </row>
    <row r="49" spans="1:23" x14ac:dyDescent="0.35">
      <c r="A49" s="1">
        <v>42675</v>
      </c>
      <c r="B49" s="3">
        <v>6.9400000000000003E-2</v>
      </c>
      <c r="C49" s="4">
        <v>148.80000000000001</v>
      </c>
      <c r="D49" s="4">
        <v>158.69999999999999</v>
      </c>
      <c r="E49" s="2">
        <v>234598360000</v>
      </c>
      <c r="F49" s="2">
        <v>735320710</v>
      </c>
      <c r="G49" s="2">
        <v>1113951960</v>
      </c>
      <c r="H49" s="5">
        <f>(Акции[[#This Row],[ВТБ - цена]]-B48)/B48</f>
        <v>2.4354243542435403E-2</v>
      </c>
      <c r="I49" s="5">
        <f>(Акции[[#This Row],[Газпром - цена]]-C48)/C48</f>
        <v>7.1737251512532463E-2</v>
      </c>
      <c r="J49" s="5">
        <f>(Акции[[#This Row],[Сбербанк - цена]]-D48)/D48</f>
        <v>7.6662143826322818E-2</v>
      </c>
      <c r="K49" s="5">
        <f>LN(Акции[[#This Row],[ВТБ - объем]])</f>
        <v>26.181140782519016</v>
      </c>
      <c r="L49" s="5">
        <f>LN(Акции[[#This Row],[Газпром - объем]])</f>
        <v>20.41581730214449</v>
      </c>
      <c r="M49" s="5">
        <f>LN(Акции[[#This Row],[Сбербанк - объем]])</f>
        <v>20.831179853643725</v>
      </c>
      <c r="N49" s="5">
        <f>Акции[[#This Row],[ВТБ - цена]]*1000</f>
        <v>69.400000000000006</v>
      </c>
      <c r="O49" s="5">
        <f>(Акции[[#This Row],[ВТБ - цена]]-AVERAGE(Акции[ВТБ - цена]))/_xlfn.STDEV.S(Акции[ВТБ - цена])</f>
        <v>0.78007909762633521</v>
      </c>
      <c r="P49" s="5">
        <f>(Акции[[#This Row],[Газпром - цена]]-AVERAGE(Акции[Газпром - цена]))/_xlfn.STDEV.S(Акции[Газпром - цена])</f>
        <v>1.0332110738980427</v>
      </c>
      <c r="Q49" s="5">
        <f>(Акции[[#This Row],[Сбербанк - цена]]-AVERAGE(Акции[Сбербанк - цена]))/_xlfn.STDEV.S(Акции[Сбербанк - цена])</f>
        <v>1.5597510732223399</v>
      </c>
      <c r="R49" s="5">
        <f>(Акции[[#This Row],[ВТБ - цена]]-MIN(Акции[ВТБ - цена]))/(MAX(Акции[ВТБ - цена])-MIN(Акции[ВТБ - цена]))</f>
        <v>0.74295190713101167</v>
      </c>
      <c r="S49" s="5">
        <f>(Акции[[#This Row],[Газпром - цена]]-MIN(Акции[Газпром - цена]))/(MAX(Акции[Газпром - цена])-MIN(Акции[Газпром - цена]))</f>
        <v>0.66868788950648494</v>
      </c>
      <c r="T49" s="5">
        <f>(Акции[[#This Row],[Сбербанк - цена]]-MIN(Акции[Сбербанк - цена]))/(MAX(Акции[Сбербанк - цена])-MIN(Акции[Сбербанк - цена]))</f>
        <v>0.87594936708860749</v>
      </c>
      <c r="U49" s="5">
        <f>Акции[[#This Row],[ВТБ - цена]]*Акции[[#This Row],[ВТБ - объем]]</f>
        <v>16281126184</v>
      </c>
      <c r="V49" s="5">
        <f>Акции[[#This Row],[Газпром - цена]]*Акции[[#This Row],[Газпром - объем]]</f>
        <v>109415721648.00002</v>
      </c>
      <c r="W49" s="5">
        <f>Акции[[#This Row],[Сбербанк - цена]]*Акции[[#This Row],[Сбербанк - объем]]</f>
        <v>176784176052</v>
      </c>
    </row>
    <row r="50" spans="1:23" x14ac:dyDescent="0.35">
      <c r="A50" s="1">
        <v>42705</v>
      </c>
      <c r="B50" s="3">
        <v>7.3999999999999996E-2</v>
      </c>
      <c r="C50" s="4">
        <v>154.55000000000001</v>
      </c>
      <c r="D50" s="4">
        <v>173.25</v>
      </c>
      <c r="E50" s="2">
        <v>553056090000</v>
      </c>
      <c r="F50" s="2">
        <v>680484920</v>
      </c>
      <c r="G50" s="2">
        <v>1204467020</v>
      </c>
      <c r="H50" s="5">
        <f>(Акции[[#This Row],[ВТБ - цена]]-B49)/B49</f>
        <v>6.6282420749279439E-2</v>
      </c>
      <c r="I50" s="5">
        <f>(Акции[[#This Row],[Газпром - цена]]-C49)/C49</f>
        <v>3.864247311827957E-2</v>
      </c>
      <c r="J50" s="5">
        <f>(Акции[[#This Row],[Сбербанк - цена]]-D49)/D49</f>
        <v>9.1682419659735434E-2</v>
      </c>
      <c r="K50" s="5">
        <f>LN(Акции[[#This Row],[ВТБ - объем]])</f>
        <v>27.038725261896644</v>
      </c>
      <c r="L50" s="5">
        <f>LN(Акции[[#This Row],[Газпром - объем]])</f>
        <v>20.338316219633914</v>
      </c>
      <c r="M50" s="5">
        <f>LN(Акции[[#This Row],[Сбербанк - объем]])</f>
        <v>20.909302998988469</v>
      </c>
      <c r="N50" s="5">
        <f>Акции[[#This Row],[ВТБ - цена]]*1000</f>
        <v>74</v>
      </c>
      <c r="O50" s="5">
        <f>(Акции[[#This Row],[ВТБ - цена]]-AVERAGE(Акции[ВТБ - цена]))/_xlfn.STDEV.S(Акции[ВТБ - цена])</f>
        <v>1.1345068981386033</v>
      </c>
      <c r="P50" s="5">
        <f>(Акции[[#This Row],[Газпром - цена]]-AVERAGE(Акции[Газпром - цена]))/_xlfn.STDEV.S(Акции[Газпром - цена])</f>
        <v>1.5835774531177336</v>
      </c>
      <c r="Q50" s="5">
        <f>(Акции[[#This Row],[Сбербанк - цена]]-AVERAGE(Акции[Сбербанк - цена]))/_xlfn.STDEV.S(Акции[Сбербанк - цена])</f>
        <v>1.9937507889094326</v>
      </c>
      <c r="R50" s="5">
        <f>(Акции[[#This Row],[ВТБ - цена]]-MIN(Акции[ВТБ - цена]))/(MAX(Акции[ВТБ - цена])-MIN(Акции[ВТБ - цена]))</f>
        <v>0.85193082208007564</v>
      </c>
      <c r="S50" s="5">
        <f>(Акции[[#This Row],[Газпром - цена]]-MIN(Акции[Газпром - цена]))/(MAX(Акции[Газпром - цена])-MIN(Акции[Газпром - цена]))</f>
        <v>0.76553815058110175</v>
      </c>
      <c r="T50" s="5">
        <f>(Акции[[#This Row],[Сбербанк - цена]]-MIN(Акции[Сбербанк - цена]))/(MAX(Акции[Сбербанк - цена])-MIN(Акции[Сбербанк - цена]))</f>
        <v>0.99873417721518987</v>
      </c>
      <c r="U50" s="5">
        <f>Акции[[#This Row],[ВТБ - цена]]*Акции[[#This Row],[ВТБ - объем]]</f>
        <v>40926150660</v>
      </c>
      <c r="V50" s="5">
        <f>Акции[[#This Row],[Газпром - цена]]*Акции[[#This Row],[Газпром - объем]]</f>
        <v>105168944386.00002</v>
      </c>
      <c r="W50" s="5">
        <f>Акции[[#This Row],[Сбербанк - цена]]*Акции[[#This Row],[Сбербанк - объем]]</f>
        <v>208673911215</v>
      </c>
    </row>
    <row r="51" spans="1:23" x14ac:dyDescent="0.35">
      <c r="A51" s="1">
        <v>42736</v>
      </c>
      <c r="B51" s="3">
        <v>6.8970000000000004E-2</v>
      </c>
      <c r="C51" s="4">
        <v>149.80000000000001</v>
      </c>
      <c r="D51" s="4">
        <v>172.2</v>
      </c>
      <c r="E51" s="2">
        <v>300093660000</v>
      </c>
      <c r="F51" s="2">
        <v>508472070</v>
      </c>
      <c r="G51" s="2">
        <v>989614480</v>
      </c>
      <c r="H51" s="5">
        <f>(Акции[[#This Row],[ВТБ - цена]]-B50)/B50</f>
        <v>-6.7972972972972875E-2</v>
      </c>
      <c r="I51" s="5">
        <f>(Акции[[#This Row],[Газпром - цена]]-C50)/C50</f>
        <v>-3.0734390164995146E-2</v>
      </c>
      <c r="J51" s="5">
        <f>(Акции[[#This Row],[Сбербанк - цена]]-D50)/D50</f>
        <v>-6.0606060606061265E-3</v>
      </c>
      <c r="K51" s="5">
        <f>LN(Акции[[#This Row],[ВТБ - объем]])</f>
        <v>26.427360462878333</v>
      </c>
      <c r="L51" s="5">
        <f>LN(Акции[[#This Row],[Газпром - объем]])</f>
        <v>20.0469208456907</v>
      </c>
      <c r="M51" s="5">
        <f>LN(Акции[[#This Row],[Сбербанк - объем]])</f>
        <v>20.712826011110121</v>
      </c>
      <c r="N51" s="5">
        <f>Акции[[#This Row],[ВТБ - цена]]*1000</f>
        <v>68.97</v>
      </c>
      <c r="O51" s="5">
        <f>(Акции[[#This Row],[ВТБ - цена]]-AVERAGE(Акции[ВТБ - цена]))/_xlfn.STDEV.S(Акции[ВТБ - цена])</f>
        <v>0.74694780323062315</v>
      </c>
      <c r="P51" s="5">
        <f>(Акции[[#This Row],[Газпром - цена]]-AVERAGE(Акции[Газпром - цена]))/_xlfn.STDEV.S(Акции[Газпром - цена])</f>
        <v>1.1289269659362497</v>
      </c>
      <c r="Q51" s="5">
        <f>(Акции[[#This Row],[Сбербанк - цена]]-AVERAGE(Акции[Сбербанк - цена]))/_xlfn.STDEV.S(Акции[Сбербанк - цена])</f>
        <v>1.9624312217979927</v>
      </c>
      <c r="R51" s="5">
        <f>(Акции[[#This Row],[ВТБ - цена]]-MIN(Акции[ВТБ - цена]))/(MAX(Акции[ВТБ - цена])-MIN(Акции[ВТБ - цена]))</f>
        <v>0.7327647476901209</v>
      </c>
      <c r="S51" s="5">
        <f>(Акции[[#This Row],[Газпром - цена]]-MIN(Акции[Газпром - цена]))/(MAX(Акции[Газпром - цена])-MIN(Акции[Газпром - цена]))</f>
        <v>0.6855314131716358</v>
      </c>
      <c r="T51" s="5">
        <f>(Акции[[#This Row],[Сбербанк - цена]]-MIN(Акции[Сбербанк - цена]))/(MAX(Акции[Сбербанк - цена])-MIN(Акции[Сбербанк - цена]))</f>
        <v>0.98987341772151882</v>
      </c>
      <c r="U51" s="5">
        <f>Акции[[#This Row],[ВТБ - цена]]*Акции[[#This Row],[ВТБ - объем]]</f>
        <v>20697459730.200001</v>
      </c>
      <c r="V51" s="5">
        <f>Акции[[#This Row],[Газпром - цена]]*Акции[[#This Row],[Газпром - объем]]</f>
        <v>76169116086</v>
      </c>
      <c r="W51" s="5">
        <f>Акции[[#This Row],[Сбербанк - цена]]*Акции[[#This Row],[Сбербанк - объем]]</f>
        <v>170411613456</v>
      </c>
    </row>
    <row r="52" spans="1:23" x14ac:dyDescent="0.35">
      <c r="A52" s="1">
        <v>42767</v>
      </c>
      <c r="B52" s="3">
        <v>6.608E-2</v>
      </c>
      <c r="C52" s="4">
        <v>134</v>
      </c>
      <c r="D52" s="4">
        <v>156</v>
      </c>
      <c r="E52" s="2">
        <v>136916720000</v>
      </c>
      <c r="F52" s="2">
        <v>618092220</v>
      </c>
      <c r="G52" s="2">
        <v>817013500</v>
      </c>
      <c r="H52" s="5">
        <f>(Акции[[#This Row],[ВТБ - цена]]-B51)/B51</f>
        <v>-4.1902276352037165E-2</v>
      </c>
      <c r="I52" s="5">
        <f>(Акции[[#This Row],[Газпром - цена]]-C51)/C51</f>
        <v>-0.10547396528704947</v>
      </c>
      <c r="J52" s="5">
        <f>(Акции[[#This Row],[Сбербанк - цена]]-D51)/D51</f>
        <v>-9.4076655052264743E-2</v>
      </c>
      <c r="K52" s="5">
        <f>LN(Акции[[#This Row],[ВТБ - объем]])</f>
        <v>25.642638694726948</v>
      </c>
      <c r="L52" s="5">
        <f>LN(Акции[[#This Row],[Газпром - объем]])</f>
        <v>20.242148227590246</v>
      </c>
      <c r="M52" s="5">
        <f>LN(Акции[[#This Row],[Сбербанк - объем]])</f>
        <v>20.521166176555568</v>
      </c>
      <c r="N52" s="5">
        <f>Акции[[#This Row],[ВТБ - цена]]*1000</f>
        <v>66.08</v>
      </c>
      <c r="O52" s="5">
        <f>(Акции[[#This Row],[ВТБ - цена]]-AVERAGE(Акции[ВТБ - цена]))/_xlfn.STDEV.S(Акции[ВТБ - цена])</f>
        <v>0.52427468508269759</v>
      </c>
      <c r="P52" s="5">
        <f>(Акции[[#This Row],[Газпром - цена]]-AVERAGE(Акции[Газпром - цена]))/_xlfn.STDEV.S(Акции[Газпром - цена])</f>
        <v>-0.38338412826742391</v>
      </c>
      <c r="Q52" s="5">
        <f>(Акции[[#This Row],[Сбербанк - цена]]-AVERAGE(Акции[Сбербанк - цена]))/_xlfn.STDEV.S(Акции[Сбербанк - цена])</f>
        <v>1.4792150435072096</v>
      </c>
      <c r="R52" s="5">
        <f>(Акции[[#This Row],[ВТБ - цена]]-MIN(Акции[ВТБ - цена]))/(MAX(Акции[ВТБ - цена])-MIN(Акции[ВТБ - цена]))</f>
        <v>0.66429755981994787</v>
      </c>
      <c r="S52" s="5">
        <f>(Акции[[#This Row],[Газпром - цена]]-MIN(Акции[Газпром - цена]))/(MAX(Акции[Газпром - цена])-MIN(Акции[Газпром - цена]))</f>
        <v>0.41940373926225372</v>
      </c>
      <c r="T52" s="5">
        <f>(Акции[[#This Row],[Сбербанк - цена]]-MIN(Акции[Сбербанк - цена]))/(MAX(Акции[Сбербанк - цена])-MIN(Акции[Сбербанк - цена]))</f>
        <v>0.85316455696202531</v>
      </c>
      <c r="U52" s="5">
        <f>Акции[[#This Row],[ВТБ - цена]]*Акции[[#This Row],[ВТБ - объем]]</f>
        <v>9047456857.6000004</v>
      </c>
      <c r="V52" s="5">
        <f>Акции[[#This Row],[Газпром - цена]]*Акции[[#This Row],[Газпром - объем]]</f>
        <v>82824357480</v>
      </c>
      <c r="W52" s="5">
        <f>Акции[[#This Row],[Сбербанк - цена]]*Акции[[#This Row],[Сбербанк - объем]]</f>
        <v>127454106000</v>
      </c>
    </row>
    <row r="53" spans="1:23" x14ac:dyDescent="0.35">
      <c r="A53" s="1">
        <v>42795</v>
      </c>
      <c r="B53" s="3">
        <v>6.6250000000000003E-2</v>
      </c>
      <c r="C53" s="4">
        <v>127.9</v>
      </c>
      <c r="D53" s="4">
        <v>159.80000000000001</v>
      </c>
      <c r="E53" s="2">
        <v>266410390000</v>
      </c>
      <c r="F53" s="2">
        <v>754410290</v>
      </c>
      <c r="G53" s="2">
        <v>980688220</v>
      </c>
      <c r="H53" s="5">
        <f>(Акции[[#This Row],[ВТБ - цена]]-B52)/B52</f>
        <v>2.5726392251816509E-3</v>
      </c>
      <c r="I53" s="5">
        <f>(Акции[[#This Row],[Газпром - цена]]-C52)/C52</f>
        <v>-4.5522388059701449E-2</v>
      </c>
      <c r="J53" s="5">
        <f>(Акции[[#This Row],[Сбербанк - цена]]-D52)/D52</f>
        <v>2.4358974358974432E-2</v>
      </c>
      <c r="K53" s="5">
        <f>LN(Акции[[#This Row],[ВТБ - объем]])</f>
        <v>26.308303776353608</v>
      </c>
      <c r="L53" s="5">
        <f>LN(Акции[[#This Row],[Газпром - объем]])</f>
        <v>20.441446929169288</v>
      </c>
      <c r="M53" s="5">
        <f>LN(Акции[[#This Row],[Сбербанк - объем]])</f>
        <v>20.703765148462121</v>
      </c>
      <c r="N53" s="5">
        <f>Акции[[#This Row],[ВТБ - цена]]*1000</f>
        <v>66.25</v>
      </c>
      <c r="O53" s="5">
        <f>(Акции[[#This Row],[ВТБ - цена]]-AVERAGE(Акции[ВТБ - цена]))/_xlfn.STDEV.S(Акции[ВТБ - цена])</f>
        <v>0.53737310379728176</v>
      </c>
      <c r="P53" s="5">
        <f>(Акции[[#This Row],[Газпром - цена]]-AVERAGE(Акции[Газпром - цена]))/_xlfn.STDEV.S(Акции[Газпром - цена])</f>
        <v>-0.9672510697004868</v>
      </c>
      <c r="Q53" s="5">
        <f>(Акции[[#This Row],[Сбербанк - цена]]-AVERAGE(Акции[Сбербанк - цена]))/_xlfn.STDEV.S(Акции[Сбербанк - цена])</f>
        <v>1.5925620482914677</v>
      </c>
      <c r="R53" s="5">
        <f>(Акции[[#This Row],[ВТБ - цена]]-MIN(Акции[ВТБ - цена]))/(MAX(Акции[ВТБ - цена])-MIN(Акции[ВТБ - цена]))</f>
        <v>0.66832504145936988</v>
      </c>
      <c r="S53" s="5">
        <f>(Акции[[#This Row],[Газпром - цена]]-MIN(Акции[Газпром - цена]))/(MAX(Акции[Газпром - цена])-MIN(Акции[Газпром - цена]))</f>
        <v>0.31665824490483424</v>
      </c>
      <c r="T53" s="5">
        <f>(Акции[[#This Row],[Сбербанк - цена]]-MIN(Акции[Сбербанк - цена]))/(MAX(Акции[Сбербанк - цена])-MIN(Акции[Сбербанк - цена]))</f>
        <v>0.88523206751054861</v>
      </c>
      <c r="U53" s="5">
        <f>Акции[[#This Row],[ВТБ - цена]]*Акции[[#This Row],[ВТБ - объем]]</f>
        <v>17649688337.5</v>
      </c>
      <c r="V53" s="5">
        <f>Акции[[#This Row],[Газпром - цена]]*Акции[[#This Row],[Газпром - объем]]</f>
        <v>96489076091</v>
      </c>
      <c r="W53" s="5">
        <f>Акции[[#This Row],[Сбербанк - цена]]*Акции[[#This Row],[Сбербанк - объем]]</f>
        <v>156713977556</v>
      </c>
    </row>
    <row r="54" spans="1:23" x14ac:dyDescent="0.35">
      <c r="A54" s="1">
        <v>42826</v>
      </c>
      <c r="B54" s="3">
        <v>6.6710000000000005E-2</v>
      </c>
      <c r="C54" s="4">
        <v>136.75</v>
      </c>
      <c r="D54" s="4">
        <v>165.2</v>
      </c>
      <c r="E54" s="2">
        <v>207910220000</v>
      </c>
      <c r="F54" s="2">
        <v>750182400</v>
      </c>
      <c r="G54" s="2">
        <v>965518550</v>
      </c>
      <c r="H54" s="5">
        <f>(Акции[[#This Row],[ВТБ - цена]]-B53)/B53</f>
        <v>6.9433962264151255E-3</v>
      </c>
      <c r="I54" s="5">
        <f>(Акции[[#This Row],[Газпром - цена]]-C53)/C53</f>
        <v>6.9194683346364305E-2</v>
      </c>
      <c r="J54" s="5">
        <f>(Акции[[#This Row],[Сбербанк - цена]]-D53)/D53</f>
        <v>3.3792240300375323E-2</v>
      </c>
      <c r="K54" s="5">
        <f>LN(Акции[[#This Row],[ВТБ - объем]])</f>
        <v>26.060372188851311</v>
      </c>
      <c r="L54" s="5">
        <f>LN(Акции[[#This Row],[Газпром - объем]])</f>
        <v>20.435826934926304</v>
      </c>
      <c r="M54" s="5">
        <f>LN(Акции[[#This Row],[Сбербанк - объем]])</f>
        <v>20.688175872491364</v>
      </c>
      <c r="N54" s="5">
        <f>Акции[[#This Row],[ВТБ - цена]]*1000</f>
        <v>66.710000000000008</v>
      </c>
      <c r="O54" s="5">
        <f>(Акции[[#This Row],[ВТБ - цена]]-AVERAGE(Акции[ВТБ - цена]))/_xlfn.STDEV.S(Акции[ВТБ - цена])</f>
        <v>0.57281588384850879</v>
      </c>
      <c r="P54" s="5">
        <f>(Акции[[#This Row],[Газпром - цена]]-AVERAGE(Акции[Газпром - цена]))/_xlfn.STDEV.S(Акции[Газпром - цена])</f>
        <v>-0.12016542516235434</v>
      </c>
      <c r="Q54" s="5">
        <f>(Акции[[#This Row],[Сбербанк - цена]]-AVERAGE(Акции[Сбербанк - цена]))/_xlfn.STDEV.S(Акции[Сбербанк - цена])</f>
        <v>1.7536341077217281</v>
      </c>
      <c r="R54" s="5">
        <f>(Акции[[#This Row],[ВТБ - цена]]-MIN(Акции[ВТБ - цена]))/(MAX(Акции[ВТБ - цена])-MIN(Акции[ВТБ - цена]))</f>
        <v>0.67922293295427638</v>
      </c>
      <c r="S54" s="5">
        <f>(Акции[[#This Row],[Газпром - цена]]-MIN(Акции[Газпром - цена]))/(MAX(Акции[Газпром - цена])-MIN(Акции[Газпром - цена]))</f>
        <v>0.4657234293414183</v>
      </c>
      <c r="T54" s="5">
        <f>(Акции[[#This Row],[Сбербанк - цена]]-MIN(Акции[Сбербанк - цена]))/(MAX(Акции[Сбербанк - цена])-MIN(Акции[Сбербанк - цена]))</f>
        <v>0.93080168776371297</v>
      </c>
      <c r="U54" s="5">
        <f>Акции[[#This Row],[ВТБ - цена]]*Акции[[#This Row],[ВТБ - объем]]</f>
        <v>13869690776.200001</v>
      </c>
      <c r="V54" s="5">
        <f>Акции[[#This Row],[Газпром - цена]]*Акции[[#This Row],[Газпром - объем]]</f>
        <v>102587443200</v>
      </c>
      <c r="W54" s="5">
        <f>Акции[[#This Row],[Сбербанк - цена]]*Акции[[#This Row],[Сбербанк - объем]]</f>
        <v>159503664460</v>
      </c>
    </row>
    <row r="55" spans="1:23" x14ac:dyDescent="0.35">
      <c r="A55" s="1">
        <v>42856</v>
      </c>
      <c r="B55" s="3">
        <v>6.615E-2</v>
      </c>
      <c r="C55" s="4">
        <v>120.28</v>
      </c>
      <c r="D55" s="4">
        <v>155.93</v>
      </c>
      <c r="E55" s="2">
        <v>168505230000</v>
      </c>
      <c r="F55" s="2">
        <v>683155600</v>
      </c>
      <c r="G55" s="2">
        <v>825457660</v>
      </c>
      <c r="H55" s="5">
        <f>(Акции[[#This Row],[ВТБ - цена]]-B54)/B54</f>
        <v>-8.3945435466947216E-3</v>
      </c>
      <c r="I55" s="5">
        <f>(Акции[[#This Row],[Газпром - цена]]-C54)/C54</f>
        <v>-0.12043875685557585</v>
      </c>
      <c r="J55" s="5">
        <f>(Акции[[#This Row],[Сбербанк - цена]]-D54)/D54</f>
        <v>-5.6113801452784398E-2</v>
      </c>
      <c r="K55" s="5">
        <f>LN(Акции[[#This Row],[ВТБ - объем]])</f>
        <v>25.85023262483281</v>
      </c>
      <c r="L55" s="5">
        <f>LN(Акции[[#This Row],[Газпром - объем]])</f>
        <v>20.342233210036405</v>
      </c>
      <c r="M55" s="5">
        <f>LN(Акции[[#This Row],[Сбербанк - объем]])</f>
        <v>20.531448529881878</v>
      </c>
      <c r="N55" s="5">
        <f>Акции[[#This Row],[ВТБ - цена]]*1000</f>
        <v>66.150000000000006</v>
      </c>
      <c r="O55" s="5">
        <f>(Акции[[#This Row],[ВТБ - цена]]-AVERAGE(Акции[ВТБ - цена]))/_xlfn.STDEV.S(Акции[ВТБ - цена])</f>
        <v>0.52966815161223224</v>
      </c>
      <c r="P55" s="5">
        <f>(Акции[[#This Row],[Газпром - цена]]-AVERAGE(Акции[Газпром - цена]))/_xlfn.STDEV.S(Акции[Газпром - цена])</f>
        <v>-1.6966061670316255</v>
      </c>
      <c r="Q55" s="5">
        <f>(Акции[[#This Row],[Сбербанк - цена]]-AVERAGE(Акции[Сбербанк - цена]))/_xlfn.STDEV.S(Акции[Сбербанк - цена])</f>
        <v>1.4771270723664471</v>
      </c>
      <c r="R55" s="5">
        <f>(Акции[[#This Row],[ВТБ - цена]]-MIN(Акции[ВТБ - цена]))/(MAX(Акции[ВТБ - цена])-MIN(Акции[ВТБ - цена]))</f>
        <v>0.66595593461265101</v>
      </c>
      <c r="S55" s="5">
        <f>(Акции[[#This Row],[Газпром - цена]]-MIN(Акции[Газпром - цена]))/(MAX(Акции[Газпром - цена])-MIN(Акции[Газпром - цена]))</f>
        <v>0.18831059457638549</v>
      </c>
      <c r="T55" s="5">
        <f>(Акции[[#This Row],[Сбербанк - цена]]-MIN(Акции[Сбербанк - цена]))/(MAX(Акции[Сбербанк - цена])-MIN(Акции[Сбербанк - цена]))</f>
        <v>0.85257383966244726</v>
      </c>
      <c r="U55" s="5">
        <f>Акции[[#This Row],[ВТБ - цена]]*Акции[[#This Row],[ВТБ - объем]]</f>
        <v>11146620964.5</v>
      </c>
      <c r="V55" s="5">
        <f>Акции[[#This Row],[Газпром - цена]]*Акции[[#This Row],[Газпром - объем]]</f>
        <v>82169955568</v>
      </c>
      <c r="W55" s="5">
        <f>Акции[[#This Row],[Сбербанк - цена]]*Акции[[#This Row],[Сбербанк - объем]]</f>
        <v>128713612923.8</v>
      </c>
    </row>
    <row r="56" spans="1:23" x14ac:dyDescent="0.35">
      <c r="A56" s="1">
        <v>42887</v>
      </c>
      <c r="B56" s="3">
        <v>6.4000000000000001E-2</v>
      </c>
      <c r="C56" s="4">
        <v>118.49</v>
      </c>
      <c r="D56" s="4">
        <v>145.59</v>
      </c>
      <c r="E56" s="2">
        <v>252186300000</v>
      </c>
      <c r="F56" s="2">
        <v>682977210</v>
      </c>
      <c r="G56" s="2">
        <v>1249106940</v>
      </c>
      <c r="H56" s="5">
        <f>(Акции[[#This Row],[ВТБ - цена]]-B55)/B55</f>
        <v>-3.2501889644746776E-2</v>
      </c>
      <c r="I56" s="5">
        <f>(Акции[[#This Row],[Газпром - цена]]-C55)/C55</f>
        <v>-1.4881942135018342E-2</v>
      </c>
      <c r="J56" s="5">
        <f>(Акции[[#This Row],[Сбербанк - цена]]-D55)/D55</f>
        <v>-6.6311806579875607E-2</v>
      </c>
      <c r="K56" s="5">
        <f>LN(Акции[[#This Row],[ВТБ - объем]])</f>
        <v>26.253433937035044</v>
      </c>
      <c r="L56" s="5">
        <f>LN(Акции[[#This Row],[Газпром - объем]])</f>
        <v>20.341972049482017</v>
      </c>
      <c r="M56" s="5">
        <f>LN(Акции[[#This Row],[Сбербанк - объем]])</f>
        <v>20.945694684921023</v>
      </c>
      <c r="N56" s="5">
        <f>Акции[[#This Row],[ВТБ - цена]]*1000</f>
        <v>64</v>
      </c>
      <c r="O56" s="5">
        <f>(Акции[[#This Row],[ВТБ - цена]]-AVERAGE(Акции[ВТБ - цена]))/_xlfn.STDEV.S(Акции[ВТБ - цена])</f>
        <v>0.36401167963367198</v>
      </c>
      <c r="P56" s="5">
        <f>(Акции[[#This Row],[Газпром - цена]]-AVERAGE(Акции[Газпром - цена]))/_xlfn.STDEV.S(Акции[Газпром - цена])</f>
        <v>-1.867937613780017</v>
      </c>
      <c r="Q56" s="5">
        <f>(Акции[[#This Row],[Сбербанк - цена]]-AVERAGE(Акции[Сбербанк - цена]))/_xlfn.STDEV.S(Акции[Сбербанк - цена])</f>
        <v>1.1687039067166507</v>
      </c>
      <c r="R56" s="5">
        <f>(Акции[[#This Row],[ВТБ - цена]]-MIN(Акции[ВТБ - цена]))/(MAX(Акции[ВТБ - цена])-MIN(Акции[ВТБ - цена]))</f>
        <v>0.61502013740819717</v>
      </c>
      <c r="S56" s="5">
        <f>(Акции[[#This Row],[Газпром - цена]]-MIN(Акции[Газпром - цена]))/(MAX(Акции[Газпром - цена])-MIN(Акции[Газпром - цена]))</f>
        <v>0.15816068721576554</v>
      </c>
      <c r="T56" s="5">
        <f>(Акции[[#This Row],[Сбербанк - цена]]-MIN(Акции[Сбербанк - цена]))/(MAX(Акции[Сбербанк - цена])-MIN(Акции[Сбербанк - цена]))</f>
        <v>0.76531645569620255</v>
      </c>
      <c r="U56" s="5">
        <f>Акции[[#This Row],[ВТБ - цена]]*Акции[[#This Row],[ВТБ - объем]]</f>
        <v>16139923200</v>
      </c>
      <c r="V56" s="5">
        <f>Акции[[#This Row],[Газпром - цена]]*Акции[[#This Row],[Газпром - объем]]</f>
        <v>80925969612.899994</v>
      </c>
      <c r="W56" s="5">
        <f>Акции[[#This Row],[Сбербанк - цена]]*Акции[[#This Row],[Сбербанк - объем]]</f>
        <v>181857479394.60001</v>
      </c>
    </row>
    <row r="57" spans="1:23" x14ac:dyDescent="0.35">
      <c r="A57" s="1">
        <v>42917</v>
      </c>
      <c r="B57" s="3">
        <v>5.969E-2</v>
      </c>
      <c r="C57" s="4">
        <v>116.1</v>
      </c>
      <c r="D57" s="4">
        <v>164.53</v>
      </c>
      <c r="E57" s="2">
        <v>179099730000</v>
      </c>
      <c r="F57" s="2">
        <v>572372360</v>
      </c>
      <c r="G57" s="2">
        <v>1056892340</v>
      </c>
      <c r="H57" s="5">
        <f>(Акции[[#This Row],[ВТБ - цена]]-B56)/B56</f>
        <v>-6.7343750000000022E-2</v>
      </c>
      <c r="I57" s="5">
        <f>(Акции[[#This Row],[Газпром - цена]]-C56)/C56</f>
        <v>-2.0170478521394215E-2</v>
      </c>
      <c r="J57" s="5">
        <f>(Акции[[#This Row],[Сбербанк - цена]]-D56)/D56</f>
        <v>0.13009135242805137</v>
      </c>
      <c r="K57" s="5">
        <f>LN(Акции[[#This Row],[ВТБ - объем]])</f>
        <v>25.911208638474253</v>
      </c>
      <c r="L57" s="5">
        <f>LN(Акции[[#This Row],[Газпром - объем]])</f>
        <v>20.165300316570118</v>
      </c>
      <c r="M57" s="5">
        <f>LN(Акции[[#This Row],[Сбербанк - объем]])</f>
        <v>20.778598684342374</v>
      </c>
      <c r="N57" s="5">
        <f>Акции[[#This Row],[ВТБ - цена]]*1000</f>
        <v>59.69</v>
      </c>
      <c r="O57" s="5">
        <f>(Акции[[#This Row],[ВТБ - цена]]-AVERAGE(Акции[ВТБ - цена]))/_xlfn.STDEV.S(Акции[ВТБ - цена])</f>
        <v>3.1928240458046285E-2</v>
      </c>
      <c r="P57" s="5">
        <f>(Акции[[#This Row],[Газпром - цена]]-AVERAGE(Акции[Газпром - цена]))/_xlfn.STDEV.S(Акции[Газпром - цена])</f>
        <v>-2.0966985957513322</v>
      </c>
      <c r="Q57" s="5">
        <f>(Акции[[#This Row],[Сбербанк - цена]]-AVERAGE(Акции[Сбербанк - цена]))/_xlfn.STDEV.S(Акции[Сбербанк - цена])</f>
        <v>1.7336492410887148</v>
      </c>
      <c r="R57" s="5">
        <f>(Акции[[#This Row],[ВТБ - цена]]-MIN(Акции[ВТБ - цена]))/(MAX(Акции[ВТБ - цена])-MIN(Акции[ВТБ - цена]))</f>
        <v>0.51291163231461745</v>
      </c>
      <c r="S57" s="5">
        <f>(Акции[[#This Row],[Газпром - цена]]-MIN(Акции[Газпром - цена]))/(MAX(Акции[Газпром - цена])-MIN(Акции[Газпром - цена]))</f>
        <v>0.11790466565605524</v>
      </c>
      <c r="T57" s="5">
        <f>(Акции[[#This Row],[Сбербанк - цена]]-MIN(Акции[Сбербанк - цена]))/(MAX(Акции[Сбербанк - цена])-MIN(Акции[Сбербанк - цена]))</f>
        <v>0.9251476793248945</v>
      </c>
      <c r="U57" s="5">
        <f>Акции[[#This Row],[ВТБ - цена]]*Акции[[#This Row],[ВТБ - объем]]</f>
        <v>10690462883.700001</v>
      </c>
      <c r="V57" s="5">
        <f>Акции[[#This Row],[Газпром - цена]]*Акции[[#This Row],[Газпром - объем]]</f>
        <v>66452430996</v>
      </c>
      <c r="W57" s="5">
        <f>Акции[[#This Row],[Сбербанк - цена]]*Акции[[#This Row],[Сбербанк - объем]]</f>
        <v>173890496700.20001</v>
      </c>
    </row>
    <row r="58" spans="1:23" x14ac:dyDescent="0.35">
      <c r="A58" s="1">
        <v>42948</v>
      </c>
      <c r="B58" s="3">
        <v>6.1990000000000003E-2</v>
      </c>
      <c r="C58" s="4">
        <v>118.68</v>
      </c>
      <c r="D58" s="4">
        <v>173.4</v>
      </c>
      <c r="E58" s="2">
        <v>69594480000</v>
      </c>
      <c r="F58" s="2">
        <v>146516160</v>
      </c>
      <c r="G58" s="2">
        <v>329303440</v>
      </c>
      <c r="H58" s="5">
        <f>(Акции[[#This Row],[ВТБ - цена]]-B57)/B57</f>
        <v>3.8532417490366955E-2</v>
      </c>
      <c r="I58" s="5">
        <f>(Акции[[#This Row],[Газпром - цена]]-C57)/C57</f>
        <v>2.2222222222222331E-2</v>
      </c>
      <c r="J58" s="5">
        <f>(Акции[[#This Row],[Сбербанк - цена]]-D57)/D57</f>
        <v>5.3911140825381419E-2</v>
      </c>
      <c r="K58" s="5">
        <f>LN(Акции[[#This Row],[ВТБ - объем]])</f>
        <v>24.965951090796725</v>
      </c>
      <c r="L58" s="5">
        <f>LN(Акции[[#This Row],[Газпром - объем]])</f>
        <v>18.802646287505244</v>
      </c>
      <c r="M58" s="5">
        <f>LN(Акции[[#This Row],[Сбербанк - объем]])</f>
        <v>19.612490193693485</v>
      </c>
      <c r="N58" s="5">
        <f>Акции[[#This Row],[ВТБ - цена]]*1000</f>
        <v>61.99</v>
      </c>
      <c r="O58" s="5">
        <f>(Акции[[#This Row],[ВТБ - цена]]-AVERAGE(Акции[ВТБ - цена]))/_xlfn.STDEV.S(Акции[ВТБ - цена])</f>
        <v>0.20914214071418086</v>
      </c>
      <c r="P58" s="5">
        <f>(Акции[[#This Row],[Газпром - цена]]-AVERAGE(Акции[Газпром - цена]))/_xlfn.STDEV.S(Акции[Газпром - цена])</f>
        <v>-1.8497515942927565</v>
      </c>
      <c r="Q58" s="5">
        <f>(Акции[[#This Row],[Сбербанк - цена]]-AVERAGE(Акции[Сбербанк - цена]))/_xlfn.STDEV.S(Акции[Сбербанк - цена])</f>
        <v>1.9982250127824956</v>
      </c>
      <c r="R58" s="5">
        <f>(Акции[[#This Row],[ВТБ - цена]]-MIN(Акции[ВТБ - цена]))/(MAX(Акции[ВТБ - цена])-MIN(Акции[ВТБ - цена]))</f>
        <v>0.5674010897891496</v>
      </c>
      <c r="S58" s="5">
        <f>(Акции[[#This Row],[Газпром - цена]]-MIN(Акции[Газпром - цена]))/(MAX(Акции[Газпром - цена])-MIN(Акции[Газпром - цена]))</f>
        <v>0.16136095671214437</v>
      </c>
      <c r="T58" s="5">
        <f>(Акции[[#This Row],[Сбербанк - цена]]-MIN(Акции[Сбербанк - цена]))/(MAX(Акции[Сбербанк - цена])-MIN(Акции[Сбербанк - цена]))</f>
        <v>1</v>
      </c>
      <c r="U58" s="5">
        <f>Акции[[#This Row],[ВТБ - цена]]*Акции[[#This Row],[ВТБ - объем]]</f>
        <v>4314161815.1999998</v>
      </c>
      <c r="V58" s="5">
        <f>Акции[[#This Row],[Газпром - цена]]*Акции[[#This Row],[Газпром - объем]]</f>
        <v>17388537868.799999</v>
      </c>
      <c r="W58" s="5">
        <f>Акции[[#This Row],[Сбербанк - цена]]*Акции[[#This Row],[Сбербанк - объем]]</f>
        <v>57101216496</v>
      </c>
    </row>
  </sheetData>
  <conditionalFormatting sqref="B1:B1048576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{581C6118-CA90-4A84-B940-0DD4D9DEA6F2}</x14:id>
        </ext>
      </extLst>
    </cfRule>
  </conditionalFormatting>
  <conditionalFormatting sqref="C1:C1048576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{886389B5-0EA6-46D6-94A6-5FF7B2511007}</x14:id>
        </ext>
      </extLst>
    </cfRule>
  </conditionalFormatting>
  <conditionalFormatting sqref="D1:D1048576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{9F3A1E92-DB59-4F3F-BAB8-F9327E17A369}</x14:id>
        </ext>
      </extLst>
    </cfRule>
  </conditionalFormatting>
  <conditionalFormatting sqref="E1:E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J1048576">
    <cfRule type="iconSet" priority="9">
      <iconSet iconSet="5Arrows">
        <cfvo type="percent" val="0"/>
        <cfvo type="num" val="-0.1"/>
        <cfvo type="num" val="-0.05"/>
        <cfvo type="num" val="0.05"/>
        <cfvo type="num" val="0.1"/>
      </iconSet>
    </cfRule>
  </conditionalFormatting>
  <conditionalFormatting sqref="U1:U1048576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{3D3FECE9-4C49-411E-AF0F-9B66DA29A49A}</x14:id>
        </ext>
      </extLst>
    </cfRule>
  </conditionalFormatting>
  <conditionalFormatting sqref="V1:V1048576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{ACE40C70-4E68-46E3-9DEA-1DF99EB39F9A}</x14:id>
        </ext>
      </extLst>
    </cfRule>
  </conditionalFormatting>
  <conditionalFormatting sqref="W1:W1048576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{360D3190-1F09-4287-AC84-076ECA0AE8A4}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1C6118-CA90-4A84-B940-0DD4D9DEA6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886389B5-0EA6-46D6-94A6-5FF7B25110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9F3A1E92-DB59-4F3F-BAB8-F9327E17A3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3D3FECE9-4C49-411E-AF0F-9B66DA29A49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U1:U1048576</xm:sqref>
        </x14:conditionalFormatting>
        <x14:conditionalFormatting xmlns:xm="http://schemas.microsoft.com/office/excel/2006/main">
          <x14:cfRule type="dataBar" id="{ACE40C70-4E68-46E3-9DEA-1DF99EB39F9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360D3190-1F09-4287-AC84-076ECA0AE8A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W1:W1048576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62" zoomScaleNormal="62" workbookViewId="0">
      <selection activeCell="AI15" sqref="AI1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L20" sqref="L2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="70" zoomScaleNormal="70" workbookViewId="0">
      <selection activeCell="Y14" sqref="Y1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4"/>
  <sheetViews>
    <sheetView zoomScale="85" zoomScaleNormal="85" workbookViewId="0"/>
  </sheetViews>
  <sheetFormatPr defaultRowHeight="14.5" x14ac:dyDescent="0.35"/>
  <cols>
    <col min="1" max="1" width="24.54296875" bestFit="1" customWidth="1"/>
    <col min="2" max="2" width="12.7265625" bestFit="1" customWidth="1"/>
    <col min="3" max="3" width="15.453125" bestFit="1" customWidth="1"/>
    <col min="4" max="4" width="16.54296875" bestFit="1" customWidth="1"/>
    <col min="5" max="5" width="12.26953125" bestFit="1" customWidth="1"/>
    <col min="6" max="6" width="16.81640625" bestFit="1" customWidth="1"/>
    <col min="7" max="8" width="18.1796875" bestFit="1" customWidth="1"/>
    <col min="9" max="9" width="22.7265625" bestFit="1" customWidth="1"/>
    <col min="10" max="11" width="23.81640625" bestFit="1" customWidth="1"/>
    <col min="12" max="12" width="28.453125" bestFit="1" customWidth="1"/>
    <col min="13" max="13" width="29.54296875" bestFit="1" customWidth="1"/>
  </cols>
  <sheetData>
    <row r="1" spans="1:13" x14ac:dyDescent="0.35">
      <c r="B1" s="8" t="s">
        <v>2</v>
      </c>
      <c r="C1" s="8" t="s">
        <v>4</v>
      </c>
      <c r="D1" s="8" t="s">
        <v>1</v>
      </c>
      <c r="E1" s="8" t="s">
        <v>3</v>
      </c>
      <c r="F1" s="8" t="s">
        <v>5</v>
      </c>
      <c r="G1" s="8" t="s">
        <v>0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spans="1:13" x14ac:dyDescent="0.35">
      <c r="A2" s="6" t="s">
        <v>13</v>
      </c>
      <c r="B2" s="6">
        <v>5.9275614035087722E-2</v>
      </c>
      <c r="C2" s="6">
        <v>138.00543859649125</v>
      </c>
      <c r="D2" s="6">
        <v>106.40877192982457</v>
      </c>
      <c r="E2" s="6">
        <v>603220561403.50879</v>
      </c>
      <c r="F2" s="6">
        <v>777164205.26315784</v>
      </c>
      <c r="G2" s="6">
        <v>1948336739.8245614</v>
      </c>
      <c r="H2" s="6">
        <v>6.5263181785447212E-3</v>
      </c>
      <c r="I2" s="6">
        <v>-1.1539381315978871E-3</v>
      </c>
      <c r="J2" s="6">
        <v>1.5489169507783942E-2</v>
      </c>
      <c r="K2" s="6">
        <v>26.8861740988057</v>
      </c>
      <c r="L2" s="6">
        <v>20.410620758524225</v>
      </c>
      <c r="M2" s="6">
        <v>21.281813311520857</v>
      </c>
    </row>
    <row r="3" spans="1:13" x14ac:dyDescent="0.35">
      <c r="A3" s="6" t="s">
        <v>14</v>
      </c>
      <c r="B3" s="6">
        <v>1.7190662904244432E-3</v>
      </c>
      <c r="C3" s="6">
        <v>1.3838165521524131</v>
      </c>
      <c r="D3" s="6">
        <v>4.4405434148236127</v>
      </c>
      <c r="E3" s="6">
        <v>56237704020.545967</v>
      </c>
      <c r="F3" s="6">
        <v>36760860.288519062</v>
      </c>
      <c r="G3" s="6">
        <v>121548403.24231303</v>
      </c>
      <c r="H3" s="6">
        <v>1.2627465100303964E-2</v>
      </c>
      <c r="I3" s="6">
        <v>9.0605755863529189E-3</v>
      </c>
      <c r="J3" s="6">
        <v>1.255825102029307E-2</v>
      </c>
      <c r="K3" s="6">
        <v>9.4954018210465646E-2</v>
      </c>
      <c r="L3" s="6">
        <v>4.8456013085422765E-2</v>
      </c>
      <c r="M3" s="6">
        <v>6.4223593856017974E-2</v>
      </c>
    </row>
    <row r="4" spans="1:13" x14ac:dyDescent="0.35">
      <c r="A4" s="6" t="s">
        <v>15</v>
      </c>
      <c r="B4" s="6">
        <v>6.5500000000000003E-2</v>
      </c>
      <c r="C4" s="6">
        <v>138.75</v>
      </c>
      <c r="D4" s="6">
        <v>98.86</v>
      </c>
      <c r="E4" s="6">
        <v>435810560000</v>
      </c>
      <c r="F4" s="6">
        <v>731620780</v>
      </c>
      <c r="G4" s="6">
        <v>1723351580</v>
      </c>
      <c r="H4" s="6">
        <v>-8.5926492485955182E-3</v>
      </c>
      <c r="I4" s="6">
        <v>-3.2099336091483115E-3</v>
      </c>
      <c r="J4" s="6">
        <v>6.3603673552366877E-3</v>
      </c>
      <c r="K4" s="6">
        <v>26.800473490462117</v>
      </c>
      <c r="L4" s="6">
        <v>20.410772877576793</v>
      </c>
      <c r="M4" s="6">
        <v>21.267536824750323</v>
      </c>
    </row>
    <row r="5" spans="1:13" x14ac:dyDescent="0.35">
      <c r="A5" s="6" t="s">
        <v>16</v>
      </c>
      <c r="B5" s="6">
        <v>6.8000000000000005E-2</v>
      </c>
      <c r="C5" s="6" t="e">
        <v>#N/A</v>
      </c>
      <c r="D5" s="6">
        <v>84.5</v>
      </c>
      <c r="E5" s="6" t="e">
        <v>#N/A</v>
      </c>
      <c r="F5" s="6" t="e">
        <v>#N/A</v>
      </c>
      <c r="G5" s="6" t="e">
        <v>#N/A</v>
      </c>
      <c r="H5" s="6" t="e">
        <v>#N/A</v>
      </c>
      <c r="I5" s="6" t="e">
        <v>#N/A</v>
      </c>
      <c r="J5" s="6" t="e">
        <v>#N/A</v>
      </c>
      <c r="K5" s="6" t="e">
        <v>#N/A</v>
      </c>
      <c r="L5" s="6" t="e">
        <v>#N/A</v>
      </c>
      <c r="M5" s="6" t="e">
        <v>#N/A</v>
      </c>
    </row>
    <row r="6" spans="1:13" x14ac:dyDescent="0.35">
      <c r="A6" s="6" t="s">
        <v>17</v>
      </c>
      <c r="B6" s="6">
        <v>1.2978665875959609E-2</v>
      </c>
      <c r="C6" s="6">
        <v>10.447585857537929</v>
      </c>
      <c r="D6" s="6">
        <v>33.525367584550075</v>
      </c>
      <c r="E6" s="6">
        <v>424585354374.88226</v>
      </c>
      <c r="F6" s="6">
        <v>277538408.87643826</v>
      </c>
      <c r="G6" s="6">
        <v>917670320.3509897</v>
      </c>
      <c r="H6" s="6">
        <v>9.4495296137564952E-2</v>
      </c>
      <c r="I6" s="6">
        <v>6.7803139142202068E-2</v>
      </c>
      <c r="J6" s="6">
        <v>9.3977345390081901E-2</v>
      </c>
      <c r="K6" s="6">
        <v>0.71688711645269942</v>
      </c>
      <c r="L6" s="6">
        <v>0.36583487618825483</v>
      </c>
      <c r="M6" s="6">
        <v>0.48487750045100747</v>
      </c>
    </row>
    <row r="7" spans="1:13" x14ac:dyDescent="0.35">
      <c r="A7" s="6" t="s">
        <v>18</v>
      </c>
      <c r="B7" s="6">
        <v>1.6844576791979839E-4</v>
      </c>
      <c r="C7" s="6">
        <v>109.15205025062654</v>
      </c>
      <c r="D7" s="6">
        <v>1123.9502716792008</v>
      </c>
      <c r="E7" s="6">
        <v>1.8027272314964436E+23</v>
      </c>
      <c r="F7" s="6">
        <v>7.7027568401665024E+16</v>
      </c>
      <c r="G7" s="6">
        <v>8.42118816853088E+17</v>
      </c>
      <c r="H7" s="6">
        <v>8.9293609921260973E-3</v>
      </c>
      <c r="I7" s="6">
        <v>4.5972656775368137E-3</v>
      </c>
      <c r="J7" s="6">
        <v>8.8317414465667477E-3</v>
      </c>
      <c r="K7" s="6">
        <v>0.51392713773586629</v>
      </c>
      <c r="L7" s="6">
        <v>0.13383515663567574</v>
      </c>
      <c r="M7" s="6">
        <v>0.23510619044361677</v>
      </c>
    </row>
    <row r="8" spans="1:13" x14ac:dyDescent="0.35">
      <c r="A8" s="6" t="s">
        <v>19</v>
      </c>
      <c r="B8" s="6">
        <v>-1.3883961986924829</v>
      </c>
      <c r="C8" s="6">
        <v>1.1333640111546286</v>
      </c>
      <c r="D8" s="6">
        <v>-0.78439985890231823</v>
      </c>
      <c r="E8" s="6">
        <v>0.94634517129594542</v>
      </c>
      <c r="F8" s="6">
        <v>6.7725903280564639</v>
      </c>
      <c r="G8" s="6">
        <v>1.3437115905872554</v>
      </c>
      <c r="H8" s="6">
        <v>7.3125977193643505</v>
      </c>
      <c r="I8" s="6">
        <v>-1.9414017098777769E-3</v>
      </c>
      <c r="J8" s="6">
        <v>0.57793513512990602</v>
      </c>
      <c r="K8" s="6">
        <v>-0.33944234742421608</v>
      </c>
      <c r="L8" s="6">
        <v>6.2101721784206605</v>
      </c>
      <c r="M8" s="6">
        <v>1.389189627566183</v>
      </c>
    </row>
    <row r="9" spans="1:13" x14ac:dyDescent="0.35">
      <c r="A9" s="6" t="s">
        <v>20</v>
      </c>
      <c r="B9" s="6">
        <v>-0.25259674574272473</v>
      </c>
      <c r="C9" s="6">
        <v>-0.23213715432763429</v>
      </c>
      <c r="D9" s="6">
        <v>0.65436571016756018</v>
      </c>
      <c r="E9" s="6">
        <v>1.19641281183655</v>
      </c>
      <c r="F9" s="6">
        <v>1.7090995445270856</v>
      </c>
      <c r="G9" s="6">
        <v>1.0799915846875816</v>
      </c>
      <c r="H9" s="6">
        <v>2.1536085298527263</v>
      </c>
      <c r="I9" s="6">
        <v>0.16049303633420189</v>
      </c>
      <c r="J9" s="6">
        <v>0.13806153267933877</v>
      </c>
      <c r="K9" s="6">
        <v>-0.14443318073460848</v>
      </c>
      <c r="L9" s="6">
        <v>-1.0973336285351338</v>
      </c>
      <c r="M9" s="6">
        <v>-0.5036761008930043</v>
      </c>
    </row>
    <row r="10" spans="1:13" x14ac:dyDescent="0.35">
      <c r="A10" s="6" t="s">
        <v>21</v>
      </c>
      <c r="B10" s="6">
        <v>4.2210000000000004E-2</v>
      </c>
      <c r="C10" s="6">
        <v>59.370000000000005</v>
      </c>
      <c r="D10" s="6">
        <v>118.5</v>
      </c>
      <c r="E10" s="6">
        <v>1832375520000</v>
      </c>
      <c r="F10" s="6">
        <v>1891798280</v>
      </c>
      <c r="G10" s="6">
        <v>4569288270</v>
      </c>
      <c r="H10" s="6">
        <v>0.57665192920654662</v>
      </c>
      <c r="I10" s="6">
        <v>0.31517151424338447</v>
      </c>
      <c r="J10" s="6">
        <v>0.47444735139392913</v>
      </c>
      <c r="K10" s="6">
        <v>3.3079602162599677</v>
      </c>
      <c r="L10" s="6">
        <v>2.6327427608586049</v>
      </c>
      <c r="M10" s="6">
        <v>2.6997234009380016</v>
      </c>
    </row>
    <row r="11" spans="1:13" x14ac:dyDescent="0.35">
      <c r="A11" s="6" t="s">
        <v>22</v>
      </c>
      <c r="B11" s="6">
        <v>3.8039999999999997E-2</v>
      </c>
      <c r="C11" s="6">
        <v>109.1</v>
      </c>
      <c r="D11" s="6">
        <v>54.9</v>
      </c>
      <c r="E11" s="6">
        <v>69594480000</v>
      </c>
      <c r="F11" s="6">
        <v>146516160</v>
      </c>
      <c r="G11" s="6">
        <v>329303440</v>
      </c>
      <c r="H11" s="6">
        <v>-0.14196242171189979</v>
      </c>
      <c r="I11" s="6">
        <v>-0.1363447498070873</v>
      </c>
      <c r="J11" s="6">
        <v>-0.24013840830449829</v>
      </c>
      <c r="K11" s="6">
        <v>24.965951090796725</v>
      </c>
      <c r="L11" s="6">
        <v>18.802646287505244</v>
      </c>
      <c r="M11" s="6">
        <v>19.612490193693485</v>
      </c>
    </row>
    <row r="12" spans="1:13" x14ac:dyDescent="0.35">
      <c r="A12" s="6" t="s">
        <v>23</v>
      </c>
      <c r="B12" s="6">
        <v>8.0250000000000002E-2</v>
      </c>
      <c r="C12" s="6">
        <v>168.47</v>
      </c>
      <c r="D12" s="6">
        <v>173.4</v>
      </c>
      <c r="E12" s="6">
        <v>1901970000000</v>
      </c>
      <c r="F12" s="6">
        <v>2038314440</v>
      </c>
      <c r="G12" s="6">
        <v>4898591710</v>
      </c>
      <c r="H12" s="6">
        <v>0.4346895074946468</v>
      </c>
      <c r="I12" s="6">
        <v>0.17882676443629716</v>
      </c>
      <c r="J12" s="6">
        <v>0.23430894308943084</v>
      </c>
      <c r="K12" s="6">
        <v>28.273911307056693</v>
      </c>
      <c r="L12" s="6">
        <v>21.435389048363849</v>
      </c>
      <c r="M12" s="6">
        <v>22.312213594631487</v>
      </c>
    </row>
    <row r="13" spans="1:13" x14ac:dyDescent="0.35">
      <c r="A13" s="6" t="s">
        <v>24</v>
      </c>
      <c r="B13" s="6">
        <v>3.3787100000000003</v>
      </c>
      <c r="C13" s="6">
        <v>7866.3100000000013</v>
      </c>
      <c r="D13" s="6">
        <v>6065.3</v>
      </c>
      <c r="E13" s="6">
        <v>34383572000000</v>
      </c>
      <c r="F13" s="6">
        <v>44298359700</v>
      </c>
      <c r="G13" s="6">
        <v>111055194170</v>
      </c>
      <c r="H13" s="6">
        <v>0.36547381799850437</v>
      </c>
      <c r="I13" s="6">
        <v>-6.4620535369481674E-2</v>
      </c>
      <c r="J13" s="6">
        <v>0.8673934924359008</v>
      </c>
      <c r="K13" s="6">
        <v>1532.5119236319249</v>
      </c>
      <c r="L13" s="6">
        <v>1163.4053832358809</v>
      </c>
      <c r="M13" s="6">
        <v>1213.0633587566888</v>
      </c>
    </row>
    <row r="14" spans="1:13" ht="15" thickBot="1" x14ac:dyDescent="0.4">
      <c r="A14" s="7" t="s">
        <v>25</v>
      </c>
      <c r="B14" s="7">
        <v>57</v>
      </c>
      <c r="C14" s="7">
        <v>57</v>
      </c>
      <c r="D14" s="7">
        <v>57</v>
      </c>
      <c r="E14" s="7">
        <v>57</v>
      </c>
      <c r="F14" s="7">
        <v>57</v>
      </c>
      <c r="G14" s="7">
        <v>57</v>
      </c>
      <c r="H14" s="7">
        <v>56</v>
      </c>
      <c r="I14" s="7">
        <v>56</v>
      </c>
      <c r="J14" s="7">
        <v>56</v>
      </c>
      <c r="K14" s="7">
        <v>57</v>
      </c>
      <c r="L14" s="7">
        <v>57</v>
      </c>
      <c r="M14" s="7">
        <v>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6" zoomScaleNormal="100" workbookViewId="0">
      <selection activeCell="P17" sqref="P1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abSelected="1" topLeftCell="A5" zoomScale="70" zoomScaleNormal="70" workbookViewId="0">
      <selection activeCell="Z5" sqref="Z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A7" zoomScale="70" zoomScaleNormal="70" workbookViewId="0">
      <selection activeCell="A49" sqref="A49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9D426F04-28FE-444E-83D5-82C31E28790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</vt:lpstr>
      <vt:lpstr>Гистограммы</vt:lpstr>
      <vt:lpstr>Графики</vt:lpstr>
      <vt:lpstr>Диаграммы рассеяния</vt:lpstr>
      <vt:lpstr>Описательная статистика</vt:lpstr>
      <vt:lpstr>Диаграммы размаха цен, объемов</vt:lpstr>
      <vt:lpstr>Диаграмма размаха доходностей</vt:lpstr>
      <vt:lpstr>Преобразования признаков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Соловьев Владимир Игоревич</cp:lastModifiedBy>
  <dcterms:created xsi:type="dcterms:W3CDTF">2017-08-10T13:47:17Z</dcterms:created>
  <dcterms:modified xsi:type="dcterms:W3CDTF">2018-04-22T13:03:47Z</dcterms:modified>
</cp:coreProperties>
</file>