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166925"/>
  <mc:AlternateContent xmlns:mc="http://schemas.openxmlformats.org/markup-compatibility/2006">
    <mc:Choice Requires="x15">
      <x15ac:absPath xmlns:x15ac="http://schemas.microsoft.com/office/spreadsheetml/2010/11/ac" url="https://d.docs.live.net/a81685cd5063f9d2/Dokumenty/Models stocks/"/>
    </mc:Choice>
  </mc:AlternateContent>
  <xr:revisionPtr revIDLastSave="1423" documentId="8_{D6015129-0F40-44B1-A518-A119E55A17EF}" xr6:coauthVersionLast="47" xr6:coauthVersionMax="47" xr10:uidLastSave="{CC81BEFC-8435-4CEB-B0F7-1EF5086F186D}"/>
  <bookViews>
    <workbookView xWindow="24" yWindow="1536" windowWidth="23016" windowHeight="11700" activeTab="3" xr2:uid="{7B7D447F-E43B-4078-8602-EB7D4BFD1B34}"/>
  </bookViews>
  <sheets>
    <sheet name="By sector" sheetId="3" r:id="rId1"/>
    <sheet name="Consumer staples" sheetId="2" r:id="rId2"/>
    <sheet name="Consumer discretionary" sheetId="4" r:id="rId3"/>
    <sheet name="Industrials" sheetId="5" r:id="rId4"/>
    <sheet name="Energy" sheetId="10" r:id="rId5"/>
    <sheet name="Communication services" sheetId="6" r:id="rId6"/>
    <sheet name="Tech" sheetId="8" r:id="rId7"/>
    <sheet name="Financials" sheetId="7" r:id="rId8"/>
    <sheet name="Real estate" sheetId="9" r:id="rId9"/>
    <sheet name="Healthcare" sheetId="11" r:id="rId10"/>
    <sheet name="Materials" sheetId="12" r:id="rId11"/>
    <sheet name="Utilities" sheetId="13" r:id="rId12"/>
  </sheets>
  <definedNames>
    <definedName name="_xlnm._FilterDatabase" localSheetId="0" hidden="1">'By sector'!$B$2:$C$13</definedName>
    <definedName name="_xlnm._FilterDatabase" localSheetId="2" hidden="1">'Consumer discretionary'!$A$2:$W$20</definedName>
    <definedName name="_xlnm._FilterDatabase" localSheetId="6" hidden="1">Tech!$A$2:$N$18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7" i="12" l="1" a="1"/>
  <c r="S7" i="12" s="1"/>
  <c r="R7" i="12" a="1"/>
  <c r="R7" i="12" s="1"/>
  <c r="G7" i="12" a="1"/>
  <c r="G7" i="12" s="1"/>
  <c r="F7" i="12" a="1"/>
  <c r="F7" i="12" s="1"/>
  <c r="E7" i="12" a="1"/>
  <c r="E7" i="12" s="1"/>
  <c r="D7" i="12" a="1"/>
  <c r="D7" i="12" s="1"/>
  <c r="B7" i="12" a="1"/>
  <c r="B7" i="12" s="1"/>
  <c r="Q6" i="11" a="1"/>
  <c r="Q6" i="11" s="1"/>
  <c r="R6" i="11" a="1"/>
  <c r="R6" i="11" s="1"/>
  <c r="R8" i="11" a="1"/>
  <c r="R8" i="11" s="1"/>
  <c r="Q8" i="11" a="1"/>
  <c r="Q8" i="11" s="1"/>
  <c r="G8" i="11" a="1"/>
  <c r="G8" i="11" s="1"/>
  <c r="F8" i="11" a="1"/>
  <c r="F8" i="11" s="1"/>
  <c r="E8" i="11" a="1"/>
  <c r="E8" i="11" s="1"/>
  <c r="D8" i="11" a="1"/>
  <c r="D8" i="11" s="1"/>
  <c r="B8" i="11" a="1"/>
  <c r="B8" i="11" s="1"/>
  <c r="S25" i="4" a="1"/>
  <c r="S25" i="4" s="1"/>
  <c r="R25" i="4" a="1"/>
  <c r="R25" i="4" s="1"/>
  <c r="G25" i="4" a="1"/>
  <c r="G25" i="4" s="1"/>
  <c r="F25" i="4" a="1"/>
  <c r="F25" i="4" s="1"/>
  <c r="E25" i="4" a="1"/>
  <c r="E25" i="4" s="1"/>
  <c r="D25" i="4" a="1"/>
  <c r="D25" i="4" s="1"/>
  <c r="B25" i="4" a="1"/>
  <c r="B25" i="4" s="1"/>
  <c r="R12" i="9" a="1"/>
  <c r="R12" i="9" s="1"/>
  <c r="Q12" i="9" a="1"/>
  <c r="Q12" i="9" s="1"/>
  <c r="G12" i="9" a="1"/>
  <c r="G12" i="9" s="1"/>
  <c r="F12" i="9" a="1"/>
  <c r="F12" i="9" s="1"/>
  <c r="E12" i="9" a="1"/>
  <c r="E12" i="9" s="1"/>
  <c r="D12" i="9" a="1"/>
  <c r="D12" i="9" s="1"/>
  <c r="B12" i="9" a="1"/>
  <c r="B12" i="9" s="1"/>
  <c r="G7" i="11" a="1"/>
  <c r="G7" i="11" s="1"/>
  <c r="E7" i="11" a="1"/>
  <c r="E7" i="11" s="1"/>
  <c r="B7" i="11" a="1"/>
  <c r="B7" i="11" s="1"/>
  <c r="R7" i="11" a="1"/>
  <c r="R7" i="11" s="1"/>
  <c r="Q7" i="11" a="1"/>
  <c r="Q7" i="11" s="1"/>
  <c r="F7" i="11" a="1"/>
  <c r="F7" i="11" s="1"/>
  <c r="D7" i="11" a="1"/>
  <c r="D7" i="11" s="1"/>
  <c r="M5" i="12"/>
  <c r="S12" i="9" l="1"/>
  <c r="T7" i="12"/>
  <c r="S7" i="11"/>
  <c r="T25" i="4"/>
  <c r="S8" i="11"/>
  <c r="S6" i="12" a="1"/>
  <c r="S6" i="12" s="1"/>
  <c r="R6" i="12" a="1"/>
  <c r="R6" i="12" s="1"/>
  <c r="G6" i="12" a="1"/>
  <c r="G6" i="12" s="1"/>
  <c r="F6" i="12" a="1"/>
  <c r="F6" i="12" s="1"/>
  <c r="E6" i="12" a="1"/>
  <c r="E6" i="12" s="1"/>
  <c r="D6" i="12" a="1"/>
  <c r="D6" i="12" s="1"/>
  <c r="B6" i="12" a="1"/>
  <c r="B6" i="12" s="1"/>
  <c r="S5" i="12" a="1"/>
  <c r="S5" i="12" s="1"/>
  <c r="R5" i="12" a="1"/>
  <c r="R5" i="12" s="1"/>
  <c r="G5" i="12" a="1"/>
  <c r="G5" i="12" s="1"/>
  <c r="F5" i="12" a="1"/>
  <c r="F5" i="12" s="1"/>
  <c r="E5" i="12" a="1"/>
  <c r="E5" i="12" s="1"/>
  <c r="D5" i="12" a="1"/>
  <c r="D5" i="12" s="1"/>
  <c r="B5" i="12" a="1"/>
  <c r="B5" i="12" s="1"/>
  <c r="R19" i="7" a="1"/>
  <c r="R19" i="7" s="1"/>
  <c r="Q19" i="7" a="1"/>
  <c r="Q19" i="7" s="1"/>
  <c r="G19" i="7" a="1"/>
  <c r="G19" i="7" s="1"/>
  <c r="F19" i="7" a="1"/>
  <c r="F19" i="7" s="1"/>
  <c r="E19" i="7" a="1"/>
  <c r="E19" i="7" s="1"/>
  <c r="D19" i="7" a="1"/>
  <c r="D19" i="7" s="1"/>
  <c r="S4" i="12" a="1"/>
  <c r="S4" i="12" s="1"/>
  <c r="R4" i="12" a="1"/>
  <c r="R4" i="12" s="1"/>
  <c r="E4" i="12" a="1"/>
  <c r="E4" i="12" s="1"/>
  <c r="D4" i="12" a="1"/>
  <c r="D4" i="12" s="1"/>
  <c r="B4" i="12" a="1"/>
  <c r="B4" i="12" s="1"/>
  <c r="R18" i="7" a="1"/>
  <c r="R18" i="7" s="1"/>
  <c r="Q18" i="7" a="1"/>
  <c r="Q18" i="7" s="1"/>
  <c r="G18" i="7" a="1"/>
  <c r="G18" i="7" s="1"/>
  <c r="F18" i="7" a="1"/>
  <c r="F18" i="7" s="1"/>
  <c r="E18" i="7" a="1"/>
  <c r="E18" i="7" s="1"/>
  <c r="D18" i="7" a="1"/>
  <c r="D18" i="7" s="1"/>
  <c r="B18" i="7" a="1"/>
  <c r="B18" i="7" s="1"/>
  <c r="S43" i="8" a="1"/>
  <c r="S43" i="8" s="1"/>
  <c r="R43" i="8" a="1"/>
  <c r="R43" i="8" s="1"/>
  <c r="G43" i="8" a="1"/>
  <c r="G43" i="8" s="1"/>
  <c r="F43" i="8" a="1"/>
  <c r="F43" i="8" s="1"/>
  <c r="E43" i="8" a="1"/>
  <c r="E43" i="8" s="1"/>
  <c r="D43" i="8" a="1"/>
  <c r="D43" i="8" s="1"/>
  <c r="B43" i="8" a="1"/>
  <c r="B43" i="8" s="1"/>
  <c r="M40" i="8"/>
  <c r="M39" i="8"/>
  <c r="S24" i="4" a="1"/>
  <c r="S24" i="4" s="1"/>
  <c r="R24" i="4" a="1"/>
  <c r="R24" i="4" s="1"/>
  <c r="G24" i="4" a="1"/>
  <c r="G24" i="4" s="1"/>
  <c r="F24" i="4" a="1"/>
  <c r="F24" i="4" s="1"/>
  <c r="E24" i="4" a="1"/>
  <c r="E24" i="4" s="1"/>
  <c r="D24" i="4" a="1"/>
  <c r="D24" i="4" s="1"/>
  <c r="B24" i="4" a="1"/>
  <c r="B24" i="4" s="1"/>
  <c r="T6" i="12" l="1"/>
  <c r="T5" i="12"/>
  <c r="S19" i="7"/>
  <c r="T4" i="12"/>
  <c r="S18" i="7"/>
  <c r="T43" i="8"/>
  <c r="T24" i="4"/>
  <c r="S42" i="8" a="1"/>
  <c r="S42" i="8" s="1"/>
  <c r="R42" i="8" a="1"/>
  <c r="R42" i="8" s="1"/>
  <c r="G42" i="8" a="1"/>
  <c r="G42" i="8" s="1"/>
  <c r="F42" i="8" a="1"/>
  <c r="F42" i="8" s="1"/>
  <c r="E42" i="8" a="1"/>
  <c r="E42" i="8" s="1"/>
  <c r="D42" i="8" a="1"/>
  <c r="D42" i="8" s="1"/>
  <c r="B42" i="8" a="1"/>
  <c r="B42" i="8" s="1"/>
  <c r="S41" i="8" a="1"/>
  <c r="S41" i="8" s="1"/>
  <c r="R41" i="8" a="1"/>
  <c r="R41" i="8" s="1"/>
  <c r="G41" i="8" a="1"/>
  <c r="G41" i="8" s="1"/>
  <c r="F41" i="8" a="1"/>
  <c r="F41" i="8" s="1"/>
  <c r="E41" i="8" a="1"/>
  <c r="E41" i="8" s="1"/>
  <c r="D41" i="8" a="1"/>
  <c r="D41" i="8" s="1"/>
  <c r="B41" i="8" a="1"/>
  <c r="B41" i="8" s="1"/>
  <c r="S40" i="8" a="1"/>
  <c r="S40" i="8" s="1"/>
  <c r="R40" i="8" a="1"/>
  <c r="R40" i="8" s="1"/>
  <c r="G40" i="8" a="1"/>
  <c r="G40" i="8" s="1"/>
  <c r="F40" i="8" a="1"/>
  <c r="F40" i="8" s="1"/>
  <c r="E40" i="8" a="1"/>
  <c r="E40" i="8" s="1"/>
  <c r="D40" i="8" a="1"/>
  <c r="D40" i="8" s="1"/>
  <c r="B40" i="8" a="1"/>
  <c r="B40" i="8" s="1"/>
  <c r="S39" i="8" a="1"/>
  <c r="S39" i="8" s="1"/>
  <c r="R39" i="8" a="1"/>
  <c r="R39" i="8" s="1"/>
  <c r="G39" i="8" a="1"/>
  <c r="G39" i="8" s="1"/>
  <c r="F39" i="8" a="1"/>
  <c r="F39" i="8" s="1"/>
  <c r="E39" i="8" a="1"/>
  <c r="E39" i="8" s="1"/>
  <c r="D39" i="8" a="1"/>
  <c r="D39" i="8" s="1"/>
  <c r="B39" i="8" a="1"/>
  <c r="B39" i="8" s="1"/>
  <c r="M18" i="4"/>
  <c r="T42" i="8" l="1"/>
  <c r="T41" i="8"/>
  <c r="T40" i="8"/>
  <c r="T39" i="8"/>
  <c r="M38" i="8"/>
  <c r="S38" i="8" a="1"/>
  <c r="S38" i="8" s="1"/>
  <c r="R38" i="8" a="1"/>
  <c r="R38" i="8" s="1"/>
  <c r="G38" i="8" a="1"/>
  <c r="G38" i="8" s="1"/>
  <c r="F38" i="8" a="1"/>
  <c r="F38" i="8" s="1"/>
  <c r="E38" i="8" a="1"/>
  <c r="E38" i="8" s="1"/>
  <c r="D38" i="8" a="1"/>
  <c r="D38" i="8" s="1"/>
  <c r="B38" i="8" a="1"/>
  <c r="B38" i="8" s="1"/>
  <c r="S23" i="4" a="1"/>
  <c r="S23" i="4" s="1"/>
  <c r="R23" i="4" a="1"/>
  <c r="R23" i="4" s="1"/>
  <c r="G23" i="4" a="1"/>
  <c r="G23" i="4" s="1"/>
  <c r="F23" i="4" a="1"/>
  <c r="F23" i="4" s="1"/>
  <c r="E23" i="4" a="1"/>
  <c r="E23" i="4" s="1"/>
  <c r="D23" i="4" a="1"/>
  <c r="D23" i="4" s="1"/>
  <c r="B23" i="4" a="1"/>
  <c r="B23" i="4" s="1"/>
  <c r="T38" i="8" l="1"/>
  <c r="T23" i="4"/>
  <c r="M23" i="8"/>
  <c r="M6" i="8" l="1"/>
  <c r="L7" i="5"/>
  <c r="M22" i="4" l="1"/>
  <c r="S22" i="4" a="1"/>
  <c r="S22" i="4" s="1"/>
  <c r="R22" i="4" a="1"/>
  <c r="R22" i="4" s="1"/>
  <c r="G22" i="4" a="1"/>
  <c r="G22" i="4" s="1"/>
  <c r="F22" i="4" a="1"/>
  <c r="F22" i="4" s="1"/>
  <c r="E22" i="4" a="1"/>
  <c r="E22" i="4" s="1"/>
  <c r="D22" i="4" a="1"/>
  <c r="D22" i="4" s="1"/>
  <c r="B22" i="4" a="1"/>
  <c r="B22" i="4" s="1"/>
  <c r="M32" i="8"/>
  <c r="S32" i="8" a="1"/>
  <c r="S32" i="8" s="1"/>
  <c r="R32" i="8" a="1"/>
  <c r="R32" i="8" s="1"/>
  <c r="G32" i="8" a="1"/>
  <c r="G32" i="8" s="1"/>
  <c r="F32" i="8" a="1"/>
  <c r="F32" i="8" s="1"/>
  <c r="E32" i="8" a="1"/>
  <c r="E32" i="8" s="1"/>
  <c r="B32" i="8" a="1"/>
  <c r="B32" i="8" s="1"/>
  <c r="S37" i="8" a="1"/>
  <c r="S37" i="8" s="1"/>
  <c r="R37" i="8" a="1"/>
  <c r="R37" i="8" s="1"/>
  <c r="G37" i="8" a="1"/>
  <c r="G37" i="8" s="1"/>
  <c r="F37" i="8" a="1"/>
  <c r="F37" i="8" s="1"/>
  <c r="E37" i="8" a="1"/>
  <c r="E37" i="8" s="1"/>
  <c r="D37" i="8" a="1"/>
  <c r="D37" i="8" s="1"/>
  <c r="B37" i="8" a="1"/>
  <c r="B37" i="8" s="1"/>
  <c r="M36" i="8"/>
  <c r="S36" i="8" a="1"/>
  <c r="S36" i="8" s="1"/>
  <c r="R36" i="8" a="1"/>
  <c r="R36" i="8" s="1"/>
  <c r="G36" i="8" a="1"/>
  <c r="G36" i="8" s="1"/>
  <c r="F36" i="8" a="1"/>
  <c r="F36" i="8" s="1"/>
  <c r="E36" i="8" a="1"/>
  <c r="E36" i="8" s="1"/>
  <c r="D36" i="8" a="1"/>
  <c r="D36" i="8" s="1"/>
  <c r="B36" i="8" a="1"/>
  <c r="B36" i="8" s="1"/>
  <c r="T22" i="4" l="1"/>
  <c r="T32" i="8"/>
  <c r="T37" i="8"/>
  <c r="T36" i="8"/>
  <c r="H8" i="2" l="1" a="1"/>
  <c r="H8" i="2" s="1"/>
  <c r="G8" i="2" a="1"/>
  <c r="G8" i="2" s="1"/>
  <c r="F8" i="2" a="1"/>
  <c r="F8" i="2" s="1"/>
  <c r="E8" i="2" a="1"/>
  <c r="E8" i="2" s="1"/>
  <c r="D8" i="2" a="1"/>
  <c r="D8" i="2" s="1"/>
  <c r="B8" i="2" a="1"/>
  <c r="B8" i="2" s="1"/>
  <c r="M16" i="2" l="1"/>
  <c r="S16" i="2" a="1"/>
  <c r="S16" i="2" s="1"/>
  <c r="R16" i="2" a="1"/>
  <c r="R16" i="2" s="1"/>
  <c r="H16" i="2" a="1"/>
  <c r="H16" i="2" s="1"/>
  <c r="G16" i="2" a="1"/>
  <c r="G16" i="2" s="1"/>
  <c r="F16" i="2" a="1"/>
  <c r="F16" i="2" s="1"/>
  <c r="E16" i="2" a="1"/>
  <c r="E16" i="2" s="1"/>
  <c r="D16" i="2" a="1"/>
  <c r="D16" i="2" s="1"/>
  <c r="B16" i="2" a="1"/>
  <c r="B16" i="2" s="1"/>
  <c r="L3" i="11"/>
  <c r="Q3" i="11" a="1"/>
  <c r="Q3" i="11" s="1"/>
  <c r="Q4" i="11" a="1"/>
  <c r="Q4" i="11" s="1"/>
  <c r="Q5" i="11" a="1"/>
  <c r="Q5" i="11" s="1"/>
  <c r="T16" i="2" l="1"/>
  <c r="R17" i="7" a="1"/>
  <c r="R17" i="7" s="1"/>
  <c r="Q17" i="7" a="1"/>
  <c r="Q17" i="7" s="1"/>
  <c r="L17" i="7"/>
  <c r="G17" i="7" a="1"/>
  <c r="G17" i="7" s="1"/>
  <c r="F17" i="7" a="1"/>
  <c r="F17" i="7" s="1"/>
  <c r="E17" i="7" a="1"/>
  <c r="E17" i="7" s="1"/>
  <c r="D17" i="7" a="1"/>
  <c r="D17" i="7" s="1"/>
  <c r="B17" i="7" a="1"/>
  <c r="B17" i="7" s="1"/>
  <c r="S17" i="7" l="1"/>
  <c r="M12" i="8" l="1"/>
  <c r="L15" i="10" l="1"/>
  <c r="L9" i="10" l="1"/>
  <c r="M3" i="8" l="1"/>
  <c r="M9" i="2" l="1"/>
  <c r="M10" i="2" l="1"/>
  <c r="S21" i="4" a="1"/>
  <c r="S21" i="4" s="1"/>
  <c r="R21" i="4" a="1"/>
  <c r="R21" i="4" s="1"/>
  <c r="G21" i="4" a="1"/>
  <c r="G21" i="4" s="1"/>
  <c r="F21" i="4" a="1"/>
  <c r="F21" i="4" s="1"/>
  <c r="E21" i="4" a="1"/>
  <c r="E21" i="4" s="1"/>
  <c r="B21" i="4" a="1"/>
  <c r="B21" i="4" s="1"/>
  <c r="M10" i="8"/>
  <c r="T21" i="4" l="1"/>
  <c r="S15" i="4" a="1"/>
  <c r="S15" i="4" s="1"/>
  <c r="R15" i="4" a="1"/>
  <c r="R15" i="4" s="1"/>
  <c r="G15" i="4" a="1"/>
  <c r="G15" i="4" s="1"/>
  <c r="F15" i="4" a="1"/>
  <c r="F15" i="4" s="1"/>
  <c r="E15" i="4" a="1"/>
  <c r="E15" i="4" s="1"/>
  <c r="D15" i="4" a="1"/>
  <c r="D15" i="4" s="1"/>
  <c r="B15" i="4" a="1"/>
  <c r="B15" i="4" s="1"/>
  <c r="L11" i="5"/>
  <c r="T15" i="4" l="1"/>
  <c r="M3" i="2"/>
  <c r="M35" i="8" l="1"/>
  <c r="S35" i="8" a="1"/>
  <c r="S35" i="8" s="1"/>
  <c r="R35" i="8" a="1"/>
  <c r="R35" i="8" s="1"/>
  <c r="G35" i="8" a="1"/>
  <c r="G35" i="8" s="1"/>
  <c r="F35" i="8" a="1"/>
  <c r="F35" i="8" s="1"/>
  <c r="E35" i="8" a="1"/>
  <c r="E35" i="8" s="1"/>
  <c r="D35" i="8" a="1"/>
  <c r="D35" i="8" s="1"/>
  <c r="B35" i="8" a="1"/>
  <c r="B35" i="8" s="1"/>
  <c r="R30" i="5" a="1"/>
  <c r="R30" i="5" s="1"/>
  <c r="Q30" i="5" a="1"/>
  <c r="Q30" i="5" s="1"/>
  <c r="G30" i="5" a="1"/>
  <c r="G30" i="5" s="1"/>
  <c r="F30" i="5" a="1"/>
  <c r="F30" i="5" s="1"/>
  <c r="E30" i="5" a="1"/>
  <c r="E30" i="5" s="1"/>
  <c r="D30" i="5" a="1"/>
  <c r="D30" i="5" s="1"/>
  <c r="B30" i="5" a="1"/>
  <c r="B30" i="5" s="1"/>
  <c r="E8" i="4" a="1"/>
  <c r="E8" i="4" s="1"/>
  <c r="D8" i="4" a="1"/>
  <c r="D8" i="4" s="1"/>
  <c r="B8" i="4" a="1"/>
  <c r="B8" i="4" s="1"/>
  <c r="L25" i="5"/>
  <c r="T35" i="8" l="1"/>
  <c r="S30" i="5"/>
  <c r="T8" i="4"/>
  <c r="L29" i="5"/>
  <c r="R29" i="5" a="1"/>
  <c r="R29" i="5" s="1"/>
  <c r="Q29" i="5" a="1"/>
  <c r="Q29" i="5" s="1"/>
  <c r="G29" i="5" a="1"/>
  <c r="G29" i="5" s="1"/>
  <c r="F29" i="5" a="1"/>
  <c r="F29" i="5" s="1"/>
  <c r="E29" i="5" a="1"/>
  <c r="E29" i="5" s="1"/>
  <c r="D29" i="5" a="1"/>
  <c r="D29" i="5" s="1"/>
  <c r="B29" i="5" a="1"/>
  <c r="B29" i="5" s="1"/>
  <c r="M30" i="8"/>
  <c r="S29" i="5" l="1"/>
  <c r="L4" i="5"/>
  <c r="R28" i="5" a="1"/>
  <c r="R28" i="5" s="1"/>
  <c r="Q28" i="5" a="1"/>
  <c r="Q28" i="5" s="1"/>
  <c r="G28" i="5" a="1"/>
  <c r="G28" i="5" s="1"/>
  <c r="F28" i="5" a="1"/>
  <c r="F28" i="5" s="1"/>
  <c r="E28" i="5" a="1"/>
  <c r="E28" i="5" s="1"/>
  <c r="D28" i="5" a="1"/>
  <c r="D28" i="5" s="1"/>
  <c r="B28" i="5" a="1"/>
  <c r="B28" i="5" s="1"/>
  <c r="R27" i="5" a="1"/>
  <c r="R27" i="5" s="1"/>
  <c r="Q27" i="5" a="1"/>
  <c r="Q27" i="5" s="1"/>
  <c r="G27" i="5" a="1"/>
  <c r="G27" i="5" s="1"/>
  <c r="F27" i="5" a="1"/>
  <c r="F27" i="5" s="1"/>
  <c r="E27" i="5" a="1"/>
  <c r="E27" i="5" s="1"/>
  <c r="D27" i="5" a="1"/>
  <c r="D27" i="5" s="1"/>
  <c r="B27" i="5" a="1"/>
  <c r="B27" i="5" s="1"/>
  <c r="R26" i="5" a="1"/>
  <c r="R26" i="5" s="1"/>
  <c r="Q26" i="5" a="1"/>
  <c r="Q26" i="5" s="1"/>
  <c r="G26" i="5" a="1"/>
  <c r="G26" i="5" s="1"/>
  <c r="F26" i="5" a="1"/>
  <c r="F26" i="5" s="1"/>
  <c r="E26" i="5" a="1"/>
  <c r="E26" i="5" s="1"/>
  <c r="D26" i="5" a="1"/>
  <c r="D26" i="5" s="1"/>
  <c r="B26" i="5" a="1"/>
  <c r="B26" i="5" s="1"/>
  <c r="R25" i="5" a="1"/>
  <c r="R25" i="5" s="1"/>
  <c r="Q25" i="5" a="1"/>
  <c r="Q25" i="5" s="1"/>
  <c r="G25" i="5" a="1"/>
  <c r="G25" i="5" s="1"/>
  <c r="F25" i="5" a="1"/>
  <c r="F25" i="5" s="1"/>
  <c r="E25" i="5" a="1"/>
  <c r="E25" i="5" s="1"/>
  <c r="D25" i="5" a="1"/>
  <c r="D25" i="5" s="1"/>
  <c r="B25" i="5" a="1"/>
  <c r="B25" i="5" s="1"/>
  <c r="R24" i="5" a="1"/>
  <c r="R24" i="5" s="1"/>
  <c r="Q24" i="5" a="1"/>
  <c r="Q24" i="5" s="1"/>
  <c r="G24" i="5" a="1"/>
  <c r="G24" i="5" s="1"/>
  <c r="F24" i="5" a="1"/>
  <c r="F24" i="5" s="1"/>
  <c r="E24" i="5" a="1"/>
  <c r="E24" i="5" s="1"/>
  <c r="D24" i="5" a="1"/>
  <c r="D24" i="5" s="1"/>
  <c r="B24" i="5" a="1"/>
  <c r="B24" i="5" s="1"/>
  <c r="R23" i="5" a="1"/>
  <c r="R23" i="5" s="1"/>
  <c r="Q23" i="5" a="1"/>
  <c r="Q23" i="5" s="1"/>
  <c r="G23" i="5" a="1"/>
  <c r="G23" i="5" s="1"/>
  <c r="F23" i="5" a="1"/>
  <c r="F23" i="5" s="1"/>
  <c r="E23" i="5" a="1"/>
  <c r="E23" i="5" s="1"/>
  <c r="D23" i="5" a="1"/>
  <c r="D23" i="5" s="1"/>
  <c r="B23" i="5" a="1"/>
  <c r="B23" i="5" s="1"/>
  <c r="R22" i="5" a="1"/>
  <c r="R22" i="5" s="1"/>
  <c r="Q22" i="5" a="1"/>
  <c r="Q22" i="5" s="1"/>
  <c r="G22" i="5" a="1"/>
  <c r="G22" i="5" s="1"/>
  <c r="F22" i="5" a="1"/>
  <c r="F22" i="5" s="1"/>
  <c r="E22" i="5" a="1"/>
  <c r="E22" i="5" s="1"/>
  <c r="D22" i="5" a="1"/>
  <c r="D22" i="5" s="1"/>
  <c r="B22" i="5" a="1"/>
  <c r="B22" i="5" s="1"/>
  <c r="R21" i="5" a="1"/>
  <c r="R21" i="5" s="1"/>
  <c r="Q21" i="5" a="1"/>
  <c r="Q21" i="5" s="1"/>
  <c r="G21" i="5" a="1"/>
  <c r="G21" i="5" s="1"/>
  <c r="F21" i="5" a="1"/>
  <c r="F21" i="5" s="1"/>
  <c r="E21" i="5" a="1"/>
  <c r="E21" i="5" s="1"/>
  <c r="D21" i="5" a="1"/>
  <c r="D21" i="5" s="1"/>
  <c r="B21" i="5" a="1"/>
  <c r="B21" i="5" s="1"/>
  <c r="R20" i="5" a="1"/>
  <c r="R20" i="5" s="1"/>
  <c r="Q20" i="5" a="1"/>
  <c r="Q20" i="5" s="1"/>
  <c r="G20" i="5" a="1"/>
  <c r="G20" i="5" s="1"/>
  <c r="F20" i="5" a="1"/>
  <c r="F20" i="5" s="1"/>
  <c r="E20" i="5" a="1"/>
  <c r="E20" i="5" s="1"/>
  <c r="D20" i="5" a="1"/>
  <c r="D20" i="5" s="1"/>
  <c r="B20" i="5" a="1"/>
  <c r="B20" i="5" s="1"/>
  <c r="R19" i="5" a="1"/>
  <c r="R19" i="5" s="1"/>
  <c r="Q19" i="5" a="1"/>
  <c r="Q19" i="5" s="1"/>
  <c r="G19" i="5" a="1"/>
  <c r="G19" i="5" s="1"/>
  <c r="F19" i="5" a="1"/>
  <c r="F19" i="5" s="1"/>
  <c r="E19" i="5" a="1"/>
  <c r="E19" i="5" s="1"/>
  <c r="D19" i="5" a="1"/>
  <c r="D19" i="5" s="1"/>
  <c r="B19" i="5" a="1"/>
  <c r="B19" i="5" s="1"/>
  <c r="R18" i="5" a="1"/>
  <c r="R18" i="5" s="1"/>
  <c r="Q18" i="5" a="1"/>
  <c r="Q18" i="5" s="1"/>
  <c r="G18" i="5" a="1"/>
  <c r="G18" i="5" s="1"/>
  <c r="F18" i="5" a="1"/>
  <c r="F18" i="5" s="1"/>
  <c r="E18" i="5" a="1"/>
  <c r="E18" i="5" s="1"/>
  <c r="D18" i="5" a="1"/>
  <c r="D18" i="5" s="1"/>
  <c r="B18" i="5" a="1"/>
  <c r="B18" i="5" s="1"/>
  <c r="R17" i="5" a="1"/>
  <c r="R17" i="5" s="1"/>
  <c r="Q17" i="5" a="1"/>
  <c r="Q17" i="5" s="1"/>
  <c r="G17" i="5" a="1"/>
  <c r="G17" i="5" s="1"/>
  <c r="F17" i="5" a="1"/>
  <c r="F17" i="5" s="1"/>
  <c r="E17" i="5" a="1"/>
  <c r="E17" i="5" s="1"/>
  <c r="D17" i="5" a="1"/>
  <c r="D17" i="5" s="1"/>
  <c r="B17" i="5" a="1"/>
  <c r="B17" i="5" s="1"/>
  <c r="L3" i="5"/>
  <c r="R16" i="5" a="1"/>
  <c r="R16" i="5" s="1"/>
  <c r="Q16" i="5" a="1"/>
  <c r="Q16" i="5" s="1"/>
  <c r="G16" i="5" a="1"/>
  <c r="G16" i="5" s="1"/>
  <c r="F16" i="5" a="1"/>
  <c r="F16" i="5" s="1"/>
  <c r="E16" i="5" a="1"/>
  <c r="E16" i="5" s="1"/>
  <c r="D16" i="5" a="1"/>
  <c r="D16" i="5" s="1"/>
  <c r="B16" i="5" a="1"/>
  <c r="B16" i="5" s="1"/>
  <c r="B11" i="5" a="1"/>
  <c r="B11" i="5" s="1"/>
  <c r="R15" i="5" a="1"/>
  <c r="R15" i="5" s="1"/>
  <c r="Q15" i="5" a="1"/>
  <c r="Q15" i="5" s="1"/>
  <c r="G15" i="5" a="1"/>
  <c r="G15" i="5" s="1"/>
  <c r="F15" i="5" a="1"/>
  <c r="F15" i="5" s="1"/>
  <c r="E15" i="5" a="1"/>
  <c r="E15" i="5" s="1"/>
  <c r="D15" i="5" a="1"/>
  <c r="D15" i="5" s="1"/>
  <c r="B15" i="5" a="1"/>
  <c r="B15" i="5" s="1"/>
  <c r="R14" i="5" a="1"/>
  <c r="R14" i="5" s="1"/>
  <c r="Q14" i="5" a="1"/>
  <c r="Q14" i="5" s="1"/>
  <c r="G14" i="5" a="1"/>
  <c r="G14" i="5" s="1"/>
  <c r="F14" i="5" a="1"/>
  <c r="F14" i="5" s="1"/>
  <c r="E14" i="5" a="1"/>
  <c r="E14" i="5" s="1"/>
  <c r="D14" i="5" a="1"/>
  <c r="D14" i="5" s="1"/>
  <c r="B14" i="5" a="1"/>
  <c r="B14" i="5" s="1"/>
  <c r="R13" i="5" a="1"/>
  <c r="R13" i="5" s="1"/>
  <c r="Q13" i="5" a="1"/>
  <c r="Q13" i="5" s="1"/>
  <c r="G13" i="5" a="1"/>
  <c r="G13" i="5" s="1"/>
  <c r="F13" i="5" a="1"/>
  <c r="F13" i="5" s="1"/>
  <c r="E13" i="5" a="1"/>
  <c r="E13" i="5" s="1"/>
  <c r="D13" i="5" a="1"/>
  <c r="D13" i="5" s="1"/>
  <c r="B13" i="5" a="1"/>
  <c r="B13" i="5" s="1"/>
  <c r="R4" i="5" a="1"/>
  <c r="R4" i="5" s="1"/>
  <c r="Q4" i="5" a="1"/>
  <c r="Q4" i="5" s="1"/>
  <c r="G4" i="5" a="1"/>
  <c r="G4" i="5" s="1"/>
  <c r="F4" i="5" a="1"/>
  <c r="F4" i="5" s="1"/>
  <c r="E4" i="5" a="1"/>
  <c r="E4" i="5" s="1"/>
  <c r="D4" i="5" a="1"/>
  <c r="D4" i="5" s="1"/>
  <c r="B4" i="5" a="1"/>
  <c r="B4" i="5" s="1"/>
  <c r="B12" i="5" a="1"/>
  <c r="B12" i="5" s="1"/>
  <c r="R12" i="5" a="1"/>
  <c r="R12" i="5" s="1"/>
  <c r="Q12" i="5" a="1"/>
  <c r="Q12" i="5" s="1"/>
  <c r="G12" i="5" a="1"/>
  <c r="G12" i="5" s="1"/>
  <c r="F12" i="5" a="1"/>
  <c r="F12" i="5" s="1"/>
  <c r="E12" i="5" a="1"/>
  <c r="E12" i="5" s="1"/>
  <c r="D12" i="5" a="1"/>
  <c r="D12" i="5" s="1"/>
  <c r="S17" i="5" l="1"/>
  <c r="S27" i="5"/>
  <c r="S20" i="5"/>
  <c r="S21" i="5"/>
  <c r="S28" i="5"/>
  <c r="S24" i="5"/>
  <c r="S19" i="5"/>
  <c r="S18" i="5"/>
  <c r="S25" i="5"/>
  <c r="S26" i="5"/>
  <c r="S23" i="5"/>
  <c r="S22" i="5"/>
  <c r="S15" i="5"/>
  <c r="S13" i="5"/>
  <c r="S16" i="5"/>
  <c r="S14" i="5"/>
  <c r="S4" i="5"/>
  <c r="S12" i="5"/>
  <c r="L5" i="6" l="1"/>
  <c r="S19" i="4" a="1"/>
  <c r="S19" i="4" s="1"/>
  <c r="R19" i="4" a="1"/>
  <c r="R19" i="4" s="1"/>
  <c r="G19" i="4" a="1"/>
  <c r="G19" i="4" s="1"/>
  <c r="F19" i="4" a="1"/>
  <c r="F19" i="4" s="1"/>
  <c r="E19" i="4" a="1"/>
  <c r="E19" i="4" s="1"/>
  <c r="D19" i="4" a="1"/>
  <c r="D19" i="4" s="1"/>
  <c r="B19" i="4" a="1"/>
  <c r="B19" i="4" s="1"/>
  <c r="S3" i="12" a="1"/>
  <c r="S3" i="12" s="1"/>
  <c r="R3" i="12" a="1"/>
  <c r="R3" i="12" s="1"/>
  <c r="G3" i="12" a="1"/>
  <c r="G3" i="12" s="1"/>
  <c r="F3" i="12" a="1"/>
  <c r="F3" i="12" s="1"/>
  <c r="E3" i="12" a="1"/>
  <c r="E3" i="12" s="1"/>
  <c r="D3" i="12" a="1"/>
  <c r="D3" i="12" s="1"/>
  <c r="B3" i="12" a="1"/>
  <c r="B3" i="12" s="1"/>
  <c r="S34" i="8" a="1"/>
  <c r="S34" i="8" s="1"/>
  <c r="R34" i="8" a="1"/>
  <c r="R34" i="8" s="1"/>
  <c r="G34" i="8" a="1"/>
  <c r="G34" i="8" s="1"/>
  <c r="F34" i="8" a="1"/>
  <c r="F34" i="8" s="1"/>
  <c r="E34" i="8" a="1"/>
  <c r="E34" i="8" s="1"/>
  <c r="D34" i="8" a="1"/>
  <c r="D34" i="8" s="1"/>
  <c r="B34" i="8" a="1"/>
  <c r="B34" i="8" s="1"/>
  <c r="R11" i="9" a="1"/>
  <c r="R11" i="9" s="1"/>
  <c r="Q11" i="9" a="1"/>
  <c r="Q11" i="9" s="1"/>
  <c r="G11" i="9" a="1"/>
  <c r="G11" i="9" s="1"/>
  <c r="F11" i="9" a="1"/>
  <c r="F11" i="9" s="1"/>
  <c r="E11" i="9" a="1"/>
  <c r="E11" i="9" s="1"/>
  <c r="D11" i="9" a="1"/>
  <c r="D11" i="9" s="1"/>
  <c r="B11" i="9" a="1"/>
  <c r="B11" i="9" s="1"/>
  <c r="G6" i="11" a="1"/>
  <c r="G6" i="11" s="1"/>
  <c r="F6" i="11" a="1"/>
  <c r="F6" i="11" s="1"/>
  <c r="E6" i="11" a="1"/>
  <c r="E6" i="11" s="1"/>
  <c r="D6" i="11" a="1"/>
  <c r="D6" i="11" s="1"/>
  <c r="B6" i="11" a="1"/>
  <c r="B6" i="11" s="1"/>
  <c r="S33" i="8" a="1"/>
  <c r="S33" i="8" s="1"/>
  <c r="R33" i="8" a="1"/>
  <c r="R33" i="8" s="1"/>
  <c r="G33" i="8" a="1"/>
  <c r="G33" i="8" s="1"/>
  <c r="F33" i="8" a="1"/>
  <c r="F33" i="8" s="1"/>
  <c r="E33" i="8" a="1"/>
  <c r="E33" i="8" s="1"/>
  <c r="D33" i="8" a="1"/>
  <c r="D33" i="8" s="1"/>
  <c r="B33" i="8" a="1"/>
  <c r="B33" i="8" s="1"/>
  <c r="M15" i="2"/>
  <c r="R3" i="2" a="1"/>
  <c r="R3" i="2" s="1"/>
  <c r="R4" i="2" a="1"/>
  <c r="R4" i="2" s="1"/>
  <c r="R5" i="2" a="1"/>
  <c r="R5" i="2" s="1"/>
  <c r="R6" i="2" a="1"/>
  <c r="R6" i="2" s="1"/>
  <c r="R7" i="2" a="1"/>
  <c r="R7" i="2" s="1"/>
  <c r="R8" i="2" a="1"/>
  <c r="R8" i="2" s="1"/>
  <c r="R9" i="2" a="1"/>
  <c r="R9" i="2" s="1"/>
  <c r="R10" i="2" a="1"/>
  <c r="R10" i="2" s="1"/>
  <c r="R11" i="2" a="1"/>
  <c r="R11" i="2" s="1"/>
  <c r="R12" i="2" a="1"/>
  <c r="R12" i="2" s="1"/>
  <c r="R13" i="2" a="1"/>
  <c r="R13" i="2" s="1"/>
  <c r="R14" i="2" a="1"/>
  <c r="R14" i="2" s="1"/>
  <c r="R15" i="2" a="1"/>
  <c r="R15" i="2" s="1"/>
  <c r="S15" i="2" a="1"/>
  <c r="S15" i="2" s="1"/>
  <c r="H15" i="2" a="1"/>
  <c r="H15" i="2" s="1"/>
  <c r="G15" i="2" a="1"/>
  <c r="G15" i="2" s="1"/>
  <c r="F15" i="2" a="1"/>
  <c r="F15" i="2" s="1"/>
  <c r="E15" i="2" a="1"/>
  <c r="E15" i="2" s="1"/>
  <c r="D15" i="2" a="1"/>
  <c r="D15" i="2" s="1"/>
  <c r="B15" i="2" a="1"/>
  <c r="B15" i="2" s="1"/>
  <c r="S31" i="8" a="1"/>
  <c r="S31" i="8" s="1"/>
  <c r="R31" i="8" a="1"/>
  <c r="R31" i="8" s="1"/>
  <c r="G31" i="8" a="1"/>
  <c r="G31" i="8" s="1"/>
  <c r="F31" i="8" a="1"/>
  <c r="F31" i="8" s="1"/>
  <c r="E31" i="8" a="1"/>
  <c r="E31" i="8" s="1"/>
  <c r="D31" i="8" a="1"/>
  <c r="D31" i="8" s="1"/>
  <c r="B31" i="8" a="1"/>
  <c r="B31" i="8" s="1"/>
  <c r="T19" i="4" l="1"/>
  <c r="T33" i="8"/>
  <c r="T3" i="12"/>
  <c r="T34" i="8"/>
  <c r="S11" i="9"/>
  <c r="S6" i="11"/>
  <c r="T15" i="2"/>
  <c r="T31" i="8"/>
  <c r="S30" i="8" l="1" a="1"/>
  <c r="S30" i="8" s="1"/>
  <c r="R30" i="8" a="1"/>
  <c r="R30" i="8" s="1"/>
  <c r="G30" i="8" a="1"/>
  <c r="G30" i="8" s="1"/>
  <c r="F30" i="8" a="1"/>
  <c r="F30" i="8" s="1"/>
  <c r="E30" i="8" a="1"/>
  <c r="E30" i="8" s="1"/>
  <c r="D30" i="8" a="1"/>
  <c r="D30" i="8" s="1"/>
  <c r="B30" i="8" a="1"/>
  <c r="B30" i="8" s="1"/>
  <c r="T30" i="8" l="1"/>
  <c r="R16" i="7" l="1" a="1"/>
  <c r="R16" i="7" s="1"/>
  <c r="Q16" i="7" a="1"/>
  <c r="Q16" i="7" s="1"/>
  <c r="G16" i="7" a="1"/>
  <c r="G16" i="7" s="1"/>
  <c r="F16" i="7" a="1"/>
  <c r="F16" i="7" s="1"/>
  <c r="E16" i="7" a="1"/>
  <c r="E16" i="7" s="1"/>
  <c r="D16" i="7" a="1"/>
  <c r="D16" i="7" s="1"/>
  <c r="B16" i="7" a="1"/>
  <c r="B16" i="7" s="1"/>
  <c r="S29" i="8" a="1"/>
  <c r="S29" i="8" s="1"/>
  <c r="R29" i="8" a="1"/>
  <c r="R29" i="8" s="1"/>
  <c r="G29" i="8" a="1"/>
  <c r="G29" i="8" s="1"/>
  <c r="F29" i="8" a="1"/>
  <c r="F29" i="8" s="1"/>
  <c r="E29" i="8" a="1"/>
  <c r="E29" i="8" s="1"/>
  <c r="D29" i="8" a="1"/>
  <c r="D29" i="8" s="1"/>
  <c r="B29" i="8" a="1"/>
  <c r="B29" i="8" s="1"/>
  <c r="S28" i="8" a="1"/>
  <c r="S28" i="8" s="1"/>
  <c r="R28" i="8" a="1"/>
  <c r="R28" i="8" s="1"/>
  <c r="G28" i="8" a="1"/>
  <c r="G28" i="8" s="1"/>
  <c r="F28" i="8" a="1"/>
  <c r="F28" i="8" s="1"/>
  <c r="E28" i="8" a="1"/>
  <c r="E28" i="8" s="1"/>
  <c r="D28" i="8" a="1"/>
  <c r="D28" i="8" s="1"/>
  <c r="B28" i="8" a="1"/>
  <c r="B28" i="8" s="1"/>
  <c r="S16" i="7" l="1"/>
  <c r="T29" i="8"/>
  <c r="T28" i="8"/>
  <c r="B15" i="7" l="1" a="1"/>
  <c r="B15" i="7" s="1"/>
  <c r="R15" i="7" a="1"/>
  <c r="R15" i="7" s="1"/>
  <c r="Q15" i="7" a="1"/>
  <c r="Q15" i="7" s="1"/>
  <c r="G15" i="7" a="1"/>
  <c r="G15" i="7" s="1"/>
  <c r="F15" i="7" a="1"/>
  <c r="F15" i="7" s="1"/>
  <c r="E15" i="7" a="1"/>
  <c r="E15" i="7" s="1"/>
  <c r="D15" i="7" a="1"/>
  <c r="D15" i="7" s="1"/>
  <c r="R5" i="11" a="1"/>
  <c r="R5" i="11" s="1"/>
  <c r="G5" i="11" a="1"/>
  <c r="G5" i="11" s="1"/>
  <c r="F5" i="11" a="1"/>
  <c r="F5" i="11" s="1"/>
  <c r="E5" i="11" a="1"/>
  <c r="E5" i="11" s="1"/>
  <c r="D5" i="11" a="1"/>
  <c r="D5" i="11" s="1"/>
  <c r="B5" i="11" a="1"/>
  <c r="B5" i="11" s="1"/>
  <c r="S15" i="7" l="1"/>
  <c r="S5" i="11"/>
  <c r="S27" i="8" a="1"/>
  <c r="S27" i="8" s="1"/>
  <c r="R27" i="8" a="1"/>
  <c r="R27" i="8" s="1"/>
  <c r="G27" i="8" a="1"/>
  <c r="G27" i="8" s="1"/>
  <c r="F27" i="8" a="1"/>
  <c r="F27" i="8" s="1"/>
  <c r="E27" i="8" a="1"/>
  <c r="E27" i="8" s="1"/>
  <c r="D27" i="8" a="1"/>
  <c r="D27" i="8" s="1"/>
  <c r="B27" i="8" a="1"/>
  <c r="B27" i="8" s="1"/>
  <c r="S26" i="8" a="1"/>
  <c r="S26" i="8" s="1"/>
  <c r="R26" i="8" a="1"/>
  <c r="R26" i="8" s="1"/>
  <c r="G26" i="8" a="1"/>
  <c r="G26" i="8" s="1"/>
  <c r="F26" i="8" a="1"/>
  <c r="F26" i="8" s="1"/>
  <c r="E26" i="8" a="1"/>
  <c r="E26" i="8" s="1"/>
  <c r="D26" i="8" a="1"/>
  <c r="D26" i="8" s="1"/>
  <c r="B26" i="8" a="1"/>
  <c r="B26" i="8" s="1"/>
  <c r="T26" i="8" l="1"/>
  <c r="T27" i="8"/>
  <c r="R5" i="4" a="1"/>
  <c r="R5" i="4" s="1"/>
  <c r="S5" i="4" a="1"/>
  <c r="S5" i="4" s="1"/>
  <c r="R14" i="4" a="1"/>
  <c r="R14" i="4" s="1"/>
  <c r="S14" i="4" a="1"/>
  <c r="S14" i="4" s="1"/>
  <c r="R16" i="4" a="1"/>
  <c r="R16" i="4" s="1"/>
  <c r="S16" i="4" a="1"/>
  <c r="S16" i="4" s="1"/>
  <c r="R18" i="4" a="1"/>
  <c r="R18" i="4" s="1"/>
  <c r="S18" i="4" a="1"/>
  <c r="S18" i="4" s="1"/>
  <c r="R4" i="4" a="1"/>
  <c r="R4" i="4" s="1"/>
  <c r="S4" i="4" a="1"/>
  <c r="S4" i="4" s="1"/>
  <c r="R6" i="4" a="1"/>
  <c r="R6" i="4" s="1"/>
  <c r="S6" i="4" a="1"/>
  <c r="S6" i="4" s="1"/>
  <c r="R20" i="4" a="1"/>
  <c r="R20" i="4" s="1"/>
  <c r="S20" i="4" a="1"/>
  <c r="S20" i="4" s="1"/>
  <c r="R12" i="4" a="1"/>
  <c r="R12" i="4" s="1"/>
  <c r="S12" i="4" a="1"/>
  <c r="S12" i="4" s="1"/>
  <c r="R13" i="4" a="1"/>
  <c r="R13" i="4" s="1"/>
  <c r="S13" i="4" a="1"/>
  <c r="S13" i="4" s="1"/>
  <c r="R7" i="4" a="1"/>
  <c r="R7" i="4" s="1"/>
  <c r="S7" i="4" a="1"/>
  <c r="S7" i="4" s="1"/>
  <c r="R3" i="4" a="1"/>
  <c r="R3" i="4" s="1"/>
  <c r="S3" i="4" a="1"/>
  <c r="S3" i="4" s="1"/>
  <c r="R17" i="4" a="1"/>
  <c r="R17" i="4" s="1"/>
  <c r="S17" i="4" a="1"/>
  <c r="S17" i="4" s="1"/>
  <c r="R11" i="4" a="1"/>
  <c r="R11" i="4" s="1"/>
  <c r="S11" i="4" a="1"/>
  <c r="S11" i="4" s="1"/>
  <c r="R9" i="4" a="1"/>
  <c r="R9" i="4" s="1"/>
  <c r="S9" i="4" a="1"/>
  <c r="S9" i="4" s="1"/>
  <c r="R10" i="4" a="1"/>
  <c r="R10" i="4" s="1"/>
  <c r="S10" i="4" a="1"/>
  <c r="S10" i="4" s="1"/>
  <c r="L4" i="7"/>
  <c r="E5" i="7" l="1" a="1"/>
  <c r="E5" i="7" s="1"/>
  <c r="E6" i="7" a="1"/>
  <c r="E6" i="7" s="1"/>
  <c r="E7" i="7" a="1"/>
  <c r="E7" i="7" s="1"/>
  <c r="E8" i="7" a="1"/>
  <c r="E8" i="7" s="1"/>
  <c r="E9" i="7" a="1"/>
  <c r="E9" i="7" s="1"/>
  <c r="E10" i="7" a="1"/>
  <c r="E10" i="7" s="1"/>
  <c r="E11" i="7" a="1"/>
  <c r="E11" i="7" s="1"/>
  <c r="E12" i="7" a="1"/>
  <c r="E12" i="7" s="1"/>
  <c r="E13" i="7" a="1"/>
  <c r="E13" i="7" s="1"/>
  <c r="E14" i="7" a="1"/>
  <c r="E14" i="7" s="1"/>
  <c r="E3" i="7" a="1"/>
  <c r="E3" i="7" s="1"/>
  <c r="S4" i="7" l="1"/>
  <c r="S14" i="2" l="1" a="1"/>
  <c r="S14" i="2" s="1"/>
  <c r="H14" i="2" a="1"/>
  <c r="H14" i="2" s="1"/>
  <c r="G14" i="2" a="1"/>
  <c r="G14" i="2" s="1"/>
  <c r="F14" i="2" a="1"/>
  <c r="F14" i="2" s="1"/>
  <c r="E14" i="2" a="1"/>
  <c r="E14" i="2" s="1"/>
  <c r="D14" i="2" a="1"/>
  <c r="D14" i="2" s="1"/>
  <c r="B14" i="2" a="1"/>
  <c r="B14" i="2" s="1"/>
  <c r="T14" i="2" l="1"/>
  <c r="G16" i="4" a="1"/>
  <c r="G16" i="4" s="1"/>
  <c r="F16" i="4" a="1"/>
  <c r="F16" i="4" s="1"/>
  <c r="T16" i="4" s="1"/>
  <c r="E16" i="4" a="1"/>
  <c r="E16" i="4" s="1"/>
  <c r="D16" i="4" a="1"/>
  <c r="D16" i="4" s="1"/>
  <c r="B16" i="4" a="1"/>
  <c r="B16" i="4" s="1"/>
  <c r="S13" i="2" l="1" a="1"/>
  <c r="S13" i="2" s="1"/>
  <c r="H13" i="2" a="1"/>
  <c r="H13" i="2" s="1"/>
  <c r="G13" i="2" a="1"/>
  <c r="G13" i="2" s="1"/>
  <c r="F13" i="2" a="1"/>
  <c r="F13" i="2" s="1"/>
  <c r="D13" i="2" a="1"/>
  <c r="D13" i="2" s="1"/>
  <c r="B13" i="2" a="1"/>
  <c r="B13" i="2" s="1"/>
  <c r="T13" i="2" l="1"/>
  <c r="R4" i="11" a="1"/>
  <c r="R4" i="11" s="1"/>
  <c r="F4" i="11" a="1"/>
  <c r="F4" i="11" s="1"/>
  <c r="D4" i="11" a="1"/>
  <c r="D4" i="11" s="1"/>
  <c r="B4" i="11" a="1"/>
  <c r="B4" i="11" s="1"/>
  <c r="S4" i="11" l="1"/>
  <c r="G12" i="8" l="1" a="1"/>
  <c r="G12" i="8" s="1"/>
  <c r="F12" i="8" a="1"/>
  <c r="F12" i="8" s="1"/>
  <c r="S4" i="8" a="1"/>
  <c r="S4" i="8" s="1"/>
  <c r="R4" i="8" a="1"/>
  <c r="R4" i="8" s="1"/>
  <c r="G3" i="8" a="1"/>
  <c r="G3" i="8" s="1"/>
  <c r="F3" i="8" a="1"/>
  <c r="F3" i="8" s="1"/>
  <c r="E3" i="8" a="1"/>
  <c r="E3" i="8" s="1"/>
  <c r="D3" i="8" a="1"/>
  <c r="D3" i="8" s="1"/>
  <c r="B3" i="8" a="1"/>
  <c r="B3" i="8" s="1"/>
  <c r="G10" i="4" a="1"/>
  <c r="G10" i="4" s="1"/>
  <c r="F10" i="4" a="1"/>
  <c r="F10" i="4" s="1"/>
  <c r="T10" i="4" s="1"/>
  <c r="E10" i="4" a="1"/>
  <c r="E10" i="4" s="1"/>
  <c r="D10" i="4" a="1"/>
  <c r="D10" i="4" s="1"/>
  <c r="B10" i="4" a="1"/>
  <c r="B10" i="4" s="1"/>
  <c r="S23" i="8" a="1"/>
  <c r="S23" i="8" s="1"/>
  <c r="R23" i="8" a="1"/>
  <c r="R23" i="8" s="1"/>
  <c r="B23" i="8" a="1"/>
  <c r="B23" i="8" s="1"/>
  <c r="D23" i="8" a="1"/>
  <c r="D23" i="8" s="1"/>
  <c r="E23" i="8" a="1"/>
  <c r="E23" i="8" s="1"/>
  <c r="F23" i="8" a="1"/>
  <c r="F23" i="8" s="1"/>
  <c r="G23" i="8" a="1"/>
  <c r="G23" i="8" s="1"/>
  <c r="R5" i="8" a="1"/>
  <c r="R5" i="8" s="1"/>
  <c r="S5" i="8" a="1"/>
  <c r="S5" i="8" s="1"/>
  <c r="R14" i="7" a="1"/>
  <c r="R14" i="7" s="1"/>
  <c r="Q14" i="7" a="1"/>
  <c r="Q14" i="7" s="1"/>
  <c r="G14" i="7" a="1"/>
  <c r="G14" i="7" s="1"/>
  <c r="F14" i="7" a="1"/>
  <c r="F14" i="7" s="1"/>
  <c r="D14" i="7" a="1"/>
  <c r="D14" i="7" s="1"/>
  <c r="B14" i="7" a="1"/>
  <c r="B14" i="7" s="1"/>
  <c r="R11" i="5" a="1"/>
  <c r="R11" i="5" s="1"/>
  <c r="Q11" i="5" a="1"/>
  <c r="Q11" i="5" s="1"/>
  <c r="G11" i="5" a="1"/>
  <c r="G11" i="5" s="1"/>
  <c r="F11" i="5" a="1"/>
  <c r="F11" i="5" s="1"/>
  <c r="E11" i="5" a="1"/>
  <c r="E11" i="5" s="1"/>
  <c r="D11" i="5" a="1"/>
  <c r="D11" i="5" s="1"/>
  <c r="R16" i="10" a="1"/>
  <c r="R16" i="10" s="1"/>
  <c r="Q16" i="10" a="1"/>
  <c r="Q16" i="10" s="1"/>
  <c r="G16" i="10" a="1"/>
  <c r="G16" i="10" s="1"/>
  <c r="F16" i="10" a="1"/>
  <c r="F16" i="10" s="1"/>
  <c r="D16" i="10" a="1"/>
  <c r="D16" i="10" s="1"/>
  <c r="G9" i="4" a="1"/>
  <c r="G9" i="4" s="1"/>
  <c r="F9" i="4" a="1"/>
  <c r="F9" i="4" s="1"/>
  <c r="T9" i="4" s="1"/>
  <c r="E9" i="4" a="1"/>
  <c r="E9" i="4" s="1"/>
  <c r="D9" i="4" a="1"/>
  <c r="D9" i="4" s="1"/>
  <c r="B9" i="4" a="1"/>
  <c r="B9" i="4" s="1"/>
  <c r="S12" i="2" a="1"/>
  <c r="S12" i="2" s="1"/>
  <c r="H12" i="2" a="1"/>
  <c r="H12" i="2" s="1"/>
  <c r="G12" i="2" a="1"/>
  <c r="G12" i="2" s="1"/>
  <c r="F12" i="2" a="1"/>
  <c r="F12" i="2" s="1"/>
  <c r="E12" i="2" a="1"/>
  <c r="E12" i="2" s="1"/>
  <c r="D12" i="2" a="1"/>
  <c r="D12" i="2" s="1"/>
  <c r="B12" i="2" a="1"/>
  <c r="B12" i="2" s="1"/>
  <c r="S11" i="2" a="1"/>
  <c r="S11" i="2" s="1"/>
  <c r="H11" i="2" a="1"/>
  <c r="H11" i="2" s="1"/>
  <c r="G11" i="2" a="1"/>
  <c r="G11" i="2" s="1"/>
  <c r="F11" i="2" a="1"/>
  <c r="F11" i="2" s="1"/>
  <c r="E11" i="2" a="1"/>
  <c r="E11" i="2" s="1"/>
  <c r="D11" i="2" a="1"/>
  <c r="D11" i="2" s="1"/>
  <c r="B11" i="2" a="1"/>
  <c r="B11" i="2" s="1"/>
  <c r="R13" i="7" a="1"/>
  <c r="R13" i="7" s="1"/>
  <c r="Q13" i="7" a="1"/>
  <c r="Q13" i="7" s="1"/>
  <c r="G13" i="7" a="1"/>
  <c r="G13" i="7" s="1"/>
  <c r="F13" i="7" a="1"/>
  <c r="F13" i="7" s="1"/>
  <c r="D13" i="7" a="1"/>
  <c r="D13" i="7" s="1"/>
  <c r="B13" i="7" a="1"/>
  <c r="B13" i="7" s="1"/>
  <c r="S25" i="8" a="1"/>
  <c r="S25" i="8" s="1"/>
  <c r="R25" i="8" a="1"/>
  <c r="R25" i="8" s="1"/>
  <c r="G11" i="8" a="1"/>
  <c r="G11" i="8" s="1"/>
  <c r="F11" i="8" a="1"/>
  <c r="F11" i="8" s="1"/>
  <c r="E11" i="8" a="1"/>
  <c r="E11" i="8" s="1"/>
  <c r="D11" i="8" a="1"/>
  <c r="D11" i="8" s="1"/>
  <c r="B11" i="8" a="1"/>
  <c r="B11" i="8" s="1"/>
  <c r="L10" i="5"/>
  <c r="B10" i="5" a="1"/>
  <c r="B10" i="5" s="1"/>
  <c r="R10" i="5" a="1"/>
  <c r="R10" i="5" s="1"/>
  <c r="Q10" i="5" a="1"/>
  <c r="Q10" i="5" s="1"/>
  <c r="G10" i="5" a="1"/>
  <c r="G10" i="5" s="1"/>
  <c r="F10" i="5" a="1"/>
  <c r="F10" i="5" s="1"/>
  <c r="E10" i="5" a="1"/>
  <c r="E10" i="5" s="1"/>
  <c r="D10" i="5" a="1"/>
  <c r="D10" i="5" s="1"/>
  <c r="S11" i="6" a="1"/>
  <c r="S11" i="6" s="1"/>
  <c r="R11" i="6" a="1"/>
  <c r="R11" i="6" s="1"/>
  <c r="G11" i="6" a="1"/>
  <c r="G11" i="6" s="1"/>
  <c r="F11" i="6" a="1"/>
  <c r="F11" i="6" s="1"/>
  <c r="D11" i="6" a="1"/>
  <c r="D11" i="6" s="1"/>
  <c r="B11" i="6" a="1"/>
  <c r="B11" i="6" s="1"/>
  <c r="E10" i="9" a="1"/>
  <c r="E10" i="9" s="1"/>
  <c r="R10" i="9" a="1"/>
  <c r="R10" i="9" s="1"/>
  <c r="Q10" i="9" a="1"/>
  <c r="Q10" i="9" s="1"/>
  <c r="G10" i="9" a="1"/>
  <c r="G10" i="9" s="1"/>
  <c r="F10" i="9" a="1"/>
  <c r="F10" i="9" s="1"/>
  <c r="D10" i="9" a="1"/>
  <c r="D10" i="9" s="1"/>
  <c r="B10" i="9" a="1"/>
  <c r="B10" i="9" s="1"/>
  <c r="R12" i="7" a="1"/>
  <c r="R12" i="7" s="1"/>
  <c r="Q12" i="7" a="1"/>
  <c r="Q12" i="7" s="1"/>
  <c r="G12" i="7" a="1"/>
  <c r="G12" i="7" s="1"/>
  <c r="F12" i="7" a="1"/>
  <c r="F12" i="7" s="1"/>
  <c r="D12" i="7" a="1"/>
  <c r="D12" i="7" s="1"/>
  <c r="B12" i="7" a="1"/>
  <c r="B12" i="7" s="1"/>
  <c r="R9" i="9" a="1"/>
  <c r="R9" i="9" s="1"/>
  <c r="Q9" i="9" a="1"/>
  <c r="Q9" i="9" s="1"/>
  <c r="G9" i="9" a="1"/>
  <c r="G9" i="9" s="1"/>
  <c r="F9" i="9" a="1"/>
  <c r="F9" i="9" s="1"/>
  <c r="D9" i="9" a="1"/>
  <c r="D9" i="9" s="1"/>
  <c r="B9" i="9" a="1"/>
  <c r="B9" i="9" s="1"/>
  <c r="S10" i="6" a="1"/>
  <c r="S10" i="6" s="1"/>
  <c r="R10" i="6" a="1"/>
  <c r="R10" i="6" s="1"/>
  <c r="G10" i="6" a="1"/>
  <c r="G10" i="6" s="1"/>
  <c r="F10" i="6" a="1"/>
  <c r="F10" i="6" s="1"/>
  <c r="E10" i="6" a="1"/>
  <c r="E10" i="6" s="1"/>
  <c r="D10" i="6" a="1"/>
  <c r="D10" i="6" s="1"/>
  <c r="B10" i="6" a="1"/>
  <c r="B10" i="6" s="1"/>
  <c r="R15" i="10" a="1"/>
  <c r="R15" i="10" s="1"/>
  <c r="Q15" i="10" a="1"/>
  <c r="Q15" i="10" s="1"/>
  <c r="G15" i="10" a="1"/>
  <c r="G15" i="10" s="1"/>
  <c r="F15" i="10" a="1"/>
  <c r="F15" i="10" s="1"/>
  <c r="E15" i="10" a="1"/>
  <c r="E15" i="10" s="1"/>
  <c r="D15" i="10" a="1"/>
  <c r="D15" i="10" s="1"/>
  <c r="B15" i="10" a="1"/>
  <c r="B15" i="10" s="1"/>
  <c r="R14" i="10" a="1"/>
  <c r="R14" i="10" s="1"/>
  <c r="Q14" i="10" a="1"/>
  <c r="Q14" i="10" s="1"/>
  <c r="G14" i="10" a="1"/>
  <c r="G14" i="10" s="1"/>
  <c r="F14" i="10" a="1"/>
  <c r="F14" i="10" s="1"/>
  <c r="E14" i="10" a="1"/>
  <c r="E14" i="10" s="1"/>
  <c r="D14" i="10" a="1"/>
  <c r="D14" i="10" s="1"/>
  <c r="B14" i="10" a="1"/>
  <c r="B14" i="10" s="1"/>
  <c r="S9" i="9" l="1"/>
  <c r="S16" i="10"/>
  <c r="T12" i="2"/>
  <c r="S14" i="7"/>
  <c r="T10" i="6"/>
  <c r="S12" i="7"/>
  <c r="S13" i="7"/>
  <c r="S15" i="10"/>
  <c r="S10" i="9"/>
  <c r="S10" i="5"/>
  <c r="T11" i="2"/>
  <c r="S14" i="10"/>
  <c r="S11" i="5"/>
  <c r="T11" i="6"/>
  <c r="S10" i="2" a="1"/>
  <c r="S10" i="2" s="1"/>
  <c r="H10" i="2" a="1"/>
  <c r="H10" i="2" s="1"/>
  <c r="G10" i="2" a="1"/>
  <c r="G10" i="2" s="1"/>
  <c r="F10" i="2" a="1"/>
  <c r="F10" i="2" s="1"/>
  <c r="E10" i="2" a="1"/>
  <c r="E10" i="2" s="1"/>
  <c r="D10" i="2" a="1"/>
  <c r="D10" i="2" s="1"/>
  <c r="B10" i="2" a="1"/>
  <c r="B10" i="2" s="1"/>
  <c r="S4" i="2" a="1"/>
  <c r="S4" i="2" s="1"/>
  <c r="S5" i="2" a="1"/>
  <c r="S5" i="2" s="1"/>
  <c r="S6" i="2" a="1"/>
  <c r="S6" i="2" s="1"/>
  <c r="S7" i="2" a="1"/>
  <c r="S7" i="2" s="1"/>
  <c r="S8" i="2" a="1"/>
  <c r="S8" i="2" s="1"/>
  <c r="T8" i="2" s="1"/>
  <c r="S9" i="2" a="1"/>
  <c r="S9" i="2" s="1"/>
  <c r="S3" i="2" a="1"/>
  <c r="S3" i="2" s="1"/>
  <c r="S24" i="8" a="1"/>
  <c r="S24" i="8" s="1"/>
  <c r="R24" i="8" a="1"/>
  <c r="R24" i="8" s="1"/>
  <c r="G15" i="8" a="1"/>
  <c r="G15" i="8" s="1"/>
  <c r="F15" i="8" a="1"/>
  <c r="F15" i="8" s="1"/>
  <c r="E15" i="8" a="1"/>
  <c r="E15" i="8" s="1"/>
  <c r="D15" i="8" a="1"/>
  <c r="D15" i="8" s="1"/>
  <c r="B15" i="8" a="1"/>
  <c r="B15" i="8" s="1"/>
  <c r="S3" i="8" a="1"/>
  <c r="S3" i="8" s="1"/>
  <c r="R3" i="8" a="1"/>
  <c r="R3" i="8" s="1"/>
  <c r="G13" i="8" a="1"/>
  <c r="G13" i="8" s="1"/>
  <c r="F13" i="8" a="1"/>
  <c r="F13" i="8" s="1"/>
  <c r="D13" i="8" a="1"/>
  <c r="D13" i="8" s="1"/>
  <c r="B13" i="8" a="1"/>
  <c r="B13" i="8" s="1"/>
  <c r="T10" i="2" l="1"/>
  <c r="B12" i="10" a="1"/>
  <c r="B12" i="10" s="1"/>
  <c r="D12" i="10" a="1"/>
  <c r="D12" i="10" s="1"/>
  <c r="E12" i="10" a="1"/>
  <c r="E12" i="10" s="1"/>
  <c r="F12" i="10" a="1"/>
  <c r="F12" i="10" s="1"/>
  <c r="G12" i="10" a="1"/>
  <c r="G12" i="10" s="1"/>
  <c r="Q12" i="10" a="1"/>
  <c r="Q12" i="10" s="1"/>
  <c r="R12" i="10" a="1"/>
  <c r="R12" i="10" s="1"/>
  <c r="B13" i="10" a="1"/>
  <c r="B13" i="10" s="1"/>
  <c r="D13" i="10" a="1"/>
  <c r="D13" i="10" s="1"/>
  <c r="E13" i="10" a="1"/>
  <c r="E13" i="10" s="1"/>
  <c r="F13" i="10" a="1"/>
  <c r="F13" i="10" s="1"/>
  <c r="G13" i="10" a="1"/>
  <c r="G13" i="10" s="1"/>
  <c r="Q13" i="10" a="1"/>
  <c r="Q13" i="10" s="1"/>
  <c r="R13" i="10" a="1"/>
  <c r="R13" i="10" s="1"/>
  <c r="R11" i="10" a="1"/>
  <c r="R11" i="10" s="1"/>
  <c r="Q11" i="10" a="1"/>
  <c r="Q11" i="10" s="1"/>
  <c r="G11" i="10" a="1"/>
  <c r="G11" i="10" s="1"/>
  <c r="F11" i="10" a="1"/>
  <c r="F11" i="10" s="1"/>
  <c r="E11" i="10" a="1"/>
  <c r="E11" i="10" s="1"/>
  <c r="D11" i="10" a="1"/>
  <c r="D11" i="10" s="1"/>
  <c r="B11" i="10" a="1"/>
  <c r="B11" i="10" s="1"/>
  <c r="R10" i="10" a="1"/>
  <c r="R10" i="10" s="1"/>
  <c r="Q10" i="10" a="1"/>
  <c r="Q10" i="10" s="1"/>
  <c r="G10" i="10" a="1"/>
  <c r="G10" i="10" s="1"/>
  <c r="F10" i="10" a="1"/>
  <c r="F10" i="10" s="1"/>
  <c r="E10" i="10" a="1"/>
  <c r="E10" i="10" s="1"/>
  <c r="D10" i="10" a="1"/>
  <c r="D10" i="10" s="1"/>
  <c r="B10" i="10" a="1"/>
  <c r="B10" i="10" s="1"/>
  <c r="C13" i="3"/>
  <c r="C12" i="3"/>
  <c r="R9" i="5" a="1"/>
  <c r="R9" i="5" s="1"/>
  <c r="Q9" i="5" a="1"/>
  <c r="Q9" i="5" s="1"/>
  <c r="R8" i="5" a="1"/>
  <c r="R8" i="5" s="1"/>
  <c r="Q8" i="5" a="1"/>
  <c r="Q8" i="5" s="1"/>
  <c r="R7" i="5" a="1"/>
  <c r="R7" i="5" s="1"/>
  <c r="Q7" i="5" a="1"/>
  <c r="Q7" i="5" s="1"/>
  <c r="R6" i="5" a="1"/>
  <c r="R6" i="5" s="1"/>
  <c r="Q6" i="5" a="1"/>
  <c r="Q6" i="5" s="1"/>
  <c r="R5" i="5" a="1"/>
  <c r="R5" i="5" s="1"/>
  <c r="Q5" i="5" a="1"/>
  <c r="Q5" i="5" s="1"/>
  <c r="R3" i="5" a="1"/>
  <c r="R3" i="5" s="1"/>
  <c r="Q3" i="5" a="1"/>
  <c r="Q3" i="5" s="1"/>
  <c r="R9" i="10" a="1"/>
  <c r="R9" i="10" s="1"/>
  <c r="Q9" i="10" a="1"/>
  <c r="Q9" i="10" s="1"/>
  <c r="R8" i="10" a="1"/>
  <c r="R8" i="10" s="1"/>
  <c r="Q8" i="10" a="1"/>
  <c r="Q8" i="10" s="1"/>
  <c r="R7" i="10" a="1"/>
  <c r="R7" i="10" s="1"/>
  <c r="Q7" i="10" a="1"/>
  <c r="Q7" i="10" s="1"/>
  <c r="R6" i="10" a="1"/>
  <c r="R6" i="10" s="1"/>
  <c r="Q6" i="10" a="1"/>
  <c r="Q6" i="10" s="1"/>
  <c r="R5" i="10" a="1"/>
  <c r="R5" i="10" s="1"/>
  <c r="Q5" i="10" a="1"/>
  <c r="Q5" i="10" s="1"/>
  <c r="R4" i="10" a="1"/>
  <c r="R4" i="10" s="1"/>
  <c r="Q4" i="10" a="1"/>
  <c r="Q4" i="10" s="1"/>
  <c r="R3" i="10" a="1"/>
  <c r="R3" i="10" s="1"/>
  <c r="Q3" i="10" a="1"/>
  <c r="Q3" i="10" s="1"/>
  <c r="R3" i="11" a="1"/>
  <c r="R3" i="11" s="1"/>
  <c r="R8" i="9" a="1"/>
  <c r="R8" i="9" s="1"/>
  <c r="Q8" i="9" a="1"/>
  <c r="Q8" i="9" s="1"/>
  <c r="R7" i="9" a="1"/>
  <c r="R7" i="9" s="1"/>
  <c r="Q7" i="9" a="1"/>
  <c r="Q7" i="9" s="1"/>
  <c r="R6" i="9" a="1"/>
  <c r="R6" i="9" s="1"/>
  <c r="Q6" i="9" a="1"/>
  <c r="Q6" i="9" s="1"/>
  <c r="R5" i="9" a="1"/>
  <c r="R5" i="9" s="1"/>
  <c r="Q5" i="9" a="1"/>
  <c r="Q5" i="9" s="1"/>
  <c r="R4" i="9" a="1"/>
  <c r="R4" i="9" s="1"/>
  <c r="Q4" i="9" a="1"/>
  <c r="Q4" i="9" s="1"/>
  <c r="R3" i="9" a="1"/>
  <c r="R3" i="9" s="1"/>
  <c r="Q3" i="9" a="1"/>
  <c r="Q3" i="9" s="1"/>
  <c r="R11" i="7" a="1"/>
  <c r="R11" i="7" s="1"/>
  <c r="Q11" i="7" a="1"/>
  <c r="Q11" i="7" s="1"/>
  <c r="R10" i="7" a="1"/>
  <c r="R10" i="7" s="1"/>
  <c r="Q10" i="7" a="1"/>
  <c r="Q10" i="7" s="1"/>
  <c r="R9" i="7" a="1"/>
  <c r="R9" i="7" s="1"/>
  <c r="Q9" i="7" a="1"/>
  <c r="Q9" i="7" s="1"/>
  <c r="R8" i="7" a="1"/>
  <c r="R8" i="7" s="1"/>
  <c r="Q8" i="7" a="1"/>
  <c r="Q8" i="7" s="1"/>
  <c r="R7" i="7" a="1"/>
  <c r="R7" i="7" s="1"/>
  <c r="Q7" i="7" a="1"/>
  <c r="Q7" i="7" s="1"/>
  <c r="R6" i="7" a="1"/>
  <c r="R6" i="7" s="1"/>
  <c r="Q6" i="7" a="1"/>
  <c r="Q6" i="7" s="1"/>
  <c r="R5" i="7" a="1"/>
  <c r="R5" i="7" s="1"/>
  <c r="Q5" i="7" a="1"/>
  <c r="Q5" i="7" s="1"/>
  <c r="R3" i="7" a="1"/>
  <c r="R3" i="7" s="1"/>
  <c r="Q3" i="7" a="1"/>
  <c r="Q3" i="7" s="1"/>
  <c r="R7" i="8" a="1"/>
  <c r="R7" i="8" s="1"/>
  <c r="S7" i="8" a="1"/>
  <c r="S7" i="8" s="1"/>
  <c r="R8" i="8" a="1"/>
  <c r="R8" i="8" s="1"/>
  <c r="S8" i="8" a="1"/>
  <c r="S8" i="8" s="1"/>
  <c r="R9" i="8" a="1"/>
  <c r="R9" i="8" s="1"/>
  <c r="S9" i="8" a="1"/>
  <c r="S9" i="8" s="1"/>
  <c r="R10" i="8" a="1"/>
  <c r="R10" i="8" s="1"/>
  <c r="S10" i="8" a="1"/>
  <c r="S10" i="8" s="1"/>
  <c r="R11" i="8" a="1"/>
  <c r="R11" i="8" s="1"/>
  <c r="S11" i="8" a="1"/>
  <c r="S11" i="8" s="1"/>
  <c r="R12" i="8" a="1"/>
  <c r="R12" i="8" s="1"/>
  <c r="S12" i="8" a="1"/>
  <c r="S12" i="8" s="1"/>
  <c r="R13" i="8" a="1"/>
  <c r="R13" i="8" s="1"/>
  <c r="S13" i="8" a="1"/>
  <c r="S13" i="8" s="1"/>
  <c r="R14" i="8" a="1"/>
  <c r="R14" i="8" s="1"/>
  <c r="S14" i="8" a="1"/>
  <c r="S14" i="8" s="1"/>
  <c r="R15" i="8" a="1"/>
  <c r="R15" i="8" s="1"/>
  <c r="S15" i="8" a="1"/>
  <c r="S15" i="8" s="1"/>
  <c r="R16" i="8" a="1"/>
  <c r="R16" i="8" s="1"/>
  <c r="S16" i="8" a="1"/>
  <c r="S16" i="8" s="1"/>
  <c r="R17" i="8" a="1"/>
  <c r="R17" i="8" s="1"/>
  <c r="S17" i="8" a="1"/>
  <c r="S17" i="8" s="1"/>
  <c r="R18" i="8" a="1"/>
  <c r="R18" i="8" s="1"/>
  <c r="S18" i="8" a="1"/>
  <c r="S18" i="8" s="1"/>
  <c r="R19" i="8" a="1"/>
  <c r="R19" i="8" s="1"/>
  <c r="S19" i="8" a="1"/>
  <c r="S19" i="8" s="1"/>
  <c r="R20" i="8" a="1"/>
  <c r="R20" i="8" s="1"/>
  <c r="S20" i="8" a="1"/>
  <c r="S20" i="8" s="1"/>
  <c r="R21" i="8" a="1"/>
  <c r="R21" i="8" s="1"/>
  <c r="S21" i="8" a="1"/>
  <c r="S21" i="8" s="1"/>
  <c r="R22" i="8" a="1"/>
  <c r="R22" i="8" s="1"/>
  <c r="S22" i="8" a="1"/>
  <c r="S22" i="8" s="1"/>
  <c r="S6" i="8" a="1"/>
  <c r="S6" i="8" s="1"/>
  <c r="R6" i="8" a="1"/>
  <c r="R6" i="8" s="1"/>
  <c r="R4" i="6" a="1"/>
  <c r="R4" i="6" s="1"/>
  <c r="S4" i="6" a="1"/>
  <c r="S4" i="6" s="1"/>
  <c r="R5" i="6" a="1"/>
  <c r="R5" i="6" s="1"/>
  <c r="S5" i="6" a="1"/>
  <c r="S5" i="6" s="1"/>
  <c r="R6" i="6" a="1"/>
  <c r="R6" i="6" s="1"/>
  <c r="S6" i="6" a="1"/>
  <c r="S6" i="6" s="1"/>
  <c r="R7" i="6" a="1"/>
  <c r="R7" i="6" s="1"/>
  <c r="S7" i="6" a="1"/>
  <c r="S7" i="6" s="1"/>
  <c r="R8" i="6" a="1"/>
  <c r="R8" i="6" s="1"/>
  <c r="S8" i="6" a="1"/>
  <c r="S8" i="6" s="1"/>
  <c r="R9" i="6" a="1"/>
  <c r="R9" i="6" s="1"/>
  <c r="S9" i="6" a="1"/>
  <c r="S9" i="6" s="1"/>
  <c r="S3" i="6" a="1"/>
  <c r="S3" i="6" s="1"/>
  <c r="R3" i="6" a="1"/>
  <c r="R3" i="6" s="1"/>
  <c r="G19" i="8" a="1"/>
  <c r="G19" i="8" s="1"/>
  <c r="F19" i="8" a="1"/>
  <c r="F19" i="8" s="1"/>
  <c r="E19" i="8" a="1"/>
  <c r="E19" i="8" s="1"/>
  <c r="D19" i="8" a="1"/>
  <c r="D19" i="8" s="1"/>
  <c r="B19" i="8" a="1"/>
  <c r="B19" i="8" s="1"/>
  <c r="G18" i="8" a="1"/>
  <c r="G18" i="8" s="1"/>
  <c r="F18" i="8" a="1"/>
  <c r="F18" i="8" s="1"/>
  <c r="E18" i="8" a="1"/>
  <c r="E18" i="8" s="1"/>
  <c r="D18" i="8" a="1"/>
  <c r="D18" i="8" s="1"/>
  <c r="B18" i="8" a="1"/>
  <c r="B18" i="8" s="1"/>
  <c r="G6" i="8" a="1"/>
  <c r="G6" i="8" s="1"/>
  <c r="F6" i="8" a="1"/>
  <c r="F6" i="8" s="1"/>
  <c r="E6" i="8" a="1"/>
  <c r="E6" i="8" s="1"/>
  <c r="D6" i="8" a="1"/>
  <c r="D6" i="8" s="1"/>
  <c r="B6" i="8" a="1"/>
  <c r="B6" i="8" s="1"/>
  <c r="G7" i="8" a="1"/>
  <c r="G7" i="8" s="1"/>
  <c r="F7" i="8" a="1"/>
  <c r="F7" i="8" s="1"/>
  <c r="E7" i="8" a="1"/>
  <c r="E7" i="8" s="1"/>
  <c r="D7" i="8" a="1"/>
  <c r="D7" i="8" s="1"/>
  <c r="B7" i="8" a="1"/>
  <c r="B7" i="8" s="1"/>
  <c r="T7" i="8" l="1"/>
  <c r="T6" i="8"/>
  <c r="T15" i="8"/>
  <c r="S10" i="10"/>
  <c r="S11" i="10"/>
  <c r="S12" i="10"/>
  <c r="S13" i="10"/>
  <c r="G10" i="8" a="1"/>
  <c r="G10" i="8" s="1"/>
  <c r="F10" i="8" a="1"/>
  <c r="F10" i="8" s="1"/>
  <c r="T3" i="8" s="1"/>
  <c r="E10" i="8" a="1"/>
  <c r="E10" i="8" s="1"/>
  <c r="D10" i="8" a="1"/>
  <c r="D10" i="8" s="1"/>
  <c r="B10" i="8" a="1"/>
  <c r="B10" i="8" s="1"/>
  <c r="G4" i="8" a="1"/>
  <c r="G4" i="8" s="1"/>
  <c r="F4" i="8" a="1"/>
  <c r="F4" i="8" s="1"/>
  <c r="E4" i="8" a="1"/>
  <c r="E4" i="8" s="1"/>
  <c r="D4" i="8" a="1"/>
  <c r="D4" i="8" s="1"/>
  <c r="B4" i="8" a="1"/>
  <c r="B4" i="8" s="1"/>
  <c r="T19" i="8" l="1"/>
  <c r="T4" i="8"/>
  <c r="D9" i="2" a="1"/>
  <c r="D9" i="2" s="1"/>
  <c r="H9" i="2" a="1"/>
  <c r="H9" i="2" s="1"/>
  <c r="G9" i="2" a="1"/>
  <c r="G9" i="2" s="1"/>
  <c r="T9" i="2" s="1"/>
  <c r="F9" i="2" a="1"/>
  <c r="F9" i="2" s="1"/>
  <c r="E9" i="2" a="1"/>
  <c r="E9" i="2" s="1"/>
  <c r="B9" i="2" a="1"/>
  <c r="B9" i="2" s="1"/>
  <c r="E6" i="2" a="1"/>
  <c r="E6" i="2" s="1"/>
  <c r="E7" i="2" a="1"/>
  <c r="E7" i="2" s="1"/>
  <c r="F4" i="2" a="1"/>
  <c r="F4" i="2" s="1"/>
  <c r="F5" i="2" a="1"/>
  <c r="F5" i="2" s="1"/>
  <c r="F6" i="2" a="1"/>
  <c r="F6" i="2" s="1"/>
  <c r="F7" i="2" a="1"/>
  <c r="F7" i="2" s="1"/>
  <c r="F3" i="2" a="1"/>
  <c r="F3" i="2" s="1"/>
  <c r="H7" i="2" a="1"/>
  <c r="H7" i="2" s="1"/>
  <c r="G7" i="2" a="1"/>
  <c r="G7" i="2" s="1"/>
  <c r="T7" i="2" s="1"/>
  <c r="D7" i="2" a="1"/>
  <c r="D7" i="2" s="1"/>
  <c r="B7" i="2" a="1"/>
  <c r="B7" i="2" s="1"/>
  <c r="G11" i="7" a="1"/>
  <c r="G11" i="7" s="1"/>
  <c r="F11" i="7" a="1"/>
  <c r="F11" i="7" s="1"/>
  <c r="S11" i="7" s="1"/>
  <c r="D11" i="7" a="1"/>
  <c r="D11" i="7" s="1"/>
  <c r="B11" i="7" a="1"/>
  <c r="B11" i="7" s="1"/>
  <c r="G10" i="7" a="1"/>
  <c r="G10" i="7" s="1"/>
  <c r="F10" i="7" a="1"/>
  <c r="F10" i="7" s="1"/>
  <c r="S10" i="7" s="1"/>
  <c r="D10" i="7" a="1"/>
  <c r="D10" i="7" s="1"/>
  <c r="B10" i="7" a="1"/>
  <c r="B10" i="7" s="1"/>
  <c r="G4" i="6" l="1" a="1"/>
  <c r="G4" i="6" s="1"/>
  <c r="F4" i="6" a="1"/>
  <c r="F4" i="6" s="1"/>
  <c r="T4" i="6" s="1"/>
  <c r="E4" i="6" a="1"/>
  <c r="E4" i="6" s="1"/>
  <c r="D4" i="6" a="1"/>
  <c r="D4" i="6" s="1"/>
  <c r="B4" i="6" a="1"/>
  <c r="B4" i="6" s="1"/>
  <c r="E3" i="11" a="1"/>
  <c r="E3" i="11" s="1"/>
  <c r="G3" i="11" a="1"/>
  <c r="G3" i="11" s="1"/>
  <c r="F3" i="11" a="1"/>
  <c r="F3" i="11" s="1"/>
  <c r="S3" i="11" s="1"/>
  <c r="D3" i="11" a="1"/>
  <c r="D3" i="11" s="1"/>
  <c r="B3" i="11" a="1"/>
  <c r="B3" i="11" s="1"/>
  <c r="C11" i="3" s="1"/>
  <c r="C3" i="3"/>
  <c r="G14" i="8" a="1"/>
  <c r="G14" i="8" s="1"/>
  <c r="F14" i="8" a="1"/>
  <c r="F14" i="8" s="1"/>
  <c r="T18" i="8" s="1"/>
  <c r="E14" i="8" a="1"/>
  <c r="E14" i="8" s="1"/>
  <c r="D14" i="8" a="1"/>
  <c r="D14" i="8" s="1"/>
  <c r="B14" i="8" a="1"/>
  <c r="B14" i="8" s="1"/>
  <c r="G20" i="8" a="1"/>
  <c r="G20" i="8" s="1"/>
  <c r="F20" i="8" a="1"/>
  <c r="F20" i="8" s="1"/>
  <c r="E20" i="8" a="1"/>
  <c r="E20" i="8" s="1"/>
  <c r="D20" i="8" a="1"/>
  <c r="D20" i="8" s="1"/>
  <c r="B20" i="8" a="1"/>
  <c r="B20" i="8" s="1"/>
  <c r="T23" i="8" l="1"/>
  <c r="T20" i="8"/>
  <c r="G9" i="10" a="1"/>
  <c r="G9" i="10" s="1"/>
  <c r="F9" i="10" a="1"/>
  <c r="F9" i="10" s="1"/>
  <c r="S9" i="10" s="1"/>
  <c r="E9" i="10" a="1"/>
  <c r="E9" i="10" s="1"/>
  <c r="D9" i="10" a="1"/>
  <c r="D9" i="10" s="1"/>
  <c r="B9" i="10" a="1"/>
  <c r="B9" i="10" s="1"/>
  <c r="F5" i="10" a="1"/>
  <c r="F5" i="10" s="1"/>
  <c r="S5" i="10" s="1"/>
  <c r="E4" i="10" a="1"/>
  <c r="E4" i="10" s="1"/>
  <c r="E3" i="10" a="1"/>
  <c r="E3" i="10" s="1"/>
  <c r="G8" i="10" a="1"/>
  <c r="G8" i="10" s="1"/>
  <c r="F8" i="10" a="1"/>
  <c r="F8" i="10" s="1"/>
  <c r="S8" i="10" s="1"/>
  <c r="E8" i="10" a="1"/>
  <c r="E8" i="10" s="1"/>
  <c r="D8" i="10" a="1"/>
  <c r="D8" i="10" s="1"/>
  <c r="B8" i="10" a="1"/>
  <c r="B8" i="10" s="1"/>
  <c r="G7" i="10" a="1"/>
  <c r="G7" i="10" s="1"/>
  <c r="F7" i="10" a="1"/>
  <c r="F7" i="10" s="1"/>
  <c r="S7" i="10" s="1"/>
  <c r="E7" i="10" a="1"/>
  <c r="E7" i="10" s="1"/>
  <c r="D7" i="10" a="1"/>
  <c r="D7" i="10" s="1"/>
  <c r="B7" i="10" a="1"/>
  <c r="B7" i="10" s="1"/>
  <c r="G6" i="10" a="1"/>
  <c r="G6" i="10" s="1"/>
  <c r="F6" i="10" a="1"/>
  <c r="F6" i="10" s="1"/>
  <c r="S6" i="10" s="1"/>
  <c r="E6" i="10" a="1"/>
  <c r="E6" i="10" s="1"/>
  <c r="D6" i="10" a="1"/>
  <c r="D6" i="10" s="1"/>
  <c r="B6" i="10" a="1"/>
  <c r="B6" i="10" s="1"/>
  <c r="G5" i="10" a="1"/>
  <c r="G5" i="10" s="1"/>
  <c r="E5" i="10" a="1"/>
  <c r="E5" i="10" s="1"/>
  <c r="D5" i="10" a="1"/>
  <c r="D5" i="10" s="1"/>
  <c r="B5" i="10" a="1"/>
  <c r="B5" i="10" s="1"/>
  <c r="G4" i="10" a="1"/>
  <c r="G4" i="10" s="1"/>
  <c r="F4" i="10" a="1"/>
  <c r="F4" i="10" s="1"/>
  <c r="S4" i="10" s="1"/>
  <c r="D4" i="10" a="1"/>
  <c r="D4" i="10" s="1"/>
  <c r="B4" i="10" a="1"/>
  <c r="B4" i="10" s="1"/>
  <c r="G3" i="10" a="1"/>
  <c r="G3" i="10" s="1"/>
  <c r="F3" i="10" a="1"/>
  <c r="F3" i="10" s="1"/>
  <c r="S3" i="10" s="1"/>
  <c r="D3" i="10" a="1"/>
  <c r="D3" i="10" s="1"/>
  <c r="B3" i="10" a="1"/>
  <c r="B3" i="10" s="1"/>
  <c r="G4" i="9" a="1"/>
  <c r="G4" i="9" s="1"/>
  <c r="F4" i="9" a="1"/>
  <c r="F4" i="9" s="1"/>
  <c r="S4" i="9" s="1"/>
  <c r="D4" i="9" a="1"/>
  <c r="D4" i="9" s="1"/>
  <c r="B4" i="9" a="1"/>
  <c r="B4" i="9" s="1"/>
  <c r="G8" i="9" a="1"/>
  <c r="G8" i="9" s="1"/>
  <c r="F8" i="9" a="1"/>
  <c r="F8" i="9" s="1"/>
  <c r="S8" i="9" s="1"/>
  <c r="D8" i="9" a="1"/>
  <c r="D8" i="9" s="1"/>
  <c r="B8" i="9" a="1"/>
  <c r="B8" i="9" s="1"/>
  <c r="G7" i="9" a="1"/>
  <c r="G7" i="9" s="1"/>
  <c r="F7" i="9" a="1"/>
  <c r="F7" i="9" s="1"/>
  <c r="S7" i="9" s="1"/>
  <c r="D7" i="9" a="1"/>
  <c r="D7" i="9" s="1"/>
  <c r="B7" i="9" a="1"/>
  <c r="B7" i="9" s="1"/>
  <c r="G6" i="9" a="1"/>
  <c r="G6" i="9" s="1"/>
  <c r="F6" i="9" a="1"/>
  <c r="F6" i="9" s="1"/>
  <c r="S6" i="9" s="1"/>
  <c r="D6" i="9" a="1"/>
  <c r="D6" i="9" s="1"/>
  <c r="B6" i="9" a="1"/>
  <c r="B6" i="9" s="1"/>
  <c r="G5" i="9" a="1"/>
  <c r="G5" i="9" s="1"/>
  <c r="F5" i="9" a="1"/>
  <c r="F5" i="9" s="1"/>
  <c r="S5" i="9" s="1"/>
  <c r="D5" i="9" a="1"/>
  <c r="D5" i="9" s="1"/>
  <c r="B5" i="9" a="1"/>
  <c r="B5" i="9" s="1"/>
  <c r="G3" i="9" a="1"/>
  <c r="G3" i="9" s="1"/>
  <c r="F3" i="9" a="1"/>
  <c r="F3" i="9" s="1"/>
  <c r="S3" i="9" s="1"/>
  <c r="D3" i="9" a="1"/>
  <c r="D3" i="9" s="1"/>
  <c r="B3" i="9" a="1"/>
  <c r="B3" i="9" s="1"/>
  <c r="C7" i="3" l="1"/>
  <c r="C10" i="3"/>
  <c r="G24" i="8" a="1"/>
  <c r="G24" i="8" s="1"/>
  <c r="F24" i="8" a="1"/>
  <c r="F24" i="8" s="1"/>
  <c r="E24" i="8" a="1"/>
  <c r="E24" i="8" s="1"/>
  <c r="D24" i="8" a="1"/>
  <c r="D24" i="8" s="1"/>
  <c r="B24" i="8" a="1"/>
  <c r="B24" i="8" s="1"/>
  <c r="T24" i="8" l="1"/>
  <c r="G14" i="4" a="1"/>
  <c r="G14" i="4" s="1"/>
  <c r="F14" i="4" a="1"/>
  <c r="F14" i="4" s="1"/>
  <c r="T14" i="4" s="1"/>
  <c r="E14" i="4" a="1"/>
  <c r="E14" i="4" s="1"/>
  <c r="D14" i="4" a="1"/>
  <c r="D14" i="4" s="1"/>
  <c r="B14" i="4" a="1"/>
  <c r="B14" i="4" s="1"/>
  <c r="E20" i="4" a="1"/>
  <c r="E20" i="4" s="1"/>
  <c r="E6" i="4" a="1"/>
  <c r="E6" i="4" s="1"/>
  <c r="E5" i="4" a="1"/>
  <c r="E5" i="4" s="1"/>
  <c r="E18" i="4" a="1"/>
  <c r="E18" i="4" s="1"/>
  <c r="G20" i="4" a="1"/>
  <c r="G20" i="4" s="1"/>
  <c r="F20" i="4" a="1"/>
  <c r="F20" i="4" s="1"/>
  <c r="T20" i="4" s="1"/>
  <c r="D20" i="4" a="1"/>
  <c r="D20" i="4" s="1"/>
  <c r="B20" i="4" a="1"/>
  <c r="B20" i="4" s="1"/>
  <c r="G6" i="4" a="1"/>
  <c r="G6" i="4" s="1"/>
  <c r="F6" i="4" a="1"/>
  <c r="F6" i="4" s="1"/>
  <c r="T6" i="4" s="1"/>
  <c r="D6" i="4" a="1"/>
  <c r="D6" i="4" s="1"/>
  <c r="B6" i="4" a="1"/>
  <c r="B6" i="4" s="1"/>
  <c r="G5" i="4" a="1"/>
  <c r="G5" i="4" s="1"/>
  <c r="F5" i="4" a="1"/>
  <c r="F5" i="4" s="1"/>
  <c r="T5" i="4" s="1"/>
  <c r="D5" i="4" a="1"/>
  <c r="D5" i="4" s="1"/>
  <c r="B5" i="4" a="1"/>
  <c r="B5" i="4" s="1"/>
  <c r="G4" i="4" a="1"/>
  <c r="G4" i="4" s="1"/>
  <c r="F4" i="4" a="1"/>
  <c r="F4" i="4" s="1"/>
  <c r="T4" i="4" s="1"/>
  <c r="D4" i="4" a="1"/>
  <c r="D4" i="4" s="1"/>
  <c r="B4" i="4" a="1"/>
  <c r="B4" i="4" s="1"/>
  <c r="G18" i="4" a="1"/>
  <c r="G18" i="4" s="1"/>
  <c r="F18" i="4" a="1"/>
  <c r="F18" i="4" s="1"/>
  <c r="T18" i="4" s="1"/>
  <c r="D18" i="4" a="1"/>
  <c r="D18" i="4" s="1"/>
  <c r="B18" i="4" a="1"/>
  <c r="B18" i="4" s="1"/>
  <c r="D6" i="2" a="1"/>
  <c r="D6" i="2" s="1"/>
  <c r="H6" i="2" a="1"/>
  <c r="H6" i="2" s="1"/>
  <c r="G6" i="2" a="1"/>
  <c r="G6" i="2" s="1"/>
  <c r="T6" i="2" s="1"/>
  <c r="B6" i="2" a="1"/>
  <c r="B6" i="2" s="1"/>
  <c r="G9" i="8" a="1"/>
  <c r="G9" i="8" s="1"/>
  <c r="F9" i="8" a="1"/>
  <c r="F9" i="8" s="1"/>
  <c r="E9" i="8" a="1"/>
  <c r="E9" i="8" s="1"/>
  <c r="D9" i="8" a="1"/>
  <c r="D9" i="8" s="1"/>
  <c r="B9" i="8" a="1"/>
  <c r="B9" i="8" s="1"/>
  <c r="G8" i="8" a="1"/>
  <c r="G8" i="8" s="1"/>
  <c r="F8" i="8" a="1"/>
  <c r="F8" i="8" s="1"/>
  <c r="T8" i="8" s="1"/>
  <c r="E8" i="8" a="1"/>
  <c r="E8" i="8" s="1"/>
  <c r="D8" i="8" a="1"/>
  <c r="D8" i="8" s="1"/>
  <c r="B8" i="8" a="1"/>
  <c r="B8" i="8" s="1"/>
  <c r="B5" i="2" a="1"/>
  <c r="B5" i="2" s="1"/>
  <c r="H3" i="2" a="1"/>
  <c r="H3" i="2" s="1"/>
  <c r="G3" i="2" a="1"/>
  <c r="G3" i="2" s="1"/>
  <c r="T3" i="2" s="1"/>
  <c r="E3" i="2" a="1"/>
  <c r="E3" i="2" s="1"/>
  <c r="H4" i="2" a="1"/>
  <c r="H4" i="2" s="1"/>
  <c r="G4" i="2" a="1"/>
  <c r="G4" i="2" s="1"/>
  <c r="T4" i="2" s="1"/>
  <c r="E4" i="2" a="1"/>
  <c r="E4" i="2" s="1"/>
  <c r="H5" i="2" a="1"/>
  <c r="H5" i="2" s="1"/>
  <c r="G5" i="2" a="1"/>
  <c r="G5" i="2" s="1"/>
  <c r="T5" i="2" s="1"/>
  <c r="E5" i="2" a="1"/>
  <c r="E5" i="2" s="1"/>
  <c r="E21" i="8" a="1"/>
  <c r="E21" i="8" s="1"/>
  <c r="E16" i="8" a="1"/>
  <c r="E16" i="8" s="1"/>
  <c r="G5" i="8" a="1"/>
  <c r="G5" i="8" s="1"/>
  <c r="F5" i="8" a="1"/>
  <c r="F5" i="8" s="1"/>
  <c r="E5" i="8" a="1"/>
  <c r="E5" i="8" s="1"/>
  <c r="D5" i="8" a="1"/>
  <c r="D5" i="8" s="1"/>
  <c r="B5" i="8" a="1"/>
  <c r="B5" i="8" s="1"/>
  <c r="G17" i="8" a="1"/>
  <c r="G17" i="8" s="1"/>
  <c r="F17" i="8" a="1"/>
  <c r="F17" i="8" s="1"/>
  <c r="T11" i="8" s="1"/>
  <c r="E17" i="8" a="1"/>
  <c r="E17" i="8" s="1"/>
  <c r="D17" i="8" a="1"/>
  <c r="D17" i="8" s="1"/>
  <c r="B17" i="8" a="1"/>
  <c r="B17" i="8" s="1"/>
  <c r="G22" i="8" a="1"/>
  <c r="G22" i="8" s="1"/>
  <c r="F22" i="8" a="1"/>
  <c r="F22" i="8" s="1"/>
  <c r="E22" i="8" a="1"/>
  <c r="E22" i="8" s="1"/>
  <c r="D22" i="8" a="1"/>
  <c r="D22" i="8" s="1"/>
  <c r="B22" i="8" a="1"/>
  <c r="B22" i="8" s="1"/>
  <c r="G25" i="8" a="1"/>
  <c r="G25" i="8" s="1"/>
  <c r="F25" i="8" a="1"/>
  <c r="F25" i="8" s="1"/>
  <c r="E25" i="8" a="1"/>
  <c r="E25" i="8" s="1"/>
  <c r="D25" i="8" a="1"/>
  <c r="D25" i="8" s="1"/>
  <c r="B25" i="8" a="1"/>
  <c r="B25" i="8" s="1"/>
  <c r="G16" i="8" a="1"/>
  <c r="G16" i="8" s="1"/>
  <c r="F16" i="8" a="1"/>
  <c r="F16" i="8" s="1"/>
  <c r="T13" i="8" s="1"/>
  <c r="D16" i="8" a="1"/>
  <c r="D16" i="8" s="1"/>
  <c r="B16" i="8" a="1"/>
  <c r="B16" i="8" s="1"/>
  <c r="G21" i="8" a="1"/>
  <c r="G21" i="8" s="1"/>
  <c r="F21" i="8" a="1"/>
  <c r="F21" i="8" s="1"/>
  <c r="D21" i="8" a="1"/>
  <c r="D21" i="8" s="1"/>
  <c r="G9" i="7" a="1"/>
  <c r="G9" i="7" s="1"/>
  <c r="F9" i="7" a="1"/>
  <c r="F9" i="7" s="1"/>
  <c r="S9" i="7" s="1"/>
  <c r="D9" i="7" a="1"/>
  <c r="D9" i="7" s="1"/>
  <c r="B9" i="7" a="1"/>
  <c r="B9" i="7" s="1"/>
  <c r="G8" i="7" a="1"/>
  <c r="G8" i="7" s="1"/>
  <c r="F8" i="7" a="1"/>
  <c r="F8" i="7" s="1"/>
  <c r="S8" i="7" s="1"/>
  <c r="D8" i="7" a="1"/>
  <c r="D8" i="7" s="1"/>
  <c r="B8" i="7" a="1"/>
  <c r="B8" i="7" s="1"/>
  <c r="G7" i="7" a="1"/>
  <c r="G7" i="7" s="1"/>
  <c r="F7" i="7" a="1"/>
  <c r="F7" i="7" s="1"/>
  <c r="S7" i="7" s="1"/>
  <c r="D7" i="7" a="1"/>
  <c r="D7" i="7" s="1"/>
  <c r="B7" i="7" a="1"/>
  <c r="B7" i="7" s="1"/>
  <c r="G6" i="7" a="1"/>
  <c r="G6" i="7" s="1"/>
  <c r="F6" i="7" a="1"/>
  <c r="F6" i="7" s="1"/>
  <c r="S6" i="7" s="1"/>
  <c r="D6" i="7" a="1"/>
  <c r="D6" i="7" s="1"/>
  <c r="B6" i="7" a="1"/>
  <c r="B6" i="7" s="1"/>
  <c r="G5" i="7" a="1"/>
  <c r="G5" i="7" s="1"/>
  <c r="F5" i="7" a="1"/>
  <c r="F5" i="7" s="1"/>
  <c r="S5" i="7" s="1"/>
  <c r="D5" i="7" a="1"/>
  <c r="D5" i="7" s="1"/>
  <c r="B5" i="7" a="1"/>
  <c r="B5" i="7" s="1"/>
  <c r="G3" i="7" a="1"/>
  <c r="G3" i="7" s="1"/>
  <c r="F3" i="7" a="1"/>
  <c r="F3" i="7" s="1"/>
  <c r="S3" i="7" s="1"/>
  <c r="D3" i="7" a="1"/>
  <c r="D3" i="7" s="1"/>
  <c r="B11" i="4" a="1"/>
  <c r="B11" i="4" s="1"/>
  <c r="B17" i="4" a="1"/>
  <c r="B17" i="4" s="1"/>
  <c r="B7" i="4" a="1"/>
  <c r="B7" i="4" s="1"/>
  <c r="B3" i="4" a="1"/>
  <c r="B3" i="4" s="1"/>
  <c r="B13" i="4" a="1"/>
  <c r="B13" i="4" s="1"/>
  <c r="G11" i="4" a="1"/>
  <c r="G11" i="4" s="1"/>
  <c r="F11" i="4" a="1"/>
  <c r="F11" i="4" s="1"/>
  <c r="T11" i="4" s="1"/>
  <c r="E11" i="4" a="1"/>
  <c r="E11" i="4" s="1"/>
  <c r="D11" i="4" a="1"/>
  <c r="D11" i="4" s="1"/>
  <c r="G17" i="4" a="1"/>
  <c r="G17" i="4" s="1"/>
  <c r="F17" i="4" a="1"/>
  <c r="F17" i="4" s="1"/>
  <c r="T17" i="4" s="1"/>
  <c r="E17" i="4" a="1"/>
  <c r="E17" i="4" s="1"/>
  <c r="D17" i="4" a="1"/>
  <c r="D17" i="4" s="1"/>
  <c r="G7" i="4" a="1"/>
  <c r="G7" i="4" s="1"/>
  <c r="F7" i="4" a="1"/>
  <c r="F7" i="4" s="1"/>
  <c r="T7" i="4" s="1"/>
  <c r="E7" i="4" a="1"/>
  <c r="E7" i="4" s="1"/>
  <c r="D7" i="4" a="1"/>
  <c r="D7" i="4" s="1"/>
  <c r="G3" i="4" a="1"/>
  <c r="G3" i="4" s="1"/>
  <c r="F3" i="4" a="1"/>
  <c r="F3" i="4" s="1"/>
  <c r="T3" i="4" s="1"/>
  <c r="E3" i="4" a="1"/>
  <c r="E3" i="4" s="1"/>
  <c r="D3" i="4" a="1"/>
  <c r="D3" i="4" s="1"/>
  <c r="G13" i="4" a="1"/>
  <c r="G13" i="4" s="1"/>
  <c r="F13" i="4" a="1"/>
  <c r="F13" i="4" s="1"/>
  <c r="T13" i="4" s="1"/>
  <c r="E13" i="4" a="1"/>
  <c r="E13" i="4" s="1"/>
  <c r="D13" i="4" a="1"/>
  <c r="D13" i="4" s="1"/>
  <c r="G12" i="4" a="1"/>
  <c r="G12" i="4" s="1"/>
  <c r="F12" i="4" a="1"/>
  <c r="F12" i="4" s="1"/>
  <c r="T12" i="4" s="1"/>
  <c r="E12" i="4" a="1"/>
  <c r="E12" i="4" s="1"/>
  <c r="D12" i="4" a="1"/>
  <c r="D12" i="4" s="1"/>
  <c r="B9" i="6" a="1"/>
  <c r="B9" i="6" s="1"/>
  <c r="B5" i="6" a="1"/>
  <c r="B5" i="6" s="1"/>
  <c r="B6" i="6" a="1"/>
  <c r="B6" i="6" s="1"/>
  <c r="B7" i="6" a="1"/>
  <c r="B7" i="6" s="1"/>
  <c r="B8" i="6" a="1"/>
  <c r="B8" i="6" s="1"/>
  <c r="B3" i="6" a="1"/>
  <c r="B3" i="6" s="1"/>
  <c r="E9" i="5" a="1"/>
  <c r="E9" i="5" s="1"/>
  <c r="E8" i="5" a="1"/>
  <c r="E8" i="5" s="1"/>
  <c r="E7" i="5" a="1"/>
  <c r="E7" i="5" s="1"/>
  <c r="E6" i="5" a="1"/>
  <c r="E6" i="5" s="1"/>
  <c r="E5" i="5" a="1"/>
  <c r="E5" i="5" s="1"/>
  <c r="E3" i="5" a="1"/>
  <c r="E3" i="5" s="1"/>
  <c r="E6" i="6" a="1"/>
  <c r="E6" i="6" s="1"/>
  <c r="E7" i="6" a="1"/>
  <c r="E7" i="6" s="1"/>
  <c r="E8" i="6" a="1"/>
  <c r="E8" i="6" s="1"/>
  <c r="E9" i="6" a="1"/>
  <c r="E9" i="6" s="1"/>
  <c r="G9" i="6" a="1"/>
  <c r="G9" i="6" s="1"/>
  <c r="F9" i="6" a="1"/>
  <c r="F9" i="6" s="1"/>
  <c r="T9" i="6" s="1"/>
  <c r="D9" i="6" a="1"/>
  <c r="D9" i="6" s="1"/>
  <c r="G8" i="6" a="1"/>
  <c r="G8" i="6" s="1"/>
  <c r="F8" i="6" a="1"/>
  <c r="F8" i="6" s="1"/>
  <c r="T8" i="6" s="1"/>
  <c r="D8" i="6" a="1"/>
  <c r="D8" i="6" s="1"/>
  <c r="G7" i="6" a="1"/>
  <c r="G7" i="6" s="1"/>
  <c r="F7" i="6" a="1"/>
  <c r="F7" i="6" s="1"/>
  <c r="T7" i="6" s="1"/>
  <c r="D7" i="6" a="1"/>
  <c r="D7" i="6" s="1"/>
  <c r="G6" i="6" a="1"/>
  <c r="G6" i="6" s="1"/>
  <c r="F6" i="6" a="1"/>
  <c r="F6" i="6" s="1"/>
  <c r="T6" i="6" s="1"/>
  <c r="D6" i="6" a="1"/>
  <c r="D6" i="6" s="1"/>
  <c r="G5" i="6" a="1"/>
  <c r="G5" i="6" s="1"/>
  <c r="F5" i="6" a="1"/>
  <c r="F5" i="6" s="1"/>
  <c r="T5" i="6" s="1"/>
  <c r="D5" i="6" a="1"/>
  <c r="D5" i="6" s="1"/>
  <c r="G3" i="6" a="1"/>
  <c r="G3" i="6" s="1"/>
  <c r="F3" i="6" a="1"/>
  <c r="F3" i="6" s="1"/>
  <c r="T3" i="6" s="1"/>
  <c r="D3" i="6" a="1"/>
  <c r="D3" i="6" s="1"/>
  <c r="G5" i="5" a="1"/>
  <c r="G5" i="5" s="1"/>
  <c r="G6" i="5" a="1"/>
  <c r="G6" i="5" s="1"/>
  <c r="G7" i="5" a="1"/>
  <c r="G7" i="5" s="1"/>
  <c r="G8" i="5" a="1"/>
  <c r="G8" i="5" s="1"/>
  <c r="G9" i="5" a="1"/>
  <c r="G9" i="5" s="1"/>
  <c r="G3" i="5" a="1"/>
  <c r="G3" i="5" s="1"/>
  <c r="F5" i="5" a="1"/>
  <c r="F5" i="5" s="1"/>
  <c r="S5" i="5" s="1"/>
  <c r="F6" i="5" a="1"/>
  <c r="F6" i="5" s="1"/>
  <c r="S6" i="5" s="1"/>
  <c r="F7" i="5" a="1"/>
  <c r="F7" i="5" s="1"/>
  <c r="S7" i="5" s="1"/>
  <c r="F8" i="5" a="1"/>
  <c r="F8" i="5" s="1"/>
  <c r="S8" i="5" s="1"/>
  <c r="F9" i="5" a="1"/>
  <c r="F9" i="5" s="1"/>
  <c r="S9" i="5" s="1"/>
  <c r="D6" i="5" a="1"/>
  <c r="D6" i="5" s="1"/>
  <c r="D7" i="5" a="1"/>
  <c r="D7" i="5" s="1"/>
  <c r="D8" i="5" a="1"/>
  <c r="D8" i="5" s="1"/>
  <c r="D9" i="5" a="1"/>
  <c r="D9" i="5" s="1"/>
  <c r="D5" i="5" a="1"/>
  <c r="D5" i="5" s="1"/>
  <c r="D3" i="5" a="1"/>
  <c r="D3" i="5" s="1"/>
  <c r="F3" i="5" a="1"/>
  <c r="F3" i="5" s="1"/>
  <c r="S3" i="5" s="1"/>
  <c r="T10" i="8" l="1"/>
  <c r="T22" i="8"/>
  <c r="T12" i="8"/>
  <c r="T25" i="8"/>
  <c r="T16" i="8"/>
  <c r="T14" i="8"/>
  <c r="T21" i="8"/>
  <c r="T9" i="8"/>
  <c r="T5" i="8"/>
  <c r="T17" i="8"/>
  <c r="C4" i="3"/>
  <c r="C6" i="3"/>
  <c r="C8" i="3"/>
  <c r="C5" i="3"/>
  <c r="C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D2" authorId="0" shapeId="0" xr:uid="{2AC388E9-0C28-47B1-BC06-1A462B999105}">
      <text>
        <r>
          <rPr>
            <b/>
            <sz val="9"/>
            <color indexed="81"/>
            <rFont val="Tahoma"/>
            <family val="2"/>
            <charset val="238"/>
          </rPr>
          <t>Franciszek Kessler:</t>
        </r>
        <r>
          <rPr>
            <sz val="9"/>
            <color indexed="81"/>
            <rFont val="Tahoma"/>
            <family val="2"/>
            <charset val="238"/>
          </rPr>
          <t xml:space="preserve">
risk free rate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T2" authorId="0" shapeId="0" xr:uid="{B7BF0DB0-3061-4241-B243-4F19642FCAB8}">
      <text>
        <r>
          <rPr>
            <b/>
            <sz val="9"/>
            <color indexed="81"/>
            <rFont val="Tahoma"/>
            <family val="2"/>
          </rPr>
          <t>Franciszek Kessler:</t>
        </r>
        <r>
          <rPr>
            <sz val="9"/>
            <color indexed="81"/>
            <rFont val="Tahoma"/>
            <family val="2"/>
          </rPr>
          <t xml:space="preserve">
current price / average 52 week price</t>
        </r>
      </text>
    </comment>
    <comment ref="O3" authorId="0" shapeId="0" xr:uid="{85B9B336-550E-45A1-8A9B-0BE4F8A3C406}">
      <text>
        <r>
          <rPr>
            <b/>
            <sz val="9"/>
            <color indexed="81"/>
            <rFont val="Tahoma"/>
            <family val="2"/>
            <charset val="238"/>
          </rPr>
          <t>Franciszek Kessler:</t>
        </r>
        <r>
          <rPr>
            <sz val="9"/>
            <color indexed="81"/>
            <rFont val="Tahoma"/>
            <family val="2"/>
            <charset val="238"/>
          </rPr>
          <t xml:space="preserve">
as safe as it gets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T2" authorId="0" shapeId="0" xr:uid="{5D450DD5-61B4-41C4-A378-26D2F79FC135}">
      <text>
        <r>
          <rPr>
            <b/>
            <sz val="9"/>
            <color indexed="81"/>
            <rFont val="Tahoma"/>
            <family val="2"/>
          </rPr>
          <t>Franciszek Kessler:</t>
        </r>
        <r>
          <rPr>
            <sz val="9"/>
            <color indexed="81"/>
            <rFont val="Tahoma"/>
            <family val="2"/>
          </rPr>
          <t xml:space="preserve">
current price / average 52 week price</t>
        </r>
      </text>
    </comment>
    <comment ref="F14" authorId="0" shapeId="0" xr:uid="{9C7F33CC-C7B3-47E4-A8BC-9CAB77550342}">
      <text>
        <r>
          <rPr>
            <b/>
            <sz val="9"/>
            <color indexed="81"/>
            <rFont val="Tahoma"/>
            <family val="2"/>
          </rPr>
          <t>Franciszek Kessler:</t>
        </r>
        <r>
          <rPr>
            <sz val="9"/>
            <color indexed="81"/>
            <rFont val="Tahoma"/>
            <family val="2"/>
          </rPr>
          <t xml:space="preserve">
EUR not USD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J2" authorId="0" shapeId="0" xr:uid="{405D28C4-BF1C-46F8-8123-A76FCB62BCB4}">
      <text>
        <r>
          <rPr>
            <b/>
            <sz val="9"/>
            <color indexed="81"/>
            <rFont val="Tahoma"/>
            <family val="2"/>
          </rPr>
          <t>Franciszek Kessler:</t>
        </r>
        <r>
          <rPr>
            <sz val="9"/>
            <color indexed="81"/>
            <rFont val="Tahoma"/>
            <family val="2"/>
          </rPr>
          <t xml:space="preserve">
net income
</t>
        </r>
      </text>
    </comment>
    <comment ref="S2" authorId="0" shapeId="0" xr:uid="{5DB719C9-3F50-4242-8251-FF58BAC8D5B1}">
      <text>
        <r>
          <rPr>
            <b/>
            <sz val="9"/>
            <color indexed="81"/>
            <rFont val="Tahoma"/>
            <family val="2"/>
          </rPr>
          <t>Franciszek Kessler:</t>
        </r>
        <r>
          <rPr>
            <sz val="9"/>
            <color indexed="81"/>
            <rFont val="Tahoma"/>
            <family val="2"/>
          </rPr>
          <t xml:space="preserve">
current price / average 52 week price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S2" authorId="0" shapeId="0" xr:uid="{AC8AECF2-5A21-403B-808E-7C243503B835}">
      <text>
        <r>
          <rPr>
            <b/>
            <sz val="9"/>
            <color indexed="81"/>
            <rFont val="Tahoma"/>
            <family val="2"/>
          </rPr>
          <t>Franciszek Kessler:</t>
        </r>
        <r>
          <rPr>
            <sz val="9"/>
            <color indexed="81"/>
            <rFont val="Tahoma"/>
            <family val="2"/>
          </rPr>
          <t xml:space="preserve">
current price / average 52 week price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M2" authorId="0" shapeId="0" xr:uid="{BAE63790-8BA9-4E2E-A9B2-100099897E3E}">
      <text>
        <r>
          <rPr>
            <b/>
            <sz val="9"/>
            <color indexed="81"/>
            <rFont val="Tahoma"/>
            <family val="2"/>
            <charset val="238"/>
          </rPr>
          <t>Franciszek Kessler:</t>
        </r>
        <r>
          <rPr>
            <sz val="9"/>
            <color indexed="81"/>
            <rFont val="Tahoma"/>
            <family val="2"/>
            <charset val="238"/>
          </rPr>
          <t xml:space="preserve">
revenue growth
</t>
        </r>
      </text>
    </comment>
    <comment ref="T2" authorId="0" shapeId="0" xr:uid="{FDE3C8C8-BE59-4568-B24C-4243F1825299}">
      <text>
        <r>
          <rPr>
            <b/>
            <sz val="9"/>
            <color indexed="81"/>
            <rFont val="Tahoma"/>
            <family val="2"/>
          </rPr>
          <t>Franciszek Kessler:</t>
        </r>
        <r>
          <rPr>
            <sz val="9"/>
            <color indexed="81"/>
            <rFont val="Tahoma"/>
            <family val="2"/>
          </rPr>
          <t xml:space="preserve">
current price / average 52 week price</t>
        </r>
      </text>
    </comment>
    <comment ref="N5" authorId="0" shapeId="0" xr:uid="{20E28234-5274-4D1A-A3FD-4D620A449558}">
      <text>
        <r>
          <rPr>
            <b/>
            <sz val="9"/>
            <color indexed="81"/>
            <rFont val="Tahoma"/>
            <family val="2"/>
            <charset val="238"/>
          </rPr>
          <t>Franciszek Kessler:</t>
        </r>
        <r>
          <rPr>
            <sz val="9"/>
            <color indexed="81"/>
            <rFont val="Tahoma"/>
            <family val="2"/>
            <charset val="238"/>
          </rPr>
          <t xml:space="preserve">
idk I'd give it a 9 cause I hate it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T2" authorId="0" shapeId="0" xr:uid="{57D62B4E-6432-438F-BE8A-CFDBB8D913F7}">
      <text>
        <r>
          <rPr>
            <b/>
            <sz val="9"/>
            <color indexed="81"/>
            <rFont val="Tahoma"/>
            <family val="2"/>
          </rPr>
          <t>Franciszek Kessler:</t>
        </r>
        <r>
          <rPr>
            <sz val="9"/>
            <color indexed="81"/>
            <rFont val="Tahoma"/>
            <family val="2"/>
          </rPr>
          <t xml:space="preserve">
current price / average 52 week price</t>
        </r>
      </text>
    </comment>
    <comment ref="O19" authorId="0" shapeId="0" xr:uid="{5F76DA35-5146-4F8E-B7B9-161DFC093B04}">
      <text>
        <r>
          <rPr>
            <b/>
            <sz val="9"/>
            <color indexed="81"/>
            <rFont val="Tahoma"/>
            <family val="2"/>
            <charset val="238"/>
          </rPr>
          <t>Franciszek Kessler:</t>
        </r>
        <r>
          <rPr>
            <sz val="9"/>
            <color indexed="81"/>
            <rFont val="Tahoma"/>
            <family val="2"/>
            <charset val="238"/>
          </rPr>
          <t xml:space="preserve">
shkreli dr</t>
        </r>
      </text>
    </comment>
    <comment ref="O26" authorId="0" shapeId="0" xr:uid="{7A42BBF8-24A0-4CFB-999E-F750AA2EC8A4}">
      <text>
        <r>
          <rPr>
            <b/>
            <sz val="9"/>
            <color indexed="81"/>
            <rFont val="Tahoma"/>
            <family val="2"/>
            <charset val="238"/>
          </rPr>
          <t>Franciszek Kessler:</t>
        </r>
        <r>
          <rPr>
            <sz val="9"/>
            <color indexed="81"/>
            <rFont val="Tahoma"/>
            <family val="2"/>
            <charset val="238"/>
          </rPr>
          <t xml:space="preserve">
shkreli dr
</t>
        </r>
      </text>
    </comment>
    <comment ref="Q30" authorId="0" shapeId="0" xr:uid="{E471D6FC-65F9-4A80-869B-741F3303A726}">
      <text>
        <r>
          <rPr>
            <b/>
            <sz val="9"/>
            <color indexed="81"/>
            <rFont val="Tahoma"/>
            <family val="2"/>
            <charset val="238"/>
          </rPr>
          <t>Franciszek Kessler:</t>
        </r>
        <r>
          <rPr>
            <sz val="9"/>
            <color indexed="81"/>
            <rFont val="Tahoma"/>
            <family val="2"/>
            <charset val="238"/>
          </rPr>
          <t xml:space="preserve">
FCF</t>
        </r>
      </text>
    </comment>
    <comment ref="O33" authorId="0" shapeId="0" xr:uid="{DB9FC4DE-0DFB-44D2-A7F6-B56916C9A390}">
      <text>
        <r>
          <rPr>
            <b/>
            <sz val="9"/>
            <color indexed="81"/>
            <rFont val="Tahoma"/>
            <family val="2"/>
            <charset val="238"/>
          </rPr>
          <t>Franciszek Kessler:</t>
        </r>
        <r>
          <rPr>
            <sz val="9"/>
            <color indexed="81"/>
            <rFont val="Tahoma"/>
            <family val="2"/>
            <charset val="238"/>
          </rPr>
          <t xml:space="preserve">
shkreli</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M2" authorId="0" shapeId="0" xr:uid="{435CF9ED-BBE8-4D4E-8ACE-E1A368C67285}">
      <text>
        <r>
          <rPr>
            <b/>
            <sz val="9"/>
            <color indexed="81"/>
            <rFont val="Tahoma"/>
            <family val="2"/>
            <charset val="238"/>
          </rPr>
          <t>Franciszek Kessler:</t>
        </r>
        <r>
          <rPr>
            <sz val="9"/>
            <color indexed="81"/>
            <rFont val="Tahoma"/>
            <family val="2"/>
            <charset val="238"/>
          </rPr>
          <t xml:space="preserve">
revenue growth
</t>
        </r>
      </text>
    </comment>
    <comment ref="S2" authorId="0" shapeId="0" xr:uid="{7402AFB7-6EA0-4E06-9006-B09F3CA5FC76}">
      <text>
        <r>
          <rPr>
            <b/>
            <sz val="9"/>
            <color indexed="81"/>
            <rFont val="Tahoma"/>
            <family val="2"/>
          </rPr>
          <t>Franciszek Kessler:</t>
        </r>
        <r>
          <rPr>
            <sz val="9"/>
            <color indexed="81"/>
            <rFont val="Tahoma"/>
            <family val="2"/>
          </rPr>
          <t xml:space="preserve">
current price / average 52 week price</t>
        </r>
      </text>
    </comment>
    <comment ref="H16" authorId="0" shapeId="0" xr:uid="{52BBA983-4157-4940-9063-2297AF0BBDD4}">
      <text>
        <r>
          <rPr>
            <b/>
            <sz val="9"/>
            <color indexed="81"/>
            <rFont val="Tahoma"/>
            <family val="2"/>
            <charset val="238"/>
          </rPr>
          <t>Franciszek Kessler:</t>
        </r>
        <r>
          <rPr>
            <sz val="9"/>
            <color indexed="81"/>
            <rFont val="Tahoma"/>
            <family val="2"/>
            <charset val="238"/>
          </rPr>
          <t xml:space="preserve">
not sure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S2" authorId="0" shapeId="0" xr:uid="{31EE9031-9F0E-409B-9E9A-3FF58B983572}">
      <text>
        <r>
          <rPr>
            <b/>
            <sz val="9"/>
            <color indexed="81"/>
            <rFont val="Tahoma"/>
            <family val="2"/>
          </rPr>
          <t>Franciszek Kessler:</t>
        </r>
        <r>
          <rPr>
            <sz val="9"/>
            <color indexed="81"/>
            <rFont val="Tahoma"/>
            <family val="2"/>
          </rPr>
          <t xml:space="preserve">
current price / average 52 week price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S2" authorId="0" shapeId="0" xr:uid="{0A000E85-A939-45A2-BE5F-E5933C00135C}">
      <text>
        <r>
          <rPr>
            <b/>
            <sz val="9"/>
            <color indexed="81"/>
            <rFont val="Tahoma"/>
            <family val="2"/>
          </rPr>
          <t>Franciszek Kessler:</t>
        </r>
        <r>
          <rPr>
            <sz val="9"/>
            <color indexed="81"/>
            <rFont val="Tahoma"/>
            <family val="2"/>
          </rPr>
          <t xml:space="preserve">
current price / average 52 week price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T2" authorId="0" shapeId="0" xr:uid="{EC6EE599-CF0E-4C2A-8045-A38638488073}">
      <text>
        <r>
          <rPr>
            <b/>
            <sz val="9"/>
            <color indexed="81"/>
            <rFont val="Tahoma"/>
            <family val="2"/>
          </rPr>
          <t>Franciszek Kessler:</t>
        </r>
        <r>
          <rPr>
            <sz val="9"/>
            <color indexed="81"/>
            <rFont val="Tahoma"/>
            <family val="2"/>
          </rPr>
          <t xml:space="preserve">
current price / average 52 week price</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Franciszek Kessler</author>
  </authors>
  <commentList>
    <comment ref="N2" authorId="0" shapeId="0" xr:uid="{6F99A3CA-6D2D-4205-AF33-5E1439714D3D}">
      <text>
        <r>
          <rPr>
            <b/>
            <sz val="9"/>
            <color indexed="81"/>
            <rFont val="Tahoma"/>
            <family val="2"/>
            <charset val="238"/>
          </rPr>
          <t>Franciszek Kessler:</t>
        </r>
        <r>
          <rPr>
            <sz val="9"/>
            <color indexed="81"/>
            <rFont val="Tahoma"/>
            <family val="2"/>
            <charset val="238"/>
          </rPr>
          <t xml:space="preserve">
revenue growth
</t>
        </r>
      </text>
    </comment>
    <comment ref="S2" authorId="0" shapeId="0" xr:uid="{1E6891C9-BCCE-45B3-827D-4284E2EBDF15}">
      <text>
        <r>
          <rPr>
            <b/>
            <sz val="9"/>
            <color indexed="81"/>
            <rFont val="Tahoma"/>
            <family val="2"/>
          </rPr>
          <t>Franciszek Kessler:</t>
        </r>
        <r>
          <rPr>
            <sz val="9"/>
            <color indexed="81"/>
            <rFont val="Tahoma"/>
            <family val="2"/>
          </rPr>
          <t xml:space="preserve">
current price / average 52 week price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9"/>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1"/>
        </ext>
      </extLst>
    </bk>
    <bk>
      <extLst>
        <ext uri="{3e2802c4-a4d2-4d8b-9148-e3be6c30e623}">
          <xlrd:rvb i="414"/>
        </ext>
      </extLst>
    </bk>
    <bk>
      <extLst>
        <ext uri="{3e2802c4-a4d2-4d8b-9148-e3be6c30e623}">
          <xlrd:rvb i="417"/>
        </ext>
      </extLst>
    </bk>
    <bk>
      <extLst>
        <ext uri="{3e2802c4-a4d2-4d8b-9148-e3be6c30e623}">
          <xlrd:rvb i="420"/>
        </ext>
      </extLst>
    </bk>
    <bk>
      <extLst>
        <ext uri="{3e2802c4-a4d2-4d8b-9148-e3be6c30e623}">
          <xlrd:rvb i="423"/>
        </ext>
      </extLst>
    </bk>
    <bk>
      <extLst>
        <ext uri="{3e2802c4-a4d2-4d8b-9148-e3be6c30e623}">
          <xlrd:rvb i="429"/>
        </ext>
      </extLst>
    </bk>
    <bk>
      <extLst>
        <ext uri="{3e2802c4-a4d2-4d8b-9148-e3be6c30e623}">
          <xlrd:rvb i="432"/>
        </ext>
      </extLst>
    </bk>
    <bk>
      <extLst>
        <ext uri="{3e2802c4-a4d2-4d8b-9148-e3be6c30e623}">
          <xlrd:rvb i="435"/>
        </ext>
      </extLst>
    </bk>
    <bk>
      <extLst>
        <ext uri="{3e2802c4-a4d2-4d8b-9148-e3be6c30e623}">
          <xlrd:rvb i="438"/>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futureMetadata>
  <cellMetadata count="1">
    <bk>
      <rc t="1" v="0"/>
    </bk>
  </cellMetadata>
  <valueMetadata count="16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valueMetadata>
</metadata>
</file>

<file path=xl/sharedStrings.xml><?xml version="1.0" encoding="utf-8"?>
<sst xmlns="http://schemas.openxmlformats.org/spreadsheetml/2006/main" count="380" uniqueCount="122">
  <si>
    <t>Company</t>
  </si>
  <si>
    <t>Price</t>
  </si>
  <si>
    <t>MC</t>
  </si>
  <si>
    <t>Net Cash</t>
  </si>
  <si>
    <t>EV</t>
  </si>
  <si>
    <t>2022 EV/E</t>
  </si>
  <si>
    <t>2022 E</t>
  </si>
  <si>
    <t>2023E</t>
  </si>
  <si>
    <t>2022 RG</t>
  </si>
  <si>
    <t>Sector</t>
  </si>
  <si>
    <t>Altria Group</t>
  </si>
  <si>
    <t>Ticket</t>
  </si>
  <si>
    <t xml:space="preserve">Qorvo, Inc. </t>
  </si>
  <si>
    <t>Consumer discretionary</t>
  </si>
  <si>
    <t>MO</t>
  </si>
  <si>
    <t>British American Tobacco</t>
  </si>
  <si>
    <t>BTI</t>
  </si>
  <si>
    <t>PM</t>
  </si>
  <si>
    <t>Industry</t>
  </si>
  <si>
    <t>Hasbro inc.</t>
  </si>
  <si>
    <t>Industrials</t>
  </si>
  <si>
    <t>Lockheed Martin Corporation</t>
  </si>
  <si>
    <t>Airbus SE</t>
  </si>
  <si>
    <t>RTX Corporation</t>
  </si>
  <si>
    <t>The Boeing Company</t>
  </si>
  <si>
    <t>Safran SA</t>
  </si>
  <si>
    <t xml:space="preserve">Northrop Grumman Corp. </t>
  </si>
  <si>
    <t>Stock</t>
  </si>
  <si>
    <t>Movies &amp; Entertainment</t>
  </si>
  <si>
    <t>Financials</t>
  </si>
  <si>
    <t>Communication services</t>
  </si>
  <si>
    <t>Visa inc.</t>
  </si>
  <si>
    <t>Information technologies</t>
  </si>
  <si>
    <t>Main</t>
  </si>
  <si>
    <t>Real estate</t>
  </si>
  <si>
    <t>Energy</t>
  </si>
  <si>
    <t>Models</t>
  </si>
  <si>
    <t>Healthcare</t>
  </si>
  <si>
    <t>Exchange</t>
  </si>
  <si>
    <t>Food &amp; Tobacco</t>
  </si>
  <si>
    <t>NPV Upside</t>
  </si>
  <si>
    <t>Mean upside</t>
  </si>
  <si>
    <t>Materials</t>
  </si>
  <si>
    <t>Utilities</t>
  </si>
  <si>
    <t>CPS</t>
  </si>
  <si>
    <t>Cyfrowy Polsat SA</t>
  </si>
  <si>
    <t>Media / Telecom</t>
  </si>
  <si>
    <t>2023 RG</t>
  </si>
  <si>
    <t>52 w high</t>
  </si>
  <si>
    <t>52 w low</t>
  </si>
  <si>
    <t>2023 EV/E</t>
  </si>
  <si>
    <t>Cameras &amp; cloud</t>
  </si>
  <si>
    <t>in M USD unless stated otherwise</t>
  </si>
  <si>
    <t>Oil &amp; Gas</t>
  </si>
  <si>
    <t>Enterprise Products Partners L.P</t>
  </si>
  <si>
    <t>52 w change</t>
  </si>
  <si>
    <t>x</t>
  </si>
  <si>
    <t>biopharma</t>
  </si>
  <si>
    <t>Consumer staples (defensive)</t>
  </si>
  <si>
    <t>Fit food</t>
  </si>
  <si>
    <t>XDD</t>
  </si>
  <si>
    <t>Mentzen S.A.</t>
  </si>
  <si>
    <t>Podatki, prawo &amp; księgowość</t>
  </si>
  <si>
    <t>40M</t>
  </si>
  <si>
    <t>122K</t>
  </si>
  <si>
    <t>39M</t>
  </si>
  <si>
    <t>232K</t>
  </si>
  <si>
    <t>3M</t>
  </si>
  <si>
    <t>DR</t>
  </si>
  <si>
    <t>GR</t>
  </si>
  <si>
    <t>UP</t>
  </si>
  <si>
    <t>Cash</t>
  </si>
  <si>
    <t>Poland</t>
  </si>
  <si>
    <t>USA</t>
  </si>
  <si>
    <t>RFR</t>
  </si>
  <si>
    <t>in M usd unless stated otherwise</t>
  </si>
  <si>
    <t>57k</t>
  </si>
  <si>
    <t>note</t>
  </si>
  <si>
    <t>bullshit</t>
  </si>
  <si>
    <t>notes</t>
  </si>
  <si>
    <t>nah</t>
  </si>
  <si>
    <t>EV/E</t>
  </si>
  <si>
    <t>tak ten od kabanosow</t>
  </si>
  <si>
    <t>tak chujowy management, że nawet monopol zjebią</t>
  </si>
  <si>
    <t>idk what growth u expect</t>
  </si>
  <si>
    <t>GE aerospace</t>
  </si>
  <si>
    <t>not cheap</t>
  </si>
  <si>
    <t>winchester</t>
  </si>
  <si>
    <t>remington</t>
  </si>
  <si>
    <t>szulernia od Shkreliego</t>
  </si>
  <si>
    <t>mocny spadek zysków przez 3 lata, must come back</t>
  </si>
  <si>
    <t>update</t>
  </si>
  <si>
    <t xml:space="preserve">6,6B FCF in 2024 for 114B, thats not cheap </t>
  </si>
  <si>
    <t>163M FCF w 2023 za 150M MC, AI ich dupcy, biznes umiera, brzydula straszna ale ze skrzyneczką posagu, Q324 23M FCF, czyli w 1Q 1/6 MC</t>
  </si>
  <si>
    <t>last</t>
  </si>
  <si>
    <t>Q324</t>
  </si>
  <si>
    <t>2024 E</t>
  </si>
  <si>
    <t>SKA</t>
  </si>
  <si>
    <t>Śnieżka Farby</t>
  </si>
  <si>
    <t>tanie ale nie krzczące</t>
  </si>
  <si>
    <t>Q224</t>
  </si>
  <si>
    <t>-</t>
  </si>
  <si>
    <t>5B of FCF for 83B MC</t>
  </si>
  <si>
    <t>RG</t>
  </si>
  <si>
    <t>może, zrób 10Q</t>
  </si>
  <si>
    <t>sell</t>
  </si>
  <si>
    <t xml:space="preserve">2B FCF for 8B MC dude, </t>
  </si>
  <si>
    <t>klasyk, tanio</t>
  </si>
  <si>
    <t xml:space="preserve">TTM 4B FCF za 140B MC, do tego CFO negatywny </t>
  </si>
  <si>
    <t>maybe tanio</t>
  </si>
  <si>
    <t xml:space="preserve">how is this shit cheap at 135 CFFO </t>
  </si>
  <si>
    <t>nwm jak na to patrzeć</t>
  </si>
  <si>
    <t xml:space="preserve">22B FCF za 1000B MC no nie wiem, drogo i chyba wszyscy już zakładają kosmiczne zyski </t>
  </si>
  <si>
    <t>hoped it would be like chgg, not reallyno cffo</t>
  </si>
  <si>
    <t>not quite what I call cheap</t>
  </si>
  <si>
    <t>2023 E</t>
  </si>
  <si>
    <t>600M CFFO, no capex not cheap at 30 ev/cffo</t>
  </si>
  <si>
    <t>no earnings, no CFFO idk</t>
  </si>
  <si>
    <t>bro where is your CFFO</t>
  </si>
  <si>
    <t>no piękny biznes, 9B FCF w 2023, okej nawet przy 97B MC, tylko discount bo papieroski fe</t>
  </si>
  <si>
    <t>BOŚ</t>
  </si>
  <si>
    <t>idk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</si>
</sst>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 #,##0.00\ &quot;zł&quot;_-;\-* #,##0.00\ &quot;zł&quot;_-;_-* &quot;-&quot;??\ &quot;zł&quot;_-;_-@_-"/>
    <numFmt numFmtId="164" formatCode="_([$$-409]* #,##0.00_);_([$$-409]* \(#,##0.00\);_([$$-409]* &quot;-&quot;??_);_(@_)"/>
    <numFmt numFmtId="165" formatCode="#,###,,"/>
    <numFmt numFmtId="166" formatCode="[$£-809]#,##0"/>
    <numFmt numFmtId="167" formatCode="#,##0.00\ &quot;zł&quot;"/>
    <numFmt numFmtId="168" formatCode="#,##0\ &quot;zł&quot;"/>
    <numFmt numFmtId="169" formatCode="_-* #,##0.00\ [$zł-415]_-;\-* #,##0.00\ [$zł-415]_-;_-* &quot;-&quot;??\ [$zł-415]_-;_-@_-"/>
    <numFmt numFmtId="170" formatCode="_-* #,##0.00\ [$PLN]_-;\-* #,##0.00\ [$PLN]_-;_-* &quot;-&quot;??\ [$PLN]_-;_-@_-"/>
    <numFmt numFmtId="171" formatCode="[$€-2]\ #,##0.00"/>
    <numFmt numFmtId="172" formatCode="_-* #,##0.00\ [$€-42D]_-;\-* #,##0.00\ [$€-42D]_-;_-* &quot;-&quot;??\ [$€-42D]_-;_-@_-"/>
    <numFmt numFmtId="173" formatCode="#,##0.00\ [$AUD]"/>
  </numFmts>
  <fonts count="31" x14ac:knownFonts="1">
    <font>
      <sz val="11"/>
      <color theme="1"/>
      <name val="Calibri"/>
      <family val="2"/>
      <charset val="238"/>
      <scheme val="minor"/>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10"/>
      <color theme="1"/>
      <name val="Arial"/>
      <family val="2"/>
      <charset val="238"/>
    </font>
    <font>
      <sz val="9"/>
      <color indexed="81"/>
      <name val="Tahoma"/>
      <family val="2"/>
      <charset val="238"/>
    </font>
    <font>
      <b/>
      <sz val="9"/>
      <color indexed="81"/>
      <name val="Tahoma"/>
      <family val="2"/>
      <charset val="238"/>
    </font>
    <font>
      <u/>
      <sz val="11"/>
      <color theme="10"/>
      <name val="Calibri"/>
      <family val="2"/>
      <charset val="238"/>
      <scheme val="minor"/>
    </font>
    <font>
      <b/>
      <sz val="9"/>
      <color indexed="81"/>
      <name val="Tahoma"/>
      <family val="2"/>
    </font>
    <font>
      <sz val="9"/>
      <color indexed="81"/>
      <name val="Tahoma"/>
      <family val="2"/>
    </font>
    <font>
      <sz val="8"/>
      <name val="Calibri"/>
      <family val="2"/>
      <charset val="238"/>
      <scheme val="minor"/>
    </font>
    <font>
      <u/>
      <sz val="10"/>
      <color theme="10"/>
      <name val="Arial"/>
      <family val="2"/>
      <charset val="238"/>
    </font>
    <font>
      <b/>
      <u/>
      <sz val="10"/>
      <color theme="1"/>
      <name val="Arial"/>
      <family val="2"/>
      <charset val="238"/>
    </font>
    <font>
      <u/>
      <sz val="10"/>
      <color theme="1"/>
      <name val="Arial"/>
      <family val="2"/>
      <charset val="238"/>
    </font>
    <font>
      <sz val="10"/>
      <color theme="1"/>
      <name val="Arial"/>
      <family val="2"/>
      <charset val="238"/>
    </font>
  </fonts>
  <fills count="2">
    <fill>
      <patternFill patternType="none"/>
    </fill>
    <fill>
      <patternFill patternType="gray125"/>
    </fill>
  </fills>
  <borders count="1">
    <border>
      <left/>
      <right/>
      <top/>
      <bottom/>
      <diagonal/>
    </border>
  </borders>
  <cellStyleXfs count="2">
    <xf numFmtId="0" fontId="0" fillId="0" borderId="0"/>
    <xf numFmtId="0" fontId="23" fillId="0" borderId="0" applyNumberFormat="0" applyFill="0" applyBorder="0" applyAlignment="0" applyProtection="0"/>
  </cellStyleXfs>
  <cellXfs count="66">
    <xf numFmtId="0" fontId="0" fillId="0" borderId="0" xfId="0"/>
    <xf numFmtId="0" fontId="23" fillId="0" borderId="0" xfId="1"/>
    <xf numFmtId="0" fontId="20" fillId="0" borderId="0" xfId="0" applyFont="1"/>
    <xf numFmtId="10" fontId="20" fillId="0" borderId="0" xfId="0" applyNumberFormat="1" applyFont="1"/>
    <xf numFmtId="0" fontId="27" fillId="0" borderId="0" xfId="1" applyFont="1"/>
    <xf numFmtId="0" fontId="20" fillId="0" borderId="0" xfId="0" applyFont="1" applyAlignment="1">
      <alignment horizontal="center"/>
    </xf>
    <xf numFmtId="164" fontId="20" fillId="0" borderId="0" xfId="0" applyNumberFormat="1" applyFont="1"/>
    <xf numFmtId="165" fontId="20" fillId="0" borderId="0" xfId="0" applyNumberFormat="1" applyFont="1"/>
    <xf numFmtId="3" fontId="20" fillId="0" borderId="0" xfId="0" applyNumberFormat="1" applyFont="1"/>
    <xf numFmtId="0" fontId="27" fillId="0" borderId="0" xfId="1" applyFont="1" applyAlignment="1">
      <alignment horizontal="center"/>
    </xf>
    <xf numFmtId="0" fontId="28" fillId="0" borderId="0" xfId="0" applyFont="1"/>
    <xf numFmtId="0" fontId="28" fillId="0" borderId="0" xfId="0" applyFont="1" applyAlignment="1">
      <alignment horizontal="center" vertical="center"/>
    </xf>
    <xf numFmtId="3" fontId="28" fillId="0" borderId="0" xfId="0" applyNumberFormat="1" applyFont="1" applyAlignment="1">
      <alignment horizontal="center" vertical="center"/>
    </xf>
    <xf numFmtId="170" fontId="20" fillId="0" borderId="0" xfId="0" applyNumberFormat="1" applyFont="1"/>
    <xf numFmtId="44" fontId="20" fillId="0" borderId="0" xfId="0" applyNumberFormat="1" applyFont="1"/>
    <xf numFmtId="9" fontId="20" fillId="0" borderId="0" xfId="0" applyNumberFormat="1" applyFont="1"/>
    <xf numFmtId="9" fontId="28" fillId="0" borderId="0" xfId="0" applyNumberFormat="1" applyFont="1" applyAlignment="1">
      <alignment horizontal="center" vertical="center"/>
    </xf>
    <xf numFmtId="169" fontId="20" fillId="0" borderId="0" xfId="0" applyNumberFormat="1" applyFont="1"/>
    <xf numFmtId="167" fontId="20" fillId="0" borderId="0" xfId="0" applyNumberFormat="1" applyFont="1"/>
    <xf numFmtId="168" fontId="20" fillId="0" borderId="0" xfId="0" applyNumberFormat="1" applyFont="1"/>
    <xf numFmtId="0" fontId="28" fillId="0" borderId="0" xfId="0" applyFont="1" applyAlignment="1">
      <alignment horizontal="center"/>
    </xf>
    <xf numFmtId="166" fontId="20" fillId="0" borderId="0" xfId="0" applyNumberFormat="1" applyFont="1"/>
    <xf numFmtId="10" fontId="28" fillId="0" borderId="0" xfId="0" applyNumberFormat="1" applyFont="1" applyAlignment="1">
      <alignment horizontal="center" vertical="center"/>
    </xf>
    <xf numFmtId="1" fontId="20" fillId="0" borderId="0" xfId="0" applyNumberFormat="1" applyFont="1"/>
    <xf numFmtId="1" fontId="28" fillId="0" borderId="0" xfId="0" applyNumberFormat="1" applyFont="1" applyAlignment="1">
      <alignment horizontal="center" vertical="center"/>
    </xf>
    <xf numFmtId="0" fontId="19" fillId="0" borderId="0" xfId="0" applyFont="1"/>
    <xf numFmtId="171" fontId="20" fillId="0" borderId="0" xfId="0" applyNumberFormat="1" applyFont="1"/>
    <xf numFmtId="0" fontId="18" fillId="0" borderId="0" xfId="0" applyFont="1"/>
    <xf numFmtId="3" fontId="17" fillId="0" borderId="0" xfId="0" applyNumberFormat="1" applyFont="1"/>
    <xf numFmtId="0" fontId="16" fillId="0" borderId="0" xfId="0" applyFont="1"/>
    <xf numFmtId="14" fontId="20" fillId="0" borderId="0" xfId="0" applyNumberFormat="1" applyFont="1"/>
    <xf numFmtId="14" fontId="28" fillId="0" borderId="0" xfId="0" applyNumberFormat="1" applyFont="1" applyAlignment="1">
      <alignment horizontal="center" vertical="center"/>
    </xf>
    <xf numFmtId="3" fontId="16" fillId="0" borderId="0" xfId="0" applyNumberFormat="1" applyFont="1"/>
    <xf numFmtId="0" fontId="15" fillId="0" borderId="0" xfId="0" applyFont="1"/>
    <xf numFmtId="0" fontId="15" fillId="0" borderId="0" xfId="0" applyFont="1" applyAlignment="1">
      <alignment horizontal="center"/>
    </xf>
    <xf numFmtId="0" fontId="14" fillId="0" borderId="0" xfId="0" applyFont="1"/>
    <xf numFmtId="0" fontId="29" fillId="0" borderId="0" xfId="0" applyFont="1"/>
    <xf numFmtId="3" fontId="14" fillId="0" borderId="0" xfId="0" applyNumberFormat="1" applyFont="1"/>
    <xf numFmtId="14" fontId="14" fillId="0" borderId="0" xfId="0" applyNumberFormat="1" applyFont="1"/>
    <xf numFmtId="0" fontId="13" fillId="0" borderId="0" xfId="0" applyFont="1"/>
    <xf numFmtId="3" fontId="13" fillId="0" borderId="0" xfId="0" applyNumberFormat="1" applyFont="1"/>
    <xf numFmtId="0" fontId="12" fillId="0" borderId="0" xfId="0" applyFont="1"/>
    <xf numFmtId="0" fontId="11" fillId="0" borderId="0" xfId="0" applyFont="1"/>
    <xf numFmtId="3" fontId="11" fillId="0" borderId="0" xfId="0" applyNumberFormat="1" applyFont="1"/>
    <xf numFmtId="0" fontId="10" fillId="0" borderId="0" xfId="0" applyFont="1"/>
    <xf numFmtId="9" fontId="10" fillId="0" borderId="0" xfId="0" applyNumberFormat="1" applyFont="1"/>
    <xf numFmtId="3" fontId="10" fillId="0" borderId="0" xfId="0" applyNumberFormat="1" applyFont="1"/>
    <xf numFmtId="3" fontId="9" fillId="0" borderId="0" xfId="0" applyNumberFormat="1" applyFont="1"/>
    <xf numFmtId="0" fontId="9" fillId="0" borderId="0" xfId="0" applyFont="1"/>
    <xf numFmtId="0" fontId="30" fillId="0" borderId="0" xfId="0" applyFont="1"/>
    <xf numFmtId="0" fontId="30" fillId="0" borderId="0" xfId="0" applyFont="1" applyAlignment="1">
      <alignment horizontal="center"/>
    </xf>
    <xf numFmtId="164" fontId="30" fillId="0" borderId="0" xfId="0" applyNumberFormat="1" applyFont="1"/>
    <xf numFmtId="165" fontId="30" fillId="0" borderId="0" xfId="0" applyNumberFormat="1" applyFont="1"/>
    <xf numFmtId="0" fontId="8" fillId="0" borderId="0" xfId="0" applyFont="1"/>
    <xf numFmtId="3" fontId="8" fillId="0" borderId="0" xfId="0" applyNumberFormat="1" applyFont="1"/>
    <xf numFmtId="0" fontId="7" fillId="0" borderId="0" xfId="0" applyFont="1"/>
    <xf numFmtId="172" fontId="20" fillId="0" borderId="0" xfId="0" applyNumberFormat="1" applyFont="1"/>
    <xf numFmtId="3" fontId="7" fillId="0" borderId="0" xfId="0" applyNumberFormat="1" applyFont="1"/>
    <xf numFmtId="3" fontId="6" fillId="0" borderId="0" xfId="0" applyNumberFormat="1" applyFont="1"/>
    <xf numFmtId="0" fontId="6" fillId="0" borderId="0" xfId="0" applyFont="1"/>
    <xf numFmtId="0" fontId="5" fillId="0" borderId="0" xfId="0" applyFont="1"/>
    <xf numFmtId="0" fontId="4" fillId="0" borderId="0" xfId="0" applyFont="1"/>
    <xf numFmtId="173" fontId="20" fillId="0" borderId="0" xfId="0" applyNumberFormat="1" applyFont="1"/>
    <xf numFmtId="0" fontId="3" fillId="0" borderId="0" xfId="0" applyFont="1"/>
    <xf numFmtId="0" fontId="2" fillId="0" borderId="0" xfId="0" applyFont="1"/>
    <xf numFmtId="0" fontId="1" fillId="0" borderId="0" xfId="0" applyFont="1"/>
  </cellXfs>
  <cellStyles count="2">
    <cellStyle name="Hyperlink" xfId="1" builtinId="8"/>
    <cellStyle name="Normal" xfId="0" builtinId="0"/>
  </cellStyles>
  <dxfs count="42">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FFC7CE"/>
        </patternFill>
      </fill>
    </dxf>
    <dxf>
      <fill>
        <patternFill>
          <bgColor rgb="FF92D05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Structure" Target="richData/rdrichvaluestructure.xml"/><Relationship Id="rId3" Type="http://schemas.openxmlformats.org/officeDocument/2006/relationships/worksheet" Target="worksheets/sheet3.xml"/><Relationship Id="rId21" Type="http://schemas.microsoft.com/office/2017/06/relationships/rdSupportingPropertyBag" Target="richData/rdsupporting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10/relationships/person" Target="persons/person.xml"/><Relationship Id="rId10" Type="http://schemas.openxmlformats.org/officeDocument/2006/relationships/worksheet" Target="worksheets/sheet10.xml"/><Relationship Id="rId19" Type="http://schemas.microsoft.com/office/2017/06/relationships/richStyles" Target="richData/rich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1"/>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15">
  <rv s="0">
    <v>https://www.bing.com/financeapi/forcetrigger?t=a1xtpr&amp;q=XNYS%3aMO&amp;form=skydnc</v>
    <v>Learn more on Bing</v>
  </rv>
  <rv s="1">
    <v>en-US</v>
    <v>a1xtpr</v>
    <v>268435456</v>
    <v>1</v>
    <v>Powered by Refinitiv</v>
    <v>0</v>
    <v>Altria Group, Inc. (XNYS:MO)</v>
    <v>2</v>
    <v>3</v>
    <v>Finance</v>
    <v>4</v>
    <v>58.034999999999997</v>
    <v>39.25</v>
    <v>0.68089999999999995</v>
    <v>0.125</v>
    <v>2.4490000000000002E-3</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51.53</v>
    <v>Food &amp; Tobacco</v>
    <v>Stock</v>
    <v>45673.859465948437</v>
    <v>0</v>
    <v>50.72</v>
    <v>86215130000</v>
    <v>Altria Group, Inc.</v>
    <v>Altria Group, Inc.</v>
    <v>50.9</v>
    <v>8.6189999999999998</v>
    <v>51.04</v>
    <v>51.164999999999999</v>
    <v>1694813000</v>
    <v>MO</v>
    <v>Altria Group, Inc. (XNYS:MO)</v>
    <v>3561518</v>
    <v>7971610</v>
    <v>1985</v>
  </rv>
  <rv s="2">
    <v>1</v>
  </rv>
  <rv s="0">
    <v>https://www.bing.com/financeapi/forcetrigger?t=a1oyfr&amp;q=XNYS%3aBTI&amp;form=skydnc</v>
    <v>Learn more on Bing</v>
  </rv>
  <rv s="3">
    <v>en-US</v>
    <v>a1oyfr</v>
    <v>268435456</v>
    <v>1</v>
    <v>Powered by Refinitiv</v>
    <v>5</v>
    <v>BRITISH AMERICAN TOBACCO P.L.C. (XNYS:BTI)</v>
    <v>2</v>
    <v>6</v>
    <v>Finance</v>
    <v>4</v>
    <v>39.54</v>
    <v>28.25</v>
    <v>0.53469999999999995</v>
    <v>0.09</v>
    <v>2.5140000000000002E-3</v>
    <v>USD</v>
    <v>British American Tobacco p.l.c. is a consumer-centric, multi-category consumer goods company. The Company provides tobacco and nicotine products. Its segments include the United States, Asia Pacific Middle East and Africa, Americas and Europe. The Company’s product categories include Vapor, Tobacco Heating Products (THPs), Modern Oral, Traditional Oral and Combustible cigarettes. Vapor products are handheld, battery-powered devices that heat a liquid (called an e-liquid) to produce an inhalable aerosol, known as vapor. THPs are a new category of tobacco product designed to heat rather than burn tobacco. Modern Oral products are smoke-free oral nicotine products called nicotine pouches, designed for use in the mouth. Traditional oral products include snus and snuff. Its brands include Vuse, glo, Velo, Grizzly, Dunhill, Kent, Lucky Strike, Pall Mall, Rothmans, Newport, Natural American Spirit, Camel, Vogue, Viceroy, Kool, Peter Stuyvesant, Craven A, State Express 555 and Shuang Xi.</v>
    <v>46725</v>
    <v>New York Stock Exchange</v>
    <v>XNYS</v>
    <v>XNYS</v>
    <v>Globe House, 4 Temple Place, LONDON, WC2R 2PG GB</v>
    <v>35.94</v>
    <v>Food &amp; Tobacco</v>
    <v>Stock</v>
    <v>45673.859418356253</v>
    <v>3</v>
    <v>35.369999999999997</v>
    <v>80608100000</v>
    <v>BRITISH AMERICAN TOBACCO P.L.C.</v>
    <v>BRITISH AMERICAN TOBACCO P.L.C.</v>
    <v>35.5</v>
    <v>35.799999999999997</v>
    <v>35.89</v>
    <v>2208814000</v>
    <v>BTI</v>
    <v>BRITISH AMERICAN TOBACCO P.L.C. (XNYS:BTI)</v>
    <v>4973624</v>
    <v>3443347</v>
    <v>1997</v>
  </rv>
  <rv s="2">
    <v>4</v>
  </rv>
  <rv s="0">
    <v>https://www.bing.com/financeapi/forcetrigger?t=a1zzmw&amp;q=XNYS%3aPM&amp;form=skydnc</v>
    <v>Learn more on Bing</v>
  </rv>
  <rv s="1">
    <v>en-US</v>
    <v>a1zzmw</v>
    <v>268435456</v>
    <v>1</v>
    <v>Powered by Refinitiv</v>
    <v>0</v>
    <v>Philip Morris International Inc. (XNYS:PM)</v>
    <v>2</v>
    <v>3</v>
    <v>Finance</v>
    <v>4</v>
    <v>134.15</v>
    <v>87.82</v>
    <v>0.57010000000000005</v>
    <v>1.1200000000000001</v>
    <v>9.4510000000000011E-3</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120.46</v>
    <v>Food &amp; Tobacco</v>
    <v>Stock</v>
    <v>45673.859425231247</v>
    <v>6</v>
    <v>118.31</v>
    <v>182148700000</v>
    <v>Philip Morris International Inc.</v>
    <v>Philip Morris International Inc.</v>
    <v>118.85</v>
    <v>18.913599999999999</v>
    <v>118.51</v>
    <v>119.63</v>
    <v>1554833000</v>
    <v>PM</v>
    <v>Philip Morris International Inc. (XNYS:PM)</v>
    <v>5278100</v>
    <v>4837684</v>
    <v>2007</v>
  </rv>
  <rv s="2">
    <v>7</v>
  </rv>
  <rv s="0">
    <v>http://en.wikipedia.org/wiki/Public_domain</v>
    <v>Public domain</v>
  </rv>
  <rv s="0">
    <v>http://zh.wikipedia.org/wiki/味可美</v>
    <v>Wikipedia</v>
  </rv>
  <rv s="4">
    <v>9</v>
    <v>10</v>
  </rv>
  <rv s="5">
    <v>11</v>
    <v>https://www.bing.com/th?id=AMMS_8d96836a886471f7120ce0135f3ca8bd&amp;qlt=95</v>
    <v>11</v>
    <v>0</v>
    <v>https://www.bing.com/images/search?form=xlimg&amp;q=mccormick+%26+company</v>
    <v>Image of MCCORMICK &amp; COMPANY, INCORPORATED</v>
  </rv>
  <rv s="0">
    <v>https://www.bing.com/financeapi/forcetrigger?t=a1xoc7&amp;q=XNYS%3aMKC&amp;form=skydnc</v>
    <v>Learn more on Bing</v>
  </rv>
  <rv s="6">
    <v>en-US</v>
    <v>a1xoc7</v>
    <v>268435456</v>
    <v>1</v>
    <v>Powered by Refinitiv</v>
    <v>7</v>
    <v>MCCORMICK &amp; COMPANY, INCORPORATED (XNYS:MKC)</v>
    <v>9</v>
    <v>10</v>
    <v>Finance</v>
    <v>4</v>
    <v>85.49</v>
    <v>63.88</v>
    <v>0.75449999999999995</v>
    <v>1.79</v>
    <v>2.4937000000000001E-2</v>
    <v>USD</v>
    <v>McCormick &amp; Company, Incorporated is engaged in manufacturing, marketing and distributing spices, seasoning mixes, condiments and other flavorful products to the entire food industry, including e-commerce channels, grocery,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Zatarain’s, Simply Asia, Thai Kitchen, Ducros, Vahine, Cholula, Schwartz, Club House, Kamis, DaQiao, La Drogheria, Stubb's, OLD BAY and Gourmet Garden. In its Flavor Solutions segment, it provides a range of products to multinational food manufacturers and foodservice customers. Its sales, distribution and production facilities are located in North America, Europe and China. Additional facilities are based in Australia, Central America, Thailand and South Africa.</v>
    <v>13800</v>
    <v>New York Stock Exchange</v>
    <v>XNYS</v>
    <v>XNYS</v>
    <v>24 Schilling Road, Suite 1, HUNT VALLEY, MD, 21031 US</v>
    <v>73.569999999999993</v>
    <v>12</v>
    <v>Food &amp; Tobacco</v>
    <v>Stock</v>
    <v>45673.859370728904</v>
    <v>13</v>
    <v>71.5</v>
    <v>19172720000</v>
    <v>MCCORMICK &amp; COMPANY, INCORPORATED</v>
    <v>MCCORMICK &amp; COMPANY, INCORPORATED</v>
    <v>71.5</v>
    <v>24.4254</v>
    <v>71.78</v>
    <v>73.569999999999993</v>
    <v>268357100</v>
    <v>MKC</v>
    <v>MCCORMICK &amp; COMPANY, INCORPORATED (XNYS:MKC)</v>
    <v>667301</v>
    <v>1842073</v>
    <v>1915</v>
  </rv>
  <rv s="2">
    <v>14</v>
  </rv>
  <rv s="0">
    <v>https://www.bing.com/financeapi/forcetrigger?t=aoabpr&amp;q=XLON%3aIMB&amp;form=skydnc</v>
    <v>Learn more on Bing</v>
  </rv>
  <rv s="1">
    <v>en-US</v>
    <v>aoabpr</v>
    <v>268435456</v>
    <v>1</v>
    <v>Powered by Refinitiv</v>
    <v>0</v>
    <v>IMPERIAL BRANDS PLC (XLON:IMB)</v>
    <v>2</v>
    <v>12</v>
    <v>Finance</v>
    <v>13</v>
    <v>2649</v>
    <v>1656</v>
    <v>0.79549999999999998</v>
    <v>17</v>
    <v>6.5890000000000002E-3</v>
    <v>GBp</v>
    <v>Imperial Brands PLC is a fast-moving consumer goods company. The Company operates through two businesses: Tobacco &amp; NGP and Distribution. The Tobacco &amp; NGP business manufactures, markets, and sells tobacco and next-generation products (NGP) and tobacco and NGP-related products, including sales to (but not by) the Distribution business. The Distribution business distributes tobacco and NGP products for tobacco and NGP product manufacturers, including Imperial Brands, as well as a range of non-tobacco and NGP products and services. Its segments include Europe, Americas, Africa, Asia, Australasia and Central and Eastern Europe (AAACE) and Distribution. It offers tobacco products and smoking accessories, such as Golden Virginia fine-cut tobacco, Rizla rolling paper, Backwoods cigars, oral nicotine offerings in the Nordics such as Skruf.</v>
    <v>25600</v>
    <v>London Stock Exchange</v>
    <v>XLON</v>
    <v>XLON</v>
    <v>121 Winterstoke Road, BRISTOL, BS3 2LL GB</v>
    <v>2597</v>
    <v>Food &amp; Tobacco</v>
    <v>Stock</v>
    <v>45673.670188923439</v>
    <v>16</v>
    <v>2571</v>
    <v>21994930000</v>
    <v>IMPERIAL BRANDS PLC</v>
    <v>IMPERIAL BRANDS PLC</v>
    <v>2583</v>
    <v>8.5332000000000008</v>
    <v>2580</v>
    <v>2597</v>
    <v>836188600</v>
    <v>IMB</v>
    <v>IMPERIAL BRANDS PLC (XLON:IMB)</v>
    <v>1591110</v>
    <v>3943350</v>
    <v>1996</v>
  </rv>
  <rv s="2">
    <v>17</v>
  </rv>
  <rv s="0">
    <v>https://www.bing.com/financeapi/forcetrigger?t=a2lm4c&amp;q=OTCM%3aJAPAF&amp;form=skydnc</v>
    <v>Learn more on Bing</v>
  </rv>
  <rv s="1">
    <v>en-US</v>
    <v>a2lm4c</v>
    <v>268435456</v>
    <v>1</v>
    <v>Powered by Refinitiv</v>
    <v>0</v>
    <v>JAPAN TOBACCO INC. (OTCM:JAPAF)</v>
    <v>2</v>
    <v>14</v>
    <v>Finance</v>
    <v>15</v>
    <v>30.25</v>
    <v>24.69</v>
    <v>0.65200000000000002</v>
    <v>-3.81</v>
    <v>-0.133684</v>
    <v>USD</v>
    <v>Japan Tobacco Inc is a Japan-based company mainly engaged in the tobacco business, the pharmaceutical business and the processed food business. The Company operates through four business segments. The Domestic Tobacco segment is engaged in the production and sale of manufactured tobacco in Japan (including domestic duty-free market and China, Hong Kong and Macao markets under the jurisdiction of China Business Division). The International Tobacco segment is engaged in the production and sale of manufactured tobacco overseas. The Medical segment is engaged in the research, development, production and sale of medical drugs. The Food Processing segment is engaged in the manufacture and sale of frozen and ambient temperature processed foods, bakery, seasoning, among others. The Company is also involved in the leasing of real estate.</v>
    <v>53239</v>
    <v>OTC Markets</v>
    <v>OTCM</v>
    <v>OTCM</v>
    <v>Kamiyacho Trust Tower, 4-1-1, Toranomon, MINATO-KU, TOKYO-TO, 105-6927 JP</v>
    <v>24.69</v>
    <v>Food &amp; Tobacco</v>
    <v>Stock</v>
    <v>45671.048611111109</v>
    <v>19</v>
    <v>24.69</v>
    <v>7890000000000</v>
    <v>JAPAN TOBACCO INC.</v>
    <v>JAPAN TOBACCO INC.</v>
    <v>24.69</v>
    <v>13.042999999999999</v>
    <v>28.5</v>
    <v>24.69</v>
    <v>2000000000</v>
    <v>JAPAF</v>
    <v>JAPAN TOBACCO INC. (OTCM:JAPAF)</v>
    <v>600</v>
    <v>6631430</v>
    <v>1985</v>
  </rv>
  <rv s="2">
    <v>20</v>
  </rv>
  <rv s="0">
    <v>https://www.bing.com/financeapi/forcetrigger?t=a1uwu2&amp;q=XNYS%3aHSY&amp;form=skydnc</v>
    <v>Learn more on Bing</v>
  </rv>
  <rv s="1">
    <v>en-US</v>
    <v>a1uwu2</v>
    <v>268435456</v>
    <v>1</v>
    <v>Powered by Refinitiv</v>
    <v>0</v>
    <v>THE HERSHEY COMPANY (XNYS:HSY)</v>
    <v>2</v>
    <v>3</v>
    <v>Finance</v>
    <v>4</v>
    <v>211.92</v>
    <v>150.31</v>
    <v>0.3866</v>
    <v>2.6949999999999998</v>
    <v>1.7759E-2</v>
    <v>USD</v>
    <v>The Hershey Company is a snacks company. It operates through three segments: North America Confectionery, North America Salty Snacks and International. Its North America Confectionery segment has traditional chocolate and non-chocolate confectionery market position in the United States and Canada. North America Salty Snacks segment is responsible for its salty snacking products in the United States. Its principal product offerings include chocolate and non-chocolate confectionery products; gum and mint refreshment products and protein bars; pantry items, such as baking ingredients, toppings and beverages, and snack items such as spreads, bars, and snack bites and mixes, popcorn and pretzels. It markets, sells and distributes its products under more than 90 brand names in over 80 countries worldwide, including Hershey’s, Reese’s, Kisses, Kit Kat, Jolly Rancher, Twizzlers and Ice Breakers, and salty snacks including SkinnyPop, Sour Strips, Pirate's Booty and Dot's Homestyle Pretzels.</v>
    <v>18650</v>
    <v>New York Stock Exchange</v>
    <v>XNYS</v>
    <v>XNYS</v>
    <v>19 East Chocolate Avenue, External Rptg &amp; Compliance, HERSHEY, PA, 17033 US</v>
    <v>155.02000000000001</v>
    <v>Food &amp; Tobacco</v>
    <v>Stock</v>
    <v>45673.859410740624</v>
    <v>22</v>
    <v>150.55000000000001</v>
    <v>32012520000</v>
    <v>THE HERSHEY COMPANY</v>
    <v>THE HERSHEY COMPANY</v>
    <v>151.12</v>
    <v>17.4832</v>
    <v>151.75</v>
    <v>154.44499999999999</v>
    <v>202354800</v>
    <v>HSY</v>
    <v>THE HERSHEY COMPANY (XNYS:HSY)</v>
    <v>1381073</v>
    <v>2676636</v>
    <v>1927</v>
  </rv>
  <rv s="2">
    <v>23</v>
  </rv>
  <rv s="0">
    <v>https://www.bing.com/financeapi/forcetrigger?t=a1qyvh&amp;q=XNYS%3aDG&amp;form=skydnc</v>
    <v>Learn more on Bing</v>
  </rv>
  <rv s="1">
    <v>en-US</v>
    <v>a1qyvh</v>
    <v>268435456</v>
    <v>1</v>
    <v>Powered by Refinitiv</v>
    <v>0</v>
    <v>DOLLAR GENERAL CORPORATION (XNYS:DG)</v>
    <v>2</v>
    <v>3</v>
    <v>Finance</v>
    <v>4</v>
    <v>168.07</v>
    <v>66.430000000000007</v>
    <v>0.44340000000000002</v>
    <v>0.8</v>
    <v>1.1667E-2</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basic items for infants, toddlers, girls, boys, women and men, as well as socks, underwear, disposable diapers, shoes and accessories.</v>
    <v>185800</v>
    <v>New York Stock Exchange</v>
    <v>XNYS</v>
    <v>XNYS</v>
    <v>100 Mission Ridge, GOODLETTSVILLE, TN, 37072-2171 US</v>
    <v>69.44</v>
    <v>Diversified Retail</v>
    <v>Stock</v>
    <v>45673.85942359922</v>
    <v>25</v>
    <v>66.430000000000007</v>
    <v>15693900000</v>
    <v>DOLLAR GENERAL CORPORATION</v>
    <v>DOLLAR GENERAL CORPORATION</v>
    <v>68.05</v>
    <v>11.2927</v>
    <v>68.569999999999993</v>
    <v>69.37</v>
    <v>219925700</v>
    <v>DG</v>
    <v>DOLLAR GENERAL CORPORATION (XNYS:DG)</v>
    <v>3843755</v>
    <v>3700358</v>
    <v>1998</v>
  </rv>
  <rv s="2">
    <v>26</v>
  </rv>
  <rv s="0">
    <v>https://www.bing.com/financeapi/forcetrigger?t=a1wmu2&amp;q=XNYS%3aKR&amp;form=skydnc</v>
    <v>Learn more on Bing</v>
  </rv>
  <rv s="1">
    <v>en-US</v>
    <v>a1wmu2</v>
    <v>268435456</v>
    <v>1</v>
    <v>Powered by Refinitiv</v>
    <v>0</v>
    <v>THE KROGER CO. (XNYS:KR)</v>
    <v>2</v>
    <v>3</v>
    <v>Finance</v>
    <v>4</v>
    <v>63.59</v>
    <v>44.48</v>
    <v>0.46929999999999999</v>
    <v>0.23499999999999999</v>
    <v>4.0039999999999997E-3</v>
    <v>USD</v>
    <v>The Kroger Co. is a food and drug retailer. The Company operate supermarkets, multi-department stores and fulfillment centers throughout the United States. It operates approximately 2,722 supermarkets, 2,257 pharmacies and 1,665 fuel centers in 35 states and the District of Columbia while also operating online through a digital ecosystem to offer customers an omnichannel shopping experience. The Company also manufactures and processes food for sale by its supermarkets and online. It offers Pickup and Harris Teeter ExpressLane personalized, order online, pick up at the store services at 2,350 of its supermarkets and provide delivery, which allows it to offer digital solutions to substantially all of its customers. Its delivery solutions include orders delivered to customers from retail store locations, customer fulfillment centers powered by Ocado and orders placed through third-party platforms. The Company also offers customer-facing apps and interfaces.</v>
    <v>414000</v>
    <v>New York Stock Exchange</v>
    <v>XNYS</v>
    <v>XNYS</v>
    <v>1014 Vine St, CINCINNATI, OH, 45202-1141 US</v>
    <v>58.95</v>
    <v>Food &amp; Drug Retailing</v>
    <v>Stock</v>
    <v>45673.85946157344</v>
    <v>28</v>
    <v>58.125</v>
    <v>42779590000</v>
    <v>THE KROGER CO.</v>
    <v>THE KROGER CO.</v>
    <v>58.52</v>
    <v>15.3538</v>
    <v>58.69</v>
    <v>58.924999999999997</v>
    <v>723606100</v>
    <v>KR</v>
    <v>THE KROGER CO. (XNYS:KR)</v>
    <v>2324718</v>
    <v>7422966</v>
    <v>1902</v>
  </rv>
  <rv s="2">
    <v>29</v>
  </rv>
  <rv s="0">
    <v>https://www.bing.com/financeapi/forcetrigger?t=a246z2&amp;q=XNYS%3aTGT&amp;form=skydnc</v>
    <v>Learn more on Bing</v>
  </rv>
  <rv s="1">
    <v>en-US</v>
    <v>a246z2</v>
    <v>268435456</v>
    <v>1</v>
    <v>Powered by Refinitiv</v>
    <v>0</v>
    <v>TARGET CORPORATION (XNYS:TGT)</v>
    <v>2</v>
    <v>3</v>
    <v>Finance</v>
    <v>4</v>
    <v>181.86</v>
    <v>120.21</v>
    <v>1.1407</v>
    <v>-0.93</v>
    <v>-6.9129999999999999E-3</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133.7499</v>
    <v>Diversified Retail</v>
    <v>Stock</v>
    <v>45673.859438691405</v>
    <v>31</v>
    <v>127.92</v>
    <v>64891970000</v>
    <v>TARGET CORPORATION</v>
    <v>TARGET CORPORATION</v>
    <v>128.01</v>
    <v>14.255000000000001</v>
    <v>134.53</v>
    <v>133.6</v>
    <v>458211900</v>
    <v>TGT</v>
    <v>TARGET CORPORATION (XNYS:TGT)</v>
    <v>8135308</v>
    <v>4839961</v>
    <v>1902</v>
  </rv>
  <rv s="2">
    <v>32</v>
  </rv>
  <rv s="0">
    <v>https://www.bing.com/financeapi/forcetrigger?t=a1uq2w&amp;q=XNYS%3aHLF&amp;form=skydnc</v>
    <v>Learn more on Bing</v>
  </rv>
  <rv s="1">
    <v>en-US</v>
    <v>a1uq2w</v>
    <v>268435456</v>
    <v>1</v>
    <v>Powered by Refinitiv</v>
    <v>0</v>
    <v>HERBALIFE LTD. (XNYS:HLF)</v>
    <v>2</v>
    <v>3</v>
    <v>Finance</v>
    <v>4</v>
    <v>13.3</v>
    <v>6.05</v>
    <v>1.1705000000000001</v>
    <v>6.5000000000000002E-2</v>
    <v>1.014E-2</v>
    <v>USD</v>
    <v>Herbalife Ltd. is a global nutrition company. The Company sells weight management; targeted nutrition; energy, sports and fitness; and other nutrition products to and through a network of independent members (Members). Its products include meal replacements, protein shakes, teas, aloes, high-protein snacks, vitamins and supplements, and sports nutrition. The Company offers a range of meal replacement products, such as protein shakes, bars, and soups. Its snack portfolio includes a variety of sweet, savory and creamy options, such as high protein iced coffee, protein bars, snack shakes, soups, and baking mixes. Its Herbal Aloe Concentrate is a beverage formulated with aloe vera, which can be mixed with water, tea or protein shake. It has also developed a portfolio of dietary supplements, including solutions for heart health, digestive health, immunity and others. It sells products in approximately 95 markets across the world.</v>
    <v>9200</v>
    <v>New York Stock Exchange</v>
    <v>XNYS</v>
    <v>XNYS</v>
    <v>P.O. Box 309Gt, Ugland House, South Church Street, GRAND CAYMAN, 00000 KY</v>
    <v>6.48</v>
    <v>Food &amp; Tobacco</v>
    <v>Stock</v>
    <v>45673.859432071091</v>
    <v>34</v>
    <v>6.24</v>
    <v>664219100</v>
    <v>HERBALIFE LTD.</v>
    <v>HERBALIFE LTD.</v>
    <v>6.415</v>
    <v>7.5069999999999997</v>
    <v>6.41</v>
    <v>6.4749999999999996</v>
    <v>100792000</v>
    <v>HLF</v>
    <v>HERBALIFE LTD. (XNYS:HLF)</v>
    <v>575898</v>
    <v>2556772</v>
    <v>2002</v>
  </rv>
  <rv s="2">
    <v>35</v>
  </rv>
  <rv s="0">
    <v>https://www.bing.com/financeapi/forcetrigger?t=a1r63m&amp;q=XNAS%3aDLTR&amp;form=skydnc</v>
    <v>Learn more on Bing</v>
  </rv>
  <rv s="1">
    <v>en-US</v>
    <v>a1r63m</v>
    <v>268435456</v>
    <v>1</v>
    <v>Powered by Refinitiv</v>
    <v>0</v>
    <v>DOLLAR TREE, INC. (XNAS:DLTR)</v>
    <v>2</v>
    <v>3</v>
    <v>Finance</v>
    <v>4</v>
    <v>151.215</v>
    <v>60.49</v>
    <v>0.89770000000000005</v>
    <v>0.91</v>
    <v>1.2937000000000001E-2</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65894</v>
    <v>Nasdaq Stock Market</v>
    <v>XNAS</v>
    <v>XNAS</v>
    <v>500 Volvo Parkway, CHESAPEAKE, VA, 23320 US</v>
    <v>71.47</v>
    <v>Diversified Retail</v>
    <v>Stock</v>
    <v>45673.859418772656</v>
    <v>37</v>
    <v>67.64</v>
    <v>15321500250</v>
    <v>DOLLAR TREE, INC.</v>
    <v>DOLLAR TREE, INC.</v>
    <v>70.17</v>
    <v>0</v>
    <v>70.34</v>
    <v>71.25</v>
    <v>215038600</v>
    <v>DLTR</v>
    <v>DOLLAR TREE, INC. (XNAS:DLTR)</v>
    <v>1939787</v>
    <v>2828355</v>
    <v>2008</v>
  </rv>
  <rv s="2">
    <v>38</v>
  </rv>
  <rv s="0">
    <v>https://www.bing.com/financeapi/forcetrigger?t=a1zsjc&amp;q=XNYS%3aPG&amp;form=skydnc</v>
    <v>Learn more on Bing</v>
  </rv>
  <rv s="1">
    <v>en-US</v>
    <v>a1zsjc</v>
    <v>268435456</v>
    <v>1</v>
    <v>Powered by Refinitiv</v>
    <v>0</v>
    <v>THE PROCTER &amp; GAMBLE COMPANY (XNYS:PG)</v>
    <v>2</v>
    <v>3</v>
    <v>Finance</v>
    <v>4</v>
    <v>180.43</v>
    <v>146.28</v>
    <v>0.45340000000000003</v>
    <v>0.68</v>
    <v>4.2589999999999998E-3</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160.58000000000001</v>
    <v>Personal &amp; Household Products &amp; Services</v>
    <v>Stock</v>
    <v>45673.859461735934</v>
    <v>40</v>
    <v>159.16999999999999</v>
    <v>373415400000</v>
    <v>THE PROCTER &amp; GAMBLE COMPANY</v>
    <v>THE PROCTER &amp; GAMBLE COMPANY</v>
    <v>159.18</v>
    <v>27.535799999999998</v>
    <v>159.65</v>
    <v>160.33000000000001</v>
    <v>2355042000</v>
    <v>PG</v>
    <v>THE PROCTER &amp; GAMBLE COMPANY (XNYS:PG)</v>
    <v>3215319</v>
    <v>6583061</v>
    <v>1905</v>
  </rv>
  <rv s="2">
    <v>41</v>
  </rv>
  <rv s="0">
    <v>https://www.bing.com/financeapi/forcetrigger?t=a1odxm&amp;q=XNYS%3aBF.B&amp;form=skydnc</v>
    <v>Learn more on Bing</v>
  </rv>
  <rv s="1">
    <v>en-US</v>
    <v>a1odxm</v>
    <v>268435456</v>
    <v>1</v>
    <v>Powered by Refinitiv</v>
    <v>0</v>
    <v>BROWN-FORMAN CORPORATION (XNYS:BF.B)</v>
    <v>2</v>
    <v>3</v>
    <v>Finance</v>
    <v>4</v>
    <v>60.97</v>
    <v>33.4</v>
    <v>0.76580000000000004</v>
    <v>0.32429999999999998</v>
    <v>9.6260000000000009E-3</v>
    <v>USD</v>
    <v>Brown-Forman Corporation manufactures, distills, bottles, imports, exports, markets, and sells a range of beverage alcohol products. Its brands include Jack Daniel's Tennessee Whiskey, Jack Daniel's Tennessee Honey, Gentleman Jack Rare Tennessee Whiskey, Jack Daniel's Tennessee Fire, Jack Daniel's Tennessee Apple, Jack Daniel's Bonded Tennessee Whiskey, Old Forester Whiskey Row Series, Jack Daniel's Sinatra Select, Old Forester Kentucky Straight Bourbon Whisky, Jack Daniel's Tennessee Rye, Old Forester Kentucky Straight Rye Whiskey, Jack Daniel’s Winter Jack, Woodford Reserve Kentucky Bourbon, Woodford Reserve Double Oaked, Fords Gin, Woodford Reserve Kentucky Rye Whiskey, Slane Irish Whiskey, Woodford Reserve Kentucky Straight Wheat Whiskey, Coopers' Craft Kentucky Bourbon, Woodford Reserve Kentucky Straight Malt Whiskey, The GlenDronach, el Jimador and Part Time Rangers RTDs. The Company's brands are sold in more than 170 countries worldwide.</v>
    <v>5700</v>
    <v>New York Stock Exchange</v>
    <v>XNYS</v>
    <v>XNYS</v>
    <v>850 DIXIE HWY, LOUISVILLE, KY, 40210 US</v>
    <v>34.049999999999997</v>
    <v>Beverages</v>
    <v>Stock</v>
    <v>45673.859395937499</v>
    <v>43</v>
    <v>33.4</v>
    <v>15972180000</v>
    <v>BROWN-FORMAN CORPORATION</v>
    <v>BROWN-FORMAN CORPORATION</v>
    <v>33.79</v>
    <v>15.901199999999999</v>
    <v>33.69</v>
    <v>34.014299999999999</v>
    <v>472661300</v>
    <v>BF.B</v>
    <v>BROWN-FORMAN CORPORATION (XNYS:BF.B)</v>
    <v>1428827</v>
    <v>2972444</v>
    <v>1933</v>
  </rv>
  <rv s="2">
    <v>44</v>
  </rv>
  <rv s="0">
    <v>https://www.bing.com/financeapi/forcetrigger?t=a1o9jc&amp;q=XNYS%3aBC&amp;form=skydnc</v>
    <v>Learn more on Bing</v>
  </rv>
  <rv s="1">
    <v>en-US</v>
    <v>a1o9jc</v>
    <v>268435456</v>
    <v>1</v>
    <v>Powered by Refinitiv</v>
    <v>0</v>
    <v>BRUNSWICK CORPORATION (XNYS:BC)</v>
    <v>2</v>
    <v>3</v>
    <v>Finance</v>
    <v>4</v>
    <v>96.65</v>
    <v>62.64</v>
    <v>1.5367</v>
    <v>0.26</v>
    <v>3.8640000000000002E-3</v>
    <v>USD</v>
    <v>Brunswick Corporation designs, manufactures and markets recreational marine products, including marine propulsion products and boats, as well as parts and accessories for the marine and RV markets. Its segments include Propulsion, Engine Parts and Accessories (Engine P&amp;A), Navico Group and Boat. The Propulsion segment designs, manufactures and sells engines, controls, rigging, and propellers globally. The Engine P&amp;A segment sells products such as engine parts and consumables including oils and lubricants, electrical products, boat parts and systems, and also includes its marine parts and accessories distribution businesses. The Navico Group segment designs, develops, manufactures, and markets products and systems for the marine and RV, specialty vehicle markets. The Boat segment consists of the Brunswick Boat Group (Boat Group), which manufactures and distributes recreational boats, and Business Acceleration. Its boat brands include Boston Whaler, Lund, Sea Ray and Bayliner.</v>
    <v>16608</v>
    <v>New York Stock Exchange</v>
    <v>XNYS</v>
    <v>XNYS</v>
    <v>26125 N. Riverwoods Blvd. Suite 500, METTAWA, IL, 60045-3420 US</v>
    <v>67.86</v>
    <v>Leisure Products</v>
    <v>Stock</v>
    <v>45673.859332522654</v>
    <v>46</v>
    <v>66.16</v>
    <v>4180697000</v>
    <v>BRUNSWICK CORPORATION</v>
    <v>BRUNSWICK CORPORATION</v>
    <v>66.8</v>
    <v>15.7088</v>
    <v>67.290000000000006</v>
    <v>67.55</v>
    <v>65983220</v>
    <v>BC</v>
    <v>BRUNSWICK CORPORATION (XNYS:BC)</v>
    <v>306623</v>
    <v>688965</v>
    <v>1907</v>
  </rv>
  <rv s="2">
    <v>47</v>
  </rv>
  <rv s="0">
    <v>https://www.bing.com/financeapi/forcetrigger?t=a1pxbh&amp;q=XNYS%3aCMG&amp;form=skydnc</v>
    <v>Learn more on Bing</v>
  </rv>
  <rv s="1">
    <v>en-US</v>
    <v>a1pxbh</v>
    <v>268435456</v>
    <v>1</v>
    <v>Powered by Refinitiv</v>
    <v>0</v>
    <v>CHIPOTLE MEXICAN GRILL, INC. (XNYS:CMG)</v>
    <v>2</v>
    <v>3</v>
    <v>Finance</v>
    <v>4</v>
    <v>69.261399999999995</v>
    <v>45.499200000000002</v>
    <v>1.2837000000000001</v>
    <v>1.06</v>
    <v>1.8477E-2</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59.11</v>
    <v>Hotels &amp; Entertainment Services</v>
    <v>Stock</v>
    <v>45673.859433610938</v>
    <v>49</v>
    <v>57.25</v>
    <v>76986510000</v>
    <v>CHIPOTLE MEXICAN GRILL, INC.</v>
    <v>CHIPOTLE MEXICAN GRILL, INC.</v>
    <v>57.42</v>
    <v>53.316899999999997</v>
    <v>57.37</v>
    <v>58.43</v>
    <v>1362593000</v>
    <v>CMG</v>
    <v>CHIPOTLE MEXICAN GRILL, INC. (XNYS:CMG)</v>
    <v>6526429</v>
    <v>7727055</v>
    <v>1998</v>
  </rv>
  <rv s="2">
    <v>50</v>
  </rv>
  <rv s="0">
    <v>https://www.bing.com/financeapi/forcetrigger?t=a2cj8m&amp;q=OTCM%3aCMPGY&amp;form=skydnc</v>
    <v>Learn more on Bing</v>
  </rv>
  <rv s="7">
    <v>en-US</v>
    <v>a2cj8m</v>
    <v>268435456</v>
    <v>1</v>
    <v>Powered by Refinitiv</v>
    <v>16</v>
    <v>COMPASS GROUP PLC (OTCM:CMPGY)</v>
    <v>2</v>
    <v>17</v>
    <v>Finance</v>
    <v>15</v>
    <v>35.909999999999997</v>
    <v>26.55</v>
    <v>0.83899999999999997</v>
    <v>0.29499999999999998</v>
    <v>8.9499999999999996E-3</v>
    <v>USD</v>
    <v>Compass Group PLC is a non-trading investment holding company. The Company is engaged in providing food and support services. The Company has three segments: North America, Europe and the Rest of World. The North America segment includes the United States and Canada. The Europe segment includes the United Kingdom, Finland and Other. The Rest of the World segment includes Japan and Other. The Company delivers services in sectors, including business and industry; healthcare and seniors living; education; defense, offshore and remote, and sports and leisure. It operates at various client locations around the world, from hospitals, schools and oil rigs to corporate headquarters and entertainment venues. Its support services include cleaning in hospitals, reception services at corporate headquarters, managing remote camps, grounds and facilities services at schools and universities. Its subsidiaries include Compass Group (Australia) Pty Limited and Compass Group Belgium NV.</v>
    <v>OTC Markets</v>
    <v>OTCM</v>
    <v>OTCM</v>
    <v>Compass House, Guildford Street, CHERTSEY, SURREY, KT16 9BQ GB</v>
    <v>33.299999999999997</v>
    <v>Stock</v>
    <v>45673.848947464845</v>
    <v>52</v>
    <v>32.86</v>
    <v>COMPASS GROUP PLC</v>
    <v>COMPASS GROUP PLC</v>
    <v>33.299999999999997</v>
    <v>0</v>
    <v>32.96</v>
    <v>33.255000000000003</v>
    <v>CMPGY</v>
    <v>COMPASS GROUP PLC (OTCM:CMPGY)</v>
    <v>632473</v>
  </rv>
  <rv s="2">
    <v>53</v>
  </rv>
  <rv s="8">
    <v>12</v>
    <v>Industry</v>
    <v>0</v>
  </rv>
  <rv s="8">
    <v>12</v>
    <v>Market cap</v>
    <v>0</v>
  </rv>
  <rv s="0">
    <v>https://www.bing.com/financeapi/forcetrigger?t=bx11nm&amp;q=XNYS%3aDASH&amp;form=skydnc</v>
    <v>Learn more on Bing</v>
  </rv>
  <rv s="1">
    <v>en-US</v>
    <v>bx11nm</v>
    <v>268435456</v>
    <v>1</v>
    <v>Powered by Refinitiv</v>
    <v>0</v>
    <v>DOORDASH, INC. (XNAS:DASH)</v>
    <v>2</v>
    <v>3</v>
    <v>Finance</v>
    <v>4</v>
    <v>181.7799</v>
    <v>99.32</v>
    <v>1.6997</v>
    <v>-0.15</v>
    <v>-8.7620000000000005E-4</v>
    <v>USD</v>
    <v>DoorDash, Inc. operates a local commerce platform that connects merchants, consumers and Dashers. The Company's primary offerings include the DoorDash Marketplace and the Wolt Marketplace (Marketplaces), which operate in over 25 countries including the United States, and platform services. The Company's Marketplaces provide a suite of services that enable merchants to establish an online presence, transact with consumers, and fulfill orders. The Company also offers Pickup, which allows consumers to place advance orders, skip lines, and pick up their orders conveniently with no consumer fees, as well as DoorDash for Business, which provides merchants on its platform with large group orders and catering orders for businesses and events. Its membership products include DashPass and Wolt+. It offers platform services, which primarily includes DoorDash Drive and Wolt Drive, which are white-label delivery fulfillment services. Its platform services also include DoorDash Storefront and Bbot.</v>
    <v>19300</v>
    <v>Nasdaq Stock Market</v>
    <v>XNAS</v>
    <v>XNAS</v>
    <v>901 Market Street 6Th Floor, San Francisco, CA, 94103 US</v>
    <v>172.75</v>
    <v>Software &amp; IT Services</v>
    <v>Stock</v>
    <v>45673.859381238282</v>
    <v>57</v>
    <v>169.33</v>
    <v>71049366048</v>
    <v>DOORDASH, INC.</v>
    <v>DOORDASH, INC.</v>
    <v>171.37</v>
    <v>0</v>
    <v>171.19</v>
    <v>171.04</v>
    <v>415396200</v>
    <v>DASH</v>
    <v>DOORDASH, INC. (XNAS:DASH)</v>
    <v>1352241</v>
    <v>2501190</v>
    <v>2013</v>
  </rv>
  <rv s="2">
    <v>58</v>
  </rv>
  <rv s="0">
    <v>http://ja.wikipedia.org/wiki/ボンバルディア・レクリエーショナルプロダクツ</v>
    <v>Wikipedia</v>
  </rv>
  <rv s="4">
    <v>9</v>
    <v>60</v>
  </rv>
  <rv s="5">
    <v>11</v>
    <v>https://www.bing.com/th?id=AMMS_411f0e6cf959dfa8ff2d42d8e04f0954&amp;qlt=95</v>
    <v>61</v>
    <v>0</v>
    <v>https://www.bing.com/images/search?form=xlimg&amp;q=bombardier+recreational+products</v>
    <v>Image of BRP Inc.</v>
  </rv>
  <rv s="0">
    <v>https://www.bing.com/financeapi/forcetrigger?t=a2aixm&amp;q=XNAS%3aDOOO&amp;form=skydnc</v>
    <v>Learn more on Bing</v>
  </rv>
  <rv s="6">
    <v>en-US</v>
    <v>a2aixm</v>
    <v>268435456</v>
    <v>1</v>
    <v>Powered by Refinitiv</v>
    <v>7</v>
    <v>BRP Inc. (XNAS:DOOO)</v>
    <v>9</v>
    <v>18</v>
    <v>Finance</v>
    <v>4</v>
    <v>75.59</v>
    <v>46.844999999999999</v>
    <v>2.1747999999999998</v>
    <v>0</v>
    <v>0</v>
    <v>USD</v>
    <v>BRP Inc. is a Canada-based company that specializes in powersports products, propulsion systems and boats. Its segments include Powersports and Marine. Powersports segment comprises Year-Round Products (all-terrain vehicles, side-by-side vehicles and three-wheeled vehicles), Seasonal Products (snowmobiles, personal watercraft and pontoons) and Powersports PA&amp;A and OEM Engines (parts, accessories and apparel (PA&amp;A), engines for karts and recreational aircraft, Pinion gearboxes and other services). Marine segment consists of boats, pontoons, jet boat and outboard engines and related PA&amp;A and other services. Its brands include Ski-Doo and Lynx snowmobiles, Sea-Doo watercraft and pontoons, Can-Am on and off-road vehicles, Alumacraft and Quintrex boats, Manitou pontoons and Rotax marine propulsion systems and Rotax engines for karts and recreational aircraft. It is developing electric models for its existing product lines and exploring new low voltage and human assisted product categories.</v>
    <v>20000</v>
    <v>Nasdaq Stock Market</v>
    <v>XNAS</v>
    <v>XNAS</v>
    <v>726 Saint-Joseph Street, VALCOURT, QC, J0E 2L0 CA</v>
    <v>53.85</v>
    <v>62</v>
    <v>Leisure Products</v>
    <v>Stock</v>
    <v>45673.85927584453</v>
    <v>63</v>
    <v>52.59</v>
    <v>5373547000</v>
    <v>BRP Inc.</v>
    <v>BRP Inc.</v>
    <v>53.34</v>
    <v>27.665099999999999</v>
    <v>53.46</v>
    <v>53.46</v>
    <v>73010160</v>
    <v>DOOO</v>
    <v>BRP Inc. (XNAS:DOOO)</v>
    <v>100167</v>
    <v>123217</v>
    <v>2006</v>
  </rv>
  <rv s="2">
    <v>64</v>
  </rv>
  <rv s="0">
    <v>https://www.bing.com/financeapi/forcetrigger?t=bv8kdm&amp;q=XMEX%3aEVON&amp;form=skydnc</v>
    <v>Learn more on Bing</v>
  </rv>
  <rv s="3">
    <v>en-US</v>
    <v>bv8kdm</v>
    <v>268435456</v>
    <v>1</v>
    <v>Powered by Refinitiv</v>
    <v>5</v>
    <v>Evolution AB (publ) (XMEX:EVON)</v>
    <v>2</v>
    <v>19</v>
    <v>Finance</v>
    <v>20</v>
    <v>2234.66</v>
    <v>1759.35</v>
    <v>0.96779999999999999</v>
    <v>-163.08000000000001</v>
    <v>-8.4830000000000003E-2</v>
    <v>MXN</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14676</v>
    <v>Mexican Stock Exchange</v>
    <v>XMEX</v>
    <v>XMEX</v>
    <v>Vasagatan 16, STOCKHOLM, STOCKHOLM, 11120 SE</v>
    <v>1759.35</v>
    <v>Hotels &amp; Entertainment Services</v>
    <v>Stock</v>
    <v>45502.662291666667</v>
    <v>66</v>
    <v>1759.35</v>
    <v>218823700000</v>
    <v>Evolution AB (publ)</v>
    <v>Evolution AB (publ)</v>
    <v>1759.35</v>
    <v>1922.43</v>
    <v>1759.35</v>
    <v>211833200</v>
    <v>EVON</v>
    <v>Evolution AB (publ) (XMEX:EVON)</v>
    <v>357</v>
    <v>1122200</v>
    <v>2014</v>
  </rv>
  <rv s="2">
    <v>67</v>
  </rv>
  <rv s="0">
    <v>https://www.bing.com/financeapi/forcetrigger?t=a1sxgh&amp;q=XNAS%3aFIVE&amp;form=skydnc</v>
    <v>Learn more on Bing</v>
  </rv>
  <rv s="1">
    <v>en-US</v>
    <v>a1sxgh</v>
    <v>268435456</v>
    <v>1</v>
    <v>Powered by Refinitiv</v>
    <v>0</v>
    <v>FIVE BELOW, INC. (XNAS:FIVE)</v>
    <v>2</v>
    <v>3</v>
    <v>Finance</v>
    <v>4</v>
    <v>212.01</v>
    <v>64.87</v>
    <v>1.1478999999999999</v>
    <v>-1.32</v>
    <v>-1.3960999999999999E-2</v>
    <v>USD</v>
    <v>Five Below, Inc. is a specialty value retailer offering merchandise targeted at the tween and teen demographic. Its assortment of products, including select brands and licensed merchandise. It is engaged in offering a group of products, including leisure, fashion and home, and snack and seasonal. Leisure includes items, such as sporting goods, games, toys, tech, books, electronic accessories, arts and crafts, and party. Fashion and home include items, such as personal accessories, attitude t-shirts, beauty offerings, home goods and storage options. Snack and seasonal include items, such as seasonal goods, greeting cards, candy and other snacks, and beverages. It also offers its merchandise on the Internet, through its fivebelow.com e-commerce Website, offering home delivery and the option to buy online and pick up in store. It also sells its merchandise through on-demand third-party delivery services to enable its customers to shop online and receive convenient delivery.</v>
    <v>7000</v>
    <v>Nasdaq Stock Market</v>
    <v>XNAS</v>
    <v>XNAS</v>
    <v>701 Market Street, Suite 300, PHILADELPHIA, PA, 19106 US</v>
    <v>94.504999999999995</v>
    <v>Diversified Retail</v>
    <v>Stock</v>
    <v>45673.859445763279</v>
    <v>69</v>
    <v>89.73</v>
    <v>5128547804</v>
    <v>FIVE BELOW, INC.</v>
    <v>FIVE BELOW, INC.</v>
    <v>93.27</v>
    <v>19.5381</v>
    <v>94.55</v>
    <v>93.23</v>
    <v>55009630</v>
    <v>FIVE</v>
    <v>FIVE BELOW, INC. (XNAS:FIVE)</v>
    <v>1953040</v>
    <v>1767937</v>
    <v>2002</v>
  </rv>
  <rv s="2">
    <v>70</v>
  </rv>
  <rv s="0">
    <v>http://en.wikipedia.org/wiki/GameStop</v>
    <v>Wikipedia</v>
  </rv>
  <rv s="4">
    <v>9</v>
    <v>72</v>
  </rv>
  <rv s="5">
    <v>11</v>
    <v>https://www.bing.com/th?id=AMMS_1af0820cdcad1e835487a08cdf869215&amp;qlt=95</v>
    <v>73</v>
    <v>0</v>
    <v>https://www.bing.com/images/search?form=xlimg&amp;q=gamestop</v>
    <v>Image of GAMESTOP CORP.</v>
  </rv>
  <rv s="0">
    <v>https://www.bing.com/financeapi/forcetrigger?t=a1tyxm&amp;q=XNYS%3aGME&amp;form=skydnc</v>
    <v>Learn more on Bing</v>
  </rv>
  <rv s="6">
    <v>en-GB</v>
    <v>a1tyxm</v>
    <v>268435456</v>
    <v>1</v>
    <v>Powered by Refinitiv</v>
    <v>7</v>
    <v>GAMESTOP CORP. (XNYS:GME)</v>
    <v>9</v>
    <v>10</v>
    <v>Finance</v>
    <v>4</v>
    <v>64.83</v>
    <v>9.9499999999999993</v>
    <v>-5.4999999999999997E-3</v>
    <v>-0.18</v>
    <v>-6.4380000000000001E-3</v>
    <v>USD</v>
    <v>GameStop Corp. offers games and entertainment products through its stores and e-commerce platforms. The Company operates in four geographic segments: United States, Canada, Australia and Europe. Each segment consists primarily of retail operations, with the significant majority focused on games, entertainment products and technology. The Company has a total of approximately 4,169 stores across all of its segments: 2,915 in the United States, 203 in Canada, 404 in Australia, and 647 in Europe. Its stores and e-commerce sites operate primarily under the names GameStop, EB Games and Micromania. Its Australia and Europe segments also include approximately 49 pop culture themed stores selling collectibles, apparel, gadgets, electronics, toys and other retail products for technology enthusiasts and general consumers in international markets operating under the Zing Pop Culture brand. The Company's brands also include its print and digital gaming publication, Game Informer magazine.</v>
    <v>8000</v>
    <v>New York Stock Exchange</v>
    <v>XNYS</v>
    <v>XNYS</v>
    <v>625 Westport Pkwy, GRAPEVINE, TX, 76051 US</v>
    <v>28.14</v>
    <v>74</v>
    <v>Specialty Retailers</v>
    <v>Stock</v>
    <v>45673.859412858597</v>
    <v>75</v>
    <v>27.41</v>
    <v>14436120000</v>
    <v>GAMESTOP CORP.</v>
    <v>GAMESTOP CORP.</v>
    <v>28.1</v>
    <v>155.75729999999999</v>
    <v>27.96</v>
    <v>27.78</v>
    <v>446800400</v>
    <v>GME</v>
    <v>GAMESTOP CORP. (XNYS:GME)</v>
    <v>3692356</v>
    <v>11109873</v>
    <v>2005</v>
  </rv>
  <rv s="2">
    <v>76</v>
  </rv>
  <rv s="0">
    <v>https://www.bing.com/financeapi/forcetrigger?t=a1u3ar&amp;q=XNYS%3aGOLF&amp;form=skydnc</v>
    <v>Learn more on Bing</v>
  </rv>
  <rv s="1">
    <v>en-US</v>
    <v>a1u3ar</v>
    <v>268435456</v>
    <v>1</v>
    <v>Powered by Refinitiv</v>
    <v>0</v>
    <v>ACUSHNET HOLDINGS CORP. (XNYS:GOLF)</v>
    <v>2</v>
    <v>3</v>
    <v>Finance</v>
    <v>4</v>
    <v>76.59</v>
    <v>58.54</v>
    <v>0.88160000000000005</v>
    <v>0.70499999999999996</v>
    <v>9.6559999999999997E-3</v>
    <v>USD</v>
    <v>Acushnet Holdings Corp. is engaged in the design, development, manufacture, and distribution of golf products. The Company’s segments include Titleist golf balls, Titleist golf clubs, Titleist golf gear, and FootJoy golf wear. The Titleist golf balls segment is engaged in the design and manufacturing of a golf balls. The Titleist golf clubs segment designs, assembles, and sells golf clubs (drivers, fairways, hybrids, and irons) under the Titleist brand, wedges under the Vokey Design brand and putters under the Scotty Cameron brand. The Titleist golf gear segment includes golf bags, headwear, golf gloves, travel products, headcovers, and other golf accessories. The FootJoy golf wear segment includes golf shoes, gloves, and apparel. The Company’s products include golf balls, golf clubs, wedges and putters, golf shoes, golf gloves, golf gear, and golf and ski outerwear and apparel. It designs, manufactures, and markets a range of products under the Titleist, FootJoy and KJUS brands.</v>
    <v>7300</v>
    <v>New York Stock Exchange</v>
    <v>XNYS</v>
    <v>XNYS</v>
    <v>333 Bridge St, FAIRHAVEN, MA, 02719-4905 US</v>
    <v>74.17</v>
    <v>Leisure Products</v>
    <v>Stock</v>
    <v>45673.859407777345</v>
    <v>78</v>
    <v>72.674999999999997</v>
    <v>4345587000</v>
    <v>ACUSHNET HOLDINGS CORP.</v>
    <v>ACUSHNET HOLDINGS CORP.</v>
    <v>73.06</v>
    <v>24.814800000000002</v>
    <v>73.010000000000005</v>
    <v>73.715000000000003</v>
    <v>60802950</v>
    <v>GOLF</v>
    <v>ACUSHNET HOLDINGS CORP. (XNYS:GOLF)</v>
    <v>75206</v>
    <v>260125</v>
    <v>2011</v>
  </rv>
  <rv s="2">
    <v>79</v>
  </rv>
  <rv s="0">
    <v>https://www.bing.com/financeapi/forcetrigger?t=a1ug1h&amp;q=XNAS%3aHAS&amp;form=skydnc</v>
    <v>Learn more on Bing</v>
  </rv>
  <rv s="1">
    <v>en-US</v>
    <v>a1ug1h</v>
    <v>268435456</v>
    <v>1</v>
    <v>Powered by Refinitiv</v>
    <v>0</v>
    <v>Hasbro, Inc. (XNAS:HAS)</v>
    <v>2</v>
    <v>3</v>
    <v>Finance</v>
    <v>4</v>
    <v>73.459999999999994</v>
    <v>46.09</v>
    <v>0.62290000000000001</v>
    <v>1.55</v>
    <v>2.76E-2</v>
    <v>USD</v>
    <v>Hasbro, Inc. (Hasbro) is a toy and game company. The Company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live entertainment and focused on the rich vault of Hasbro-owned properties. Hasbro's portfolio of brands includes MAGIC: THE GATHERING, Hasbro Gaming, PLAY-DOH, NERF, TRANSFORMERS, DUNGEONS &amp; DRAGONS, and PEPPA PIG, as well as premier partner brands.</v>
    <v>5502</v>
    <v>Nasdaq Stock Market</v>
    <v>XNAS</v>
    <v>XNAS</v>
    <v>1027 Newport Ave, PO Box 1059, PAWTUCKET, RI, 02861-2539 US</v>
    <v>57.744999999999997</v>
    <v>Leisure Products</v>
    <v>Stock</v>
    <v>45673.859436284372</v>
    <v>81</v>
    <v>55.75</v>
    <v>8050625794</v>
    <v>Hasbro, Inc.</v>
    <v>Hasbro, Inc.</v>
    <v>56.22</v>
    <v>0</v>
    <v>56.16</v>
    <v>57.71</v>
    <v>139501400</v>
    <v>HAS</v>
    <v>Hasbro, Inc. (XNAS:HAS)</v>
    <v>918134</v>
    <v>1630396</v>
    <v>1926</v>
  </rv>
  <rv s="2">
    <v>82</v>
  </rv>
  <rv s="0">
    <v>https://www.bing.com/financeapi/forcetrigger?t=a1xarw&amp;q=XNAS%3aMAT&amp;form=skydnc</v>
    <v>Learn more on Bing</v>
  </rv>
  <rv s="1">
    <v>en-US</v>
    <v>a1xarw</v>
    <v>268435456</v>
    <v>1</v>
    <v>Powered by Refinitiv</v>
    <v>0</v>
    <v>MATTEL, INC. (XNAS:MAT)</v>
    <v>2</v>
    <v>3</v>
    <v>Finance</v>
    <v>4</v>
    <v>20.594999999999999</v>
    <v>15.87</v>
    <v>0.76200000000000001</v>
    <v>0.06</v>
    <v>3.3589999999999996E-3</v>
    <v>USD</v>
    <v>Mattel, Inc. is a global toy company and owner of catalogs of children's and family entertainment franchises. The Company's operating segments include North America, International and American Girl. The North America and International segments sell products across its categories, although some products are developed and adapted for particular international markets. The American Girl segment is a direct marketer, retailer, and children's publisher. Its product categories include Dolls; Infant, Toddler, and Preschool; Vehicles, and Action Figures, Building Sets, Games, and Other. Its brands include Barbie, Hot Wheels, Fisher-Price, American Girl, Thomas &amp; Friends, UNO, Masters of the Universe, and MEGA, as well as other intellectual properties that it owns or licenses in partnership with global entertainment companies. Its offerings include film and television content, gaming and digital experiences, music, and live events. Its products are available in more than 150 countries.</v>
    <v>33000</v>
    <v>Nasdaq Stock Market</v>
    <v>XNAS</v>
    <v>XNAS</v>
    <v>333 CONTINENTAL BLVD, EL SEGUNDO, CA, 90245 US</v>
    <v>17.93</v>
    <v>Leisure Products</v>
    <v>Stock</v>
    <v>45673.859434096878</v>
    <v>84</v>
    <v>17.63</v>
    <v>6037248000</v>
    <v>MATTEL, INC.</v>
    <v>MATTEL, INC.</v>
    <v>17.850000000000001</v>
    <v>11.229699999999999</v>
    <v>17.86</v>
    <v>17.920000000000002</v>
    <v>336900000</v>
    <v>MAT</v>
    <v>MATTEL, INC. (XNAS:MAT)</v>
    <v>1195459</v>
    <v>2722432</v>
    <v>1968</v>
  </rv>
  <rv s="2">
    <v>85</v>
  </rv>
  <rv s="0">
    <v>https://www.bing.com/financeapi/forcetrigger?t=ae96u2&amp;q=XPAR%3aMC&amp;form=skydnc</v>
    <v>Learn more on Bing</v>
  </rv>
  <rv s="1">
    <v>en-US</v>
    <v>ae96u2</v>
    <v>268435456</v>
    <v>1</v>
    <v>Powered by Refinitiv</v>
    <v>0</v>
    <v>LVMH Moet Hennessy Louis Vuitton SE (XPAR:MC)</v>
    <v>2</v>
    <v>21</v>
    <v>Finance</v>
    <v>15</v>
    <v>886.4</v>
    <v>565.4</v>
    <v>1.0379</v>
    <v>58.3</v>
    <v>9.1494000000000006E-2</v>
    <v>EUR</v>
    <v>LVMH Moet Hennessy Louis Vuitton SE is a France-based company. The Company is predominantly engaged in offering luxury products. Its segments are divided among fashion and leather items: it offers brands such as Louis Vuitton, Kenzo, Celine, Fendi, Marc Jacobs, and Givenchy; watches and jewels offers brands like Bulgari, TAG Heuer, Zenith, Hublot, Chaumet, Fred brands, and Tiffany; perfumes and cosmetics includes brands of perfumes Christian Dior, Guerlain, Loewe, and Kenzo brands, among others, makeup products includes Make Up For Ever, Guerlain, and Acqua di Parma, among others; wines and spirits like champagnes (Moet &amp; Chandon, Mercier, Veuve Clicquot Ponsardin, Dom Perignon brands, and among others), wines such as Cape Mentelle, Chateau D'Yquem, cognacs, and whiskey (mainly Glenmorangie), among others.</v>
    <v>192287</v>
    <v>Euronext Paris</v>
    <v>XPAR</v>
    <v>XPAR</v>
    <v>22, avenue Montaigne, PARIS, ILE-DE-FRANCE, 75008 FR</v>
    <v>700.7</v>
    <v>Textiles &amp; Apparel</v>
    <v>Stock</v>
    <v>45673.708333333336</v>
    <v>87</v>
    <v>678</v>
    <v>322720400000</v>
    <v>LVMH Moet Hennessy Louis Vuitton SE</v>
    <v>LVMH Moet Hennessy Louis Vuitton SE</v>
    <v>690</v>
    <v>22.803699999999999</v>
    <v>637.20000000000005</v>
    <v>695.5</v>
    <v>500341700</v>
    <v>MC</v>
    <v>LVMH Moet Hennessy Louis Vuitton SE (XPAR:MC)</v>
    <v>1078089</v>
    <v>367950</v>
    <v>1971</v>
  </rv>
  <rv s="2">
    <v>88</v>
  </rv>
  <rv s="0">
    <v>https://www.bing.com/financeapi/forcetrigger?t=a1yjxm&amp;q=XNYS%3aNKE&amp;form=skydnc</v>
    <v>Learn more on Bing</v>
  </rv>
  <rv s="1">
    <v>en-US</v>
    <v>a1yjxm</v>
    <v>268435456</v>
    <v>1</v>
    <v>Powered by Refinitiv</v>
    <v>0</v>
    <v>NIKE, INC. (XNYS:NKE)</v>
    <v>2</v>
    <v>3</v>
    <v>Finance</v>
    <v>4</v>
    <v>107.43</v>
    <v>70.319999999999993</v>
    <v>1.0199</v>
    <v>-0.11</v>
    <v>-1.5479999999999999E-3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71.06</v>
    <v>Textiles &amp; Apparel</v>
    <v>Stock</v>
    <v>45673.859450682816</v>
    <v>90</v>
    <v>70.319999999999993</v>
    <v>105313800000</v>
    <v>NIKE, INC.</v>
    <v>NIKE, INC.</v>
    <v>70.885000000000005</v>
    <v>21.954000000000001</v>
    <v>71.069999999999993</v>
    <v>70.959999999999994</v>
    <v>1479127000</v>
    <v>NKE</v>
    <v>NIKE, INC. (XNYS:NKE)</v>
    <v>7852917</v>
    <v>13483706</v>
    <v>1969</v>
  </rv>
  <rv s="2">
    <v>91</v>
  </rv>
  <rv s="0">
    <v>https://www.bing.com/financeapi/forcetrigger?t=bjojk2&amp;q=XNAS%3aPDD&amp;form=skydnc</v>
    <v>Learn more on Bing</v>
  </rv>
  <rv s="1">
    <v>en-US</v>
    <v>bjojk2</v>
    <v>268435456</v>
    <v>1</v>
    <v>Powered by Refinitiv</v>
    <v>0</v>
    <v>PDD Holdings Inc. (XNAS:PDD)</v>
    <v>2</v>
    <v>3</v>
    <v>Finance</v>
    <v>4</v>
    <v>164.69</v>
    <v>88.01</v>
    <v>0.64449999999999996</v>
    <v>-0.47</v>
    <v>-4.6670000000000001E-3</v>
    <v>USD</v>
    <v>PDD Holdings Inc. is a multinational commerce company that owns and operates a portfolio of businesses. The Company is focused on bringing businesses and people into the digital economy, which benefits local communities and small businesses from improved productivity and new opportunities. The Company has built a network of sourcing, logistics, and fulfillment capabilities that support its underlying businesses.</v>
    <v>17403</v>
    <v>Nasdaq Stock Market</v>
    <v>XNAS</v>
    <v>XNAS</v>
    <v>First Floor, 25 St Stephen's Green, DUBLIN, DUBLIN, D02 XF99 IE</v>
    <v>100.93</v>
    <v>Software &amp; IT Services</v>
    <v>Stock</v>
    <v>45673.859450671094</v>
    <v>93</v>
    <v>99.1</v>
    <v>139196517330</v>
    <v>PDD Holdings Inc.</v>
    <v>PDD Holdings Inc.</v>
    <v>100.84</v>
    <v>9.6097000000000001</v>
    <v>100.7</v>
    <v>100.23</v>
    <v>1388771000</v>
    <v>PDD</v>
    <v>PDD Holdings Inc. (XNAS:PDD)</v>
    <v>2974963</v>
    <v>8938341</v>
    <v>2015</v>
  </rv>
  <rv s="2">
    <v>94</v>
  </rv>
  <rv s="0">
    <v>https://www.bing.com/financeapi/forcetrigger?t=a1zvsm&amp;q=XNYS%3aPII&amp;form=skydnc</v>
    <v>Learn more on Bing</v>
  </rv>
  <rv s="1">
    <v>en-US</v>
    <v>a1zvsm</v>
    <v>268435456</v>
    <v>1</v>
    <v>Powered by Refinitiv</v>
    <v>0</v>
    <v>Polaris Inc. (XNYS:PII)</v>
    <v>2</v>
    <v>3</v>
    <v>Finance</v>
    <v>4</v>
    <v>100.91</v>
    <v>52.77</v>
    <v>1.5246</v>
    <v>0.91</v>
    <v>1.6174999999999998E-2</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57.585000000000001</v>
    <v>Leisure Products</v>
    <v>Stock</v>
    <v>45673.859451492972</v>
    <v>96</v>
    <v>55.33</v>
    <v>3022193000</v>
    <v>Polaris Inc.</v>
    <v>Polaris Inc.</v>
    <v>56.13</v>
    <v>15.737299999999999</v>
    <v>56.26</v>
    <v>57.17</v>
    <v>55770310</v>
    <v>PII</v>
    <v>Polaris Inc. (XNYS:PII)</v>
    <v>687507</v>
    <v>1043600</v>
    <v>1994</v>
  </rv>
  <rv s="2">
    <v>97</v>
  </rv>
  <rv s="0">
    <v>https://www.bing.com/financeapi/forcetrigger?t=a22k9c&amp;q=XNAS%3aSBUX&amp;form=skydnc</v>
    <v>Learn more on Bing</v>
  </rv>
  <rv s="1">
    <v>en-US</v>
    <v>a22k9c</v>
    <v>268435456</v>
    <v>1</v>
    <v>Powered by Refinitiv</v>
    <v>0</v>
    <v>STARBUCKS CORPORATION (XNAS:SBUX)</v>
    <v>2</v>
    <v>3</v>
    <v>Finance</v>
    <v>4</v>
    <v>103.32</v>
    <v>71.55</v>
    <v>0.97409999999999997</v>
    <v>1.56</v>
    <v>1.6760000000000001E-2</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361000</v>
    <v>Nasdaq Stock Market</v>
    <v>XNAS</v>
    <v>XNAS</v>
    <v>P O Box 34067, SEATTLE, WA, 98124-1067 US</v>
    <v>94.769900000000007</v>
    <v>Hotels &amp; Entertainment Services</v>
    <v>Stock</v>
    <v>45673.85945590234</v>
    <v>99</v>
    <v>92.9101</v>
    <v>107302832000</v>
    <v>STARBUCKS CORPORATION</v>
    <v>STARBUCKS CORPORATION</v>
    <v>93.18</v>
    <v>28.150400000000001</v>
    <v>93.08</v>
    <v>94.64</v>
    <v>1133800000</v>
    <v>SBUX</v>
    <v>STARBUCKS CORPORATION (XNAS:SBUX)</v>
    <v>4341206</v>
    <v>8534390</v>
    <v>1985</v>
  </rv>
  <rv s="2">
    <v>100</v>
  </rv>
  <rv s="0">
    <v>https://www.bing.com/financeapi/forcetrigger?t=aqd8yc&amp;q=XWAR%3aTAR&amp;form=skydnc</v>
    <v>Learn more on Bing</v>
  </rv>
  <rv s="1">
    <v>en-US</v>
    <v>aqd8yc</v>
    <v>268435456</v>
    <v>1</v>
    <v>Powered by Refinitiv</v>
    <v>0</v>
    <v>Tarczynski SA (XWAR:TAR)</v>
    <v>2</v>
    <v>22</v>
    <v>Finance</v>
    <v>23</v>
    <v>159</v>
    <v>48.2</v>
    <v>0.66200000000000003</v>
    <v>-1.5</v>
    <v>-1.0714E-2</v>
    <v>PLN</v>
    <v>Tarczynski SA is a Poland-based company active in the food industry. The Company is a producer of sausages, smoked meats, meat preparations and hams made from lean pork. It sells its products under brands Tarczynski and Dobroslawa. The Company operates three production plants, in Ujezdziec Maly, Slawa and Bielsko-Biala. The Company's major shareholder is EJT Investment sarl</v>
    <v>1206</v>
    <v>Warsaw Stock Exchange</v>
    <v>XWAR</v>
    <v>XWAR</v>
    <v>Ujezdziec Maly 80, WOJ. DOLNOSLASKIE, 55-100 PL</v>
    <v>140</v>
    <v>Food &amp; Tobacco</v>
    <v>Stock</v>
    <v>45673.665972222225</v>
    <v>102</v>
    <v>136.5</v>
    <v>1588571000</v>
    <v>Tarczynski SA</v>
    <v>Tarczynski SA</v>
    <v>140</v>
    <v>20.853200000000001</v>
    <v>140</v>
    <v>138.5</v>
    <v>11346940</v>
    <v>TAR</v>
    <v>Tarczynski SA (XWAR:TAR)</v>
    <v>218</v>
    <v>920</v>
    <v>2004</v>
  </rv>
  <rv s="2">
    <v>103</v>
  </rv>
  <rv s="0">
    <v>https://www.bing.com/financeapi/forcetrigger?t=a26em7&amp;q=XNYS%3aYUM&amp;form=skydnc</v>
    <v>Learn more on Bing</v>
  </rv>
  <rv s="1">
    <v>en-US</v>
    <v>a26em7</v>
    <v>268435456</v>
    <v>1</v>
    <v>Powered by Refinitiv</v>
    <v>0</v>
    <v>YUM! BRANDS, INC. (XNYS:YUM)</v>
    <v>2</v>
    <v>3</v>
    <v>Finance</v>
    <v>4</v>
    <v>143.19999999999999</v>
    <v>122.13</v>
    <v>1.1168</v>
    <v>0.24</v>
    <v>1.908E-3</v>
    <v>USD</v>
    <v>YUM! Brands, Inc. and its subsidiaries franchise or operate a system of approximately 58,000 restaurants in 155 countries and territories under the concepts of KFC, Taco Bell, Pizza Hut and The Habit Burger Grill. It consists of four operating segments: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v>
    <v>25000</v>
    <v>New York Stock Exchange</v>
    <v>XNYS</v>
    <v>XNYS</v>
    <v>1441 Gardiner Lane, LOUISVILLE, KY, 40213 US</v>
    <v>127.74</v>
    <v>Hotels &amp; Entertainment Services</v>
    <v>Stock</v>
    <v>45673.859436307815</v>
    <v>105</v>
    <v>125.38</v>
    <v>34395610000</v>
    <v>YUM! BRANDS, INC.</v>
    <v>YUM! BRANDS, INC.</v>
    <v>125.82</v>
    <v>23.450099999999999</v>
    <v>125.77</v>
    <v>126.01</v>
    <v>279071800</v>
    <v>YUM</v>
    <v>YUM! BRANDS, INC. (XNYS:YUM)</v>
    <v>1144231</v>
    <v>1733826</v>
    <v>1997</v>
  </rv>
  <rv s="2">
    <v>106</v>
  </rv>
  <rv s="8">
    <v>12</v>
    <v>Official name</v>
    <v>0</v>
  </rv>
  <rv s="8">
    <v>12</v>
    <v>Price</v>
    <v>0</v>
  </rv>
  <rv s="8">
    <v>12</v>
    <v>52 week low</v>
    <v>0</v>
  </rv>
  <rv s="8">
    <v>12</v>
    <v>52 week high</v>
    <v>0</v>
  </rv>
  <rv s="9">
    <v>12</v>
    <v>1</v>
  </rv>
  <rv s="0">
    <v>https://www.bing.com/financeapi/forcetrigger?t=a21zz2&amp;q=XNAS%3aRICK&amp;form=skydnc</v>
    <v>Learn more on Bing</v>
  </rv>
  <rv s="1">
    <v>en-US</v>
    <v>a21zz2</v>
    <v>268435456</v>
    <v>1</v>
    <v>Powered by Refinitiv</v>
    <v>0</v>
    <v>RCI HOSPITALITY HOLDINGS, INC. (XNAS:RICK)</v>
    <v>2</v>
    <v>3</v>
    <v>Finance</v>
    <v>4</v>
    <v>63.76</v>
    <v>37.61</v>
    <v>1.5632999999999999</v>
    <v>-1.1299999999999999</v>
    <v>-2.1232999999999998E-2</v>
    <v>USD</v>
    <v>RCI Hospitality Holdings, Inc. is a holding company, which operates through its subsidiaries. The Company is engaged in offering live adult entertainment and/or dining experiences to its guests. It operates a total of 70 establishments that offer live adult entertainment, including one food hall. It also operates a business communications company serving the multi-billion-dollar adult nightclubs industry. The Company’s segments include Nightclubs and Bombshells. The Nightclubs portfolio includes a wide variety of adult nightclub brands, formats and footprints that target different customers. The Bombshells Restaurant &amp; Bar is a military-themed, next generation, sports bar-casual dining restaurant chain with a focus on entertainment and fun. The Company’s all services and management operations are conducted by its subsidiaries, including RCI Management Services, Inc.</v>
    <v>3613</v>
    <v>Nasdaq Stock Market</v>
    <v>XNAS</v>
    <v>XNAS</v>
    <v>10737 Cutten Road, HOUSTON, TX, 77066 US</v>
    <v>53.25</v>
    <v>Hotels &amp; Entertainment Services</v>
    <v>Stock</v>
    <v>45673.859405601565</v>
    <v>113</v>
    <v>51.95</v>
    <v>482380000</v>
    <v>RCI HOSPITALITY HOLDINGS, INC.</v>
    <v>RCI HOSPITALITY HOLDINGS, INC.</v>
    <v>52.9</v>
    <v>167.71180000000001</v>
    <v>53.22</v>
    <v>52.09</v>
    <v>8900000</v>
    <v>RICK</v>
    <v>RCI HOSPITALITY HOLDINGS, INC. (XNAS:RICK)</v>
    <v>30169</v>
    <v>112856</v>
    <v>1994</v>
  </rv>
  <rv s="2">
    <v>114</v>
  </rv>
  <rv s="0">
    <v>https://www.bing.com/financeapi/forcetrigger?t=a235c7&amp;q=XNYS%3aSMG&amp;form=skydnc</v>
    <v>Learn more on Bing</v>
  </rv>
  <rv s="3">
    <v>en-US</v>
    <v>a235c7</v>
    <v>268435456</v>
    <v>1</v>
    <v>Powered by Refinitiv</v>
    <v>5</v>
    <v>THE SCOTTS MIRACLE-GRO COMPANY (XNYS:SMG)</v>
    <v>2</v>
    <v>6</v>
    <v>Finance</v>
    <v>4</v>
    <v>93.9</v>
    <v>53.43</v>
    <v>1.726</v>
    <v>0.625</v>
    <v>8.848E-3</v>
    <v>USD</v>
    <v>The Scotts Miracle-Gro Company is a manufacturer and marketer of branded consumer products for lawn and garden care. The Company's segments include United States (U.S.) Consumer, Hawthorne and Other. The U.S. Consumer segment consists of its consumer lawn and garden business in the United States. Its consumer lawn and garden brands include Scotts and Turf Builder lawn fertilizer and Scotts grass seed products; Miracle-Gro soil, plant food and gardening products; Ortho herbicide and pesticide products, and Tomcat rodent control and animal repellent products. The Hawthorne segment is engaged in providing nutrients, lighting and other materials used for indoor and hydroponic gardening in North America. Its key brands include General Hydroponics, Gavita, Botanicare, Agrolux, Gro Pro, Mother Earth, Grower’s Edge, HydroLogic Purification System and CYCO. The Other segment primarily consists of its consumer lawn and garden business in Canada.</v>
    <v>2500</v>
    <v>New York Stock Exchange</v>
    <v>XNYS</v>
    <v>XNYS</v>
    <v>14111 Scottslawn Rd, MARYSVILLE, OH, 43040-7800 US</v>
    <v>71.790000000000006</v>
    <v>Chemicals</v>
    <v>Stock</v>
    <v>45673.859353332809</v>
    <v>116</v>
    <v>69.739999999999995</v>
    <v>3813765000</v>
    <v>THE SCOTTS MIRACLE-GRO COMPANY</v>
    <v>THE SCOTTS MIRACLE-GRO COMPANY</v>
    <v>70.069999999999993</v>
    <v>70.64</v>
    <v>71.265000000000001</v>
    <v>57453520</v>
    <v>SMG</v>
    <v>THE SCOTTS MIRACLE-GRO COMPANY (XNYS:SMG)</v>
    <v>265748</v>
    <v>638709</v>
    <v>2004</v>
  </rv>
  <rv s="2">
    <v>117</v>
  </rv>
  <rv s="0">
    <v>https://www.bing.com/financeapi/forcetrigger?t=afnpvh&amp;q=XFRA%3aVOW3&amp;form=skydnc</v>
    <v>Learn more on Bing</v>
  </rv>
  <rv s="1">
    <v>en-US</v>
    <v>afnpvh</v>
    <v>268435456</v>
    <v>1</v>
    <v>Powered by Refinitiv</v>
    <v>0</v>
    <v>Volkswagen AG (XFRA:VOW3)</v>
    <v>2</v>
    <v>21</v>
    <v>Finance</v>
    <v>15</v>
    <v>250</v>
    <v>79.2</v>
    <v>1.4535</v>
    <v>-0.44</v>
    <v>-4.712E-3</v>
    <v>EUR</v>
    <v>Volkswagen AG is a Germany-based company, which manufactures and sells vehicles. The Group consists of two divisions: the Automotive Division and the Financial Services Division. The Automotive Division comprises the Passenger Cars, Commercial Vehicles and Power Engineering business areas. This division focuses on the development of vehicles, engines and vehicle software, the production and sale of passenger cars, light commercial vehicles, trucks, buses, and motorcycles, as well as businesses for genuine parts, large-bore diesel engines, turbomachinery, and propulsion components. The Financial Services Division focuses on dealer and customer financing, leasing, direct banking, and insurance activities, fleet management and mobility services. Its brand portfolio includes Volkswagen, Audi, SEAT, SKODA, Bentley, Lamborghini, Porsche, Ducati, Volkswagen Commercial Vehicles, Scania, and MAN.</v>
    <v>651917</v>
    <v>Deutsche Boerse AG</v>
    <v>XFRA</v>
    <v>XFRA</v>
    <v>Berliner Ring 2, WOLFSBURG, NIEDERSACHSEN, 38440 DE</v>
    <v>94.08</v>
    <v>Automobiles &amp; Auto Parts</v>
    <v>Stock</v>
    <v>45673.84375</v>
    <v>119</v>
    <v>92.32</v>
    <v>45958040000</v>
    <v>Volkswagen AG</v>
    <v>Volkswagen AG</v>
    <v>93.16</v>
    <v>2.88</v>
    <v>93.38</v>
    <v>92.94</v>
    <v>501295300</v>
    <v>VOW3</v>
    <v>Volkswagen AG (XFRA:VOW3)</v>
    <v>4706</v>
    <v>69650</v>
    <v>1961</v>
  </rv>
  <rv s="2">
    <v>120</v>
  </rv>
  <rv s="0">
    <v>https://www.bing.com/financeapi/forcetrigger?t=a25vnm&amp;q=XNYS%3aWHR&amp;form=skydnc</v>
    <v>Learn more on Bing</v>
  </rv>
  <rv s="1">
    <v>en-US</v>
    <v>a25vnm</v>
    <v>268435456</v>
    <v>1</v>
    <v>Powered by Refinitiv</v>
    <v>0</v>
    <v>WHIRLPOOL CORPORATION (XNYS:WHR)</v>
    <v>2</v>
    <v>3</v>
    <v>Finance</v>
    <v>4</v>
    <v>130.38999999999999</v>
    <v>84.18</v>
    <v>1.4139999999999999</v>
    <v>-1.35</v>
    <v>-1.0409E-2</v>
    <v>USD</v>
    <v>Whirlpool Corporation is a global kitchen and laundry company. The Company’s segments include Major Domestic Appliances (MDA) North America; MDA Europe, MDA Latin America; MDA Asia, and Small Domestic Appliances (SDA) Global. The Company in the United States and Canada, market and distributes major home appliances and other consumer products under the Whirlpool, KitchenAid, Maytag, Amana, InSinkErator, JennAir, affresh, Swash, everydrop and Gladiator brand names to retailers, distributors, and builders, and directly to consumers. In Europe, the Company markets and distributes major domestic appliances under the Whirlpool, Indesit, Hotpoint, Bauknecht, Ignis, Maytag and Privileg brand names. In Latin America, the Company produces, market and distributes primarily Consul, Brastemp, Whirlpool, KitchenAid, Acros, Maytag and Eslabon de Lujo brand names. In Asia, the Company market primarily under the Whirlpool, Elica, Maytag, KitchenAid, and Indesit brand names.</v>
    <v>59000</v>
    <v>New York Stock Exchange</v>
    <v>XNYS</v>
    <v>XNYS</v>
    <v>Whirlpool Cntr 2000 M 63, BENTON HARBOR, MI, 49022-2692 US</v>
    <v>129.94999999999999</v>
    <v>Household Goods</v>
    <v>Stock</v>
    <v>45673.85928523125</v>
    <v>122</v>
    <v>127.32</v>
    <v>6507037000</v>
    <v>WHIRLPOOL CORPORATION</v>
    <v>WHIRLPOOL CORPORATION</v>
    <v>129.28</v>
    <v>12.980700000000001</v>
    <v>129.69</v>
    <v>128.34</v>
    <v>55139710</v>
    <v>WHR</v>
    <v>WHIRLPOOL CORPORATION (XNYS:WHR)</v>
    <v>419194</v>
    <v>816815</v>
    <v>1955</v>
  </rv>
  <rv s="2">
    <v>123</v>
  </rv>
  <rv s="0">
    <v>https://www.bing.com/financeapi/forcetrigger?t=a1wzw7&amp;q=XNYS%3aLMT&amp;form=skydnc</v>
    <v>Learn more on Bing</v>
  </rv>
  <rv s="1">
    <v>en-US</v>
    <v>a1wzw7</v>
    <v>268435456</v>
    <v>1</v>
    <v>Powered by Refinitiv</v>
    <v>0</v>
    <v>LOCKHEED MARTIN CORPORATION (XNYS:LMT)</v>
    <v>2</v>
    <v>3</v>
    <v>Finance</v>
    <v>4</v>
    <v>618.95000000000005</v>
    <v>413.92</v>
    <v>0.49170000000000003</v>
    <v>0.94499999999999995</v>
    <v>1.9530000000000001E-3</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485.5</v>
    <v>Aerospace &amp; Defense</v>
    <v>Stock</v>
    <v>45673.859445439062</v>
    <v>125</v>
    <v>481.5</v>
    <v>110944400000</v>
    <v>LOCKHEED MARTIN CORPORATION</v>
    <v>LOCKHEED MARTIN CORPORATION</v>
    <v>482.25</v>
    <v>17.505500000000001</v>
    <v>483.97</v>
    <v>484.91500000000002</v>
    <v>237035300</v>
    <v>LMT</v>
    <v>LOCKHEED MARTIN CORPORATION (XNYS:LMT)</v>
    <v>508870</v>
    <v>1235335</v>
    <v>1994</v>
  </rv>
  <rv s="2">
    <v>126</v>
  </rv>
  <rv s="0">
    <v>https://www.bing.com/financeapi/forcetrigger?t=a1tppr&amp;q=XNYS%3aGD&amp;form=skydnc</v>
    <v>Learn more on Bing</v>
  </rv>
  <rv s="1">
    <v>en-US</v>
    <v>a1tppr</v>
    <v>268435456</v>
    <v>1</v>
    <v>Powered by Refinitiv</v>
    <v>0</v>
    <v>GENERAL DYNAMICS CORPORATION (XNYS:GD)</v>
    <v>2</v>
    <v>3</v>
    <v>Finance</v>
    <v>4</v>
    <v>316.89999999999998</v>
    <v>247.36009999999999</v>
    <v>0.61429999999999996</v>
    <v>2.4049999999999998</v>
    <v>9.0380000000000009E-3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new technology aircraft,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111600</v>
    <v>New York Stock Exchange</v>
    <v>XNYS</v>
    <v>XNYS</v>
    <v>11011 Sunset Hills Rd, RESTON, VA, 20190 US</v>
    <v>269.10000000000002</v>
    <v>Aerospace &amp; Defense</v>
    <v>Stock</v>
    <v>45673.859439085158</v>
    <v>128</v>
    <v>265.75</v>
    <v>71321360000</v>
    <v>GENERAL DYNAMICS CORPORATION</v>
    <v>GENERAL DYNAMICS CORPORATION</v>
    <v>266.435</v>
    <v>20.275600000000001</v>
    <v>266.08999999999997</v>
    <v>268.495</v>
    <v>274968600</v>
    <v>GD</v>
    <v>GENERAL DYNAMICS CORPORATION (XNYS:GD)</v>
    <v>926711</v>
    <v>1667285</v>
    <v>1952</v>
  </rv>
  <rv s="2">
    <v>129</v>
  </rv>
  <rv s="0">
    <v>http://en.wikipedia.org/wiki/Airbus</v>
    <v>Wikipedia</v>
  </rv>
  <rv s="4">
    <v>9</v>
    <v>131</v>
  </rv>
  <rv s="5">
    <v>11</v>
    <v>https://www.bing.com/th?id=AMMS_abaa60abfe41f3cc31a73bc766832b19&amp;qlt=95</v>
    <v>132</v>
    <v>0</v>
    <v>https://www.bing.com/images/search?form=xlimg&amp;q=airbus</v>
    <v>Image of Airbus SE</v>
  </rv>
  <rv s="0">
    <v>https://www.bing.com/financeapi/forcetrigger?t=a2eyjc&amp;q=OTCM%3aEADSY&amp;form=skydnc</v>
    <v>Learn more on Bing</v>
  </rv>
  <rv s="10">
    <v>en-US</v>
    <v>a2eyjc</v>
    <v>268435456</v>
    <v>1</v>
    <v>Powered by Refinitiv</v>
    <v>24</v>
    <v>Airbus SE (OTCM:EADSY)</v>
    <v>9</v>
    <v>25</v>
    <v>Finance</v>
    <v>15</v>
    <v>46.487200000000001</v>
    <v>34.1</v>
    <v>0.95</v>
    <v>0.65</v>
    <v>1.6365000000000001E-2</v>
    <v>USD</v>
    <v>Airbus SE is a Netherlands-based Company that is active in the aerospace and defense industry. The Company operates through three segments: Airbus, Airbus Helicopters and Airbus Defense and Space. The Airbus segment focuses on the development, manufacturing, marketing and sale of commercial jet aircraft and aircraft components, as well as on aircraft conversion and related services. The Airbus Helicopters segment specializes in the development, manufacturing, marketing and sale of civil and military helicopters, as well as on the provision of helicopter related services. The Airbus Defense and Space segment produces military combat aircraft and training aircraft, provides defense electronics and global security market solutions, and manufacturers and markets missiles.</v>
    <v>OTC Markets</v>
    <v>OTCM</v>
    <v>OTCM</v>
    <v>Mendelweg 30, LEIDEN, ZUID-HOLLAND, 2333 CS NL</v>
    <v>40.54</v>
    <v>133</v>
    <v>Aerospace &amp; Defense</v>
    <v>Stock</v>
    <v>45673.848781654684</v>
    <v>134</v>
    <v>40.262999999999998</v>
    <v>Airbus SE</v>
    <v>Airbus SE</v>
    <v>40.4</v>
    <v>0</v>
    <v>39.72</v>
    <v>40.369999999999997</v>
    <v>EADSY</v>
    <v>Airbus SE (OTCM:EADSY)</v>
    <v>238390</v>
    <v>1998</v>
  </rv>
  <rv s="2">
    <v>135</v>
  </rv>
  <rv s="0">
    <v>https://www.bing.com/financeapi/forcetrigger?t=a25552&amp;q=XNYS%3aRTX&amp;form=skydnc</v>
    <v>Learn more on Bing</v>
  </rv>
  <rv s="1">
    <v>en-US</v>
    <v>a25552</v>
    <v>268435456</v>
    <v>1</v>
    <v>Powered by Refinitiv</v>
    <v>0</v>
    <v>RTX CORPORATION (XNYS:RTX)</v>
    <v>2</v>
    <v>3</v>
    <v>Finance</v>
    <v>4</v>
    <v>128.69999999999999</v>
    <v>84.43</v>
    <v>0.87760000000000005</v>
    <v>0.78080000000000005</v>
    <v>6.5559999999999993E-3</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Raytheon designs, develops, and provides advanced capabilities in integrated air and missile defense, smart weapons, missiles and others.</v>
    <v>185000</v>
    <v>New York Stock Exchange</v>
    <v>XNYS</v>
    <v>XNYS</v>
    <v>1000 Wilson Blvd, ARLINGTON, VA, 22209 US</v>
    <v>120.38</v>
    <v>Aerospace &amp; Defense</v>
    <v>Stock</v>
    <v>45673.859407731252</v>
    <v>137</v>
    <v>119.1</v>
    <v>153213300000</v>
    <v>RTX CORPORATION</v>
    <v>RTX CORPORATION</v>
    <v>119.3</v>
    <v>33.878599999999999</v>
    <v>119.09</v>
    <v>119.8708</v>
    <v>1331016000</v>
    <v>RTX</v>
    <v>RTX CORPORATION (XNYS:RTX)</v>
    <v>2392858</v>
    <v>4250603</v>
    <v>1934</v>
  </rv>
  <rv s="2">
    <v>138</v>
  </rv>
  <rv s="0">
    <v>https://www.bing.com/financeapi/forcetrigger?t=a1o4ec&amp;q=XNYS%3aBA&amp;form=skydnc</v>
    <v>Learn more on Bing</v>
  </rv>
  <rv s="3">
    <v>en-US</v>
    <v>a1o4ec</v>
    <v>268435456</v>
    <v>1</v>
    <v>Powered by Refinitiv</v>
    <v>5</v>
    <v>THE BOEING COMPANY (XNYS:BA)</v>
    <v>2</v>
    <v>6</v>
    <v>Finance</v>
    <v>4</v>
    <v>217.59</v>
    <v>137.03</v>
    <v>1.5261</v>
    <v>2.8</v>
    <v>1.6847000000000001E-2</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170.63990000000001</v>
    <v>Aerospace &amp; Defense</v>
    <v>Stock</v>
    <v>45673.859454085155</v>
    <v>140</v>
    <v>166.38</v>
    <v>128686300000</v>
    <v>THE BOEING COMPANY</v>
    <v>THE BOEING COMPANY</v>
    <v>166.38</v>
    <v>166.2</v>
    <v>169</v>
    <v>748176000</v>
    <v>BA</v>
    <v>THE BOEING COMPANY (XNYS:BA)</v>
    <v>4647836</v>
    <v>10874725</v>
    <v>1934</v>
  </rv>
  <rv s="2">
    <v>141</v>
  </rv>
  <rv s="0">
    <v>https://www.bing.com/financeapi/forcetrigger?t=a2usf2&amp;q=OTCM%3aSAFRY&amp;form=skydnc</v>
    <v>Learn more on Bing</v>
  </rv>
  <rv s="1">
    <v>en-US</v>
    <v>a2usf2</v>
    <v>268435456</v>
    <v>1</v>
    <v>Powered by Refinitiv</v>
    <v>0</v>
    <v>Safran SA (OTCM:SAFRY)</v>
    <v>2</v>
    <v>26</v>
    <v>Finance</v>
    <v>15</v>
    <v>60.57</v>
    <v>45.055999999999997</v>
    <v>1.4104000000000001</v>
    <v>0.55500000000000005</v>
    <v>9.7029999999999998E-3</v>
    <v>USD</v>
    <v>Safran SA is a France-based high-technology company that carries out research, design, development, testing, manufacturing, sales, maintenance, and support operations for its high-technology activities. The Company’s segments are: Aerospace Propulsion, Aircraft Equipment and Aircraft Interiors. The Aerospace Propulsion segment designs, develops, produces, and markets, propulsion and mechanical power transmission systems for commercial aircraft, military transport, training and combat aircraft, civil and military helicopters, satellites, and drones. It also includes maintenance, repair, and overhaul (MRO) activities and the sale of spare parts. The Aircraft Equipment segment operates in five main sectors: Landing and braking systems, Engine systems and equipment, Electrical systems, and engineering, Aerosystems, and Electronics &amp; Defense. The Aircraft Interiors segment covers seats and cabin fittings, closets, in-flight entertainment systems and flight-deck equipment.</v>
    <v>91984</v>
    <v>OTC Markets</v>
    <v>OTCM</v>
    <v>OTCM</v>
    <v>2, Boulevard du General Martial Valin, PARIS, ILE-DE-FRANCE, 75724 FR</v>
    <v>58.02</v>
    <v>Aerospace &amp; Defense</v>
    <v>Stock</v>
    <v>45673.848782522655</v>
    <v>143</v>
    <v>57.4</v>
    <v>93368630000</v>
    <v>Safran SA</v>
    <v>Safran SA</v>
    <v>57.78</v>
    <v>0</v>
    <v>57.2</v>
    <v>57.755000000000003</v>
    <v>423632600</v>
    <v>SAFRY</v>
    <v>Safran SA (OTCM:SAFRY)</v>
    <v>129627</v>
    <v>431580</v>
    <v>1956</v>
  </rv>
  <rv s="2">
    <v>144</v>
  </rv>
  <rv s="0">
    <v>https://www.bing.com/financeapi/forcetrigger?t=a1yngh&amp;q=XNYS%3aNOC&amp;form=skydnc</v>
    <v>Learn more on Bing</v>
  </rv>
  <rv s="1">
    <v>en-US</v>
    <v>a1yngh</v>
    <v>268435456</v>
    <v>1</v>
    <v>Powered by Refinitiv</v>
    <v>0</v>
    <v>NORTHROP GRUMMAN CORPORATION (XNYS:NOC)</v>
    <v>2</v>
    <v>3</v>
    <v>Finance</v>
    <v>4</v>
    <v>555.56569999999999</v>
    <v>418.6</v>
    <v>0.3528</v>
    <v>5.95</v>
    <v>1.2598E-2</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and international customers. The Defense Systems segment is engaged in the design, development, production, integration, and production of advanced tactical weapons and missile defense solutions, and a provider of sustainment, modernization and training services for manned and unmanned aircraft and electronics systems. The Mission Systems segment is engaged in advanced mission solutions and multifunction systems. The Space Systems segment is engaged in the design, development, integration, production and operation of space, missile defense, launch and strategic missile systems.</v>
    <v>101000</v>
    <v>New York Stock Exchange</v>
    <v>XNYS</v>
    <v>XNYS</v>
    <v>2980 Fairview Park Drive, FALLS CHURCH, VA, 22042 US</v>
    <v>478.4</v>
    <v>Aerospace &amp; Defense</v>
    <v>Stock</v>
    <v>45673.85942359922</v>
    <v>146</v>
    <v>470.77</v>
    <v>66829000000</v>
    <v>NORTHROP GRUMMAN CORPORATION</v>
    <v>NORTHROP GRUMMAN CORPORATION</v>
    <v>471.95</v>
    <v>29.422499999999999</v>
    <v>472.3</v>
    <v>478.25</v>
    <v>145695300</v>
    <v>NOC</v>
    <v>NORTHROP GRUMMAN CORPORATION (XNYS:NOC)</v>
    <v>418717</v>
    <v>734310</v>
    <v>2010</v>
  </rv>
  <rv s="2">
    <v>147</v>
  </rv>
  <rv s="0">
    <v>https://www.bing.com/financeapi/forcetrigger?t=a24ynm&amp;q=XNYS%3aUPS&amp;form=skydnc</v>
    <v>Learn more on Bing</v>
  </rv>
  <rv s="1">
    <v>en-US</v>
    <v>a24ynm</v>
    <v>268435456</v>
    <v>1</v>
    <v>Powered by Refinitiv</v>
    <v>0</v>
    <v>UNITED PARCEL SERVICE, INC. (XNYS:UPS)</v>
    <v>2</v>
    <v>3</v>
    <v>Finance</v>
    <v>4</v>
    <v>161.35</v>
    <v>121.56</v>
    <v>0.97570000000000001</v>
    <v>2.57</v>
    <v>2.0161999999999999E-2</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500000</v>
    <v>New York Stock Exchange</v>
    <v>XNYS</v>
    <v>XNYS</v>
    <v>55 Glenlake Parkway Ne, ATLANTA, GA, 30328 US</v>
    <v>130.66</v>
    <v>Freight &amp; Logistics Services</v>
    <v>Stock</v>
    <v>45673.859467441405</v>
    <v>149</v>
    <v>128.7679</v>
    <v>105203400000</v>
    <v>UNITED PARCEL SERVICE, INC.</v>
    <v>UNITED PARCEL SERVICE, INC.</v>
    <v>129.65</v>
    <v>19.633900000000001</v>
    <v>127.47</v>
    <v>130.04</v>
    <v>853369600</v>
    <v>UPS</v>
    <v>UNITED PARCEL SERVICE, INC. (XNYS:UPS)</v>
    <v>3604686</v>
    <v>4774941</v>
    <v>1999</v>
  </rv>
  <rv s="2">
    <v>150</v>
  </rv>
  <rv s="0">
    <v>https://www.bing.com/financeapi/forcetrigger?t=a1mpc7&amp;q=XNAS%3aAXON&amp;form=skydnc</v>
    <v>Learn more on Bing</v>
  </rv>
  <rv s="1">
    <v>en-US</v>
    <v>a1mpc7</v>
    <v>268435456</v>
    <v>1</v>
    <v>Powered by Refinitiv</v>
    <v>0</v>
    <v>AXON ENTERPRISE, INC. (XNAS:AXON)</v>
    <v>2</v>
    <v>3</v>
    <v>Finance</v>
    <v>4</v>
    <v>698.67</v>
    <v>246.98500000000001</v>
    <v>1.0486</v>
    <v>5.71</v>
    <v>9.8449999999999996E-3</v>
    <v>USD</v>
    <v>Axon Enterprise, Inc. is a provider of law enforcement technology solutions. The Company is engaged in building the public safety operating system by integrating hardware devices and cloud software solutions that lead modern policing, defense and security. Its ecosystem includes TASER energy devices, body-worn cameras, in-car cameras, cloud-hosted digital evidence management solutions, productivity software, real-time operations capabilities and third-party integrations through its partner network. The Company's TASER segment offers manufacture and sale of conducted electrical devices, batteries, accessories, extended warranties, and other products and services. Software and Sensors segment development, manufacture and sale of fully integrated hardware and cloud-based software solutions that enable law enforcement to capture, store, manage, share and analyze video, and other digital evidence. The Company is also engaged in offering real-time crime center (RTCC) technology.</v>
    <v>3330</v>
    <v>Nasdaq Stock Market</v>
    <v>XNAS</v>
    <v>XNAS</v>
    <v>17800 N 85th St, SCOTTSDALE, AZ, 85255-6311 US</v>
    <v>592.22</v>
    <v>Aerospace &amp; Defense</v>
    <v>Stock</v>
    <v>45673.859426053124</v>
    <v>152</v>
    <v>581.79999999999995</v>
    <v>44663187193</v>
    <v>AXON ENTERPRISE, INC.</v>
    <v>AXON ENTERPRISE, INC.</v>
    <v>585</v>
    <v>150.12960000000001</v>
    <v>580</v>
    <v>585.71</v>
    <v>76254780</v>
    <v>AXON</v>
    <v>AXON ENTERPRISE, INC. (XNAS:AXON)</v>
    <v>277680</v>
    <v>1053911</v>
    <v>2001</v>
  </rv>
  <rv s="2">
    <v>153</v>
  </rv>
  <rv s="0">
    <v>https://www.bing.com/financeapi/forcetrigger?t=a242qh&amp;q=XNYS%3aTDG&amp;form=skydnc</v>
    <v>Learn more on Bing</v>
  </rv>
  <rv s="1">
    <v>en-US</v>
    <v>a242qh</v>
    <v>268435456</v>
    <v>1</v>
    <v>Powered by Refinitiv</v>
    <v>0</v>
    <v>TRANSDIGM GROUP INCORPORATED (XNYS:TDG)</v>
    <v>2</v>
    <v>3</v>
    <v>Finance</v>
    <v>4</v>
    <v>1424.68</v>
    <v>964.00829999999996</v>
    <v>1.3960999999999999</v>
    <v>31.704999999999998</v>
    <v>2.4510000000000001E-2</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16600</v>
    <v>New York Stock Exchange</v>
    <v>XNYS</v>
    <v>XNYS</v>
    <v>1350 Euclid Avenue, Suite 1600, CLEVELAND, OH, 44115 US</v>
    <v>1330</v>
    <v>Aerospace &amp; Defense</v>
    <v>Stock</v>
    <v>45673.859406654687</v>
    <v>155</v>
    <v>1297.33</v>
    <v>70969010000</v>
    <v>TRANSDIGM GROUP INCORPORATED</v>
    <v>TRANSDIGM GROUP INCORPORATED</v>
    <v>1298.1600000000001</v>
    <v>50.494</v>
    <v>1293.53</v>
    <v>1325.2349999999999</v>
    <v>56230450</v>
    <v>TDG</v>
    <v>TRANSDIGM GROUP INCORPORATED (XNYS:TDG)</v>
    <v>138000</v>
    <v>292040</v>
    <v>2003</v>
  </rv>
  <rv s="2">
    <v>156</v>
  </rv>
  <rv s="0">
    <v>https://www.bing.com/financeapi/forcetrigger?t=a1uvar&amp;q=XNYS%3aLHX&amp;form=skydnc</v>
    <v>Learn more on Bing</v>
  </rv>
  <rv s="1">
    <v>en-US</v>
    <v>a1uvar</v>
    <v>268435456</v>
    <v>1</v>
    <v>Powered by Refinitiv</v>
    <v>0</v>
    <v>L3HARRIS TECHNOLOGIES, INC. (XNYS:LHX)</v>
    <v>2</v>
    <v>3</v>
    <v>Finance</v>
    <v>4</v>
    <v>265.74</v>
    <v>200.18</v>
    <v>0.76119999999999999</v>
    <v>2.9</v>
    <v>1.3543000000000001E-2</v>
    <v>USD</v>
    <v>L3Harris Technologies, Inc. provides end-to-end technology solutions connecting the space, air, land, sea and cyber domains in the interest of national security. The Company's products and services have defense and civil government applications, as well as commercial applications. Its Space &amp; Airborne Systems segment includes space payloads, sensors and full-mission solutions; classified intelligence and cyber; avionics; electronic warfare, and mission networks for air traffic management operations. Its Integrated Mission Systems segment includes passive sensing and targeting; electronic attack; autonomy; power and communications; networks; sensors; aviation products, and pilot training operations. Its Communication Systems segment includes tactical communications with global communications solutions; broadband communications; integrated vision solutions, and public safety radios, system applications, and equipment.</v>
    <v>50000</v>
    <v>New York Stock Exchange</v>
    <v>XNYS</v>
    <v>XNYS</v>
    <v>1025 W Nasa Blvd, MELBOURNE, FL, 32919-0001 US</v>
    <v>218.17</v>
    <v>Aerospace &amp; Defense</v>
    <v>Stock</v>
    <v>45673.859406573436</v>
    <v>158</v>
    <v>213.34</v>
    <v>39504130000</v>
    <v>L3HARRIS TECHNOLOGIES, INC.</v>
    <v>L3HARRIS TECHNOLOGIES, INC.</v>
    <v>213.34</v>
    <v>33.9724</v>
    <v>214.14</v>
    <v>217.04</v>
    <v>189668400</v>
    <v>LHX</v>
    <v>L3HARRIS TECHNOLOGIES, INC. (XNYS:LHX)</v>
    <v>671825</v>
    <v>1115173</v>
    <v>1926</v>
  </rv>
  <rv s="2">
    <v>159</v>
  </rv>
  <rv s="0">
    <v>https://www.bing.com/financeapi/forcetrigger?t=a1nqw7&amp;q=XNYS%3aHWM&amp;form=skydnc</v>
    <v>Learn more on Bing</v>
  </rv>
  <rv s="1">
    <v>en-US</v>
    <v>a1nqw7</v>
    <v>268435456</v>
    <v>1</v>
    <v>Powered by Refinitiv</v>
    <v>0</v>
    <v>HOWMET AEROSPACE INC. (XNYS:HWM)</v>
    <v>2</v>
    <v>3</v>
    <v>Finance</v>
    <v>4</v>
    <v>124.15</v>
    <v>53.18</v>
    <v>1.4987999999999999</v>
    <v>1.54</v>
    <v>1.2637000000000001E-2</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123.55</v>
    <v>Aerospace &amp; Defense</v>
    <v>Stock</v>
    <v>45673.859428796095</v>
    <v>161</v>
    <v>121.48</v>
    <v>45761200000</v>
    <v>HOWMET AEROSPACE INC.</v>
    <v>HOWMET AEROSPACE INC.</v>
    <v>122.82</v>
    <v>46.4861</v>
    <v>121.86</v>
    <v>123.4</v>
    <v>406260700</v>
    <v>HWM</v>
    <v>HOWMET AEROSPACE INC. (XNYS:HWM)</v>
    <v>2172213</v>
    <v>2303788</v>
    <v>2017</v>
  </rv>
  <rv s="2">
    <v>162</v>
  </rv>
  <rv s="8">
    <v>12</v>
    <v>Name</v>
    <v>0</v>
  </rv>
  <rv s="8">
    <v>12</v>
    <v>Ticker symbol</v>
    <v>0</v>
  </rv>
  <rv s="0">
    <v>https://www.bing.com/financeapi/forcetrigger?t=a1qm5r&amp;q=XNYS%3aCW&amp;form=skydnc</v>
    <v>Learn more on Bing</v>
  </rv>
  <rv s="1">
    <v>en-US</v>
    <v>a1qm5r</v>
    <v>268435456</v>
    <v>1</v>
    <v>Powered by Refinitiv</v>
    <v>0</v>
    <v>CURTISS-WRIGHT CORPORATION (XNYS:CW)</v>
    <v>2</v>
    <v>3</v>
    <v>Finance</v>
    <v>4</v>
    <v>393.4</v>
    <v>217.56530000000001</v>
    <v>1.1940999999999999</v>
    <v>4.6550000000000002</v>
    <v>1.2865E-2</v>
    <v>USD</v>
    <v>Curtiss-Wright Corporation is a global integrated business that provides engineered products, solutions, and services mainly to aerospace and defense markets, and critical technologies in demanding commercial power, process, and industrial markets. The Company’s Aerospace &amp; Industrial segment consists of businesses that provide a diversified offering of engineered products and services supporting critical applications primarily across the commercial aerospace and general industrial markets. Its Defense Electronics segment comprises businesses that primarily provide products to the defense markets and to a lesser extent the commercial aerospace market. Its Naval &amp; Power segment comprises businesses that provide products to the naval defense market and, to a lesser extent, the power and process and aerospace defense markets. This segment also offers simulation technology that supports the design, commissioning, and operation of commercial nuclear power generation and process plant.</v>
    <v>8600</v>
    <v>New York Stock Exchange</v>
    <v>XNYS</v>
    <v>XNYS</v>
    <v>130 Harbour Place Drive, Suite 300, DAVIDSON, NC, 28036 US</v>
    <v>366.65</v>
    <v>Aerospace &amp; Defense</v>
    <v>Stock</v>
    <v>45673.859375080472</v>
    <v>166</v>
    <v>361.08</v>
    <v>13288690000</v>
    <v>CURTISS-WRIGHT CORPORATION</v>
    <v>CURTISS-WRIGHT CORPORATION</v>
    <v>363.34</v>
    <v>34.2044</v>
    <v>361.84</v>
    <v>366.495</v>
    <v>37948180</v>
    <v>CW</v>
    <v>CURTISS-WRIGHT CORPORATION (XNYS:CW)</v>
    <v>107156</v>
    <v>287359</v>
    <v>1929</v>
  </rv>
  <rv s="2">
    <v>167</v>
  </rv>
  <rv s="0">
    <v>https://www.bing.com/financeapi/forcetrigger?t=bwpvvh&amp;q=XNYS%3aJOBY&amp;form=skydnc</v>
    <v>Learn more on Bing</v>
  </rv>
  <rv s="3">
    <v>en-US</v>
    <v>bwpvvh</v>
    <v>268435456</v>
    <v>1</v>
    <v>Powered by Refinitiv</v>
    <v>5</v>
    <v>JOBY AVIATION, INC. (XNYS:JOBY)</v>
    <v>2</v>
    <v>6</v>
    <v>Finance</v>
    <v>4</v>
    <v>10.72</v>
    <v>4.5</v>
    <v>2.3109000000000002</v>
    <v>0.33829999999999999</v>
    <v>4.1764999999999997E-2</v>
    <v>USD</v>
    <v>Joby Aviation, Inc. is a transportation company developing electric air taxis for commercial passenger service. The Company is developing an all-electric, vertical take-off and landing (eVTOL) air taxi. The Joby eVTOL is designed to transport a pilot and four passengers at speeds of up to 200 miles per hour with a range of 100 miles. It plans to manufacture, own and operate its aircraft. It is focused on delivering transportation services to customers, including government agencies such as the United States Air Force through sales or contracted operations, and to individual end-users through an app-based aerial ridesharing service. Its Global Electric Aviation Charging System is designed to support operation of electric aircraft. It operates a powertrain and electronics engineering and manufacturing facility in San Carlos, California, as well as 130,000 square feet of additive and subtractive manufacturing, machining, aircraft assembly and flight test facilities in Marina, California.</v>
    <v>1777</v>
    <v>New York Stock Exchange</v>
    <v>XNYS</v>
    <v>XNYS</v>
    <v>333 Encinal Street, SANTA CRUZ, CA, 95060 US</v>
    <v>8.59</v>
    <v>Aerospace &amp; Defense</v>
    <v>Stock</v>
    <v>45673.859425346876</v>
    <v>169</v>
    <v>8.0399999999999991</v>
    <v>6686848000</v>
    <v>JOBY AVIATION, INC.</v>
    <v>JOBY AVIATION, INC.</v>
    <v>8.15</v>
    <v>8.1</v>
    <v>8.4382999999999999</v>
    <v>765085600</v>
    <v>JOBY</v>
    <v>JOBY AVIATION, INC. (XNYS:JOBY)</v>
    <v>10244312</v>
    <v>19069635</v>
    <v>2021</v>
  </rv>
  <rv s="2">
    <v>170</v>
  </rv>
  <rv s="0">
    <v>http://zh.wikipedia.org/wiki/巴西航空工业公司</v>
    <v>Wikipedia</v>
  </rv>
  <rv s="4">
    <v>9</v>
    <v>172</v>
  </rv>
  <rv s="5">
    <v>11</v>
    <v>https://www.bing.com/th?id=AMMS_93adec0d103d6c960720b15dfec63061&amp;qlt=95</v>
    <v>173</v>
    <v>0</v>
    <v>https://www.bing.com/images/search?form=xlimg&amp;q=embraer</v>
    <v>Image of Embraer SA</v>
  </rv>
  <rv s="0">
    <v>https://www.bing.com/financeapi/forcetrigger?t=a1s6a2&amp;q=XNYS%3aERJ&amp;form=skydnc</v>
    <v>Learn more on Bing</v>
  </rv>
  <rv s="6">
    <v>en-US</v>
    <v>a1s6a2</v>
    <v>268435456</v>
    <v>1</v>
    <v>Powered by Refinitiv</v>
    <v>7</v>
    <v>Embraer SA (XNYS:ERJ)</v>
    <v>9</v>
    <v>10</v>
    <v>Finance</v>
    <v>4</v>
    <v>40.340000000000003</v>
    <v>16.89</v>
    <v>1.6984999999999999</v>
    <v>1.06</v>
    <v>2.7539999999999999E-2</v>
    <v>USD</v>
    <v>Embraer SA is a Brazil-based jets manufacturer. The Company produces aircraft for commercial and executive aviation, as well as for defense and security purposes and related services. Its segments include Commercial aviation business, which involves the development, production and sale of commercial jets, and rendering of support services, particularly in the regional aviation segment and aircraft leases; Executive Jet business, which markets its executive jets to companies, including fractional ownership companies, charter and air-taxi companies, high-net-worth individuals and to flight academies; Defense and Security Business segment, which conceives, designs, develops, manufactures and supports a range of integrated solutions for the defense and security market; and Other Related Businesses segment, which provides fuel systems, structural parts, and mechanical and hydraulic systems to Sikorsky Aircraft Corporation for its production of helicopters.</v>
    <v>19179</v>
    <v>New York Stock Exchange</v>
    <v>XNYS</v>
    <v>XNYS</v>
    <v>Av Brigadeiro Faria Lima 2170, Putim, SAO JOSE DOS CAMPOS, SAO PAULO, 12.227-901 BR</v>
    <v>39.549999999999997</v>
    <v>174</v>
    <v>Aerospace &amp; Defense</v>
    <v>Stock</v>
    <v>45673.859271110938</v>
    <v>175</v>
    <v>38.950000000000003</v>
    <v>7041652000</v>
    <v>Embraer SA</v>
    <v>Embraer SA</v>
    <v>39.130000000000003</v>
    <v>14.820499999999999</v>
    <v>38.49</v>
    <v>39.549999999999997</v>
    <v>185116300</v>
    <v>ERJ</v>
    <v>Embraer SA (XNYS:ERJ)</v>
    <v>1875743</v>
    <v>764673</v>
    <v>2005</v>
  </rv>
  <rv s="2">
    <v>176</v>
  </rv>
  <rv s="0">
    <v>https://www.bing.com/financeapi/forcetrigger?t=a25lar&amp;q=XNYS%3aVSTO&amp;form=skydnc</v>
    <v>Learn more on Bing</v>
  </rv>
  <rv s="11">
    <v>en-US</v>
    <v>a25lar</v>
    <v>268435456</v>
    <v>1</v>
    <v>1</v>
    <v>Powered by Refinitiv</v>
    <v>27</v>
    <v>VISTA OUTDOOR INC. (XNYS:GEAR)</v>
    <v>2</v>
    <v>28</v>
    <v>Finance</v>
    <v>29</v>
    <v>44.72</v>
    <v>18.899999999999999</v>
    <v>0.75119999999999998</v>
    <v>0</v>
    <v>0</v>
    <v>0</v>
    <v>0</v>
    <v>USD</v>
    <v>Vista Outdoor Inc. is a global designer, manufacturer, and marketer of outdoor recreation and shooting sports products. The Company operates through four segments: The Kinetic Group, Revelyst Outdoor Performance, Revelyst Adventure Sports, and Revelyst Precision Sports Technology. The Kinetic Group consists of its ammunition brands. The products of this segment include ammunition used for training, hunting, target shooting and personal protection. Revelyst Outdoor Performance primarily consists of its outdoor cooking, fishing, outdoor accessories and technical gear and apparel brands. The products of this segment include waders, sportswear, outerwear, footwear and fishing tools and accessories, performance optics, outdoor accessories and outdoor cooking equipment. Revelyst Adventure Sports primarily consists of the Company’s protective gear and apparel, footwear, hydration and e-mobility brands. Revelyst Precision Sports Technology primarily consists of its golf technology brands.</v>
    <v>6400</v>
    <v>New York Stock Exchange</v>
    <v>XNYS</v>
    <v>XNYS</v>
    <v>1 Vista Way, ANOKA, MN, 55303 US</v>
    <v>19.149999999999999</v>
    <v>Leisure Products</v>
    <v>Stock</v>
    <v>45623.881944444445</v>
    <v>178</v>
    <v>18.899999999999999</v>
    <v>2595352000</v>
    <v>VISTA OUTDOOR INC.</v>
    <v>VISTA OUTDOOR INC.</v>
    <v>19.149999999999999</v>
    <v>44.63</v>
    <v>19</v>
    <v>19</v>
    <v>58427550</v>
    <v>GEAR</v>
    <v>VISTA OUTDOOR INC. (XNYS:GEAR)</v>
    <v>312967</v>
    <v>738162</v>
    <v>2014</v>
  </rv>
  <rv s="2">
    <v>179</v>
  </rv>
  <rv s="0">
    <v>https://www.bing.com/financeapi/forcetrigger?t=a1z78m&amp;q=XNYS%3aOLN&amp;form=skydnc</v>
    <v>Learn more on Bing</v>
  </rv>
  <rv s="1">
    <v>en-US</v>
    <v>a1z78m</v>
    <v>268435456</v>
    <v>1</v>
    <v>Powered by Refinitiv</v>
    <v>0</v>
    <v>Olin Corporation (XNYS:OLN)</v>
    <v>2</v>
    <v>3</v>
    <v>Finance</v>
    <v>4</v>
    <v>60.6</v>
    <v>30.6935</v>
    <v>1.4661999999999999</v>
    <v>-0.09</v>
    <v>-2.6850000000000003E-3</v>
    <v>USD</v>
    <v>Olin Corporation is a vertically integrated global manufacturer and distributor of chemical products and a manufacturer of ammunition. The Company operates through three segments: Chlor Alkali Products and Vinyls, Epoxy and Winchester. The Chlor Alkali Products and Vinyls segment manufactures and sells chlorine and caustic soda, ethylene dichloride and vinyl chloride monomer, methyl chloride, methylene chloride, chloroform, carbon tetrachloride, perchloroethylene, hydrochloric acid, hydrogen, bleach products and potassium hydroxide. The Epoxy segment produces and sells a full range of epoxy materials and precursors, including aromatics (acetone and phenol), allyl chloride, epichlorohydrin, liquid epoxy resins, solid epoxy resins and systems and growth products, such as converted epoxy resins and additives. The Winchester segment produces and sells sporting ammunition, reloading components, small caliber military ammunition and components, industrial cartridges and clay targets.</v>
    <v>7326</v>
    <v>New York Stock Exchange</v>
    <v>XNYS</v>
    <v>XNYS</v>
    <v>190 CARONDELET PLAZA SUITE 1530, OLIN CORP, CLAYTON, MO, 63105 US</v>
    <v>33.53</v>
    <v>Chemicals</v>
    <v>Stock</v>
    <v>45673.859428911717</v>
    <v>181</v>
    <v>32.89</v>
    <v>3614491000</v>
    <v>Olin Corporation</v>
    <v>Olin Corporation</v>
    <v>33.380000000000003</v>
    <v>27.2149</v>
    <v>33.520000000000003</v>
    <v>33.43</v>
    <v>116596500</v>
    <v>OLN</v>
    <v>Olin Corporation (XNYS:OLN)</v>
    <v>620550</v>
    <v>2049389</v>
    <v>1892</v>
  </rv>
  <rv s="2">
    <v>182</v>
  </rv>
  <rv s="0">
    <v>https://www.bing.com/financeapi/forcetrigger?t=a21yu2&amp;q=XNYS%3aRGR&amp;form=skydnc</v>
    <v>Learn more on Bing</v>
  </rv>
  <rv s="1">
    <v>en-US</v>
    <v>a21yu2</v>
    <v>268435456</v>
    <v>1</v>
    <v>Powered by Refinitiv</v>
    <v>0</v>
    <v>STURM, RUGER &amp; COMPANY, INC. (XNYS:RGR)</v>
    <v>2</v>
    <v>3</v>
    <v>Finance</v>
    <v>4</v>
    <v>48.2</v>
    <v>34.11</v>
    <v>0.1673</v>
    <v>0.28999999999999998</v>
    <v>8.1440000000000002E-3</v>
    <v>USD</v>
    <v>Sturm, Ruger &amp; Company, Inc. is principally engaged in the design, manufacture, and sale of firearms to domestic customers. The Company operates through two segments: firearms and castings. The firearms segment manufactures and sells rifles, pistols, and revolvers principally to a number of federally-licensed, independent wholesale distributors primarily located in the United States. The castings segment manufactures and sells steel investment castings and metal injection molding parts. The Company primarily manufactures firearm products, under the Ruger name and trademark. It also manufactures and sells accessories and replacement parts for its firearms. In addition, the Company manufactures lever-action rifles under the Marlin name and trademark. Its firearms products are sold through a select number of independent wholesale distributors, principally to the commercial sporting market. Its design and manufacturing operations are located in the United States.</v>
    <v>1820</v>
    <v>New York Stock Exchange</v>
    <v>XNYS</v>
    <v>XNYS</v>
    <v>1 Lacey Pl, SOUTHPORT, CT, 06890-1241 US</v>
    <v>36.01</v>
    <v>Leisure Products</v>
    <v>Stock</v>
    <v>45673.859426168747</v>
    <v>184</v>
    <v>35.24</v>
    <v>583817000</v>
    <v>STURM, RUGER &amp; COMPANY, INC.</v>
    <v>STURM, RUGER &amp; COMPANY, INC.</v>
    <v>35.729999999999997</v>
    <v>20.652699999999999</v>
    <v>35.61</v>
    <v>35.9</v>
    <v>16790820</v>
    <v>RGR</v>
    <v>STURM, RUGER &amp; COMPANY, INC. (XNYS:RGR)</v>
    <v>59897</v>
    <v>188357</v>
    <v>1969</v>
  </rv>
  <rv s="2">
    <v>185</v>
  </rv>
  <rv s="0">
    <v>https://www.bing.com/financeapi/forcetrigger?t=a1nk27&amp;q=XNAS%3aSWBI&amp;form=skydnc</v>
    <v>Learn more on Bing</v>
  </rv>
  <rv s="1">
    <v>en-US</v>
    <v>a1nk27</v>
    <v>268435456</v>
    <v>1</v>
    <v>Powered by Refinitiv</v>
    <v>0</v>
    <v>SMITH &amp; WESSON BRANDS, INC. (XNAS:SWBI)</v>
    <v>2</v>
    <v>3</v>
    <v>Finance</v>
    <v>4</v>
    <v>18.05</v>
    <v>9.68</v>
    <v>1.0301</v>
    <v>0.185</v>
    <v>1.8208999999999999E-2</v>
    <v>USD</v>
    <v>Smith &amp; Wesson Brands, Inc. is a manufacturer and designer of firearms. The Company manufactures a range of handguns (including revolvers and pistols), long guns (including modern sporting rifles, pistol caliber carbines, and lever action rifles), handcuffs, firearm suppressors, and other firearm-related products. It sells its products to a variety of customers, including firearm enthusiasts, collectors, hunters, sportsmen, competitive shooters, individuals desiring home and personal protection, law enforcement and security agencies and officers, and military agencies in the United States and throughout the world. The Company sells its products under the Smith &amp; Wesson, and Gemtech brands. The Company also provides manufacturing services, including forging, machining, and precision plastic injection molding services. The Company manufactures its products at its facilities in Springfield, Massachusetts; Houlton, Maine; Deep River, Connecticut, and Maryville, Tennessee.</v>
    <v>1501</v>
    <v>Nasdaq Stock Market</v>
    <v>XNAS</v>
    <v>XNAS</v>
    <v>1852 Proffitt Springs Road, MARYVILLE, TN, 37801 US</v>
    <v>10.36</v>
    <v>Aerospace &amp; Defense</v>
    <v>Stock</v>
    <v>45673.859380914066</v>
    <v>187</v>
    <v>10.07</v>
    <v>455207931</v>
    <v>SMITH &amp; WESSON BRANDS, INC.</v>
    <v>SMITH &amp; WESSON BRANDS, INC.</v>
    <v>10.15</v>
    <v>12.9625</v>
    <v>10.16</v>
    <v>10.345000000000001</v>
    <v>44002700</v>
    <v>SWBI</v>
    <v>SMITH &amp; WESSON BRANDS, INC. (XNAS:SWBI)</v>
    <v>214285</v>
    <v>708613</v>
    <v>1991</v>
  </rv>
  <rv s="2">
    <v>188</v>
  </rv>
  <rv s="0">
    <v>https://www.bing.com/financeapi/forcetrigger?t=a2skar&amp;q=XNAS%3aPOWW&amp;form=skydnc</v>
    <v>Learn more on Bing</v>
  </rv>
  <rv s="1">
    <v>en-US</v>
    <v>a2skar</v>
    <v>268435456</v>
    <v>1</v>
    <v>Powered by Refinitiv</v>
    <v>0</v>
    <v>AMMO, INC. (XNAS:POWW)</v>
    <v>2</v>
    <v>3</v>
    <v>Finance</v>
    <v>4</v>
    <v>2.94</v>
    <v>0.95250000000000001</v>
    <v>0.38290000000000002</v>
    <v>7.0000000000000007E-2</v>
    <v>5.0724999999999999E-2</v>
    <v>USD</v>
    <v>AMMO, Inc. designs and manufactures products for a variety of aptitudes, including law enforcement, military, sport shooting and self-defense. The Company promotes branded munitions as well as its patented STREAK Visual Ammunition, /stelTH/ subsonic munitions, and specialty rounds for military use via government programs. Its segments include Ammunition and Marketplace. The Ammunition segment consists of its manufacturing business. The Ammunition segment is engaged in the design, production and marketing of ammunition, ammunition component and related products. It supports industry partners with manufactured components such as pistol and rifle brass casings. The Marketplace segment consists of the GunBroker e-commerce marketplace. It allows third party sellers to list items consisting of firearms, hunting gear, fishing equipment, outdoor gear, and much more on its site, while facilitating compliance with federal and state laws that govern the sale of firearms and restricted items.</v>
    <v>374</v>
    <v>Nasdaq Stock Market</v>
    <v>XNAS</v>
    <v>XNAS</v>
    <v>7681 E. Gray Rd, Scottsdale, SCOTTSDALE, AZ, 85260 US</v>
    <v>1.45</v>
    <v>Aerospace &amp; Defense</v>
    <v>Stock</v>
    <v>45673.859425983595</v>
    <v>190</v>
    <v>1.325</v>
    <v>161509200</v>
    <v>AMMO, INC.</v>
    <v>AMMO, INC.</v>
    <v>1.38</v>
    <v>0</v>
    <v>1.38</v>
    <v>1.45</v>
    <v>118756700</v>
    <v>POWW</v>
    <v>AMMO, INC. (XNAS:POWW)</v>
    <v>776013</v>
    <v>1002774</v>
    <v>2016</v>
  </rv>
  <rv s="2">
    <v>191</v>
  </rv>
  <rv s="0">
    <v>https://www.bing.com/financeapi/forcetrigger?t=a299dm&amp;q=OTCM%3aBAESY&amp;form=skydnc</v>
    <v>Learn more on Bing</v>
  </rv>
  <rv s="1">
    <v>en-US</v>
    <v>a299dm</v>
    <v>268435456</v>
    <v>1</v>
    <v>Powered by Refinitiv</v>
    <v>0</v>
    <v>BAE SYSTEMS PLC (OTCM:BAESY)</v>
    <v>2</v>
    <v>3</v>
    <v>Finance</v>
    <v>15</v>
    <v>72.81</v>
    <v>56.19</v>
    <v>0.49780000000000002</v>
    <v>1.1140000000000001</v>
    <v>1.8964999999999999E-2</v>
    <v>USD</v>
    <v>BAE Systems plc provides advanced, technology-led defense, aerospace, and security solutions. The Company is a provider of ship repair, maintenance, modernization, conversion, and overhaul services for the navy, other government agencies, and select commercial customers. Its Electronic Systems segment comprises the United States and United Kingdom-based electronics activities, including electronic warfare systems, navigation systems, electro-optical sensors, military and commercial digital engine and flight controls, and others. Its Platforms &amp; Services segment, with operations in the United States, Sweden and the United Kingdom, manufactures and upgrades combat vehicles, weapons and munitions, and delivers services and sustainment activities. Its Air segment comprises air build and support activities. Its Maritime segment comprises maritime and land activities. Its Cyber &amp; Intelligence segment comprises the Intelligence and Security business and the Digital Intelligence business.</v>
    <v>100000</v>
    <v>OTC Markets</v>
    <v>OTCM</v>
    <v>OTCM</v>
    <v>6 Carlton Gardens, Stirling Square, LONDON, SW1Y 5AD GB</v>
    <v>59.92</v>
    <v>Aerospace &amp; Defense</v>
    <v>Stock</v>
    <v>45673.848991816405</v>
    <v>193</v>
    <v>58.85</v>
    <v>44152140000</v>
    <v>BAE SYSTEMS PLC</v>
    <v>BAE SYSTEMS PLC</v>
    <v>59.06</v>
    <v>19.323</v>
    <v>58.74</v>
    <v>59.853999999999999</v>
    <v>752605000</v>
    <v>BAESY</v>
    <v>BAE SYSTEMS PLC (OTCM:BAESY)</v>
    <v>347230</v>
    <v>289700</v>
    <v>1979</v>
  </rv>
  <rv s="2">
    <v>194</v>
  </rv>
  <rv s="0">
    <v>https://www.bing.com/financeapi/forcetrigger?t=by9i27&amp;q=XLON%3a0R2N&amp;form=skydnc</v>
    <v>Learn more on Bing</v>
  </rv>
  <rv s="12">
    <v>en-US</v>
    <v>by9i27</v>
    <v>268435456</v>
    <v>1</v>
    <v>Powered by Refinitiv</v>
    <v>30</v>
    <v>RTX CORPORATION (XLON:0R2N)</v>
    <v>2</v>
    <v>31</v>
    <v>Finance</v>
    <v>13</v>
    <v>78.885000000000005</v>
    <v>77.16</v>
    <v>0.87760000000000005</v>
    <v>1.0900000000000001</v>
    <v>9.1839999999999995E-3</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Raytheon designs, develops, and provides advanced capabilities in integrated air and missile defense, smart weapons, missiles and others.</v>
    <v>185000</v>
    <v>London Stock Exchange</v>
    <v>XLON</v>
    <v>XLON</v>
    <v>1000 Wilson Blvd, ARLINGTON, VA, 22209 US</v>
    <v>Aerospace &amp; Defense</v>
    <v>Stock</v>
    <v>45673.664957719535</v>
    <v>196</v>
    <v>153213300000</v>
    <v>RTX CORPORATION</v>
    <v>RTX CORPORATION</v>
    <v>119.01</v>
    <v>33.764800000000001</v>
    <v>118.69</v>
    <v>119.78</v>
    <v>1331016000</v>
    <v>0R2N</v>
    <v>RTX CORPORATION (XLON:0R2N)</v>
    <v>3833</v>
    <v>3337490</v>
    <v>1934</v>
  </rv>
  <rv s="2">
    <v>197</v>
  </rv>
  <rv s="0">
    <v>https://www.bing.com/financeapi/forcetrigger?t=a24p77&amp;q=XNYS%3aTXT&amp;form=skydnc</v>
    <v>Learn more on Bing</v>
  </rv>
  <rv s="1">
    <v>en-US</v>
    <v>a24p77</v>
    <v>268435456</v>
    <v>1</v>
    <v>Powered by Refinitiv</v>
    <v>0</v>
    <v>TEXTRON INC. (XNYS:TXT)</v>
    <v>2</v>
    <v>3</v>
    <v>Finance</v>
    <v>4</v>
    <v>97.334999999999994</v>
    <v>74.89</v>
    <v>1.2742</v>
    <v>0.21</v>
    <v>2.673E-3</v>
    <v>USD</v>
    <v>Textron Inc. is a multi-industry company that leverages its global network of aircraft, defense, industrial and finance businesses to provide customers with various solutions and services. The Company's segments include Textron Aviation, Bell, Textron Systems, Industrial, Textron eAviation, and Finance. Textron Aviation segment manufactures, sells and services Cessna and Beechcraft aircraft, and services the Hawker brand of business jets. Bell segment supplies military and commercial helicopters, tiltrotor aircraft, and related spare parts and services in the world. Textron Systems segment offers electronic systems and solutions, advanced marine craft, piston aircraft engines, and others. Industrial segment designs and manufactures a variety of products within the Kautex and Specialized Vehicles product lines. Textron eAviation segment includes Pipistrel, a manufacturer of light aircraft, along with other research and development initiatives related to sustainable aviation solutions.</v>
    <v>35000</v>
    <v>New York Stock Exchange</v>
    <v>XNYS</v>
    <v>XNYS</v>
    <v>40 WESTMINSTER ST, PROVIDENCE, RI, 02903-2525 US</v>
    <v>79.28</v>
    <v>Aerospace &amp; Defense</v>
    <v>Stock</v>
    <v>45673.859334849221</v>
    <v>199</v>
    <v>78.430000000000007</v>
    <v>14033950000</v>
    <v>TEXTRON INC.</v>
    <v>TEXTRON INC.</v>
    <v>79.28</v>
    <v>17.175000000000001</v>
    <v>78.56</v>
    <v>78.77</v>
    <v>185511600</v>
    <v>TXT</v>
    <v>TEXTRON INC. (XNYS:TXT)</v>
    <v>585085</v>
    <v>1242834</v>
    <v>1967</v>
  </rv>
  <rv s="2">
    <v>200</v>
  </rv>
  <rv s="0">
    <v>https://www.bing.com/financeapi/forcetrigger?t=a1wlm7&amp;q=XNYS%3aKODK&amp;form=skydnc</v>
    <v>Learn more on Bing</v>
  </rv>
  <rv s="1">
    <v>en-US</v>
    <v>a1wlm7</v>
    <v>268435456</v>
    <v>1</v>
    <v>Powered by Refinitiv</v>
    <v>0</v>
    <v>EASTMAN KODAK COMPANY (XNYS:KODK)</v>
    <v>2</v>
    <v>3</v>
    <v>Finance</v>
    <v>4</v>
    <v>7.74</v>
    <v>3.33</v>
    <v>3.698</v>
    <v>0.28000000000000003</v>
    <v>3.9828999999999996E-2</v>
    <v>USD</v>
    <v>Eastman Kodak Company is a manufacturer focused on commercial print and advanced materials and chemicals. It operates through three segments: Print, Advanced Materials and Chemicals, and Brand. The Print segment is comprised of five lines of business: the Prepress Solutions business, the PROSPER business, the Software business, the Electrophotographic Printing Solutions business and the VERSAMARK business. Print segment products include digital offset plate offerings and computer-to-plate imaging solutions, digital printing solutions using electrically charged toner-based technology, production press systems, consumables (primarily ink), inkjet components, software and services. Its Advanced Materials and Chemicals segment is comprised of four lines of business: Industrial Film and Chemicals business, Motion Picture business, Advanced Materials and Functional Printing business, and the Licensing and Analytical Services business. The Brand segment contains the brand licensing business.</v>
    <v>4000</v>
    <v>New York Stock Exchange</v>
    <v>XNYS</v>
    <v>XNYS</v>
    <v>343 STATE ST, ROCHESTER, NY, 14650-0910 US</v>
    <v>7.37</v>
    <v>Office Equipment</v>
    <v>Stock</v>
    <v>45673.85943248828</v>
    <v>202</v>
    <v>6.8789999999999996</v>
    <v>497676000</v>
    <v>EASTMAN KODAK COMPANY</v>
    <v>EASTMAN KODAK COMPANY</v>
    <v>7.1</v>
    <v>9.8782999999999994</v>
    <v>7.03</v>
    <v>7.31</v>
    <v>80400000</v>
    <v>KODK</v>
    <v>EASTMAN KODAK COMPANY (XNYS:KODK)</v>
    <v>1533903</v>
    <v>1315932</v>
    <v>1901</v>
  </rv>
  <rv s="2">
    <v>203</v>
  </rv>
  <rv s="0">
    <v>https://www.bing.com/financeapi/forcetrigger?t=afjkkr&amp;q=XFRA%3aRHM&amp;form=skydnc</v>
    <v>Learn more on Bing</v>
  </rv>
  <rv s="13">
    <v>en-US</v>
    <v>afjkkr</v>
    <v>268435456</v>
    <v>1</v>
    <v>Powered by Refinitiv</v>
    <v>32</v>
    <v>Rheinmetall AG (XFRA:RHM)</v>
    <v>2</v>
    <v>33</v>
    <v>Finance</v>
    <v>15</v>
    <v>0.65490000000000004</v>
    <v>26.6</v>
    <v>4.0561E-2</v>
    <v>EUR</v>
    <v>Rheinmetall AG is a Germany-based Company. The Company’s focus is on security technology and mobility solutions. It operates through two segments and five divisions such as defense and automotive segments. The vehicle systems, electronic solutions and weapon and ammunition divisions are operating under security and defense segment and the sensors and actuators and materials and trade divisions supply under automotive segment. The vehicle systems division activity areas are armored tracked vehicles, chemical, biological, radiological and nuclear protection equipment. The weapon and ammunition providing activities in weapons and munitions, propellants, protection systems. The electronic solutions operating areas are air defense systems, soldier systems, command, control and reconnaissance systems, fire control systems. The material and trade operate in engine blocks, structural components and cylinder heads, plain bearings. The sensors and actuators operate in emissions reduction.</v>
    <v>26873</v>
    <v>Deutsche Boerse AG</v>
    <v>XFRA</v>
    <v>XFRA</v>
    <v>Rheinmetall Platz 1, DUESSELDORF, NORDRHEIN-WESTFALEN, 40476 DE</v>
    <v>686.4</v>
    <v>Aerospace &amp; Defense</v>
    <v>Stock</v>
    <v>45673.848611111112</v>
    <v>205</v>
    <v>656</v>
    <v>28313250000</v>
    <v>Rheinmetall AG</v>
    <v>Rheinmetall AG</v>
    <v>657</v>
    <v>40.840000000000003</v>
    <v>655.8</v>
    <v>682.4</v>
    <v>43558850</v>
    <v>RHM</v>
    <v>Rheinmetall AG (XFRA:RHM)</v>
    <v>2734</v>
    <v>203630</v>
    <v>2001</v>
  </rv>
  <rv s="2">
    <v>206</v>
  </rv>
  <rv s="0">
    <v>https://www.bing.com/financeapi/forcetrigger?t=a269ec&amp;q=XNYS%3aXOM&amp;form=skydnc</v>
    <v>Learn more on Bing</v>
  </rv>
  <rv s="1">
    <v>en-US</v>
    <v>a269ec</v>
    <v>268435456</v>
    <v>1</v>
    <v>Powered by Refinitiv</v>
    <v>0</v>
    <v>EXXON MOBIL CORPORATION (XNYS:XOM)</v>
    <v>2</v>
    <v>3</v>
    <v>Finance</v>
    <v>4</v>
    <v>126.34</v>
    <v>95.77</v>
    <v>0.879</v>
    <v>-0.2</v>
    <v>-1.794E-3</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111.69</v>
    <v>Oil &amp; Gas</v>
    <v>Stock</v>
    <v>45673.859441250002</v>
    <v>208</v>
    <v>110.56</v>
    <v>468253400000</v>
    <v>EXXON MOBIL CORPORATION</v>
    <v>EXXON MOBIL CORPORATION</v>
    <v>111.14</v>
    <v>13.905200000000001</v>
    <v>111.51</v>
    <v>111.31</v>
    <v>4395095000</v>
    <v>XOM</v>
    <v>EXXON MOBIL CORPORATION (XNYS:XOM)</v>
    <v>6131211</v>
    <v>16574220</v>
    <v>1882</v>
  </rv>
  <rv s="2">
    <v>209</v>
  </rv>
  <rv s="0">
    <v>https://www.bing.com/financeapi/forcetrigger?t=a1qlz2&amp;q=XNYS%3aCVX&amp;form=skydnc</v>
    <v>Learn more on Bing</v>
  </rv>
  <rv s="1">
    <v>en-US</v>
    <v>a1qlz2</v>
    <v>268435456</v>
    <v>1</v>
    <v>Powered by Refinitiv</v>
    <v>0</v>
    <v>CHEVRON CORPORATION (XNYS:CVX)</v>
    <v>2</v>
    <v>3</v>
    <v>Finance</v>
    <v>4</v>
    <v>167.11</v>
    <v>135.3672</v>
    <v>1.0885</v>
    <v>1.1153999999999999</v>
    <v>7.045E-3</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5001 EXECUTIVE PARKWAY, SUITE 200, SAN RAMON, CA, 94583 US</v>
    <v>159.89500000000001</v>
    <v>Oil &amp; Gas</v>
    <v>Stock</v>
    <v>45673.85941248828</v>
    <v>211</v>
    <v>158.03</v>
    <v>275206600000</v>
    <v>CHEVRON CORPORATION</v>
    <v>CHEVRON CORPORATION</v>
    <v>158.03</v>
    <v>17.5396</v>
    <v>158.33000000000001</v>
    <v>159.44540000000001</v>
    <v>1797091000</v>
    <v>CVX</v>
    <v>CHEVRON CORPORATION (XNYS:CVX)</v>
    <v>3956001</v>
    <v>9367879</v>
    <v>1926</v>
  </rv>
  <rv s="2">
    <v>212</v>
  </rv>
  <rv s="0">
    <v>https://www.bing.com/financeapi/forcetrigger?t=aocu52&amp;q=XLON%3aSHEL&amp;form=skydnc</v>
    <v>Learn more on Bing</v>
  </rv>
  <rv s="1">
    <v>en-US</v>
    <v>aocu52</v>
    <v>268435456</v>
    <v>1</v>
    <v>Powered by Refinitiv</v>
    <v>0</v>
    <v>SHELL PLC (XLON:SHEL)</v>
    <v>2</v>
    <v>12</v>
    <v>Finance</v>
    <v>13</v>
    <v>2961</v>
    <v>2345</v>
    <v>1.103</v>
    <v>7.5</v>
    <v>2.797E-3</v>
    <v>GBp</v>
    <v>Shell plc is an energy and petrochemical company. It specializes in exploration, production, refining and marketing of oil and natural gas, and the manufacturing and marketing of chemicals. The Company’s Integrated Gas segment includes liquefied natural gas (LNG), conversion of natural gas into gas-to-liquids (GTL) fuels and other products. Its Upstream segment includes exploration and extraction of crude oil, natural gas and natural gas liquids. Its Marketing segment comprises the mobility, lubricants, and sectors and decarbonization businesses. The Company’s Chemicals and Products segment includes chemicals manufacturing plants with their own marketing network, and refineries which turn crude oil and other feedstocks into a range of oil products. Its Renewables and Energy Solutions segment includes activities such as renewable power generation, the marketing and trading and optimization of power and pipeline gas, as well as carbon credits, and digitally enabled customer solutions.</v>
    <v>103000</v>
    <v>London Stock Exchange</v>
    <v>XLON</v>
    <v>XLON</v>
    <v>Shell Centre, 2 York Road, LONDON, SE1 7NA GB</v>
    <v>2712</v>
    <v>Oil &amp; Gas</v>
    <v>Stock</v>
    <v>45673.670191932812</v>
    <v>214</v>
    <v>2682</v>
    <v>161598700000</v>
    <v>SHELL PLC</v>
    <v>SHELL PLC</v>
    <v>2695</v>
    <v>14.6218</v>
    <v>2681.5</v>
    <v>2689</v>
    <v>6106104000</v>
    <v>SHEL</v>
    <v>SHELL PLC (XLON:SHEL)</v>
    <v>6551597</v>
    <v>9339320</v>
    <v>2002</v>
  </rv>
  <rv s="2">
    <v>215</v>
  </rv>
  <rv s="0">
    <v>https://www.bing.com/financeapi/forcetrigger?t=ae8qf2&amp;q=XPAR%3aTTE&amp;form=skydnc</v>
    <v>Learn more on Bing</v>
  </rv>
  <rv s="1">
    <v>en-US</v>
    <v>ae8qf2</v>
    <v>268435456</v>
    <v>1</v>
    <v>Powered by Refinitiv</v>
    <v>0</v>
    <v>TotalEnergies SE (XPAR:TTE)</v>
    <v>2</v>
    <v>21</v>
    <v>Finance</v>
    <v>15</v>
    <v>70.11</v>
    <v>50.8</v>
    <v>0.90429999999999999</v>
    <v>1.45</v>
    <v>2.5924999999999997E-2</v>
    <v>EUR</v>
    <v>TotalEnergies SE is a France-based company. The Company is predominantly engaged in the business as a worldwide oil group. Its segment divisions are divided into refining and chemistry such as refining of petroleum products and manufacture of basic chemistry and of specialty chemistry, petroleum products distribution, electricity generation from combined cycle gas plants and renewable energies, gas production, trading, transport and distribution primarily includes liquefied natural gas, natural gas, biogas, hydrogen, liquefied petroleum gas and hydrocarbon operating and production. The group is also operating in trading and sea transport of crude oil and oil products.</v>
    <v>102579</v>
    <v>Euronext Paris</v>
    <v>XPAR</v>
    <v>XPAR</v>
    <v>Tour Coupole, 2, place Jean Millier, PARIS, ILE-DE-FRANCE, 92078 FR</v>
    <v>57.47</v>
    <v>Oil &amp; Gas</v>
    <v>Stock</v>
    <v>45673.708333333336</v>
    <v>217</v>
    <v>56.77</v>
    <v>133170300000</v>
    <v>TotalEnergies SE</v>
    <v>TotalEnergies SE</v>
    <v>57.05</v>
    <v>8.7494999999999994</v>
    <v>55.93</v>
    <v>57.38</v>
    <v>2397680000</v>
    <v>TTE</v>
    <v>TotalEnergies SE (XPAR:TTE)</v>
    <v>6022095</v>
    <v>4159130</v>
    <v>1954</v>
  </rv>
  <rv s="2">
    <v>218</v>
  </rv>
  <rv s="0">
    <v>https://www.bing.com/financeapi/forcetrigger?t=af5rec&amp;q=XFRA%3aBPE5&amp;form=skydnc</v>
    <v>Learn more on Bing</v>
  </rv>
  <rv s="13">
    <v>en-US</v>
    <v>af5rec</v>
    <v>268435456</v>
    <v>1</v>
    <v>Powered by Refinitiv</v>
    <v>32</v>
    <v>BP P.L.C. (XFRA:BPE5)</v>
    <v>2</v>
    <v>34</v>
    <v>Finance</v>
    <v>15</v>
    <v>1.1341000000000001</v>
    <v>3.3000000000000002E-2</v>
    <v>6.5000000000000006E-3</v>
    <v>EUR</v>
    <v>BP p.l.c. is a United Kingdom-based integrated energy company. The Company's segments include gas &amp; low carbon energy, oil production &amp; operations, customers &amp; products, and other businesses &amp; corporate. Its gas business includes regions with upstream activities that produce natural gas, integrated gas and power, and gas trading. Its low carbon business includes solar, offshore and onshore wind, hydrogen and carbon capture and storage and power trading. Oil production &amp; operations segment comprises regions with upstream activities that predominantly produce crude oil, including bpx energy. Customers &amp; products segment comprises its customer-focused businesses, which include convenience and retail fuels, electric vehicle charging, as well as Castrol, aviation and business to business and midstream. It also includes its products businesses, refining and oil trading, as well as its bioenergy businesses. Other businesses &amp; corporate segment comprises bp ventures, Launchpad and others.</v>
    <v>87800</v>
    <v>Deutsche Boerse AG</v>
    <v>XFRA</v>
    <v>XFRA</v>
    <v>1 St James's Square, LONDON, SW1Y 4PD GB</v>
    <v>5.1210000000000004</v>
    <v>Oil &amp; Gas</v>
    <v>Stock</v>
    <v>45673.848611111112</v>
    <v>220</v>
    <v>5.069</v>
    <v>69282910000</v>
    <v>BP P.L.C.</v>
    <v>BP P.L.C.</v>
    <v>5.069</v>
    <v>33.950000000000003</v>
    <v>5.077</v>
    <v>5.1100000000000003</v>
    <v>16165560000</v>
    <v>BPE5</v>
    <v>BP P.L.C. (XFRA:BPE5)</v>
    <v>39361</v>
    <v>26887000</v>
    <v>1909</v>
  </rv>
  <rv s="2">
    <v>221</v>
  </rv>
  <rv s="0">
    <v>https://www.bing.com/financeapi/forcetrigger?t=b115w7&amp;q=XOSL%3aEQNR&amp;form=skydnc</v>
    <v>Learn more on Bing</v>
  </rv>
  <rv s="1">
    <v>en-US</v>
    <v>b115w7</v>
    <v>268435456</v>
    <v>1</v>
    <v>Powered by Refinitiv</v>
    <v>0</v>
    <v>Equinor ASA (XOSL:EQNR)</v>
    <v>2</v>
    <v>35</v>
    <v>Finance</v>
    <v>15</v>
    <v>316.8</v>
    <v>247.25</v>
    <v>0.99329999999999996</v>
    <v>-6.25</v>
    <v>-2.1462999999999999E-2</v>
    <v>NOK</v>
    <v>Equinor ASA, formerly Statoil ASA is a Norway-based international energy company. The Company’s purpose is to turn natural resources into energy. Equinor sells crude oil and delivers natural gas to the European market. It is also engaged in processing, refining, offshore wind and carbon capture and storage activities. Equinor ASA has five reporting segments: Exploration &amp; Production Norway (E&amp;P Norway), Exploration &amp; Production International (E&amp;P International), Exploration &amp; Production USA (E&amp;P USA), Marketing, Midstream &amp; Processing (MMP) and Renewables (REN). The Company has several subsidiaries such as Equinor Nigeria Energy Company Ltd, Equinor Wind Power AS, Equinor International Netherlands BV and Equinor Brasil Energia Ltda.</v>
    <v>23449</v>
    <v>Oslo Bors Asa</v>
    <v>XOSL</v>
    <v>XOSL</v>
    <v>Forusbeen 50, STAVANGER, ROGALAND, 4035 NO</v>
    <v>290.89999999999998</v>
    <v>Oil &amp; Gas</v>
    <v>Stock</v>
    <v>45673.708333333336</v>
    <v>223</v>
    <v>283.75</v>
    <v>826150600000</v>
    <v>Equinor ASA</v>
    <v>Equinor ASA</v>
    <v>289.45</v>
    <v>8.2706</v>
    <v>291.2</v>
    <v>284.95</v>
    <v>2792781000</v>
    <v>EQNR</v>
    <v>Equinor ASA (XOSL:EQNR)</v>
    <v>2739590</v>
    <v>3282820</v>
    <v>1995</v>
  </rv>
  <rv s="2">
    <v>224</v>
  </rv>
  <rv s="0">
    <v>https://www.bing.com/financeapi/forcetrigger?t=aqcx4c&amp;q=XWAR%3aPKN&amp;form=skydnc</v>
    <v>Learn more on Bing</v>
  </rv>
  <rv s="1">
    <v>en-US</v>
    <v>aqcx4c</v>
    <v>268435456</v>
    <v>1</v>
    <v>Powered by Refinitiv</v>
    <v>0</v>
    <v>Orlen SA (XWAR:PKN)</v>
    <v>2</v>
    <v>22</v>
    <v>Finance</v>
    <v>23</v>
    <v>73.59</v>
    <v>45.395000000000003</v>
    <v>1.2882</v>
    <v>-0.09</v>
    <v>-1.7449999999999998E-3</v>
    <v>PLN</v>
    <v>Orlen SA, formerly Polski Koncern Naftowy Orlen SA, is a Poland-based company active in the oil and gas sector. It specializes in the manufacture, distribution, wholesale and retail sale of refined petrochemical products. The Company’s business is divided into three segments: Refining, including refinery products processing and wholesale, oil productions and sale as well as supporting production; Retail segment, including sales at petrol stations; and Petrochemical segment, including production and wholesale of petrochemicals and production and sale of chemicals. Its product portfolio includes fuel and petrochemical products, as well as oil derivatives, such as petrol, heating oil, aviation fuel and plastics. It also produces and distributes electricity and thermal energy. It operates several refineries located in Poland, Lithuania and the Czech Republic and a number of gasoline stations. It operates Kicking Horse Energy Inc and FX Energy Inc.</v>
    <v>66554</v>
    <v>Warsaw Stock Exchange</v>
    <v>XWAR</v>
    <v>XWAR</v>
    <v>ul. Chemikow 7, PLOCK, WOJ. MAZOWIECKIE, 09-411 PL</v>
    <v>52.02</v>
    <v>Oil &amp; Gas</v>
    <v>Stock</v>
    <v>45673.669760370314</v>
    <v>226</v>
    <v>51.15</v>
    <v>59893000000</v>
    <v>Orlen SA</v>
    <v>Orlen SA</v>
    <v>51.99</v>
    <v>8.8460999999999999</v>
    <v>51.59</v>
    <v>51.5</v>
    <v>1160942000</v>
    <v>PKN</v>
    <v>Orlen SA (XWAR:PKN)</v>
    <v>1724923</v>
    <v>3053310</v>
    <v>2001</v>
  </rv>
  <rv s="2">
    <v>227</v>
  </rv>
  <rv s="0">
    <v>https://www.bing.com/financeapi/forcetrigger?t=a1saoc&amp;q=XNYS%3aETR&amp;form=skydnc</v>
    <v>Learn more on Bing</v>
  </rv>
  <rv s="1">
    <v>en-US</v>
    <v>a1saoc</v>
    <v>268435456</v>
    <v>1</v>
    <v>Powered by Refinitiv</v>
    <v>0</v>
    <v>ENTERGY CORPORATION (XNYS:ETR)</v>
    <v>2</v>
    <v>3</v>
    <v>Finance</v>
    <v>4</v>
    <v>81.33</v>
    <v>48.075000000000003</v>
    <v>0.70820000000000005</v>
    <v>1.9</v>
    <v>2.4054000000000002E-2</v>
    <v>USD</v>
    <v>Entergy Corporation is an integrated energy company engaged primarily in electric power production and retail distribution operations. The Company operates primarily through a single segment, Utility. The Utility segment includes the generation, transmission, distribution, and sale of electric power in portions of Arkansas, Mississippi, Texas, and Louisiana, including the City of New Orleans; and operation of a small natural gas distribution business in portions of Louisiana. The Utility segment includes five retail electric utility subsidiaries: Entergy Arkansas, Entergy Louisiana, Entergy Mississippi, Entergy New Orleans, and Entergy Texas. These companies generate, transmit, distribute, and sell electric power to retail and wholesale customers in Arkansas, Louisiana, Mississippi, and Texas. The Company owns and operates power plants with approximately 24,000 MW of electric generating capacity. It delivers electricity to approximately three million utility customers.</v>
    <v>12177</v>
    <v>New York Stock Exchange</v>
    <v>XNYS</v>
    <v>XNYS</v>
    <v>639 Loyola Ave, NEW ORLEANS, LA, 70113 US</v>
    <v>81.33</v>
    <v>Electrical Utilities &amp; IPPs</v>
    <v>Stock</v>
    <v>45673.859471388285</v>
    <v>229</v>
    <v>78.67</v>
    <v>32671490000</v>
    <v>ENTERGY CORPORATION</v>
    <v>ENTERGY CORPORATION</v>
    <v>78.900000000000006</v>
    <v>19.402699999999999</v>
    <v>78.989999999999995</v>
    <v>80.89</v>
    <v>428816000</v>
    <v>ETR</v>
    <v>ENTERGY CORPORATION (XNYS:ETR)</v>
    <v>2164639</v>
    <v>3028025</v>
    <v>1992</v>
  </rv>
  <rv s="2">
    <v>230</v>
  </rv>
  <rv s="0">
    <v>https://www.bing.com/financeapi/forcetrigger?t=a1ru6h&amp;q=XNYS%3aEIX&amp;form=skydnc</v>
    <v>Learn more on Bing</v>
  </rv>
  <rv s="1">
    <v>en-US</v>
    <v>a1ru6h</v>
    <v>268435456</v>
    <v>1</v>
    <v>Powered by Refinitiv</v>
    <v>0</v>
    <v>EDISON INTERNATIONAL (XNYS:EIX)</v>
    <v>2</v>
    <v>3</v>
    <v>Finance</v>
    <v>4</v>
    <v>88.77</v>
    <v>55.27</v>
    <v>0.95989999999999998</v>
    <v>0.29499999999999998</v>
    <v>4.8120000000000003E-3</v>
    <v>USD</v>
    <v>Edison International is the holding company of Southern California Edison Company (SCE) and Edison Energy, LLC (Edison Energy). The Company is engaged in providing clean and reliable energy and energy services through its independent companies. SCE is a public utility primarily engaged in the business of supplying and delivering electricity to an approximately 50,000 square mile area of Southern California. SCE delivers electricity to approximately 15 million people across Southern, Central and Coastal California. Edison Energy, LLC, an indirect wholly owned non-utility subsidiary of Edison International, a global energy advisory firm providing integrated sustainability and energy solutions to commercial, industrial and institutional customers.</v>
    <v>14316</v>
    <v>New York Stock Exchange</v>
    <v>XNYS</v>
    <v>XNYS</v>
    <v>2244 Walnut Grove Ave, P O Box 800, ROSEMEAD, CA, 91770 US</v>
    <v>62.414999999999999</v>
    <v>Electrical Utilities &amp; IPPs</v>
    <v>Stock</v>
    <v>45673.859425150004</v>
    <v>232</v>
    <v>59.71</v>
    <v>25164770000</v>
    <v>EDISON INTERNATIONAL</v>
    <v>EDISON INTERNATIONAL</v>
    <v>61.15</v>
    <v>18.2104</v>
    <v>61.3</v>
    <v>61.594999999999999</v>
    <v>387150300</v>
    <v>EIX</v>
    <v>EDISON INTERNATIONAL (XNYS:EIX)</v>
    <v>4268964</v>
    <v>4143011</v>
    <v>1987</v>
  </rv>
  <rv s="2">
    <v>233</v>
  </rv>
  <rv s="0">
    <v>https://www.bing.com/financeapi/forcetrigger?t=a1squ2&amp;q=XNYS%3aFE&amp;form=skydnc</v>
    <v>Learn more on Bing</v>
  </rv>
  <rv s="1">
    <v>en-US</v>
    <v>a1squ2</v>
    <v>268435456</v>
    <v>1</v>
    <v>Powered by Refinitiv</v>
    <v>0</v>
    <v>FIRSTENERGY CORP. (XNYS:FE)</v>
    <v>2</v>
    <v>3</v>
    <v>Finance</v>
    <v>4</v>
    <v>44.97</v>
    <v>35.409999999999997</v>
    <v>0.51259999999999994</v>
    <v>0.67500000000000004</v>
    <v>1.7211000000000001E-2</v>
    <v>USD</v>
    <v>FirstEnergy Corp. and its subsidiaries are principally involved in the transmission, distribution, and generation of electricity. Its segments include Distribution, Integrated, and Stand-Alone Transmission. The Distribution Segment, which consists of the Ohio Companies and FirstEnergy Pennsylvania Electric Company (FE PA), distributes electricity in Ohio and Pennsylvania. The Integrated segment includes the distribution and transmission operations under Jersey Central Power &amp; Light Company (JCP&amp;L), Monongahela Power Company (MP) and The Potomac Edison Company (PE), as well as MP’s regulated generation operations. The Integrated segment distributes electricity to approximately two million customers in New Jersey, West Virginia and Maryland across its distribution footprint. The Stand-Alone Transmission segment, which consists of its ownership in FET and KATCo, includes transmission infrastructure owned and operated by the Transmission Companies and used to transmit electricity.</v>
    <v>12042</v>
    <v>New York Stock Exchange</v>
    <v>XNYS</v>
    <v>XNYS</v>
    <v>76 S Main St, AKRON, OH, 44308-1890 US</v>
    <v>39.895000000000003</v>
    <v>Electrical Utilities &amp; IPPs</v>
    <v>Stock</v>
    <v>45673.859395289066</v>
    <v>235</v>
    <v>39.15</v>
    <v>22314990000</v>
    <v>FIRSTENERGY CORP.</v>
    <v>FIRSTENERGY CORP.</v>
    <v>39.19</v>
    <v>25.452100000000002</v>
    <v>39.22</v>
    <v>39.895000000000003</v>
    <v>576317000</v>
    <v>FE</v>
    <v>FIRSTENERGY CORP. (XNYS:FE)</v>
    <v>1714648</v>
    <v>2751837</v>
    <v>1996</v>
  </rv>
  <rv s="2">
    <v>236</v>
  </rv>
  <rv s="0">
    <v>https://www.bing.com/financeapi/forcetrigger?t=a1mybh&amp;q=XNAS%3aAEP&amp;form=skydnc</v>
    <v>Learn more on Bing</v>
  </rv>
  <rv s="1">
    <v>en-US</v>
    <v>a1mybh</v>
    <v>268435456</v>
    <v>1</v>
    <v>Powered by Refinitiv</v>
    <v>0</v>
    <v>AMERICAN ELECTRIC POWER COMPANY, INC. (XNAS:AEP)</v>
    <v>2</v>
    <v>3</v>
    <v>Finance</v>
    <v>4</v>
    <v>105.18</v>
    <v>75.22</v>
    <v>0.55469999999999997</v>
    <v>1.36</v>
    <v>1.4298E-2</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6,000 MW of renewable energy.</v>
    <v>17250</v>
    <v>Nasdaq Stock Market</v>
    <v>XNAS</v>
    <v>XNAS</v>
    <v>1 Riverside Plz, COLUMBUS, OH, 43215-2355 US</v>
    <v>96.57</v>
    <v>Electrical Utilities &amp; IPPs</v>
    <v>Stock</v>
    <v>45673.85943861094</v>
    <v>238</v>
    <v>94.7</v>
    <v>51381909792</v>
    <v>AMERICAN ELECTRIC POWER COMPANY, INC.</v>
    <v>AMERICAN ELECTRIC POWER COMPANY, INC.</v>
    <v>94.88</v>
    <v>19.104700000000001</v>
    <v>95.12</v>
    <v>96.48</v>
    <v>532565400</v>
    <v>AEP</v>
    <v>AMERICAN ELECTRIC POWER COMPANY, INC. (XNAS:AEP)</v>
    <v>1227263</v>
    <v>2916546</v>
    <v>1925</v>
  </rv>
  <rv s="2">
    <v>239</v>
  </rv>
  <rv s="0">
    <v>https://www.bing.com/financeapi/forcetrigger?t=a1zez2&amp;q=XNYS%3aOXY&amp;form=skydnc</v>
    <v>Learn more on Bing</v>
  </rv>
  <rv s="1">
    <v>en-US</v>
    <v>a1zez2</v>
    <v>268435456</v>
    <v>1</v>
    <v>Powered by Refinitiv</v>
    <v>0</v>
    <v>OCCIDENTAL PETROLEUM CORPORATION (XNYS:OXY)</v>
    <v>2</v>
    <v>3</v>
    <v>Finance</v>
    <v>4</v>
    <v>71.185000000000002</v>
    <v>45.17</v>
    <v>1.5831999999999999</v>
    <v>-0.255</v>
    <v>-4.8389999999999996E-3</v>
    <v>USD</v>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v>12570</v>
    <v>New York Stock Exchange</v>
    <v>XNYS</v>
    <v>XNYS</v>
    <v>5 GREENWAY PLAZA, SUITE 110, HOUSTON, TX, 77046 US</v>
    <v>52.78</v>
    <v>Oil &amp; Gas</v>
    <v>Stock</v>
    <v>45673.859456503909</v>
    <v>241</v>
    <v>51.935000000000002</v>
    <v>48137000000</v>
    <v>OCCIDENTAL PETROLEUM CORPORATION</v>
    <v>OCCIDENTAL PETROLEUM CORPORATION</v>
    <v>52.33</v>
    <v>14.423999999999999</v>
    <v>52.7</v>
    <v>52.445</v>
    <v>938343000</v>
    <v>OXY</v>
    <v>OCCIDENTAL PETROLEUM CORPORATION (XNYS:OXY)</v>
    <v>4536940</v>
    <v>12203184</v>
    <v>1986</v>
  </rv>
  <rv s="2">
    <v>242</v>
  </rv>
  <rv s="0">
    <v>https://www.bing.com/financeapi/forcetrigger?t=a1s2oc&amp;q=XNYS%3aEPD&amp;form=skydnc</v>
    <v>Learn more on Bing</v>
  </rv>
  <rv s="14">
    <v>en-GB</v>
    <v>a1s2oc</v>
    <v>268435456</v>
    <v>1</v>
    <v>Powered by Refinitiv</v>
    <v>36</v>
    <v>ENTERPRISE PRODUCTS PARTNERS UNT (XNYS:EPD)</v>
    <v>37</v>
    <v>38</v>
    <v>Finance</v>
    <v>39</v>
    <v>34.630000000000003</v>
    <v>26.12</v>
    <v>0.30499999999999999</v>
    <v>9.1479999999999999E-3</v>
    <v>USD</v>
    <v>New York Stock Exchange</v>
    <v>XNYS</v>
    <v>33.789900000000003</v>
    <v>ETF</v>
    <v>45673.859422325782</v>
    <v>244</v>
    <v>33.29</v>
    <v>ENTERPRISE PRODUCTS PARTNERS UNT</v>
    <v>33.31</v>
    <v>33.340000000000003</v>
    <v>33.645000000000003</v>
    <v>EPD</v>
    <v>ENTERPRISE PRODUCTS PARTNERS UNT (XNYS:EPD)</v>
    <v>2372495</v>
    <v>3674592</v>
  </rv>
  <rv s="2">
    <v>245</v>
  </rv>
  <rv s="0">
    <v>http://en.wikipedia.org/wiki/The_Walt_Disney_Company</v>
    <v>Wikipedia</v>
  </rv>
  <rv s="4">
    <v>9</v>
    <v>247</v>
  </rv>
  <rv s="5">
    <v>11</v>
    <v>https://www.bing.com/th?id=AMMS_0aa288ba528f6f45e3de87d97e250136&amp;qlt=95</v>
    <v>248</v>
    <v>0</v>
    <v>https://www.bing.com/images/search?form=xlimg&amp;q=the+walt+disney+company</v>
    <v>Image of THE WALT DISNEY COMPANY</v>
  </rv>
  <rv s="0">
    <v>https://www.bing.com/financeapi/forcetrigger?t=a1r2z2&amp;q=XNYS%3aDIS&amp;form=skydnc</v>
    <v>Learn more on Bing</v>
  </rv>
  <rv s="6">
    <v>en-US</v>
    <v>a1r2z2</v>
    <v>268435456</v>
    <v>1</v>
    <v>Powered by Refinitiv</v>
    <v>7</v>
    <v>THE WALT DISNEY COMPANY (XNYS:DIS)</v>
    <v>9</v>
    <v>10</v>
    <v>Finance</v>
    <v>4</v>
    <v>123.74</v>
    <v>83.91</v>
    <v>1.4275</v>
    <v>-1.64</v>
    <v>-1.516E-2</v>
    <v>USD</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233000</v>
    <v>New York Stock Exchange</v>
    <v>XNYS</v>
    <v>XNYS</v>
    <v>500 South Buena Vista Street, BURBANK, CA, 91521-0001 US</v>
    <v>108.6</v>
    <v>249</v>
    <v>Media &amp; Publishing</v>
    <v>Stock</v>
    <v>45673.859452256249</v>
    <v>250</v>
    <v>106.16</v>
    <v>196758600000</v>
    <v>THE WALT DISNEY COMPANY</v>
    <v>THE WALT DISNEY COMPANY</v>
    <v>108.28</v>
    <v>39.8245</v>
    <v>108.18</v>
    <v>106.54</v>
    <v>1810939000</v>
    <v>DIS</v>
    <v>THE WALT DISNEY COMPANY (XNYS:DIS)</v>
    <v>5294629</v>
    <v>7436424</v>
    <v>2018</v>
  </rv>
  <rv s="2">
    <v>251</v>
  </rv>
  <rv s="0">
    <v>https://www.bing.com/financeapi/forcetrigger?t=a25obh&amp;q=XNYS%3aVZ&amp;form=skydnc</v>
    <v>Learn more on Bing</v>
  </rv>
  <rv s="1">
    <v>en-US</v>
    <v>a25obh</v>
    <v>268435456</v>
    <v>1</v>
    <v>Powered by Refinitiv</v>
    <v>0</v>
    <v>VERIZON COMMUNICATIONS INC. (XNYS:VZ)</v>
    <v>2</v>
    <v>3</v>
    <v>Finance</v>
    <v>4</v>
    <v>45.36</v>
    <v>37.585000000000001</v>
    <v>0.44840000000000002</v>
    <v>9.3600000000000003E-2</v>
    <v>2.4520000000000002E-3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103900</v>
    <v>New York Stock Exchange</v>
    <v>XNYS</v>
    <v>XNYS</v>
    <v>1095 Avenue Of The Americas, NEW YORK, NY, 10036 US</v>
    <v>38.335000000000001</v>
    <v>Telecommunications Services</v>
    <v>Stock</v>
    <v>45673.859461029686</v>
    <v>253</v>
    <v>37.935000000000002</v>
    <v>159166000000</v>
    <v>VERIZON COMMUNICATIONS INC.</v>
    <v>VERIZON COMMUNICATIONS INC.</v>
    <v>38.119999999999997</v>
    <v>16.4375</v>
    <v>38.18</v>
    <v>38.273600000000002</v>
    <v>4209626000</v>
    <v>VZ</v>
    <v>VERIZON COMMUNICATIONS INC. (XNYS:VZ)</v>
    <v>19125689</v>
    <v>20037961</v>
    <v>1983</v>
  </rv>
  <rv s="2">
    <v>254</v>
  </rv>
  <rv s="0">
    <v>https://www.bing.com/financeapi/forcetrigger?t=a1ygoc&amp;q=XNAS%3aNFLX&amp;form=skydnc</v>
    <v>Learn more on Bing</v>
  </rv>
  <rv s="1">
    <v>en-US</v>
    <v>a1ygoc</v>
    <v>268435456</v>
    <v>1</v>
    <v>Powered by Refinitiv</v>
    <v>0</v>
    <v>NETFLIX, INC. (XNAS:NFLX)</v>
    <v>2</v>
    <v>3</v>
    <v>Finance</v>
    <v>4</v>
    <v>941.75</v>
    <v>475.26420000000002</v>
    <v>1.2754000000000001</v>
    <v>0.91</v>
    <v>1.0730000000000002E-3</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868.98</v>
    <v>Software &amp; IT Services</v>
    <v>Stock</v>
    <v>45673.859441064065</v>
    <v>256</v>
    <v>847.93</v>
    <v>362984594777</v>
    <v>NETFLIX, INC.</v>
    <v>NETFLIX, INC.</v>
    <v>861.43</v>
    <v>47.996899999999997</v>
    <v>848.26</v>
    <v>849.17</v>
    <v>427458100</v>
    <v>NFLX</v>
    <v>NETFLIX, INC. (XNAS:NFLX)</v>
    <v>2406392</v>
    <v>2869042</v>
    <v>1997</v>
  </rv>
  <rv s="2">
    <v>257</v>
  </rv>
  <rv s="0">
    <v>https://www.bing.com/financeapi/forcetrigger?t=azgv7w&amp;q=XNYS%3aSPOT&amp;form=skydnc</v>
    <v>Learn more on Bing</v>
  </rv>
  <rv s="1">
    <v>en-US</v>
    <v>azgv7w</v>
    <v>268435456</v>
    <v>1</v>
    <v>Powered by Refinitiv</v>
    <v>0</v>
    <v>Spotify Technology SA (XNYS:SPOT)</v>
    <v>2</v>
    <v>3</v>
    <v>Finance</v>
    <v>4</v>
    <v>506.47289999999998</v>
    <v>191.88</v>
    <v>1.6083000000000001</v>
    <v>-0.28000000000000003</v>
    <v>-5.7059999999999999E-4</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Its users can either select Spotify Free, which includes only shuffle play or Spotify Premium, which encompasses a range of features, such as shuffle play, advertisement free, unlimited skips, listen offline, play any track and audio. The Company operates through a number of subsidiaries, including Spotify LTD and is present in over 20 countries. Its service offers a music listening experience without commercial breaks.</v>
    <v>9123</v>
    <v>New York Stock Exchange</v>
    <v>XNYS</v>
    <v>XNYS</v>
    <v>5 Place De La Gare, LUXEMBOURG, 1616 LU</v>
    <v>500.34500000000003</v>
    <v>Software &amp; IT Services</v>
    <v>Stock</v>
    <v>45673.859424142967</v>
    <v>259</v>
    <v>488.23</v>
    <v>92277380000</v>
    <v>Spotify Technology SA</v>
    <v>Spotify Technology SA</v>
    <v>491</v>
    <v>130.1763</v>
    <v>490.69</v>
    <v>490.41</v>
    <v>200808200</v>
    <v>SPOT</v>
    <v>Spotify Technology SA (XNYS:SPOT)</v>
    <v>1112616</v>
    <v>1707313</v>
    <v>2007</v>
  </rv>
  <rv s="2">
    <v>260</v>
  </rv>
  <rv s="0">
    <v>https://www.bing.com/financeapi/forcetrigger?t=a1r32w&amp;q=XNAS%3aWBD&amp;form=skydnc</v>
    <v>Learn more on Bing</v>
  </rv>
  <rv s="1">
    <v>en-US</v>
    <v>a1r32w</v>
    <v>268435456</v>
    <v>1</v>
    <v>Powered by Refinitiv</v>
    <v>0</v>
    <v>WARNER BROS. DISCOVERY, INC. (XNAS:WBD)</v>
    <v>2</v>
    <v>3</v>
    <v>Finance</v>
    <v>4</v>
    <v>12.7</v>
    <v>6.64</v>
    <v>1.5048999999999999</v>
    <v>-0.28499999999999998</v>
    <v>-2.9110999999999998E-2</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Motion Picture Group, DC, HBO, HBO Max, discovery+, CNN, TLC, OWN, Warner Bros., and Discovery Channel, among others.</v>
    <v>35300</v>
    <v>Nasdaq Stock Market</v>
    <v>XNAS</v>
    <v>XNAS</v>
    <v>230 PARK AVENUE SOUTH, NEW YORK, NY, 10003 US</v>
    <v>9.73</v>
    <v>Media &amp; Publishing</v>
    <v>Stock</v>
    <v>45673.859440925778</v>
    <v>262</v>
    <v>9.48</v>
    <v>23317333325</v>
    <v>WARNER BROS. DISCOVERY, INC.</v>
    <v>WARNER BROS. DISCOVERY, INC.</v>
    <v>9.6999999999999993</v>
    <v>0</v>
    <v>9.7899999999999991</v>
    <v>9.5050000000000008</v>
    <v>2453165000</v>
    <v>WBD</v>
    <v>WARNER BROS. DISCOVERY, INC. (XNAS:WBD)</v>
    <v>15595022</v>
    <v>30158555</v>
    <v>2008</v>
  </rv>
  <rv s="2">
    <v>263</v>
  </rv>
  <rv s="0">
    <v>https://www.bing.com/financeapi/forcetrigger?t=a1x8nm&amp;q=XNYS%3aLYV&amp;form=skydnc</v>
    <v>Learn more on Bing</v>
  </rv>
  <rv s="1">
    <v>en-US</v>
    <v>a1x8nm</v>
    <v>268435456</v>
    <v>1</v>
    <v>Powered by Refinitiv</v>
    <v>0</v>
    <v>LIVE NATION ENTERTAINMENT, INC. (XNYS:LYV)</v>
    <v>2</v>
    <v>3</v>
    <v>Finance</v>
    <v>4</v>
    <v>141.18</v>
    <v>86.67</v>
    <v>1.3745000000000001</v>
    <v>1.08</v>
    <v>8.0979999999999993E-3</v>
    <v>USD</v>
    <v>Live Nation Entertainment, Inc. is a live entertainment company. The Company is a producer of live music concerts in the world.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14700</v>
    <v>New York Stock Exchange</v>
    <v>XNYS</v>
    <v>XNYS</v>
    <v>9348 Civic Center Dr, BEVERLY HILLS, CA, 90210 US</v>
    <v>135.37</v>
    <v>Media &amp; Publishing</v>
    <v>Stock</v>
    <v>45673.859431654688</v>
    <v>265</v>
    <v>133.66</v>
    <v>29859770000</v>
    <v>LIVE NATION ENTERTAINMENT, INC.</v>
    <v>LIVE NATION ENTERTAINMENT, INC.</v>
    <v>133.905</v>
    <v>147.27770000000001</v>
    <v>133.37</v>
    <v>134.44999999999999</v>
    <v>232353700</v>
    <v>LYV</v>
    <v>LIVE NATION ENTERTAINMENT, INC. (XNYS:LYV)</v>
    <v>506379</v>
    <v>1719856</v>
    <v>2005</v>
  </rv>
  <rv s="2">
    <v>266</v>
  </rv>
  <rv s="0">
    <v>https://www.bing.com/financeapi/forcetrigger?t=buqn7w&amp;q=XNAS%3aWMG&amp;form=skydnc</v>
    <v>Learn more on Bing</v>
  </rv>
  <rv s="1">
    <v>en-US</v>
    <v>buqn7w</v>
    <v>268435456</v>
    <v>1</v>
    <v>Powered by Refinitiv</v>
    <v>0</v>
    <v>WARNER MUSIC GROUP CORP. (XNAS:WMG)</v>
    <v>2</v>
    <v>3</v>
    <v>Finance</v>
    <v>4</v>
    <v>38.049999999999997</v>
    <v>27.06</v>
    <v>1.3513999999999999</v>
    <v>0.46</v>
    <v>1.5545999999999999E-2</v>
    <v>USD</v>
    <v>Warner Music Group Corp. is a global music entertainment company. The Company brings together artists, songwriters, entrepreneurs, and technology that are moving entertainment culture across the globe. Its record labels include Atlantic Records, Warner Records, Elektra Records, Parlophone Records, and Cloud 9 Recordings. Its recorded music segment includes labels, such as 10K Projects, 300 Entertainment, Asylum, Atlantic, Big Beat, Elektra, Erato, First Night, Fueled By Ramen, Nonesuch, Parlophone, Reprise, Rhino, Roadrunner, Sire, Spinnin', Warner Records, Warner Classics, and Warner Music Nashville. Its music publishing arm, Warner Chappell Music, has a catalog of over one million copyrights spanning every musical genre. It is also home to the Alternative Distribution Alliance (ADA), which supports the independent community, as well as artist services division WMX. In addition, it counts film and television storytelling powerhouse, Warner Music Entertainment, among its many brands.</v>
    <v>5800</v>
    <v>Nasdaq Stock Market</v>
    <v>XNAS</v>
    <v>XNAS</v>
    <v>1633 Broadway, NEW YORK, NY, 10019 US</v>
    <v>30.1</v>
    <v>Media &amp; Publishing</v>
    <v>Stock</v>
    <v>45673.859381620314</v>
    <v>268</v>
    <v>29.42</v>
    <v>15327460000</v>
    <v>WARNER MUSIC GROUP CORP.</v>
    <v>WARNER MUSIC GROUP CORP.</v>
    <v>29.69</v>
    <v>36.065600000000003</v>
    <v>29.59</v>
    <v>30.05</v>
    <v>517994400</v>
    <v>WMG</v>
    <v>WARNER MUSIC GROUP CORP. (XNAS:WMG)</v>
    <v>488668</v>
    <v>1808618</v>
    <v>2003</v>
  </rv>
  <rv s="2">
    <v>269</v>
  </rv>
  <rv s="0">
    <v>https://www.bing.com/financeapi/forcetrigger?t=a22zcw&amp;q=XNAS%3aSIRI&amp;form=skydnc</v>
    <v>Learn more on Bing</v>
  </rv>
  <rv s="1">
    <v>en-US</v>
    <v>a22zcw</v>
    <v>268435456</v>
    <v>1</v>
    <v>Powered by Refinitiv</v>
    <v>0</v>
    <v>SIRIUS XM HOLDINGS INC. (XNAS:SIRI)</v>
    <v>2</v>
    <v>3</v>
    <v>Finance</v>
    <v>4</v>
    <v>55.4</v>
    <v>20.47</v>
    <v>1.054</v>
    <v>0.20499999999999999</v>
    <v>9.5079999999999991E-3</v>
    <v>USD</v>
    <v>Sirius XM Holdings Inc. is an audio entertainment company in North America. The Company has a portfolio of audio businesses, including its flagship subscription entertainment service SiriusXM; the ad-supported and premium music streaming services of Pandora; an expansive podcast network, and a suite of business and advertising solutions. Its segments include Sirius XM and Pandora and Off-platform. The Sirius XM segment features music, sports, entertainment, comedy, talk, news, traffic and weather channels and other content, as well as podcasts and infotainment services, in the United States on a subscription fee basis. Sirius XM's packages include live, curated and certain exclusive and on-demand programming. The Pandora and Off-platform segment operates a music, comedy and podcast streaming discovery platform, offering a personalized experience for each listener wherever and whenever they want to listen, whether through mobile devices, vehicle speakers or connected devices.</v>
    <v>5680</v>
    <v>Nasdaq Stock Market</v>
    <v>XNAS</v>
    <v>XNAS</v>
    <v>12300 Liberty Boulevard, ENGLEWOOD, CO, 80112 US</v>
    <v>21.905000000000001</v>
    <v>Media &amp; Publishing</v>
    <v>Stock</v>
    <v>45673.859398506247</v>
    <v>271</v>
    <v>21.4</v>
    <v>7382733706</v>
    <v>SIRIUS XM HOLDINGS INC.</v>
    <v>SIRIUS XM HOLDINGS INC.</v>
    <v>21.48</v>
    <v>0</v>
    <v>21.56</v>
    <v>21.765000000000001</v>
    <v>339202100</v>
    <v>SIRI</v>
    <v>SIRIUS XM HOLDINGS INC. (XNAS:SIRI)</v>
    <v>1923285</v>
    <v>6480806</v>
    <v>2023</v>
  </rv>
  <rv s="2">
    <v>272</v>
  </rv>
  <rv s="0">
    <v>http://en.wikipedia.org/wiki/CBS_Corporation</v>
    <v>Wikipedia</v>
  </rv>
  <rv s="4">
    <v>9</v>
    <v>274</v>
  </rv>
  <rv s="5">
    <v>11</v>
    <v>https://www.bing.com/th?id=AMMS_6017cbc2a2b9a7e0267820597f74cec1&amp;qlt=95</v>
    <v>275</v>
    <v>0</v>
    <v>https://www.bing.com/images/search?form=xlimg&amp;q=cbs+corporation</v>
    <v>Image of PARAMOUNT GLOBAL</v>
  </rv>
  <rv s="0">
    <v>https://www.bing.com/financeapi/forcetrigger?t=a1pb4c&amp;q=XNAS%3aPARA&amp;form=skydnc</v>
    <v>Learn more on Bing</v>
  </rv>
  <rv s="6">
    <v>en-US</v>
    <v>a1pb4c</v>
    <v>268435456</v>
    <v>1</v>
    <v>Powered by Refinitiv</v>
    <v>7</v>
    <v>PARAMOUNT GLOBAL (XNAS:PARA)</v>
    <v>9</v>
    <v>10</v>
    <v>Finance</v>
    <v>4</v>
    <v>15.7</v>
    <v>9.5399999999999991</v>
    <v>1.7034</v>
    <v>-0.215</v>
    <v>-2.0594000000000001E-2</v>
    <v>USD</v>
    <v>Paramount Global is a media, streaming and entertainment company. The Company has three segments. TV Media segment consists of its broadcast operations: CBS Television Network, CBS Stations and its international free-to-air networks; domestic premium and basic cable networks, including Paramount+ with Showtime, MTV, Comedy Central, Paramount Network, The Smithsonian Channel, Nickelodeon, BET Media Group, CBS Sports Network and international extensions of certain of these brands, and domestic and international television studio operations. Direct-to-Consumer segment includes its portfolio of domestic and international pay and free streaming services, including Paramount+, Pluto TV, BET+ and Noggin. Filmed Entertainment segment consists of Paramount Pictures, Paramount Players, Paramount Animation, Nickelodeon Studio, Awesomeness and Miramax. Filmed Entertainment segment consists of Paramount Pictures, Paramount Players, Paramount Animation, Nickelodeon Studio, Awesomeness and Miramax.</v>
    <v>21900</v>
    <v>Nasdaq Stock Market</v>
    <v>XNAS</v>
    <v>XNAS</v>
    <v>1515 Broadway, NEW YORK, NY, 10036 US</v>
    <v>10.465</v>
    <v>276</v>
    <v>Media &amp; Publishing</v>
    <v>Stock</v>
    <v>45673.85943009219</v>
    <v>277</v>
    <v>10.195</v>
    <v>7454909000</v>
    <v>PARAMOUNT GLOBAL</v>
    <v>PARAMOUNT GLOBAL</v>
    <v>10.44</v>
    <v>0</v>
    <v>10.44</v>
    <v>10.225</v>
    <v>666975200</v>
    <v>PARA</v>
    <v>PARAMOUNT GLOBAL (XNAS:PARA)</v>
    <v>11167511</v>
    <v>8744102</v>
    <v>1986</v>
  </rv>
  <rv s="2">
    <v>278</v>
  </rv>
  <rv s="0">
    <v>https://www.bing.com/financeapi/forcetrigger?t=bwvem7&amp;q=XNAS%3aABNB&amp;form=skydnc</v>
    <v>Learn more on Bing</v>
  </rv>
  <rv s="1">
    <v>en-US</v>
    <v>bwvem7</v>
    <v>268435456</v>
    <v>1</v>
    <v>Powered by Refinitiv</v>
    <v>0</v>
    <v>AIRBNB, INC. (XNAS:ABNB)</v>
    <v>2</v>
    <v>3</v>
    <v>Finance</v>
    <v>4</v>
    <v>170.1</v>
    <v>110.38</v>
    <v>1.1268</v>
    <v>-6.5000000000000002E-2</v>
    <v>-4.9050000000000005E-4</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132.94999999999999</v>
    <v>Software &amp; IT Services</v>
    <v>Stock</v>
    <v>45673.859426943753</v>
    <v>280</v>
    <v>129.82</v>
    <v>82754135523</v>
    <v>AIRBNB, INC.</v>
    <v>AIRBNB, INC.</v>
    <v>132</v>
    <v>46.514699999999998</v>
    <v>132.52000000000001</v>
    <v>132.45500000000001</v>
    <v>624771700</v>
    <v>ABNB</v>
    <v>AIRBNB, INC. (XNAS:ABNB)</v>
    <v>2098546</v>
    <v>4125110</v>
    <v>2008</v>
  </rv>
  <rv s="2">
    <v>281</v>
  </rv>
  <rv s="0">
    <v>https://www.bing.com/financeapi/forcetrigger?t=a1o4mw&amp;q=XNYS%3aBABA&amp;form=skydnc</v>
    <v>Learn more on Bing</v>
  </rv>
  <rv s="1">
    <v>en-US</v>
    <v>a1o4mw</v>
    <v>268435456</v>
    <v>1</v>
    <v>Powered by Refinitiv</v>
    <v>0</v>
    <v>Alibaba Group Holding Limited (XNYS:BABA)</v>
    <v>2</v>
    <v>3</v>
    <v>Finance</v>
    <v>4</v>
    <v>117.82</v>
    <v>66.066500000000005</v>
    <v>0.29830000000000001</v>
    <v>-1.4999999999999999E-2</v>
    <v>-1.8200000000000001E-4</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197991</v>
    <v>New York Stock Exchange</v>
    <v>XNYS</v>
    <v>XNYS</v>
    <v>26/F, Tower One, Times Square, 1 Matheson Street, Causeway Bay HK</v>
    <v>82.59</v>
    <v>Software &amp; IT Services</v>
    <v>Stock</v>
    <v>45673.859448842188</v>
    <v>283</v>
    <v>81.819999999999993</v>
    <v>191807700000</v>
    <v>Alibaba Group Holding Limited</v>
    <v>Alibaba Group Holding Limited</v>
    <v>82.04</v>
    <v>16.496300000000002</v>
    <v>82.44</v>
    <v>82.424999999999997</v>
    <v>2381817000</v>
    <v>BABA</v>
    <v>Alibaba Group Holding Limited (XNYS:BABA)</v>
    <v>6222400</v>
    <v>12751330</v>
    <v>1999</v>
  </rv>
  <rv s="2">
    <v>284</v>
  </rv>
  <rv s="0">
    <v>https://www.bing.com/financeapi/forcetrigger?t=bwgccw&amp;q=XNAS%3aALGM&amp;form=skydnc</v>
    <v>Learn more on Bing</v>
  </rv>
  <rv s="1">
    <v>en-US</v>
    <v>bwgccw</v>
    <v>268435456</v>
    <v>1</v>
    <v>Powered by Refinitiv</v>
    <v>0</v>
    <v>ALLEGRO MICROSYSTEMS, INC (XNAS:ALGM)</v>
    <v>2</v>
    <v>3</v>
    <v>Finance</v>
    <v>4</v>
    <v>33.26</v>
    <v>18.59</v>
    <v>1.6319999999999999</v>
    <v>0.34</v>
    <v>1.4530000000000001E-2</v>
    <v>USD</v>
    <v>Allegro MicroSystems, Inc. is a global designer, developer, fabless manufacturer, and marketer of sensor integrated circuits (ICs) and application-specific analog power ICs. It is a supplier of magnetic sensor IC solutions in the automotive market. Its sensor ICs enable its customers to precisely measure motion, speed, position and current, while its power ICs include high-temperature and high-voltage capable motor drivers, power management ICs, light-emitting diode driver ICs and isolated gate drivers. Its diverse product portfolio provides solutions for the electrification of vehicles, automotive advanced driver assistance systems (ADAS) safety features, automation for Industry 4.0 and power saving technologies for data centers and clean energy applications. Through its subsidiary, Crocus Technology, Inc. offers tunnel magnetoresistance (TMR) solutions that provide magnetic sensitivity, lower power consumption, and the smallest size in comparison to other magnetic technologies.</v>
    <v>4593</v>
    <v>Nasdaq Stock Market</v>
    <v>XNAS</v>
    <v>XNAS</v>
    <v>955 Perimeter Road, MANCHESTER, NH, 03103 US</v>
    <v>24.3</v>
    <v>Semiconductors &amp; Semiconductor Equipment</v>
    <v>Stock</v>
    <v>45673.85939868047</v>
    <v>286</v>
    <v>23.21</v>
    <v>4367777786</v>
    <v>ALLEGRO MICROSYSTEMS, INC</v>
    <v>ALLEGRO MICROSYSTEMS, INC</v>
    <v>23.75</v>
    <v>0</v>
    <v>23.4</v>
    <v>23.74</v>
    <v>183983900</v>
    <v>ALGM</v>
    <v>ALLEGRO MICROSYSTEMS, INC (XNAS:ALGM)</v>
    <v>1493819</v>
    <v>2031123</v>
    <v>2013</v>
  </rv>
  <rv s="2">
    <v>287</v>
  </rv>
  <rv s="0">
    <v>https://www.bing.com/financeapi/forcetrigger?t=a1u3p2&amp;q=XNAS%3aGOOG&amp;form=skydnc</v>
    <v>Learn more on Bing</v>
  </rv>
  <rv s="1">
    <v>en-US</v>
    <v>a1u3p2</v>
    <v>268435456</v>
    <v>1</v>
    <v>Powered by Refinitiv</v>
    <v>0</v>
    <v>ALPHABET INC. (XNAS:GOOG)</v>
    <v>2</v>
    <v>3</v>
    <v>Finance</v>
    <v>4</v>
    <v>202.88</v>
    <v>131.55000000000001</v>
    <v>0.98280000000000001</v>
    <v>-1.9350000000000001</v>
    <v>-9.8230000000000001E-3</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196.97989999999999</v>
    <v>Software &amp; IT Services</v>
    <v>Stock</v>
    <v>45673.859421214845</v>
    <v>289</v>
    <v>194.75</v>
    <v>2401641000000</v>
    <v>ALPHABET INC.</v>
    <v>ALPHABET INC.</v>
    <v>195.77</v>
    <v>26.116399999999999</v>
    <v>196.98</v>
    <v>195.04499999999999</v>
    <v>12241000000</v>
    <v>GOOG</v>
    <v>ALPHABET INC. (XNAS:GOOG)</v>
    <v>8594012</v>
    <v>20366581</v>
    <v>2015</v>
  </rv>
  <rv s="2">
    <v>290</v>
  </rv>
  <rv s="0">
    <v>https://www.bing.com/financeapi/forcetrigger?t=a1nhlh&amp;q=XNAS%3aAMZN&amp;form=skydnc</v>
    <v>Learn more on Bing</v>
  </rv>
  <rv s="1">
    <v>en-US</v>
    <v>a1nhlh</v>
    <v>268435456</v>
    <v>1</v>
    <v>Powered by Refinitiv</v>
    <v>0</v>
    <v>AMAZON.COM, INC. (XNAS:AMZN)</v>
    <v>2</v>
    <v>3</v>
    <v>Finance</v>
    <v>4</v>
    <v>233</v>
    <v>149.91</v>
    <v>1.1491</v>
    <v>-1.89</v>
    <v>-8.461999999999999E-3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Avenue North, SEATTLE, WA, 98109 US</v>
    <v>224.65</v>
    <v>Diversified Retail</v>
    <v>Stock</v>
    <v>45673.859455671096</v>
    <v>292</v>
    <v>220.31</v>
    <v>2328654114600</v>
    <v>AMAZON.COM, INC.</v>
    <v>AMAZON.COM, INC.</v>
    <v>224.36</v>
    <v>47.868400000000001</v>
    <v>223.35</v>
    <v>221.46</v>
    <v>10515010000</v>
    <v>AMZN</v>
    <v>AMAZON.COM, INC. (XNAS:AMZN)</v>
    <v>15801823</v>
    <v>32865335</v>
    <v>1996</v>
  </rv>
  <rv s="2">
    <v>293</v>
  </rv>
  <rv s="0">
    <v>https://www.bing.com/financeapi/forcetrigger?t=a1ndcw&amp;q=XNAS%3aAMBA&amp;form=skydnc</v>
    <v>Learn more on Bing</v>
  </rv>
  <rv s="1">
    <v>en-US</v>
    <v>a1ndcw</v>
    <v>268435456</v>
    <v>1</v>
    <v>Powered by Refinitiv</v>
    <v>0</v>
    <v>AMBARELLA INC (XNAS:AMBA)</v>
    <v>2</v>
    <v>3</v>
    <v>Finance</v>
    <v>4</v>
    <v>81.319999999999993</v>
    <v>39.69</v>
    <v>1.6471</v>
    <v>1.8249</v>
    <v>2.3961E-2</v>
    <v>USD</v>
    <v>Ambarella, Inc. is a developer of low-power system-on-a-chip (SoC) semiconductors that provide artificial intelligence processing, image signal processing and video compression. The Company serves human-viewing applications with video and image processors for enterprise, public infrastructure and home applications, such as Internet protocol, security cameras, sports cameras, wearables, aerial drones, and aftermarket automotive video recorders. It is focused on creating AI technology that enables edge devices to visually perceive the environment and make decisions based on the data collected from cameras and, other types of sensors. Its CVflow-architecture supports a range of computer vision algorithms, including object detection, classification and tracking, semantic and instance segmentation, image processing, stereo object detection, terrain mapping, and face recognition. Its CVflow processes other sensor modalities, including lidar, radar, time of flight, thermal and near-infrared.</v>
    <v>915</v>
    <v>Nasdaq Stock Market</v>
    <v>XNAS</v>
    <v>XNAS</v>
    <v>3101 Jay Street, SANTA CLARA, CA, 95054 US</v>
    <v>78.97</v>
    <v>Semiconductors &amp; Semiconductor Equipment</v>
    <v>Stock</v>
    <v>45673.859394178122</v>
    <v>295</v>
    <v>75.905000000000001</v>
    <v>3252122400</v>
    <v>AMBARELLA INC</v>
    <v>AMBARELLA INC</v>
    <v>77.209999999999994</v>
    <v>0</v>
    <v>76.16</v>
    <v>77.984899999999996</v>
    <v>41701950</v>
    <v>AMBA</v>
    <v>AMBARELLA INC (XNAS:AMBA)</v>
    <v>481555</v>
    <v>645744</v>
    <v>2004</v>
  </rv>
  <rv s="2">
    <v>296</v>
  </rv>
  <rv s="0">
    <v>https://www.bing.com/financeapi/forcetrigger?t=a1mvjc&amp;q=XNAS%3aADI&amp;form=skydnc</v>
    <v>Learn more on Bing</v>
  </rv>
  <rv s="1">
    <v>en-US</v>
    <v>a1mvjc</v>
    <v>268435456</v>
    <v>1</v>
    <v>Powered by Refinitiv</v>
    <v>0</v>
    <v>ANALOG DEVICES, INC. (XNAS:ADI)</v>
    <v>2</v>
    <v>3</v>
    <v>Finance</v>
    <v>4</v>
    <v>244.14</v>
    <v>182.57</v>
    <v>1.0382</v>
    <v>-2.19</v>
    <v>-1.0036E-2</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24000</v>
    <v>Nasdaq Stock Market</v>
    <v>XNAS</v>
    <v>XNAS</v>
    <v>One Analog Way, WILMINGTON, MA, 01887 US</v>
    <v>217.97</v>
    <v>Semiconductors &amp; Semiconductor Equipment</v>
    <v>Stock</v>
    <v>45673.859428425778</v>
    <v>298</v>
    <v>212.71</v>
    <v>107214997704</v>
    <v>ANALOG DEVICES, INC.</v>
    <v>ANALOG DEVICES, INC.</v>
    <v>217.97</v>
    <v>66.711100000000002</v>
    <v>218.22</v>
    <v>216.03</v>
    <v>496296800</v>
    <v>ADI</v>
    <v>ANALOG DEVICES, INC. (XNAS:ADI)</v>
    <v>1945908</v>
    <v>2970510</v>
    <v>1965</v>
  </rv>
  <rv s="2">
    <v>299</v>
  </rv>
  <rv s="0">
    <v>https://www.bing.com/financeapi/forcetrigger?t=a1mou2&amp;q=XNAS%3aAAPL&amp;form=skydnc</v>
    <v>Learn more on Bing</v>
  </rv>
  <rv s="1">
    <v>en-US</v>
    <v>a1mou2</v>
    <v>268435456</v>
    <v>1</v>
    <v>Powered by Refinitiv</v>
    <v>0</v>
    <v>APPLE INC. (XNAS:AAPL)</v>
    <v>2</v>
    <v>3</v>
    <v>Finance</v>
    <v>4</v>
    <v>260.10000000000002</v>
    <v>164.07499999999999</v>
    <v>1.2150000000000001</v>
    <v>-8.9600000000000009</v>
    <v>-3.7668E-2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238.01</v>
    <v>Computers, Phones &amp; Household Electronics</v>
    <v>Stock</v>
    <v>45673.859460450782</v>
    <v>301</v>
    <v>228.56</v>
    <v>3442318821700</v>
    <v>APPLE INC.</v>
    <v>APPLE INC.</v>
    <v>237.33</v>
    <v>35.281300000000002</v>
    <v>237.87</v>
    <v>228.91</v>
    <v>15037870000</v>
    <v>AAPL</v>
    <v>APPLE INC. (XNAS:AAPL)</v>
    <v>49409088</v>
    <v>47191185</v>
    <v>1977</v>
  </rv>
  <rv s="2">
    <v>302</v>
  </rv>
  <rv s="0">
    <v>https://www.bing.com/financeapi/forcetrigger?t=a1nz8m&amp;q=XNAS%3aAVGO&amp;form=skydnc</v>
    <v>Learn more on Bing</v>
  </rv>
  <rv s="1">
    <v>en-US</v>
    <v>a1nz8m</v>
    <v>268435456</v>
    <v>1</v>
    <v>Powered by Refinitiv</v>
    <v>0</v>
    <v>BROADCOM INC. (XNAS:AVGO)</v>
    <v>2</v>
    <v>3</v>
    <v>Finance</v>
    <v>4</v>
    <v>251.88</v>
    <v>109.0215</v>
    <v>1.0528999999999999</v>
    <v>3.37</v>
    <v>1.4780999999999999E-2</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238.5951</v>
    <v>Semiconductors &amp; Semiconductor Equipment</v>
    <v>Stock</v>
    <v>45673.859431411722</v>
    <v>304</v>
    <v>230.25</v>
    <v>1084513557720</v>
    <v>BROADCOM INC.</v>
    <v>BROADCOM INC.</v>
    <v>235.63</v>
    <v>183.05850000000001</v>
    <v>228</v>
    <v>231.37</v>
    <v>4687356000</v>
    <v>AVGO</v>
    <v>BROADCOM INC. (XNAS:AVGO)</v>
    <v>17473901</v>
    <v>42249657</v>
    <v>2018</v>
  </rv>
  <rv s="2">
    <v>305</v>
  </rv>
  <rv s="0">
    <v>https://www.bing.com/financeapi/forcetrigger?t=aqbx9c&amp;q=XWAR%3aCPS&amp;form=skydnc</v>
    <v>Learn more on Bing</v>
  </rv>
  <rv s="1">
    <v>en-US</v>
    <v>aqbx9c</v>
    <v>268435456</v>
    <v>1</v>
    <v>Powered by Refinitiv</v>
    <v>0</v>
    <v>Cyfrowy Polsat S.A. (XWAR:CPS)</v>
    <v>2</v>
    <v>22</v>
    <v>Finance</v>
    <v>23</v>
    <v>15.46</v>
    <v>9.6560000000000006</v>
    <v>0.73799999999999999</v>
    <v>0.14499999999999999</v>
    <v>1.0357E-2</v>
    <v>PLN</v>
    <v>Cyfrowy Polsat SA is a Poland-based pay digital television platform operator. It is composed of Cyfrowy Polsat, direct-to-home (DTH) platform, and Telewizja Polsat, commercial television (TV) broadcaster. It operates through one business segment: Retail business, comprising DTH, broadband Internet in High Speed Packet Access (HSPA) and Long Term Evolution (LTE) technologies, as well as mobile telephony services in a mobile virtual network operator (MVNO) model; and Broadcasting and television production, offering TV channels consisting of general entertainment, sports, news, business, lifestyle, movie and children’s channels. On May 7, 2014, the Company acquired 100% stake in Metelem Holding Company Ltd. It operates through Midas SA, through Polkomtel SA.</v>
    <v>8209</v>
    <v>Warsaw Stock Exchange</v>
    <v>XWAR</v>
    <v>XWAR</v>
    <v>ul. Lubinowa 4a, WARSZAWA, WOJ. MAZOWIECKIE, 03-878 PL</v>
    <v>14.175000000000001</v>
    <v>Telecommunications Services</v>
    <v>Stock</v>
    <v>45673.668547071095</v>
    <v>307</v>
    <v>13.75</v>
    <v>8953645000</v>
    <v>Cyfrowy Polsat S.A.</v>
    <v>Cyfrowy Polsat S.A.</v>
    <v>14</v>
    <v>11.3012</v>
    <v>14</v>
    <v>14.145</v>
    <v>639546000</v>
    <v>CPS</v>
    <v>Cyfrowy Polsat S.A. (XWAR:CPS)</v>
    <v>1303325</v>
    <v>512770</v>
    <v>2001</v>
  </rv>
  <rv s="2">
    <v>308</v>
  </rv>
  <rv s="0">
    <v>https://www.bing.com/financeapi/forcetrigger?t=a1u5f2&amp;q=XNAS%3aGPRO&amp;form=skydnc</v>
    <v>Learn more on Bing</v>
  </rv>
  <rv s="1">
    <v>en-US</v>
    <v>a1u5f2</v>
    <v>268435456</v>
    <v>1</v>
    <v>Powered by Refinitiv</v>
    <v>0</v>
    <v>GOPRO, INC (XNAS:GPRO)</v>
    <v>2</v>
    <v>3</v>
    <v>Finance</v>
    <v>4</v>
    <v>3.395</v>
    <v>1.03</v>
    <v>1.5226999999999999</v>
    <v>5.0000000000000001E-3</v>
    <v>4.7169999999999998E-3</v>
    <v>USD</v>
    <v>GoPro, Inc. produces cameras, and mountable and wearable accessories. The Company offers a family of flagship cameras, including its cloud connected HERO12 Black, HERO11 Black, HERO11 Black Mini, HERO10 Black, HERO10 Black Bones, HERO9 Black, and MAX cameras. HERO12 Black is a waterproof camera, featuring a GP2 processor and HyperSmooth 6.0 image stabilization. MAX is a 360-degree waterproof camera featuring MAX HyperSmooth image stabilization, 360-degree MAX TimeWarp Video, MAX SuperView, PowerPano, audio, live streaming, voice control and a front facing touch display. Its subscription service offers full access to the video and photo editing features in the new Quik desktop app and Quik mobile app. It offers mobile, desktop and Web applications that provide a media workflow for archiving, editing, multi-clip story creation, and sharing content on the fly. It also offers a lifestyle gear lineup that melds its signature design and versatility across a line of bags, backpacks and cases.</v>
    <v>930</v>
    <v>Nasdaq Stock Market</v>
    <v>XNAS</v>
    <v>XNAS</v>
    <v>3000 CLEARVIEW WAY, SAN MATEO, CA, 94402 US</v>
    <v>1.08</v>
    <v>Computers, Phones &amp; Household Electronics</v>
    <v>Stock</v>
    <v>45673.85924240703</v>
    <v>310</v>
    <v>1.05</v>
    <v>164046700</v>
    <v>GOPRO, INC</v>
    <v>GOPRO, INC</v>
    <v>1.06</v>
    <v>0</v>
    <v>1.06</v>
    <v>1.0649999999999999</v>
    <v>154761100</v>
    <v>GPRO</v>
    <v>GOPRO, INC (XNAS:GPRO)</v>
    <v>901625</v>
    <v>1561872</v>
    <v>2011</v>
  </rv>
  <rv s="2">
    <v>311</v>
  </rv>
  <rv s="0">
    <v>https://www.bing.com/financeapi/forcetrigger?t=a1vmf2&amp;q=XNAS%3aINTC&amp;form=skydnc</v>
    <v>Learn more on Bing</v>
  </rv>
  <rv s="1">
    <v>en-US</v>
    <v>a1vmf2</v>
    <v>268435456</v>
    <v>1</v>
    <v>Powered by Refinitiv</v>
    <v>0</v>
    <v>INTEL CORPORATION (XNAS:INTC)</v>
    <v>2</v>
    <v>3</v>
    <v>Finance</v>
    <v>4</v>
    <v>50.3</v>
    <v>18.510000000000002</v>
    <v>1.0750999999999999</v>
    <v>0</v>
    <v>0</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19.95</v>
    <v>Semiconductors &amp; Semiconductor Equipment</v>
    <v>Stock</v>
    <v>45673.859457985935</v>
    <v>313</v>
    <v>19.399999999999999</v>
    <v>85052360000</v>
    <v>INTEL CORPORATION</v>
    <v>INTEL CORPORATION</v>
    <v>19.77</v>
    <v>0</v>
    <v>19.72</v>
    <v>19.72</v>
    <v>4313000000</v>
    <v>INTC</v>
    <v>INTEL CORPORATION (XNAS:INTC)</v>
    <v>32308177</v>
    <v>62210652</v>
    <v>1989</v>
  </rv>
  <rv s="2">
    <v>314</v>
  </rv>
  <rv s="0">
    <v>https://www.bing.com/financeapi/forcetrigger?t=a1w2u2&amp;q=XNAS%3aJD&amp;form=skydnc</v>
    <v>Learn more on Bing</v>
  </rv>
  <rv s="15">
    <v>en-US</v>
    <v>a1w2u2</v>
    <v>268435456</v>
    <v>1</v>
    <v>Powered by Refinitiv</v>
    <v>40</v>
    <v>JD.COM, INC. (XNAS:JD)</v>
    <v>2</v>
    <v>41</v>
    <v>Finance</v>
    <v>4</v>
    <v>47.82</v>
    <v>20.82</v>
    <v>0.39250000000000002</v>
    <v>8.5000000000000006E-2</v>
    <v>2.4030000000000002E-3</v>
    <v>USD</v>
    <v>JD.Com Inc is a company principally engaged in the e-commerce business, including online retail and online marketplace mainly through its retail mobile apps and www.jd.com website (collectively, JD Platform). The Company operates its businesses through four segments. JD Retail segment, including JD Health, JD Industrials, and other components, mainly engage in online retail, online marketplace and marketing services in China. JD Logistics segment includes both internal and external logistics businesses. Dada segment is a local on-demand delivery and retail platform in China. New Businesses segment mainly include JD Property, Jingxi and overseas businesses. The Company mainly conducts its businesses in the domestic market and overseas markets.</v>
    <v>517124</v>
    <v>Nasdaq Stock Market</v>
    <v>XNAS</v>
    <v>XNAS</v>
    <v>20th Floor, Building A, No. 18 Kechuang, Yizhuang BDA, Daxing District, BEIJING, BEIJING, 101111 CN</v>
    <v>35.94</v>
    <v>Diversified Retail</v>
    <v>Stock</v>
    <v>45673.859422673435</v>
    <v>316</v>
    <v>35.39</v>
    <v>53481430000</v>
    <v>JD.COM, INC.</v>
    <v>JD.COM, INC.</v>
    <v>35.700000000000003</v>
    <v>10.9811</v>
    <v>35.369999999999997</v>
    <v>35.454999999999998</v>
    <v>1589837000</v>
    <v>JD</v>
    <v>JD.COM, INC. (XNAS:JD)</v>
    <v>4524270</v>
    <v>8850825</v>
  </rv>
  <rv s="2">
    <v>317</v>
  </rv>
  <rv s="0">
    <v>https://www.bing.com/financeapi/forcetrigger?t=a1x4w7&amp;q=XNAS%3aLSCC&amp;form=skydnc</v>
    <v>Learn more on Bing</v>
  </rv>
  <rv s="1">
    <v>en-US</v>
    <v>a1x4w7</v>
    <v>268435456</v>
    <v>1</v>
    <v>Powered by Refinitiv</v>
    <v>0</v>
    <v>LATTICE SEMICONDUCTOR CORPORATION (XNAS:LSCC)</v>
    <v>2</v>
    <v>3</v>
    <v>Finance</v>
    <v>4</v>
    <v>85.69</v>
    <v>40.65</v>
    <v>1.4051</v>
    <v>-0.32</v>
    <v>-5.587E-3</v>
    <v>USD</v>
    <v>Lattice Semiconductor Corporation is a low-power programmable solution provider that develops technologies and monetizes through differentiated programmable logic semiconductor products, system solutions, design services and licenses. The Company is focused on solving customer problems across the network, from the Edge to the Cloud, in the communications, computing, industrial, automotive and consumer markets. It is focused on delivering programmable logic products and related solutions based on low power, small size, and ease of use. It also serves its customers with intellectual property (IP) licensing. The Company’s product development activities include new products, advanced packaging, existing product enhancements, software development tools, soft IP, and system solutions for high-growth applications, such as Edge Artificial Intelligence (AI), fifth generation (5G) infrastructure, platform security and factory automation. It offers field-programmable gate array (FPGA) devices.</v>
    <v>1156</v>
    <v>Nasdaq Stock Market</v>
    <v>XNAS</v>
    <v>XNAS</v>
    <v>5555 NE MOORE CT, HILLSBORO, OR, 97124 US</v>
    <v>58.22</v>
    <v>Semiconductors &amp; Semiconductor Equipment</v>
    <v>Stock</v>
    <v>45673.859362615622</v>
    <v>319</v>
    <v>56.16</v>
    <v>7858839552</v>
    <v>LATTICE SEMICONDUCTOR CORPORATION</v>
    <v>LATTICE SEMICONDUCTOR CORPORATION</v>
    <v>57.81</v>
    <v>55.577100000000002</v>
    <v>57.28</v>
    <v>56.96</v>
    <v>137971200</v>
    <v>LSCC</v>
    <v>LATTICE SEMICONDUCTOR CORPORATION (XNAS:LSCC)</v>
    <v>961301</v>
    <v>1910517</v>
    <v>1985</v>
  </rv>
  <rv s="2">
    <v>320</v>
  </rv>
  <rv s="0">
    <v>https://www.bing.com/financeapi/forcetrigger?t=a1y41h&amp;q=XNAS%3aMTSI&amp;form=skydnc</v>
    <v>Learn more on Bing</v>
  </rv>
  <rv s="1">
    <v>en-US</v>
    <v>a1y41h</v>
    <v>268435456</v>
    <v>1</v>
    <v>Powered by Refinitiv</v>
    <v>0</v>
    <v>MACOM TECHNOLOGY SOLUTIONS HOLDINGS, INC. (XNAS:MTSI)</v>
    <v>2</v>
    <v>3</v>
    <v>Finance</v>
    <v>4</v>
    <v>144.80000000000001</v>
    <v>79.25</v>
    <v>1.7028000000000001</v>
    <v>2.2999999999999998</v>
    <v>1.6324999999999999E-2</v>
    <v>USD</v>
    <v>MACOM Technology Solutions Holdings, Inc. designs and manufactures high-performance semiconductor products for the industrial and defense, data center and telecommunications industries. It services over 6,000 customers annually with a product portfolio that incorporates radio frequency (RF), microwave, analog and mixed signal and optical semiconductor technologies. The Company is specialized in application, analog and mixed signal circuit design, compound semiconductor fabrication (including gallium arsenide (GaAs), gallium nitride (GaN), indium phosphide (InP) and specialized silicon), advanced packaging and back-end assembly and test. It offers a broad portfolio of standard and custom devices, which include integrated circuits (IC), multi-chip modules (MCM), diodes, amplifiers, switches and switch limiters, passive and active components and RF and optical subsystems. Its products are electronic components that its customers generally incorporate into larger electronic systems.</v>
    <v>1700</v>
    <v>Nasdaq Stock Market</v>
    <v>XNAS</v>
    <v>XNAS</v>
    <v>100 Chelmsford St, LOWELL, MA, 01851-2620 US</v>
    <v>144.80000000000001</v>
    <v>Semiconductors &amp; Semiconductor Equipment</v>
    <v>Stock</v>
    <v>45673.859343668752</v>
    <v>322</v>
    <v>142.12</v>
    <v>10593568494</v>
    <v>MACOM TECHNOLOGY SOLUTIONS HOLDINGS, INC.</v>
    <v>MACOM TECHNOLOGY SOLUTIONS HOLDINGS, INC.</v>
    <v>142.5</v>
    <v>135.33320000000001</v>
    <v>140.88999999999999</v>
    <v>143.19</v>
    <v>73982600</v>
    <v>MTSI</v>
    <v>MACOM TECHNOLOGY SOLUTIONS HOLDINGS, INC. (XNAS:MTSI)</v>
    <v>516196</v>
    <v>596980</v>
    <v>2009</v>
  </rv>
  <rv s="2">
    <v>323</v>
  </rv>
  <rv s="0">
    <v>https://www.bing.com/financeapi/forcetrigger?t=a1slm7&amp;q=XNAS%3aMETA&amp;form=skydnc</v>
    <v>Learn more on Bing</v>
  </rv>
  <rv s="1">
    <v>en-US</v>
    <v>a1slm7</v>
    <v>268435456</v>
    <v>1</v>
    <v>Powered by Refinitiv</v>
    <v>0</v>
    <v>Meta Platforms, Inc. (XNAS:META)</v>
    <v>2</v>
    <v>3</v>
    <v>Finance</v>
    <v>4</v>
    <v>638.4</v>
    <v>358.61</v>
    <v>1.181</v>
    <v>-3.5550000000000002</v>
    <v>-5.7609999999999996E-3</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72404</v>
    <v>Nasdaq Stock Market</v>
    <v>XNAS</v>
    <v>XNAS</v>
    <v>1 Meta Way, MENLO PARK, CA, 94025 US</v>
    <v>616.25</v>
    <v>Software &amp; IT Services</v>
    <v>Stock</v>
    <v>45673.859419421096</v>
    <v>325</v>
    <v>609.71</v>
    <v>1557912000000</v>
    <v>Meta Platforms, Inc.</v>
    <v>Meta Platforms, Inc.</v>
    <v>611.5</v>
    <v>28.7362</v>
    <v>617.12</v>
    <v>613.56500000000005</v>
    <v>2524489000</v>
    <v>META</v>
    <v>Meta Platforms, Inc. (XNAS:META)</v>
    <v>5837072</v>
    <v>12643610</v>
    <v>2004</v>
  </rv>
  <rv s="2">
    <v>326</v>
  </rv>
  <rv s="0">
    <v>https://en.wikipedia.org/wiki/Microsoft</v>
    <v>Wikipedia</v>
  </rv>
  <rv s="4">
    <v>9</v>
    <v>328</v>
  </rv>
  <rv s="5">
    <v>11</v>
    <v>https://www.bing.com/th?id=AMMS_e6e837c7bf3a77408619758b7447855a&amp;qlt=95</v>
    <v>329</v>
    <v>0</v>
    <v>https://www.bing.com/images/search?form=xlimg&amp;q=microsoft</v>
    <v>Image of MICROSOFT CORPORATION</v>
  </rv>
  <rv s="0">
    <v>https://www.bing.com/financeapi/forcetrigger?t=a1xzim&amp;q=XNAS%3aMSFT&amp;form=skydnc</v>
    <v>Learn more on Bing</v>
  </rv>
  <rv s="6">
    <v>en-US</v>
    <v>a1xzim</v>
    <v>268435456</v>
    <v>1</v>
    <v>Powered by Refinitiv</v>
    <v>7</v>
    <v>MICROSOFT CORPORATION (XNAS:MSFT)</v>
    <v>9</v>
    <v>10</v>
    <v>Finance</v>
    <v>4</v>
    <v>468.35</v>
    <v>384.81</v>
    <v>0.89739999999999998</v>
    <v>4.4999999999999998E-2</v>
    <v>1.0560000000000001E-4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429.49</v>
    <v>330</v>
    <v>Software &amp; IT Services</v>
    <v>Stock</v>
    <v>45673.85945891172</v>
    <v>331</v>
    <v>425.02640000000002</v>
    <v>3169898688755</v>
    <v>MICROSOFT CORPORATION</v>
    <v>MICROSOFT CORPORATION</v>
    <v>428.81</v>
    <v>35.189300000000003</v>
    <v>426.31</v>
    <v>426.35500000000002</v>
    <v>7434881000</v>
    <v>MSFT</v>
    <v>MICROSOFT CORPORATION (XNAS:MSFT)</v>
    <v>9641469</v>
    <v>19863085</v>
    <v>1993</v>
  </rv>
  <rv s="2">
    <v>332</v>
  </rv>
  <rv s="0">
    <v>https://www.bing.com/financeapi/forcetrigger?t=a1yv52&amp;q=XNAS%3aNVDA&amp;form=skydnc</v>
    <v>Learn more on Bing</v>
  </rv>
  <rv s="1">
    <v>en-US</v>
    <v>a1yv52</v>
    <v>268435456</v>
    <v>1</v>
    <v>Powered by Refinitiv</v>
    <v>0</v>
    <v>NVIDIA CORPORATION (XNAS:NVDA)</v>
    <v>2</v>
    <v>3</v>
    <v>Finance</v>
    <v>4</v>
    <v>153.13</v>
    <v>54.74</v>
    <v>1.6392</v>
    <v>-1.2355</v>
    <v>-9.0690000000000007E-3</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138.69999999999999</v>
    <v>Semiconductors &amp; Semiconductor Equipment</v>
    <v>Stock</v>
    <v>45673.859462685155</v>
    <v>334</v>
    <v>133.55000000000001</v>
    <v>3306260205000</v>
    <v>NVIDIA CORPORATION</v>
    <v>NVIDIA CORPORATION</v>
    <v>138.69999999999999</v>
    <v>53.666400000000003</v>
    <v>136.24</v>
    <v>135.00450000000001</v>
    <v>24490000000</v>
    <v>NVDA</v>
    <v>NVIDIA CORPORATION (XNAS:NVDA)</v>
    <v>167385624</v>
    <v>208920766</v>
    <v>1998</v>
  </rv>
  <rv s="2">
    <v>335</v>
  </rv>
  <rv s="0">
    <v>https://www.bing.com/financeapi/forcetrigger?t=a21mzr&amp;q=XNAS%3aQRVO&amp;form=skydnc</v>
    <v>Learn more on Bing</v>
  </rv>
  <rv s="1">
    <v>en-US</v>
    <v>a21mzr</v>
    <v>268435456</v>
    <v>1</v>
    <v>Powered by Refinitiv</v>
    <v>0</v>
    <v>QORVO, INC. (XNAS:QRVO)</v>
    <v>2</v>
    <v>3</v>
    <v>Finance</v>
    <v>4</v>
    <v>130.99</v>
    <v>64.540000000000006</v>
    <v>1.3819999999999999</v>
    <v>0.01</v>
    <v>1.348E-4</v>
    <v>USD</v>
    <v>Qorvo, Inc. is a global provider of connectivity and power solutions. The Company supplies semiconductor solutions. The Company operates through three segments: High Performance Analog (HPA), Connectivity and Sensors Group (CSG) and Advanced Cellular Group (ACG). The HPA segment is a global supplier of radio frequency (RF), analog mixed signal and power management solutions. The CSG segment is a global supplier of connectivity and sensor solutions, with broad expertise spanning ultra-wideband (UWB), Matter, Bluetooth Low Energy, Zigbee, Thread, Wi-Fi, cellular Internet of Things (IoT) and microelectromechanical system (MEMS)-based sensors. The ACG segment is a global supplier of cellular RF solutions for smartphones, wearables, laptops, tablets, and other devices. The Company serves diverse segments of global markets, including consumer electronics, smart home/IoT, automotive, electric vehicles (EVs), battery-powered appliances, network infrastructure, and aerospace/defense.</v>
    <v>8700</v>
    <v>Nasdaq Stock Market</v>
    <v>XNAS</v>
    <v>XNAS</v>
    <v>7628 Thorndike Rd, GREENSBORO, NC, 27409 US</v>
    <v>74.72</v>
    <v>Semiconductors &amp; Semiconductor Equipment</v>
    <v>Stock</v>
    <v>45673.859394628904</v>
    <v>337</v>
    <v>73.33</v>
    <v>7011045339</v>
    <v>QORVO, INC.</v>
    <v>QORVO, INC.</v>
    <v>74.510000000000005</v>
    <v>0</v>
    <v>74.16</v>
    <v>74.17</v>
    <v>94526700</v>
    <v>QRVO</v>
    <v>QORVO, INC. (XNAS:QRVO)</v>
    <v>997502</v>
    <v>3845348</v>
    <v>2013</v>
  </rv>
  <rv s="2">
    <v>338</v>
  </rv>
  <rv s="0">
    <v>https://www.bing.com/financeapi/forcetrigger?t=a223lh&amp;q=XNAS%3aRMBS&amp;form=skydnc</v>
    <v>Learn more on Bing</v>
  </rv>
  <rv s="1">
    <v>en-US</v>
    <v>a223lh</v>
    <v>268435456</v>
    <v>1</v>
    <v>Powered by Refinitiv</v>
    <v>0</v>
    <v>RAMBUS INC. (XNAS:RMBS)</v>
    <v>2</v>
    <v>3</v>
    <v>Finance</v>
    <v>4</v>
    <v>76.38</v>
    <v>37.424999999999997</v>
    <v>1.2292000000000001</v>
    <v>1.04</v>
    <v>1.7656999999999999E-2</v>
    <v>USD</v>
    <v>Rambus Inc. is a provider of chips, silicon intellectual property (IP) and innovations that address the fundamental challenges of accelerating data and enabling critical performance improvements for data center and other growing markets.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623</v>
    <v>Nasdaq Stock Market</v>
    <v>XNAS</v>
    <v>XNAS</v>
    <v>4453 North First Street, Suite 100, SAN JOSE, CA, 95134 US</v>
    <v>60.43</v>
    <v>Semiconductors &amp; Semiconductor Equipment</v>
    <v>Stock</v>
    <v>45673.859346828125</v>
    <v>340</v>
    <v>58.89</v>
    <v>6388129476</v>
    <v>RAMBUS INC.</v>
    <v>RAMBUS INC.</v>
    <v>59.72</v>
    <v>36.575000000000003</v>
    <v>58.9</v>
    <v>59.94</v>
    <v>106575400</v>
    <v>RMBS</v>
    <v>RAMBUS INC. (XNAS:RMBS)</v>
    <v>329552</v>
    <v>841290</v>
    <v>1997</v>
  </rv>
  <rv s="2">
    <v>341</v>
  </rv>
  <rv s="0">
    <v>https://www.bing.com/financeapi/forcetrigger?t=a24kar&amp;q=XNAS%3aTSLA&amp;form=skydnc</v>
    <v>Learn more on Bing</v>
  </rv>
  <rv s="1">
    <v>en-US</v>
    <v>a24kar</v>
    <v>268435456</v>
    <v>1</v>
    <v>Powered by Refinitiv</v>
    <v>0</v>
    <v>TESLA, INC. (XNAS:TSLA)</v>
    <v>2</v>
    <v>3</v>
    <v>Finance</v>
    <v>4</v>
    <v>488.53989999999999</v>
    <v>138.80250000000001</v>
    <v>2.3386</v>
    <v>-13.87</v>
    <v>-3.2390000000000002E-2</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423.565</v>
    <v>Automobiles &amp; Auto Parts</v>
    <v>Stock</v>
    <v>45673.859448633593</v>
    <v>343</v>
    <v>409.13</v>
    <v>1330088361000</v>
    <v>TESLA, INC.</v>
    <v>TESLA, INC.</v>
    <v>423.27</v>
    <v>117.41160000000001</v>
    <v>428.22</v>
    <v>414.35</v>
    <v>3210060000</v>
    <v>TSLA</v>
    <v>TESLA, INC. (XNAS:TSLA)</v>
    <v>58595781</v>
    <v>91556952</v>
    <v>2024</v>
  </rv>
  <rv s="2">
    <v>344</v>
  </rv>
  <rv s="0">
    <v>https://www.bing.com/financeapi/forcetrigger?t=a24p1h&amp;q=XNAS%3aTXN&amp;form=skydnc</v>
    <v>Learn more on Bing</v>
  </rv>
  <rv s="1">
    <v>en-US</v>
    <v>a24p1h</v>
    <v>268435456</v>
    <v>1</v>
    <v>Powered by Refinitiv</v>
    <v>0</v>
    <v>TEXAS INSTRUMENTS INCORPORATED (XNAS:TXN)</v>
    <v>2</v>
    <v>3</v>
    <v>Finance</v>
    <v>4</v>
    <v>220.38499999999999</v>
    <v>155.46</v>
    <v>0.95579999999999998</v>
    <v>-9.4909999999999997</v>
    <v>-4.8052999999999998E-2</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195.47579999999999</v>
    <v>Semiconductors &amp; Semiconductor Equipment</v>
    <v>Stock</v>
    <v>45673.859429548436</v>
    <v>346</v>
    <v>187.14</v>
    <v>171514052915</v>
    <v>TEXAS INSTRUMENTS INCORPORATED</v>
    <v>TEXAS INSTRUMENTS INCORPORATED</v>
    <v>195.17</v>
    <v>36.703200000000002</v>
    <v>197.51</v>
    <v>188.01900000000001</v>
    <v>912216600</v>
    <v>TXN</v>
    <v>TEXAS INSTRUMENTS INCORPORATED (XNAS:TXN)</v>
    <v>5115371</v>
    <v>5037647</v>
    <v>1938</v>
  </rv>
  <rv s="2">
    <v>347</v>
  </rv>
  <rv s="0">
    <v>https://www.bing.com/financeapi/forcetrigger?t=a1z6z2&amp;q=XNAS%3aOLED&amp;form=skydnc</v>
    <v>Learn more on Bing</v>
  </rv>
  <rv s="1">
    <v>en-US</v>
    <v>a1z6z2</v>
    <v>268435456</v>
    <v>1</v>
    <v>Powered by Refinitiv</v>
    <v>0</v>
    <v>UNIVERSAL DISPLAY CORPORATION (XNAS:OLED)</v>
    <v>2</v>
    <v>3</v>
    <v>Finance</v>
    <v>4</v>
    <v>237</v>
    <v>143.25</v>
    <v>1.3934</v>
    <v>0.64</v>
    <v>4.3669999999999994E-3</v>
    <v>USD</v>
    <v>Universal Display Corporation is engaged in the research, development and commercialization of organic light emitting diode (OLED) technologies and materials for use in display and solid-state lighting applications. OLED is an emitting light device which can be manufactured on both flexible and rigid substrates, helping make it suitable for use in full-color displays and as lighting products. OLED displays can be used in the mobile phone, television, monitor, wearable, tablet, notebook and personal computer, augmented reality (AR), virtual reality (VR), and automotive markets. Its PHOLED technologies allow OLEDs to emit light through a process called phosphorescence. It has an intellectual property portfolio surrounding its existing PHOLED technologies and materials for both displays and lighting products, which the Company markets under the UniversalPHOLED brand. The Company’s additional OLED technologies include FOLED Flexible OLEDs and OVJP Organic Vapor Jet Printing.</v>
    <v>456</v>
    <v>Nasdaq Stock Market</v>
    <v>XNAS</v>
    <v>XNAS</v>
    <v>250 Phillips Boulevard, EWING, NJ, 08618 US</v>
    <v>149.98500000000001</v>
    <v>Semiconductors &amp; Semiconductor Equipment</v>
    <v>Stock</v>
    <v>45673.859432546094</v>
    <v>349</v>
    <v>146.19</v>
    <v>6986319551</v>
    <v>UNIVERSAL DISPLAY CORPORATION</v>
    <v>UNIVERSAL DISPLAY CORPORATION</v>
    <v>147.41</v>
    <v>29.424399999999999</v>
    <v>146.56</v>
    <v>147.19999999999999</v>
    <v>47461410</v>
    <v>OLED</v>
    <v>UNIVERSAL DISPLAY CORPORATION (XNAS:OLED)</v>
    <v>1104266</v>
    <v>596346</v>
    <v>1985</v>
  </rv>
  <rv s="2">
    <v>350</v>
  </rv>
  <rv s="0">
    <v>http://es.wikipedia.org/wiki/Adobe_(empresa)</v>
    <v>Wikipedia</v>
  </rv>
  <rv s="4">
    <v>9</v>
    <v>352</v>
  </rv>
  <rv s="5">
    <v>11</v>
    <v>https://www.bing.com/th?id=AMMS_503c684ccc667ad525fe1d703881df2c&amp;qlt=95</v>
    <v>353</v>
    <v>0</v>
    <v>https://www.bing.com/images/search?form=xlimg&amp;q=adobe+systems</v>
    <v>Image of ADOBE INC.</v>
  </rv>
  <rv s="0">
    <v>https://www.bing.com/financeapi/forcetrigger?t=a1mv7w&amp;q=XNAS%3aADBE&amp;form=skydnc</v>
    <v>Learn more on Bing</v>
  </rv>
  <rv s="6">
    <v>en-US</v>
    <v>a1mv7w</v>
    <v>268435456</v>
    <v>1</v>
    <v>Powered by Refinitiv</v>
    <v>7</v>
    <v>ADOBE INC. (XNAS:ADBE)</v>
    <v>9</v>
    <v>10</v>
    <v>Finance</v>
    <v>4</v>
    <v>638.25</v>
    <v>403.75</v>
    <v>1.3224</v>
    <v>8.7799999999999994</v>
    <v>2.1040999999999997E-2</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428.89</v>
    <v>354</v>
    <v>Software &amp; IT Services</v>
    <v>Stock</v>
    <v>45673.859430555465</v>
    <v>355</v>
    <v>418</v>
    <v>185467795146</v>
    <v>ADOBE INC.</v>
    <v>ADOBE INC.</v>
    <v>418</v>
    <v>33.659999999999997</v>
    <v>417.28</v>
    <v>426.06</v>
    <v>435309100</v>
    <v>ADBE</v>
    <v>ADOBE INC. (XNAS:ADBE)</v>
    <v>2900283</v>
    <v>5219137</v>
    <v>1997</v>
  </rv>
  <rv s="2">
    <v>356</v>
  </rv>
  <rv s="0">
    <v>https://www.bing.com/financeapi/forcetrigger?t=bxe3bh&amp;q=XNYS%3aTINV&amp;form=skydnc</v>
    <v>Learn more on Bing</v>
  </rv>
  <rv s="3">
    <v>en-US</v>
    <v>bxe3bh</v>
    <v>268435456</v>
    <v>1</v>
    <v>Powered by Refinitiv</v>
    <v>5</v>
    <v>GRINDR INC. (XNYS:GRND)</v>
    <v>2</v>
    <v>6</v>
    <v>Finance</v>
    <v>4</v>
    <v>18.425000000000001</v>
    <v>7.93</v>
    <v>0.3271</v>
    <v>-1.0999999999999999E-2</v>
    <v>-6.5010000000000003E-4</v>
    <v>USD</v>
    <v>Grindr Inc. manages and operates the Grindr app, a social network and dating application focused on the global lesbian, gay, bisexual, transgender, and queer (LGBTQ) social network platform serving and addressing the needs of the LGBTQ queer community. The Grindr app is available through Apple's App Store for iPhones and Google Play for Android. The Company offers both a free, ad-supported service and a premium subscription version. Its platform enables the LGBTQ community to connect with each other and the world. Its core product, the Grindr App, offers a variety of location-based social features and functions, including identity expression (profile, photos, presence), connection (search, filters, the Cascade, Viewed Me), interaction (chat, media sharing), trust and safety tools across the experience, and subscriptions for premium features offering more access and control. Grindr App has monthly active users (MAUs) in over 190 countries and territories.</v>
    <v>144</v>
    <v>New York Stock Exchange</v>
    <v>XNYS</v>
    <v>XNYS</v>
    <v>750 N. San Vicente Blvd., Suite Re 1400, WEST HOLLYWOOD, CA, 90069 US</v>
    <v>17.11</v>
    <v>Software &amp; IT Services</v>
    <v>Stock</v>
    <v>45673.859422060159</v>
    <v>358</v>
    <v>16.73</v>
    <v>2956491000</v>
    <v>GRINDR INC.</v>
    <v>GRINDR INC.</v>
    <v>16.88</v>
    <v>16.920000000000002</v>
    <v>16.908999999999999</v>
    <v>176612400</v>
    <v>GRND</v>
    <v>GRINDR INC. (XNYS:GRND)</v>
    <v>450580</v>
    <v>906824</v>
    <v>2022</v>
  </rv>
  <rv s="2">
    <v>359</v>
  </rv>
  <rv s="0">
    <v>https://www.bing.com/financeapi/forcetrigger?t=aea9vh&amp;q=XPAR%3aUBI&amp;form=skydnc</v>
    <v>Learn more on Bing</v>
  </rv>
  <rv s="1">
    <v>en-US</v>
    <v>aea9vh</v>
    <v>268435456</v>
    <v>1</v>
    <v>Powered by Refinitiv</v>
    <v>0</v>
    <v>Ubisoft Entertainment SA (XPAR:UBI)</v>
    <v>2</v>
    <v>21</v>
    <v>Finance</v>
    <v>15</v>
    <v>24.6</v>
    <v>9.01</v>
    <v>-0.12520000000000001</v>
    <v>-0.61499999999999999</v>
    <v>-5.0555000000000003E-2</v>
    <v>EUR</v>
    <v>Ubisoft Entertainment SA is a France-based company active in the video game industry by developing, publishing and distributing video games for consoles, PCs (personal computers), smartphones and tablets in both physical and digital formats. It owns several brands and a diversified portfolio of franchises, including Assassin’s Creed, The Crew, Far Cry, For Honor, Tom Clancy’s Ghost Recon, Tom Clancy’s Rainbow Six Siege, Tom Clancy’s The Division and Watch Dogs. The Company, through its subsidiaries is active globally.</v>
    <v>18666</v>
    <v>Euronext Paris</v>
    <v>XPAR</v>
    <v>XPAR</v>
    <v>2 Rue du Chene Heleuc, Carentoir Cedex 2, CARENTOIR, BRETAGNE, 56910 FR</v>
    <v>12.3</v>
    <v>Software &amp; IT Services</v>
    <v>Stock</v>
    <v>45673.708333333336</v>
    <v>361</v>
    <v>11.55</v>
    <v>1586821000</v>
    <v>Ubisoft Entertainment SA</v>
    <v>Ubisoft Entertainment SA</v>
    <v>12.02</v>
    <v>0</v>
    <v>12.164999999999999</v>
    <v>11.55</v>
    <v>130764000</v>
    <v>UBI</v>
    <v>Ubisoft Entertainment SA (XPAR:UBI)</v>
    <v>430997</v>
    <v>361440</v>
    <v>1986</v>
  </rv>
  <rv s="2">
    <v>362</v>
  </rv>
  <rv s="0">
    <v>https://www.bing.com/financeapi/forcetrigger?t=a1plyc&amp;q=XNYS%3aCHGG&amp;form=skydnc</v>
    <v>Learn more on Bing</v>
  </rv>
  <rv s="3">
    <v>en-US</v>
    <v>a1plyc</v>
    <v>268435456</v>
    <v>1</v>
    <v>Powered by Refinitiv</v>
    <v>5</v>
    <v>CHEGG, INC. (XNYS:CHGG)</v>
    <v>2</v>
    <v>6</v>
    <v>Finance</v>
    <v>4</v>
    <v>11.25</v>
    <v>1.3401000000000001</v>
    <v>1.3852</v>
    <v>5.0000000000000001E-3</v>
    <v>3.2469999999999999E-3</v>
    <v>USD</v>
    <v>Chegg, Inc. provides a student-first connected learning platform. The Company is combining generative artificial intelligence (AI) and human capabilities to provide a personalized learning assistant to be included in its Chegg Study offering. Its service and product offerings fall into two categories: Subscription Services, which encompasses its Chegg Study Pack, Chegg Study, Chegg Writing, Chegg Math, and Busuu offerings that can be accessed internationally through its websites and on mobile devices, and Skills and Other, which encompasses its Chegg Skills, advertising services, print textbooks and eTextbooks offerings. Chegg Study subscribers have access to personalized, step-by-step learning support powered by AI, computational engines and subject matter experts. Chegg Study Pack is a premium subscription bundle that includes all of the benefits of Chegg Study, as well as Chegg Writing and Chegg Math. Chegg Skills offers programs on technical skills, including AI and data analytics.</v>
    <v>1903</v>
    <v>New York Stock Exchange</v>
    <v>XNYS</v>
    <v>XNYS</v>
    <v>3990 Freedom Cir, SANTA CLARA, CA, 95054 US</v>
    <v>1.56</v>
    <v>Professional &amp; Commercial Services</v>
    <v>Stock</v>
    <v>45673.85928177031</v>
    <v>364</v>
    <v>1.4842</v>
    <v>186710100</v>
    <v>CHEGG, INC.</v>
    <v>CHEGG, INC.</v>
    <v>1.52</v>
    <v>1.54</v>
    <v>1.5449999999999999</v>
    <v>104307300</v>
    <v>CHGG</v>
    <v>CHEGG, INC. (XNYS:CHGG)</v>
    <v>1190277</v>
    <v>3285435</v>
    <v>2005</v>
  </rv>
  <rv s="2">
    <v>365</v>
  </rv>
  <rv s="0">
    <v>https://www.bing.com/financeapi/forcetrigger?t=a1snf2&amp;q=XNYS%3aSTLA&amp;form=skydnc</v>
    <v>Learn more on Bing</v>
  </rv>
  <rv s="1">
    <v>en-US</v>
    <v>a1snf2</v>
    <v>268435456</v>
    <v>1</v>
    <v>Powered by Refinitiv</v>
    <v>0</v>
    <v>Stellantis NV (XNYS:STLA)</v>
    <v>2</v>
    <v>26</v>
    <v>Finance</v>
    <v>4</v>
    <v>29.51</v>
    <v>12.12</v>
    <v>1.5127999999999999</v>
    <v>-0.20499999999999999</v>
    <v>-1.6077999999999999E-2</v>
    <v>USD</v>
    <v>Stellantis N.V., formerly Fiat Chrysler Automobiles N.V., is a holding Company based in the Netherlands and operates as an automaker and a mobility provider. The Company is engaged in designing, engineering, manufacturing, distributing and selling vehicles, components and production systems. The Company has industrial operations in more than 30 countries and sells its vehicles directly or through distributors and dealers in more than 130 countries. The Company designs, manufactures, distributes and sells vehicles for the mass-market under the Abarth, Alfa Romeo, Chrysler, Dodge, Fiat, Fiat Professional, Jeep, Lancia and Ram brands. In addition, the Company designs, manufactures, distributes and sells luxury vehicles under the Maserati brand. The Company's brand portfolio also includes Peugeot, Citroen, DS Automobiles, Opel and Vauxhall. It offers a wide variety of vehicle choices from luxury and mainstream passenger vehicles to pickup trucks, sport utility vehicle (SUVs).</v>
    <v>258275</v>
    <v>New York Stock Exchange</v>
    <v>XNYS</v>
    <v>XNYS</v>
    <v>Taurusavenue 1, HOOFDDORP, NOORD-HOLLAND, 2132 LS NL</v>
    <v>12.74</v>
    <v>Automobiles &amp; Auto Parts</v>
    <v>Stock</v>
    <v>45673.859415914063</v>
    <v>367</v>
    <v>12.49</v>
    <v>35552200000</v>
    <v>Stellantis NV</v>
    <v>Stellantis NV</v>
    <v>12.73</v>
    <v>2.6543999999999999</v>
    <v>12.75</v>
    <v>12.545</v>
    <v>2896073000</v>
    <v>STLA</v>
    <v>Stellantis NV (XNYS:STLA)</v>
    <v>6633068</v>
    <v>8158239</v>
    <v>2014</v>
  </rv>
  <rv s="2">
    <v>368</v>
  </rv>
  <rv s="0">
    <v>https://www.bing.com/financeapi/forcetrigger?t=c3bw27&amp;q=XNYS%3aTOST&amp;form=skydnc</v>
    <v>Learn more on Bing</v>
  </rv>
  <rv s="3">
    <v>en-US</v>
    <v>c3bw27</v>
    <v>268435456</v>
    <v>1</v>
    <v>Powered by Refinitiv</v>
    <v>5</v>
    <v>TOAST, INC. (XNYS:TOST)</v>
    <v>2</v>
    <v>6</v>
    <v>Finance</v>
    <v>4</v>
    <v>44.115000000000002</v>
    <v>16.13</v>
    <v>1.9704999999999999</v>
    <v>0.36</v>
    <v>9.8390000000000005E-3</v>
    <v>USD</v>
    <v>Toast, Inc. offers cloud-based, end-to-end technology digital platform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The Company’s subsidiaries include Toasttab Ireland Limited, Toast Capital LLC, Toast Processing Services LLC, Toast MSC, Inc., Stratex HoldCo, LLC and OAE Software, LLC.</v>
    <v>5500</v>
    <v>New York Stock Exchange</v>
    <v>XNYS</v>
    <v>XNYS</v>
    <v>333 Summer Street, BOSTON, MA, 02210 US</v>
    <v>37.200000000000003</v>
    <v>Software &amp; IT Services</v>
    <v>Stock</v>
    <v>45673.859466017966</v>
    <v>370</v>
    <v>36.229999999999997</v>
    <v>20277600000</v>
    <v>TOAST, INC.</v>
    <v>TOAST, INC.</v>
    <v>36.770000000000003</v>
    <v>36.590000000000003</v>
    <v>36.950000000000003</v>
    <v>568000000</v>
    <v>TOST</v>
    <v>TOAST, INC. (XNYS:TOST)</v>
    <v>2634992</v>
    <v>5001846</v>
    <v>2011</v>
  </rv>
  <rv s="2">
    <v>371</v>
  </rv>
  <rv s="0">
    <v>https://www.bing.com/financeapi/forcetrigger?t=a1rk52&amp;q=XNAS%3aEBAY&amp;form=skydnc</v>
    <v>Learn more on Bing</v>
  </rv>
  <rv s="1">
    <v>en-US</v>
    <v>a1rk52</v>
    <v>268435456</v>
    <v>1</v>
    <v>Powered by Refinitiv</v>
    <v>0</v>
    <v>EBAY INC. (XNAS:EBAY)</v>
    <v>2</v>
    <v>3</v>
    <v>Finance</v>
    <v>4</v>
    <v>71.519900000000007</v>
    <v>40.159999999999997</v>
    <v>1.3337000000000001</v>
    <v>-0.04</v>
    <v>-6.1430000000000002E-4</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the online marketplace located at www.ebay.com and its localized counterparts, including an off-platform business in Japan and the United States, as well as eBay’s suite of mobile apps. It offers an artificial intelligence (AI) driven description for all listings across its Marketplace platforms (desktop, mobile and app), reducing the time to list and enhancing the seller experience. It offers TCGplayer a technology platform specializing in trading card games.</v>
    <v>12300</v>
    <v>Nasdaq Stock Market</v>
    <v>XNAS</v>
    <v>XNAS</v>
    <v>2025 Hamilton Avenue, SAN JOSE, CA, 95125 US</v>
    <v>65.3</v>
    <v>Software &amp; IT Services</v>
    <v>Stock</v>
    <v>45673.859437372659</v>
    <v>373</v>
    <v>64.41</v>
    <v>31168529999</v>
    <v>EBAY INC.</v>
    <v>EBAY INC.</v>
    <v>64.930000000000007</v>
    <v>16.363099999999999</v>
    <v>65.11</v>
    <v>65.069999999999993</v>
    <v>479000000</v>
    <v>EBAY</v>
    <v>EBAY INC. (XNAS:EBAY)</v>
    <v>1934028</v>
    <v>5276138</v>
    <v>1998</v>
  </rv>
  <rv s="2">
    <v>374</v>
  </rv>
  <rv s="0">
    <v>https://www.bing.com/financeapi/forcetrigger?t=aqbrp2&amp;q=XWAR%3aBFT&amp;form=skydnc</v>
    <v>Learn more on Bing</v>
  </rv>
  <rv s="1">
    <v>en-US</v>
    <v>aqbrp2</v>
    <v>268435456</v>
    <v>1</v>
    <v>Powered by Refinitiv</v>
    <v>0</v>
    <v>Benefit Systems SA (XWAR:BFT)</v>
    <v>2</v>
    <v>22</v>
    <v>Finance</v>
    <v>23</v>
    <v>3090</v>
    <v>2090</v>
    <v>1.0786</v>
    <v>-5</v>
    <v>-1.6689999999999999E-3</v>
    <v>PLN</v>
    <v>Benefit System SA is a Poland-based company engaged in providing work benefits in the area of sport, recreations, culture and entertainment for employers. Its products portfolio includes MultiSport Plus card, program that allows access to the sport and recreation clubs and multi-purpose facilities; MultiBet, providing access to more than 90 cinemas through Poland; and cafeteria programs, which allow employees to select items from such segments as sport, recreation, culture, entertainment, tourism and health and beauty. The Company is a parent entity of a capital group, which includes subsidiaries, such as MyBenefit Sp z o o, FitSport Polska Sp z o o, Vanity Style Sp z o o and Multisport Benefit sro, based in the Czech Republic.</v>
    <v>1615</v>
    <v>Warsaw Stock Exchange</v>
    <v>XWAR</v>
    <v>XWAR</v>
    <v>Plac Europejski 2, WARSZAWA, WOJ. MAZOWIECKIE, 00-844 PL</v>
    <v>3025</v>
    <v>Professional &amp; Commercial Services</v>
    <v>Stock</v>
    <v>45673.666666666664</v>
    <v>376</v>
    <v>2955</v>
    <v>8785958000</v>
    <v>Benefit Systems SA</v>
    <v>Benefit Systems SA</v>
    <v>3005</v>
    <v>18.364699999999999</v>
    <v>2995</v>
    <v>2990</v>
    <v>2933540</v>
    <v>BFT</v>
    <v>Benefit Systems SA (XWAR:BFT)</v>
    <v>2240</v>
    <v>3790</v>
    <v>2010</v>
  </rv>
  <rv s="2">
    <v>377</v>
  </rv>
  <rv s="0">
    <v>https://www.bing.com/financeapi/forcetrigger?t=a234r7&amp;q=XNAS%3aSMCI&amp;form=skydnc</v>
    <v>Learn more on Bing</v>
  </rv>
  <rv s="1">
    <v>en-US</v>
    <v>a234r7</v>
    <v>268435456</v>
    <v>1</v>
    <v>Powered by Refinitiv</v>
    <v>0</v>
    <v>SUPER MICRO COMPUTER, INC. (XNAS:SMCI)</v>
    <v>2</v>
    <v>3</v>
    <v>Finance</v>
    <v>4</v>
    <v>122.9</v>
    <v>17.25</v>
    <v>1.3140000000000001</v>
    <v>0.61909999999999998</v>
    <v>1.9977000000000002E-2</v>
    <v>USD</v>
    <v>Super Micro Computer, Inc. is an application-optimized Total IT solution provider. The Company is a provider of accelerated compute platforms that are comprised of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 categories include servers &amp; storage, building blocks, edge, embedded &amp; telecom, networking, and workstations &amp; gaming products. Its servers &amp; storage includes Rackmount Servers, GPU Servers, Twin Servers and Storage Servers. It operates in the United States, Asia and Europe.</v>
    <v>5126</v>
    <v>Nasdaq Stock Market</v>
    <v>XNAS</v>
    <v>XNAS</v>
    <v>980 Rock Avenue, SAN JOSE, CA, 95131 US</v>
    <v>32.817599999999999</v>
    <v>Computers, Phones &amp; Household Electronics</v>
    <v>Stock</v>
    <v>45673.859455057813</v>
    <v>379</v>
    <v>30.89</v>
    <v>18509188963</v>
    <v>SUPER MICRO COMPUTER, INC.</v>
    <v>SUPER MICRO COMPUTER, INC.</v>
    <v>31.92</v>
    <v>15.583600000000001</v>
    <v>30.99</v>
    <v>31.609100000000002</v>
    <v>585565200</v>
    <v>SMCI</v>
    <v>SUPER MICRO COMPUTER, INC. (XNAS:SMCI)</v>
    <v>22903627</v>
    <v>45467533</v>
    <v>2006</v>
  </rv>
  <rv s="2">
    <v>380</v>
  </rv>
  <rv s="0">
    <v>https://www.bing.com/financeapi/forcetrigger?t=a1zpcw&amp;q=XNAS%3aPERI&amp;form=skydnc</v>
    <v>Learn more on Bing</v>
  </rv>
  <rv s="1">
    <v>en-US</v>
    <v>a1zpcw</v>
    <v>268435456</v>
    <v>1</v>
    <v>Powered by Refinitiv</v>
    <v>0</v>
    <v>PERION NETWORK LTD (XNAS:PERI)</v>
    <v>2</v>
    <v>3</v>
    <v>Finance</v>
    <v>4</v>
    <v>31.375</v>
    <v>7.47</v>
    <v>1.4718</v>
    <v>-0.03</v>
    <v>-3.3589999999999996E-3</v>
    <v>USD</v>
    <v>Perion Network Ltd is an Israel-based global technology. The Company delivers the digital advertising. ecosystem, providing brands, agencies and publishers with a holistic ability to identify and reach their customers across all channels with high-impact creative units that are orchestrated by its proprietary Intelligent Hub (iHUB), which offers cross-sell. Perion Network Ltd operates in three main pillars of digital advertising: ad search, social media, and display ,video or CTV. Another aspect of Perion’s technological solutions, is SORT technology. SORT alternative technology is a machine learning model that analyzes millions of data combinations to create cookieless targeting groups consisting of people who think and react to ads like one another.</v>
    <v>420</v>
    <v>Nasdaq Stock Market</v>
    <v>XNAS</v>
    <v>XNAS</v>
    <v>26 Harokmim, HOLON, 5885849 IL</v>
    <v>8.9400999999999993</v>
    <v>Software &amp; IT Services</v>
    <v>Stock</v>
    <v>45673.859425439063</v>
    <v>382</v>
    <v>8.73</v>
    <v>430956868</v>
    <v>PERION NETWORK LTD</v>
    <v>PERION NETWORK LTD</v>
    <v>8.92</v>
    <v>9.6082000000000001</v>
    <v>8.93</v>
    <v>8.9</v>
    <v>48422120</v>
    <v>PERI</v>
    <v>PERION NETWORK LTD (XNAS:PERI)</v>
    <v>180463</v>
    <v>309686</v>
    <v>1999</v>
  </rv>
  <rv s="2">
    <v>383</v>
  </rv>
  <rv s="0">
    <v>https://www.bing.com/financeapi/forcetrigger?t=a1uypr&amp;q=XNYS%3aHUBS&amp;form=skydnc</v>
    <v>Learn more on Bing</v>
  </rv>
  <rv s="3">
    <v>en-US</v>
    <v>a1uypr</v>
    <v>268435456</v>
    <v>1</v>
    <v>Powered by Refinitiv</v>
    <v>5</v>
    <v>HUBSPOT, INC. (XNYS:HUBS)</v>
    <v>2</v>
    <v>6</v>
    <v>Finance</v>
    <v>4</v>
    <v>762.46510000000001</v>
    <v>434.84</v>
    <v>1.7079</v>
    <v>11.824999999999999</v>
    <v>1.6674999999999999E-2</v>
    <v>USD</v>
    <v>HubSpot, Inc. provides a customer platform that helps businesses grow better. It delivers seamless connection for customer-facing teams with an artificial intelligence (AI)-powered platform that includes engagement hubs, a smart customer relationship management product (CRM), and a connected ecosystem with over 1,700 app marketplace integrations, a community network, and educational content. Its engagement hubs include Marketing Hub, Sales Hub, Service Hub, Operations Hub, content management system Hub and Commerce Hub, that enable companies to attract, engage, and delight customers throughout the customer lifecycle. The Smart CRM is the foundational layer that combines customer data with AI to power the entire customer platform with unified customer profiles and tools to manage and govern team and business processes. It focuses on selling to mid-market business-to-business (B2B) companies. It also offers B2B subscription billing management and configure, price, quote (CPQ) solutions.</v>
    <v>8103</v>
    <v>New York Stock Exchange</v>
    <v>XNYS</v>
    <v>XNYS</v>
    <v>25 First Street, CAMBRIDGE, MA, 02141 US</v>
    <v>722.87990000000002</v>
    <v>Software &amp; IT Services</v>
    <v>Stock</v>
    <v>45673.859424791408</v>
    <v>385</v>
    <v>711.65499999999997</v>
    <v>36361580000</v>
    <v>HUBSPOT, INC.</v>
    <v>HUBSPOT, INC.</v>
    <v>712.86</v>
    <v>709.14</v>
    <v>720.96500000000003</v>
    <v>51623570</v>
    <v>HUBS</v>
    <v>HUBSPOT, INC. (XNYS:HUBS)</v>
    <v>212241</v>
    <v>390207</v>
    <v>2005</v>
  </rv>
  <rv s="2">
    <v>386</v>
  </rv>
  <rv s="0">
    <v>https://www.bing.com/financeapi/forcetrigger?t=c3or6h&amp;q=XNAS%3aUDMY&amp;form=skydnc</v>
    <v>Learn more on Bing</v>
  </rv>
  <rv s="1">
    <v>en-US</v>
    <v>c3or6h</v>
    <v>268435456</v>
    <v>1</v>
    <v>Powered by Refinitiv</v>
    <v>0</v>
    <v>UDEMY, INC. (XNAS:UDMY)</v>
    <v>2</v>
    <v>3</v>
    <v>Finance</v>
    <v>4</v>
    <v>14.74</v>
    <v>6.67</v>
    <v>1.9059999999999999</v>
    <v>2.5000000000000001E-2</v>
    <v>2.9239999999999999E-3</v>
    <v>USD</v>
    <v>Udemy, Inc. is a global learning company. The Company’s online platform enables organizations and individuals with skill acquisition, development, and validation. Its learning marketplace enables instructors to develop, distribute and enhance content. It leverages technology, including artificial intelligence (AI), as well as data and insights, to deliver personalized learning experiences. Its segments include Enterprise and Consumer. The Enterprise segment is focused on helping business and government customers upskill and reskill their employees and public servants. The Consumer segment targets individual learners seeking to obtain hands-on learning, gain valuable job skills to advance their professional careers, or learn a new personal skill. Its platform provides individual learners and organizations all over the world with access to relevant content created by instructors across technology, business and soft skills, and personal development topics.</v>
    <v>1443</v>
    <v>Nasdaq Stock Market</v>
    <v>XNAS</v>
    <v>XNAS</v>
    <v>600 Harrison Street, 3rd Floor, SAN FRANCISCO, CA, 94107 US</v>
    <v>8.6199999999999992</v>
    <v>Software &amp; IT Services</v>
    <v>Stock</v>
    <v>45673.859307904684</v>
    <v>388</v>
    <v>8.49</v>
    <v>1251104505</v>
    <v>UDEMY, INC.</v>
    <v>UDEMY, INC.</v>
    <v>8.6</v>
    <v>0</v>
    <v>8.5500000000000007</v>
    <v>8.5749999999999993</v>
    <v>145901400</v>
    <v>UDMY</v>
    <v>UDEMY, INC. (XNAS:UDMY)</v>
    <v>228837</v>
    <v>595489</v>
    <v>2010</v>
  </rv>
  <rv s="2">
    <v>389</v>
  </rv>
  <rv s="0">
    <v>https://www.bing.com/financeapi/forcetrigger?t=bplhqh&amp;q=XNYS%3aPINS&amp;form=skydnc</v>
    <v>Learn more on Bing</v>
  </rv>
  <rv s="1">
    <v>en-US</v>
    <v>bplhqh</v>
    <v>268435456</v>
    <v>1</v>
    <v>Powered by Refinitiv</v>
    <v>0</v>
    <v>PINTEREST, INC. (XNYS:PINS)</v>
    <v>2</v>
    <v>3</v>
    <v>Finance</v>
    <v>4</v>
    <v>45.185000000000002</v>
    <v>27</v>
    <v>1.0415000000000001</v>
    <v>-0.06</v>
    <v>-1.9589999999999998E-3</v>
    <v>USD</v>
    <v>Pinterest, Inc. is a visual search and discovery company. The Company’s primary service, Pinterest, can be accessed through its mobile application or the Web. People use Pinterest to find ideas. As they browse Pinterest content, Pins, they fine-tune their tastes and find the idea. Users interact with the platform in multi-session journeys to find inspiration, curate their latest look, plan their next project and shop from brands. It has approximately 498 million monthly active users across the world. Content on Pinterest comes from a variety of sources, including retailers, brands, creators, publishers and users. It acquires that content via a range of methods, including product catalog uploads, direct publishing, and user curation. Content formats include images that allow the user to click into an idea to learn more, videos that provide the steps of an idea, and products that brands and merchants upload from catalogs.</v>
    <v>4014</v>
    <v>New York Stock Exchange</v>
    <v>XNYS</v>
    <v>XNYS</v>
    <v>651 Brannan Street, SAN FRANCISCO, CA, 94107 US</v>
    <v>31.19</v>
    <v>Software &amp; IT Services</v>
    <v>Stock</v>
    <v>45673.859441469533</v>
    <v>391</v>
    <v>30.38</v>
    <v>20720830000</v>
    <v>PINTEREST, INC.</v>
    <v>PINTEREST, INC.</v>
    <v>30.63</v>
    <v>100.16240000000001</v>
    <v>30.63</v>
    <v>30.57</v>
    <v>675826200</v>
    <v>PINS</v>
    <v>PINTEREST, INC. (XNYS:PINS)</v>
    <v>4866176</v>
    <v>9732347</v>
    <v>2008</v>
  </rv>
  <rv s="2">
    <v>392</v>
  </rv>
  <rv s="0">
    <v>https://www.bing.com/financeapi/forcetrigger?t=c2kbcw&amp;q=XNYS%3aBLND&amp;form=skydnc</v>
    <v>Learn more on Bing</v>
  </rv>
  <rv s="3">
    <v>en-US</v>
    <v>c2kbcw</v>
    <v>268435456</v>
    <v>1</v>
    <v>Powered by Refinitiv</v>
    <v>5</v>
    <v>BLEND LABS, INC. (XNYS:BLND)</v>
    <v>2</v>
    <v>6</v>
    <v>Finance</v>
    <v>4</v>
    <v>5.5250000000000004</v>
    <v>2.08</v>
    <v>1.4212</v>
    <v>-0.1</v>
    <v>-2.6882000000000003E-2</v>
    <v>USD</v>
    <v>Blend Labs, Inc. provides a cloud-based software platform and a suite of products for financial providers to transform consumer banking experiences and streamline workflows for their teams. The Company operates through two segments: Blend Platform, and Title. The Blend Platform segment comprises a suite of products that power the entire origination process from back-end workflows to consumer experience. The Blend Platform segment also includes a software platform, called Blend Builder Platform, which offers a set of low-code, drag-and-drop design tools, modular components, and integrations to allow its customers to create and deploy their own new product offerings. The Title segment comprises a suite of title products and services, such as instant title and other title search options, insurance solutions, closing and settlement services, including mobile signing and e-sign capabilities, and various post-closing solutions, such as disbursement and recording handling.</v>
    <v>881</v>
    <v>New York Stock Exchange</v>
    <v>XNYS</v>
    <v>XNYS</v>
    <v>415 Kearny St., SAN FRANCISCO, CA, 94108 US</v>
    <v>3.73</v>
    <v>Software &amp; IT Services</v>
    <v>Stock</v>
    <v>45673.859399293753</v>
    <v>394</v>
    <v>3.5750000000000002</v>
    <v>859925000</v>
    <v>BLEND LABS, INC.</v>
    <v>BLEND LABS, INC.</v>
    <v>3.73</v>
    <v>3.72</v>
    <v>3.62</v>
    <v>255930100</v>
    <v>BLND</v>
    <v>BLEND LABS, INC. (XNYS:BLND)</v>
    <v>1258368</v>
    <v>3586094</v>
    <v>2012</v>
  </rv>
  <rv s="2">
    <v>395</v>
  </rv>
  <rv s="0">
    <v>https://www.bing.com/financeapi/forcetrigger?t=bvlqa2&amp;q=XNYS%3aSNOW&amp;form=skydnc</v>
    <v>Learn more on Bing</v>
  </rv>
  <rv s="3">
    <v>en-US</v>
    <v>bvlqa2</v>
    <v>268435456</v>
    <v>1</v>
    <v>Powered by Refinitiv</v>
    <v>5</v>
    <v>SNOWFLAKE INC. (XNYS:SNOW)</v>
    <v>2</v>
    <v>6</v>
    <v>Finance</v>
    <v>4</v>
    <v>237.72</v>
    <v>107.13</v>
    <v>1.0383</v>
    <v>3.04</v>
    <v>1.8345E-2</v>
    <v>USD</v>
    <v>Snowflake Inc. is a data cloud and artificial intelligence company. Its platform is the technology that powers the AI Data Cloud, enabling customers to consolidate data into a single source of truth to drive meaningful insights, apply artificial intelligence (AI) to solve business problems, build data applications, and share data and data products. It provides its platform through a customer-centric, and consumption-based business model. Its cloud-native architecture consists of three independently scalable but logically integrated layers across compute, storage, and cloud services. The compute layer provides dedicated resources to enable users to simultaneously access common data sets for many use cases with minimal latency. The storage layer ingests massive amounts and varieties of structured, semi-structured, and unstructured data to create a unified data record. Its ClearQuery platform allows users to rapidly search, explore, and analyze their data using natural language queries.</v>
    <v>7004</v>
    <v>New York Stock Exchange</v>
    <v>XNYS</v>
    <v>XNYS</v>
    <v>106 East Babcock Street, Suite 3A, BOZEMAN, MT, 59715 US</v>
    <v>170.66</v>
    <v>Software &amp; IT Services</v>
    <v>Stock</v>
    <v>45673.859435832812</v>
    <v>397</v>
    <v>164.3912</v>
    <v>53628050000</v>
    <v>SNOWFLAKE INC.</v>
    <v>SNOWFLAKE INC.</v>
    <v>166.65</v>
    <v>165.71</v>
    <v>168.75</v>
    <v>330100000</v>
    <v>SNOW</v>
    <v>SNOWFLAKE INC. (XNYS:SNOW)</v>
    <v>3652412</v>
    <v>5037183</v>
    <v>2012</v>
  </rv>
  <rv s="2">
    <v>398</v>
  </rv>
  <rv s="0">
    <v>https://www.bing.com/financeapi/forcetrigger?t=a24lim&amp;q=XNAS%3aTTEC&amp;form=skydnc</v>
    <v>Learn more on Bing</v>
  </rv>
  <rv s="1">
    <v>en-US</v>
    <v>a24lim</v>
    <v>268435456</v>
    <v>1</v>
    <v>Powered by Refinitiv</v>
    <v>0</v>
    <v>TTEC Holdings, Inc. (XNAS:TTEC)</v>
    <v>2</v>
    <v>3</v>
    <v>Finance</v>
    <v>4</v>
    <v>22.66</v>
    <v>3.67</v>
    <v>1.0874999999999999</v>
    <v>-2.75E-2</v>
    <v>-6.8579999999999995E-3</v>
    <v>USD</v>
    <v>TTEC Holdings, Inc. is a global customer experience (CX) outsourcing partner for marquis and disruptive brands and public sector clients. The Company operates through two business segments: TTEC Digital and TTEC Engage. The TTEC Digital segment is focused on the intersection of Contact Center As a Service (CCaaS), Customer Relationship Management (CRM), and Artificial Intelligence (AI) and Analytics. This segment creates and implements strategic CX transformation roadmaps, sells, operates, and provides managed services for cloud platforms and premise-based CX technologies, including Amazon Web Services, Cisco, Genesys, Google, and Microsoft. The TTEC Engage segment provides the digitally enabled CX operational and managed services to support large, complex enterprise clients’ end-to-end customer interactions at scale. It delivers data-driven omnichannel customer care, customer acquisition, growth, and retention services, tech support, trust and safety and back-office solutions.</v>
    <v>51600</v>
    <v>Nasdaq Stock Market</v>
    <v>XNAS</v>
    <v>XNAS</v>
    <v>6312 S. FIDDLER'S GREEN CIRCLE, SUITE 100N, GREENWOOD VILLAGE, CO, 80111 US</v>
    <v>4.0650000000000004</v>
    <v>Software &amp; IT Services</v>
    <v>Stock</v>
    <v>45673.859066943747</v>
    <v>400</v>
    <v>3.88</v>
    <v>190080344</v>
    <v>TTEC Holdings, Inc.</v>
    <v>TTEC Holdings, Inc.</v>
    <v>4.04</v>
    <v>0</v>
    <v>4.01</v>
    <v>3.9824999999999999</v>
    <v>47728900</v>
    <v>TTEC</v>
    <v>TTEC Holdings, Inc. (XNAS:TTEC)</v>
    <v>181612</v>
    <v>328082</v>
    <v>1994</v>
  </rv>
  <rv s="2">
    <v>401</v>
  </rv>
  <rv s="0">
    <v>https://www.bing.com/financeapi/forcetrigger?t=a1utqh&amp;q=XNYS%3aHPE&amp;form=skydnc</v>
    <v>Learn more on Bing</v>
  </rv>
  <rv s="1">
    <v>en-US</v>
    <v>a1utqh</v>
    <v>268435456</v>
    <v>1</v>
    <v>Powered by Refinitiv</v>
    <v>0</v>
    <v>HEWLETT PACKARD ENTERPRISE COMPANY (XNYS:HPE)</v>
    <v>2</v>
    <v>3</v>
    <v>Finance</v>
    <v>4</v>
    <v>24.24</v>
    <v>14.465</v>
    <v>1.2008000000000001</v>
    <v>7.4999999999999997E-2</v>
    <v>3.2190000000000001E-3</v>
    <v>USD</v>
    <v>Hewlett Packard Enterprise Company is a global technology company. Its segments include Server, Hybrid Cloud, Intelligent Edge, Financial Services, and Corporate Investments and Other. Server segment consists of general-purpose servers for multi-workload computing and workload-optimized servers to deliver performance for demanding applications and integrated systems. Hybrid Cloud segment offers a variety of cloud-native and hybrid solutions across storage, private cloud and the infrastructure software-as-a-service space. Its Intelligent Edge segment offers wired and wireless local area networks, campus, branch, and data center switching, software-defined wide-area-networks, private and public cellular network software, network security, and associated services. Its Financial Services segment provides flexible investment solutions, such as leasing, financing, IT consumption, utility programs, and asset management services, for customers that facilitate technology deployment models.</v>
    <v>61000</v>
    <v>New York Stock Exchange</v>
    <v>XNYS</v>
    <v>XNYS</v>
    <v>1701 E MOSSY OAKS ROAD, SPRING, TX, 77389 US</v>
    <v>23.51</v>
    <v>Computers, Phones &amp; Household Electronics</v>
    <v>Stock</v>
    <v>45673.859465832815</v>
    <v>403</v>
    <v>23.22</v>
    <v>29042570000</v>
    <v>HEWLETT PACKARD ENTERPRISE COMPANY</v>
    <v>HEWLETT PACKARD ENTERPRISE COMPANY</v>
    <v>23.38</v>
    <v>12.1968</v>
    <v>23.3</v>
    <v>23.375</v>
    <v>1315334000</v>
    <v>HPE</v>
    <v>HEWLETT PACKARD ENTERPRISE COMPANY (XNYS:HPE)</v>
    <v>7031465</v>
    <v>15458157</v>
    <v>2015</v>
  </rv>
  <rv s="2">
    <v>404</v>
  </rv>
  <rv s="0">
    <v>https://www.bing.com/financeapi/forcetrigger?t=a256cw&amp;q=XNYS%3aV&amp;form=skydnc</v>
    <v>Learn more on Bing</v>
  </rv>
  <rv s="1">
    <v>en-US</v>
    <v>a256cw</v>
    <v>268435456</v>
    <v>1</v>
    <v>Powered by Refinitiv</v>
    <v>0</v>
    <v>VISA INC. (XNYS:V)</v>
    <v>2</v>
    <v>3</v>
    <v>Finance</v>
    <v>4</v>
    <v>321.61500000000001</v>
    <v>252.7</v>
    <v>0.96250000000000002</v>
    <v>0.63500000000000001</v>
    <v>2.0080000000000002E-3</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319.16500000000002</v>
    <v>Software &amp; IT Services</v>
    <v>Stock</v>
    <v>45673.859459675783</v>
    <v>406</v>
    <v>316.04000000000002</v>
    <v>603429800000</v>
    <v>VISA INC.</v>
    <v>VISA INC.</v>
    <v>316.08999999999997</v>
    <v>32.484499999999997</v>
    <v>316.27999999999997</v>
    <v>316.91500000000002</v>
    <v>1961034000</v>
    <v>V</v>
    <v>VISA INC. (XNYS:V)</v>
    <v>3159730</v>
    <v>6339456</v>
    <v>2007</v>
  </rv>
  <rv s="2">
    <v>407</v>
  </rv>
  <rv s="0">
    <v>https://www.bing.com/financeapi/forcetrigger?t=a1x8w7&amp;q=XNYS%3aMA&amp;form=skydnc</v>
    <v>Learn more on Bing</v>
  </rv>
  <rv s="1">
    <v>en-US</v>
    <v>a1x8w7</v>
    <v>268435456</v>
    <v>1</v>
    <v>Powered by Refinitiv</v>
    <v>0</v>
    <v>MASTERCARD INCORPORATED. (XNYS:MA)</v>
    <v>2</v>
    <v>3</v>
    <v>Finance</v>
    <v>4</v>
    <v>537.70000000000005</v>
    <v>425.48</v>
    <v>1.1046</v>
    <v>-0.61419999999999997</v>
    <v>-1.176E-3</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527.12</v>
    <v>Software &amp; IT Services</v>
    <v>Stock</v>
    <v>45673.859422094531</v>
    <v>409</v>
    <v>520.72</v>
    <v>463201800000</v>
    <v>MASTERCARD INCORPORATED.</v>
    <v>MASTERCARD INCORPORATED.</v>
    <v>523.56500000000005</v>
    <v>39.482900000000001</v>
    <v>522.35</v>
    <v>521.73580000000004</v>
    <v>917831100</v>
    <v>MA</v>
    <v>MASTERCARD INCORPORATED. (XNYS:MA)</v>
    <v>2221865</v>
    <v>2580853</v>
    <v>2001</v>
  </rv>
  <rv s="2">
    <v>410</v>
  </rv>
  <rv s="0">
    <v>https://www.bing.com/financeapi/forcetrigger?t=a1sx27&amp;q=XNAS%3aFISV&amp;form=skydnc</v>
    <v>Learn more on Bing</v>
  </rv>
  <rv s="1">
    <v>en-US</v>
    <v>a1sx27</v>
    <v>268435456</v>
    <v>1</v>
    <v>Powered by Refinitiv</v>
    <v>0</v>
    <v>FISERV, INC. (XNYS:FI)</v>
    <v>2</v>
    <v>3</v>
    <v>Finance</v>
    <v>4</v>
    <v>223.23</v>
    <v>135.97</v>
    <v>0.94589999999999996</v>
    <v>1.645</v>
    <v>8.0540000000000004E-3</v>
    <v>USD</v>
    <v>Fiserv, Inc. is a global provider of payments and financial services technology solutions. The Company's segments include Merchant Solutions (Merchant) segment and the Financial Solutions (Financial) segment. The Merchant segment's businesses consist of small business, enterprise and processing. It provides products and services to small businesses and independent software vendors, including Clover, the Company's point-of-sale integrated commerce operating system for small business clients. It provides products and services to large businesses, including Carat, the Company's integrated commerce operating system for enterprise clients. The Financial segment's businesses consist of digital payments, issuing and banking. In digital payments business, the Company provides debit card processing services, debit network services and others. In issuing business, it provides credit card processing services, prepaid card processing services, card production services, print services and others.</v>
    <v>42000</v>
    <v>New York Stock Exchange</v>
    <v>XNYS</v>
    <v>XNYS</v>
    <v>600 N. Vel R. Phillips Avenue, MILWAUKEE, WI, 53203 US</v>
    <v>207.28</v>
    <v>Professional &amp; Commercial Services</v>
    <v>Stock</v>
    <v>45673.859357557812</v>
    <v>412</v>
    <v>204.3</v>
    <v>114073900000</v>
    <v>FISERV, INC.</v>
    <v>FISERV, INC.</v>
    <v>204.63499999999999</v>
    <v>39.4</v>
    <v>204.25</v>
    <v>205.89500000000001</v>
    <v>568918700</v>
    <v>FI</v>
    <v>FISERV, INC. (XNYS:FI)</v>
    <v>1725695</v>
    <v>2614161</v>
    <v>1992</v>
  </rv>
  <rv s="2">
    <v>413</v>
  </rv>
  <rv s="0">
    <v>https://www.bing.com/financeapi/forcetrigger?t=a21icw&amp;q=XNAS%3aPYPL&amp;form=skydnc</v>
    <v>Learn more on Bing</v>
  </rv>
  <rv s="1">
    <v>en-US</v>
    <v>a21icw</v>
    <v>268435456</v>
    <v>1</v>
    <v>Powered by Refinitiv</v>
    <v>0</v>
    <v>PAYPAL HOLDINGS, INC. (XNAS:PYPL)</v>
    <v>2</v>
    <v>3</v>
    <v>Finance</v>
    <v>4</v>
    <v>93.66</v>
    <v>55.77</v>
    <v>1.4336</v>
    <v>-0.255</v>
    <v>-2.8449999999999999E-3</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90.373000000000005</v>
    <v>Professional &amp; Commercial Services</v>
    <v>Stock</v>
    <v>45673.859465196096</v>
    <v>415</v>
    <v>89.14</v>
    <v>89611948515</v>
    <v>PAYPAL HOLDINGS, INC.</v>
    <v>PAYPAL HOLDINGS, INC.</v>
    <v>89.75</v>
    <v>21.411200000000001</v>
    <v>89.64</v>
    <v>89.385000000000005</v>
    <v>1002539000</v>
    <v>PYPL</v>
    <v>PAYPAL HOLDINGS, INC. (XNAS:PYPL)</v>
    <v>3632396</v>
    <v>7910406</v>
    <v>2015</v>
  </rv>
  <rv s="2">
    <v>416</v>
  </rv>
  <rv s="0">
    <v>https://www.bing.com/financeapi/forcetrigger?t=a23i8m&amp;q=XNYS%3aSQ&amp;form=skydnc</v>
    <v>Learn more on Bing</v>
  </rv>
  <rv s="1">
    <v>en-US</v>
    <v>a23i8m</v>
    <v>268435456</v>
    <v>1</v>
    <v>Powered by Refinitiv</v>
    <v>0</v>
    <v>BLOCK, INC. (XNYS:SQ)</v>
    <v>2</v>
    <v>3</v>
    <v>Finance</v>
    <v>4</v>
    <v>99.26</v>
    <v>55</v>
    <v>2.5224000000000002</v>
    <v>1.91</v>
    <v>2.2526000000000001E-2</v>
    <v>USD</v>
    <v>Block, Inc. is focused on creating ecosystems for distinct customer audiences. The Company operates through two segments: Square and Cash App. Square segment includes managed payment services, software solutions, hardware, and financial services offered to sellers, excluding those that involve Cash App. Square is a cohesive commerce ecosystem that helps sellers start, run, and grow their businesses, including enabling sellers to accept card payments, provide reporting and analytics, and facilitating next-day settlement. Cash App segment includes the financial tools available to individuals within the mobile Cash App, including peer-to-peer payments, bitcoin and stock investments. Cash App also includes Cash App Card, which is linked to customer stored balances that customers can use to pay for purchases or withdraw funds from an ATM. Cash App also includes the BNPL platform. Its bitcoin ecosystem includes TBD, which is an open developer platform.</v>
    <v>12985</v>
    <v>New York Stock Exchange</v>
    <v>XNYS</v>
    <v>XNYS</v>
    <v>1955 Broadway, Suite 600, OAKLAND, CA, 94612 US</v>
    <v>87.22</v>
    <v>Professional &amp; Commercial Services</v>
    <v>Stock</v>
    <v>45673.859451469529</v>
    <v>418</v>
    <v>84.91</v>
    <v>51159450000</v>
    <v>BLOCK, INC.</v>
    <v>BLOCK, INC.</v>
    <v>85.11</v>
    <v>47.731400000000001</v>
    <v>84.79</v>
    <v>86.7</v>
    <v>619814000</v>
    <v>SQ</v>
    <v>BLOCK, INC. (XNYS:SQ)</v>
    <v>4519640</v>
    <v>6702384</v>
    <v>2009</v>
  </rv>
  <rv s="2">
    <v>419</v>
  </rv>
  <rv s="0">
    <v>https://www.bing.com/financeapi/forcetrigger?t=brkwgh&amp;q=OTCM%3aADYEY&amp;form=skydnc</v>
    <v>Learn more on Bing</v>
  </rv>
  <rv s="1">
    <v>en-US</v>
    <v>brkwgh</v>
    <v>268435456</v>
    <v>1</v>
    <v>Powered by Refinitiv</v>
    <v>0</v>
    <v>Adyen NV (OTCM:ADYEY)</v>
    <v>2</v>
    <v>26</v>
    <v>Finance</v>
    <v>15</v>
    <v>17.27</v>
    <v>10.78</v>
    <v>1.9377</v>
    <v>0.19</v>
    <v>1.2591000000000001E-2</v>
    <v>USD</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4233</v>
    <v>OTC Markets</v>
    <v>OTCM</v>
    <v>OTCM</v>
    <v>Simon Carmiggeltstraat 6-50, AMSTERDAM, NOORD-HOLLAND, 1011 DJ NL</v>
    <v>15.35</v>
    <v>Financial Technology (Fintech) &amp; Infrastructure</v>
    <v>Stock</v>
    <v>45673.84899642344</v>
    <v>421</v>
    <v>15.164999999999999</v>
    <v>46358790000</v>
    <v>Adyen NV</v>
    <v>Adyen NV</v>
    <v>15.27</v>
    <v>0</v>
    <v>15.09</v>
    <v>15.28</v>
    <v>31485190</v>
    <v>ADYEY</v>
    <v>Adyen NV (OTCM:ADYEY)</v>
    <v>1541309</v>
    <v>50190</v>
    <v>2006</v>
  </rv>
  <rv s="2">
    <v>422</v>
  </rv>
  <rv s="0">
    <v>http://it.wikipedia.org/wiki/T._Rowe_Price</v>
    <v>Wikipedia</v>
  </rv>
  <rv s="4">
    <v>9</v>
    <v>424</v>
  </rv>
  <rv s="5">
    <v>11</v>
    <v>https://www.bing.com/th?id=AMMS_4c600be848f66590834841f27e6f786d&amp;qlt=95</v>
    <v>425</v>
    <v>0</v>
    <v>https://www.bing.com/images/search?form=xlimg&amp;q=t.+rowe+price</v>
    <v>Image of T. ROWE PRICE GROUP, INC.</v>
  </rv>
  <rv s="0">
    <v>https://www.bing.com/financeapi/forcetrigger?t=a24i3m&amp;q=XNAS%3aTROW&amp;form=skydnc</v>
    <v>Learn more on Bing</v>
  </rv>
  <rv s="6">
    <v>en-US</v>
    <v>a24i3m</v>
    <v>268435456</v>
    <v>1</v>
    <v>Powered by Refinitiv</v>
    <v>7</v>
    <v>T. ROWE PRICE GROUP, INC. (XNAS:TROW)</v>
    <v>9</v>
    <v>10</v>
    <v>Finance</v>
    <v>4</v>
    <v>125.8078</v>
    <v>100.49</v>
    <v>1.4539</v>
    <v>-1.37</v>
    <v>-1.209E-2</v>
    <v>USD</v>
    <v>T. Rowe Price Group, Inc. is a global asset management company. The Company provides a broad range of investment solutions across equity, fixed income, multi-asset, and alternative capabilities for clients around the world - from individuals to advisors to institutions to retirement plan sponsors. It also provides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The Company distributes its active investment solutions through a diverse set of distribution channels and vehicles to meet the needs of its clients globally. These vehicles include an array of United States mutual funds, collective investment trusts, subadvised funds, separately managed accounts, and other sponsored products.</v>
    <v>7906</v>
    <v>Nasdaq Stock Market</v>
    <v>XNAS</v>
    <v>XNAS</v>
    <v>100 EAST PRATT STREET, P.O. BOX 89000, BALTIMORE, MD, 21289-0320 US</v>
    <v>113.28</v>
    <v>426</v>
    <v>Investment Banking &amp; Investment Services</v>
    <v>Stock</v>
    <v>45673.859417128908</v>
    <v>427</v>
    <v>111.49</v>
    <v>24870756025</v>
    <v>T. ROWE PRICE GROUP, INC.</v>
    <v>T. ROWE PRICE GROUP, INC.</v>
    <v>113</v>
    <v>12.4076</v>
    <v>113.32</v>
    <v>111.95</v>
    <v>222159500</v>
    <v>TROW</v>
    <v>T. ROWE PRICE GROUP, INC. (XNAS:TROW)</v>
    <v>639024</v>
    <v>1404504</v>
    <v>2000</v>
  </rv>
  <rv s="2">
    <v>428</v>
  </rv>
  <rv s="0">
    <v>https://www.bing.com/financeapi/forcetrigger?t=a1otrw&amp;q=XNYS%3aBRK.B&amp;form=skydnc</v>
    <v>Learn more on Bing</v>
  </rv>
  <rv s="1">
    <v>en-US</v>
    <v>a1otrw</v>
    <v>268435456</v>
    <v>1</v>
    <v>Powered by Refinitiv</v>
    <v>0</v>
    <v>BERKSHIRE HATHAWAY INC. (XNYS:BRK.B)</v>
    <v>2</v>
    <v>3</v>
    <v>Finance</v>
    <v>4</v>
    <v>491.67</v>
    <v>357.98</v>
    <v>0.88649999999999995</v>
    <v>2.69</v>
    <v>5.8669999999999998E-3</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396500</v>
    <v>New York Stock Exchange</v>
    <v>XNYS</v>
    <v>XNYS</v>
    <v>3555 Farnam Street, OMAHA, NE, 68131 US</v>
    <v>461.6</v>
    <v>Consumer Goods Conglomerates</v>
    <v>Stock</v>
    <v>45673.859426296091</v>
    <v>430</v>
    <v>458.30009999999999</v>
    <v>954010900000</v>
    <v>BERKSHIRE HATHAWAY INC.</v>
    <v>BERKSHIRE HATHAWAY INC.</v>
    <v>459.1</v>
    <v>9.2628000000000004</v>
    <v>458.51</v>
    <v>461.2</v>
    <v>1437610</v>
    <v>BRK.B</v>
    <v>BERKSHIRE HATHAWAY INC. (XNYS:BRK.B)</v>
    <v>1880663</v>
    <v>4083496</v>
    <v>1998</v>
  </rv>
  <rv s="2">
    <v>431</v>
  </rv>
  <rv s="0">
    <v>https://www.bing.com/financeapi/forcetrigger?t=a1xear&amp;q=XNYS%3aMCO&amp;form=skydnc</v>
    <v>Learn more on Bing</v>
  </rv>
  <rv s="1">
    <v>en-US</v>
    <v>a1xear</v>
    <v>268435456</v>
    <v>1</v>
    <v>Powered by Refinitiv</v>
    <v>0</v>
    <v>MOODY'S CORPORATION (XNYS:MCO)</v>
    <v>2</v>
    <v>3</v>
    <v>Finance</v>
    <v>4</v>
    <v>503.94499999999999</v>
    <v>360.05</v>
    <v>1.3129</v>
    <v>5.665</v>
    <v>1.2019E-2</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477.19</v>
    <v>Professional &amp; Commercial Services</v>
    <v>Stock</v>
    <v>45673.859382858594</v>
    <v>433</v>
    <v>466.95</v>
    <v>82049170000</v>
    <v>MOODY'S CORPORATION</v>
    <v>MOODY'S CORPORATION</v>
    <v>472.95</v>
    <v>42.7682</v>
    <v>471.35</v>
    <v>477.01499999999999</v>
    <v>181200000</v>
    <v>MCO</v>
    <v>MOODY'S CORPORATION (XNYS:MCO)</v>
    <v>315025</v>
    <v>556288</v>
    <v>2000</v>
  </rv>
  <rv s="2">
    <v>434</v>
  </rv>
  <rv s="0">
    <v>https://www.bing.com/financeapi/forcetrigger?t=a24bpr&amp;q=XNYS%3aGL&amp;form=skydnc</v>
    <v>Learn more on Bing</v>
  </rv>
  <rv s="1">
    <v>en-US</v>
    <v>a24bpr</v>
    <v>268435456</v>
    <v>1</v>
    <v>Powered by Refinitiv</v>
    <v>0</v>
    <v>GLOBE LIFE INC. (XNYS:GL)</v>
    <v>2</v>
    <v>3</v>
    <v>Finance</v>
    <v>4</v>
    <v>132</v>
    <v>38.950000000000003</v>
    <v>0.79579999999999995</v>
    <v>0.72</v>
    <v>6.1970000000000003E-3</v>
    <v>USD</v>
    <v>Globe Life Inc. is an insurance holding company. The Company's primary subsidiaries are Globe Life And Accident Insurance Company, American Income Life Insurance Company, Liberty National Life Insurance Company, Family Heritage Life Insurance Company of America, and United American Insurance Company. The Company offers Medicare Supplement and limited-benefit supplemental health insurance products that include accident, cancer, critical illness, heart, and intensive care products. These products are designed to supplement health coverage that applicants already own. Medicare Supplements are offered to enrollees in the traditional fee-for-service Medicare program. Medicare Supplement plans are standardized by federal regulation and are designed to pay deductibles and co-payments not paid by Medicare. It has four segments: life insurance, supplemental health insurance, annuities and investments. Life insurance segment’s products include traditional whole life and term life insurance.</v>
    <v>3636</v>
    <v>New York Stock Exchange</v>
    <v>XNYS</v>
    <v>XNYS</v>
    <v>3700 S Stonebridge Dr, MCKINNEY, TX, 75070-5934 US</v>
    <v>116.9</v>
    <v>Insurance</v>
    <v>Stock</v>
    <v>45673.859349339844</v>
    <v>436</v>
    <v>115.2503</v>
    <v>9437104000</v>
    <v>GLOBE LIFE INC.</v>
    <v>GLOBE LIFE INC.</v>
    <v>116.43</v>
    <v>9.8325999999999993</v>
    <v>116.18</v>
    <v>116.9</v>
    <v>83945060</v>
    <v>GL</v>
    <v>GLOBE LIFE INC. (XNYS:GL)</v>
    <v>201226</v>
    <v>766046</v>
    <v>1979</v>
  </rv>
  <rv s="2">
    <v>437</v>
  </rv>
  <rv s="0">
    <v>https://www.bing.com/financeapi/forcetrigger?t=a1nbbh&amp;q=XNYS%3aALLY&amp;form=skydnc</v>
    <v>Learn more on Bing</v>
  </rv>
  <rv s="1">
    <v>en-US</v>
    <v>a1nbbh</v>
    <v>268435456</v>
    <v>1</v>
    <v>Powered by Refinitiv</v>
    <v>0</v>
    <v>ALLY FINANCIAL INC. (XNYS:ALLY)</v>
    <v>2</v>
    <v>3</v>
    <v>Finance</v>
    <v>4</v>
    <v>45.46</v>
    <v>31.774999999999999</v>
    <v>1.4367000000000001</v>
    <v>0.1777</v>
    <v>4.7860000000000003E-3</v>
    <v>USD</v>
    <v>Ally Financial Inc. is a financial services company. The Company's segments include Automotive Finance operations, Insurance operations, Mortgage Finance operations, and Corporate Finance operations. The Automotive Finance operations segment is engaged in providing services, such as retail installment sales contracts, loans and operating leases, offering term loans to dealers, financing dealer floorplans and other lines of credit to dealers, and other services. Insurance operations is a complementary automotive-focused business offering both consumer finance protection and insurance products sold primarily through the automotive dealer channel, and commercial insurance products sold directly to dealers. The Mortgage Finance operations segment includes its direct-to-consumer Ally Home mortgage offering and bulk purchases of jumbo and LMI mortgage loans originated by third parties. The Corporate Finance operations segment provides senior secured asset-based and leveraged cash flow loans.</v>
    <v>11100</v>
    <v>New York Stock Exchange</v>
    <v>XNYS</v>
    <v>XNYS</v>
    <v>Ally Detroit Center, 500 Woodward Ave. Floor 10, DETROIT, MI, 48226 US</v>
    <v>37.524999999999999</v>
    <v>Banking Services</v>
    <v>Stock</v>
    <v>45673.859439941407</v>
    <v>439</v>
    <v>36.94</v>
    <v>10418200000</v>
    <v>ALLY FINANCIAL INC.</v>
    <v>ALLY FINANCIAL INC.</v>
    <v>37.07</v>
    <v>14.8485</v>
    <v>37.130000000000003</v>
    <v>37.307699999999997</v>
    <v>304714800</v>
    <v>ALLY</v>
    <v>ALLY FINANCIAL INC. (XNYS:ALLY)</v>
    <v>2268021</v>
    <v>2776469</v>
    <v>1997</v>
  </rv>
  <rv s="2">
    <v>440</v>
  </rv>
  <rv s="0">
    <v>https://www.bing.com/financeapi/forcetrigger?t=c2mtww&amp;q=XNAS%3aHOOD&amp;form=skydnc</v>
    <v>Learn more on Bing</v>
  </rv>
  <rv s="1">
    <v>en-US</v>
    <v>c2mtww</v>
    <v>268435456</v>
    <v>1</v>
    <v>Powered by Refinitiv</v>
    <v>0</v>
    <v>ROBINHOOD MARKETS, INC. (XNAS:HOOD)</v>
    <v>2</v>
    <v>3</v>
    <v>Finance</v>
    <v>4</v>
    <v>46.85</v>
    <v>10.38</v>
    <v>2.0333999999999999</v>
    <v>0.75</v>
    <v>1.6462000000000001E-2</v>
    <v>USD</v>
    <v>Robinhood Markets, Inc. provides financial services platform for everyone, regardless of their wealth, income, or background. It uses technology to provide access to the financial system. Its offerings include Brokerage, Robinhood Crypto, Custody, Robinhood Wallet, Robinhood Gold, and Robinhood Credit Card. Its Brokerage services include investing, options trading, fractional trading, recurring investment, access to investing on margin, fully paid securities lending, cash sweep, instant withdrawals, Robinhood retirement, 24-hour market, and IPO access and directed share program. It also commission-free cryptocurrency trading in the through Robinhood Crypto, LLC. It provides crypto recurring investments, allowing customers to automatically buy crypto, commission-free, on a schedule of their choice. It also holds settled cryptocurrencies in custody on behalf of customers in two types of wallets: hot wallets, which are managed online and cold wallets, which are managed entirely offline.</v>
    <v>2200</v>
    <v>Nasdaq Stock Market</v>
    <v>XNAS</v>
    <v>XNAS</v>
    <v>85 Willow Road, MENLO PARK, CA, 94025 US</v>
    <v>46.85</v>
    <v>Financial Technology (Fintech) &amp; Infrastructure</v>
    <v>Stock</v>
    <v>45673.859429988282</v>
    <v>442</v>
    <v>45.25</v>
    <v>40936914667</v>
    <v>ROBINHOOD MARKETS, INC.</v>
    <v>ROBINHOOD MARKETS, INC.</v>
    <v>45.61</v>
    <v>78.095299999999995</v>
    <v>45.56</v>
    <v>46.31</v>
    <v>883975700</v>
    <v>HOOD</v>
    <v>ROBINHOOD MARKETS, INC. (XNAS:HOOD)</v>
    <v>16068343</v>
    <v>21644404</v>
    <v>2013</v>
  </rv>
  <rv s="2">
    <v>443</v>
  </rv>
  <rv s="0">
    <v>https://www.bing.com/financeapi/forcetrigger?t=aqd1gh&amp;q=XWAR%3aPZU&amp;form=skydnc</v>
    <v>Learn more on Bing</v>
  </rv>
  <rv s="16">
    <v>en-US</v>
    <v>aqd1gh</v>
    <v>268435456</v>
    <v>1</v>
    <v>Powered by Refinitiv</v>
    <v>42</v>
    <v>PZU SA (XWAR:PZU)</v>
    <v>2</v>
    <v>43</v>
    <v>Finance</v>
    <v>44</v>
    <v>56.12</v>
    <v>39.15</v>
    <v>1.0113000000000001</v>
    <v>-0.01</v>
    <v>-1.2360000000000001E-3</v>
    <v>-2.0599999999999999E-4</v>
    <v>-0.06</v>
    <v>PLN</v>
    <v>Powszechny Zaklad Ubezpieczen SA (PZU SA) is a Poland-based joint stock company operating in the sectors of property and casualty insurance. PZU SA is the parent company for numerous entities comprising the PZU Group. The Company provides property and casualty insurance in terms of gross written premiums, with motor insurance for retail and corporate customers as its principal product. PZU Zycie provides life insurance in terms of gross written premiums with group and individual life insurance as its principal products. PTE PZU manages OFE PZU Zlota Jesien, an open pension fund. TFI PZU offers participation units in open investment funds, including specialized open funds; investment certificates in closed investment fund; investment plans; and pension schemes, including Employee Pension Schemes and Individual Pension Accounts. On September 15, 2014, the Company acquired 100% stake in Link4.</v>
    <v>38738</v>
    <v>Warsaw Stock Exchange</v>
    <v>XWAR</v>
    <v>XWAR</v>
    <v>Rondo Ignacego Daszynskiego 4, WARSZAWA, WOJ. MAZOWIECKIE, 00-843 PL</v>
    <v>48.72</v>
    <v>Insurance</v>
    <v>Stock</v>
    <v>45673.669756885938</v>
    <v>445</v>
    <v>48.38</v>
    <v>41924040000</v>
    <v>PZU SA</v>
    <v>PZU SA</v>
    <v>48.7</v>
    <v>7.7832999999999997</v>
    <v>48.55</v>
    <v>48.54</v>
    <v>48.48</v>
    <v>863523000</v>
    <v>PZU</v>
    <v>PZU SA (XWAR:PZU)</v>
    <v>1309693</v>
    <v>1906520</v>
    <v>2001</v>
  </rv>
  <rv s="2">
    <v>446</v>
  </rv>
  <rv s="0">
    <v>https://www.bing.com/financeapi/forcetrigger?t=b11i2w&amp;q=XWBO%3aCITI&amp;form=skydnc</v>
    <v>Learn more on Bing</v>
  </rv>
  <rv s="13">
    <v>en-US</v>
    <v>b11i2w</v>
    <v>268435456</v>
    <v>1</v>
    <v>Powered by Refinitiv</v>
    <v>32</v>
    <v>CITIGROUP INC. (XWBO:CITI)</v>
    <v>2</v>
    <v>45</v>
    <v>Finance</v>
    <v>15</v>
    <v>1.4115</v>
    <v>0.48</v>
    <v>6.3639999999999999E-3</v>
    <v>EUR</v>
    <v>Citigroup Inc. is a diversified financial services holding company. Its segments include Services, Markets, Banking, U.S. Personal Banking (USPB) and Wealth. Services segment includes treasury and trade solutions (TTS) and securities services. TTS provides an integrated suite of tailored cash management, trade and working capital solutions to multinational corporations, financial institutions and public sector organizations. Markets segment provides corporate, institutional and public sector clients around the world with a full range of sales and trading services across equities, foreign exchange, rates, spread products and commodities. Banking segment includes investment banking, which supports client capital-raising needs to help strengthen and grow their businesses. USPB segment includes branded cards and retail services, which have proprietary card portfolios and co-branded card portfolios. Wealth includes private bank, wealth at work and Citigold and provides financial services.</v>
    <v>229000</v>
    <v>Wiener Boerse</v>
    <v>XWBO</v>
    <v>XWBO</v>
    <v>388 Greenwich Street, 17th Floor, NEW YORK, NY, 10013 US</v>
    <v>76.45</v>
    <v>Investment Banking &amp; Investment Services</v>
    <v>Stock</v>
    <v>45673</v>
    <v>448</v>
    <v>75.900000000000006</v>
    <v>135036300000</v>
    <v>CITIGROUP INC.</v>
    <v>CITIGROUP INC.</v>
    <v>76.37</v>
    <v>13.2</v>
    <v>75.42</v>
    <v>75.900000000000006</v>
    <v>1891265000</v>
    <v>CITI</v>
    <v>CITIGROUP INC. (XWBO:CITI)</v>
    <v>255</v>
    <v>11278530</v>
    <v>1988</v>
  </rv>
  <rv s="2">
    <v>449</v>
  </rv>
  <rv s="8">
    <v>12</v>
    <v>Low</v>
    <v>0</v>
  </rv>
  <rv s="8">
    <v>12</v>
    <v>High</v>
    <v>0</v>
  </rv>
  <rv s="0">
    <v>https://www.bing.com/financeapi/forcetrigger?t=a1xwkr&amp;q=XNYS%3aMPW&amp;form=skydnc</v>
    <v>Learn more on Bing</v>
  </rv>
  <rv s="3">
    <v>en-US</v>
    <v>a1xwkr</v>
    <v>268435456</v>
    <v>1</v>
    <v>Powered by Refinitiv</v>
    <v>5</v>
    <v>MEDICAL PROPERTIES TRUST, INC. (XNYS:MPW)</v>
    <v>2</v>
    <v>6</v>
    <v>Finance</v>
    <v>4</v>
    <v>6.55</v>
    <v>2.92</v>
    <v>1.3374999999999999</v>
    <v>-0.13500000000000001</v>
    <v>-3.2688000000000002E-2</v>
    <v>USD</v>
    <v>Medical Properties Trust, Inc. is a self-advised real estate investment trust (REIT). The Company conducts all of its operations through its subsidiary, MPT Operating Partnership, L.P. (the Operating Partnership). It acquires and develops healthcare facilities and leases the facilities to healthcare operating companies under long-term net leases. It also makes mortgage loans to healthcare operators collateralized by their real estate assets. The Company selectively makes loans to certain of its operators through its taxable REIT subsidiaries (TRS). The Company has healthcare investments in the United States, Europe and South America. The Company owns hospital real estate with over 415 facilities in nine countries and across three continents. The Company's financing model facilitates acquisitions and recapitalizations and allows operators of hospitals to unlock the value of their real estate assets to fund facility improvements, technology upgrades and other investments in operations.</v>
    <v>121</v>
    <v>New York Stock Exchange</v>
    <v>XNYS</v>
    <v>XNYS</v>
    <v>1000 Urban Center Drive, Suite 501, BIRMINGHAM, AL, 35242 US</v>
    <v>4.1275000000000004</v>
    <v>Residential &amp; Commercial REIT</v>
    <v>Stock</v>
    <v>45673.859436874998</v>
    <v>453</v>
    <v>3.96</v>
    <v>2299532000</v>
    <v>MEDICAL PROPERTIES TRUST, INC.</v>
    <v>MEDICAL PROPERTIES TRUST, INC.</v>
    <v>4.12</v>
    <v>4.13</v>
    <v>3.9950000000000001</v>
    <v>600400000</v>
    <v>MPW</v>
    <v>MEDICAL PROPERTIES TRUST, INC. (XNYS:MPW)</v>
    <v>5837154</v>
    <v>14350107</v>
    <v>2003</v>
  </rv>
  <rv s="2">
    <v>454</v>
  </rv>
  <rv s="0">
    <v>https://www.bing.com/financeapi/forcetrigger?t=a1z11h&amp;q=XNYS%3aO&amp;form=skydnc</v>
    <v>Learn more on Bing</v>
  </rv>
  <rv s="1">
    <v>en-US</v>
    <v>a1z11h</v>
    <v>268435456</v>
    <v>1</v>
    <v>Powered by Refinitiv</v>
    <v>0</v>
    <v>REALTY INCOME CORPORATION (XNYS:O)</v>
    <v>2</v>
    <v>3</v>
    <v>Finance</v>
    <v>4</v>
    <v>64.88</v>
    <v>50.65</v>
    <v>1.0061</v>
    <v>1.3384</v>
    <v>2.5172E-2</v>
    <v>USD</v>
    <v>Realty Income Corporation is a real estate investment trust. The Company is engaged in acquiring and managing freestanding commercial properties that generate rental revenue under long-term net lease agreements with its commercial clients. It is engaged in a single business activity, which is the leasing of property to clients, generally on a net basis. That business activity spans various geographic boundaries and includes property types and clients engaged in various industries. The Company owns approximately 15,450 properties across 86 different industries leased to over 1,300 different clients throughout all 50 states, as well as Puerto Rico, the United Kingdom, Spain, Italy, Ireland, France, Germany and Portugal. Its property types include retail, industrial, gaming and others, such as agriculture and office. Its primary industry concentrations include grocery stores, convenience stores, dollar stores, drug stores, home improvement, restaurants-quick service and others.</v>
    <v>418</v>
    <v>New York Stock Exchange</v>
    <v>XNYS</v>
    <v>XNYS</v>
    <v>11995 El Camino Real, SAN DIEGO, CA, 92130 US</v>
    <v>54.508400000000002</v>
    <v>Residential &amp; Commercial REIT</v>
    <v>Stock</v>
    <v>45673.859448483592</v>
    <v>456</v>
    <v>53.1</v>
    <v>45222160000</v>
    <v>REALTY INCOME CORPORATION</v>
    <v>REALTY INCOME CORPORATION</v>
    <v>53.164999999999999</v>
    <v>50.592300000000002</v>
    <v>53.17</v>
    <v>54.508400000000002</v>
    <v>875211100</v>
    <v>O</v>
    <v>REALTY INCOME CORPORATION (XNYS:O)</v>
    <v>2993863</v>
    <v>5687157</v>
    <v>1997</v>
  </rv>
  <rv s="2">
    <v>457</v>
  </rv>
  <rv s="0">
    <v>https://www.bing.com/financeapi/forcetrigger?t=a1x5mw&amp;q=XNYS%3aLTC&amp;form=skydnc</v>
    <v>Learn more on Bing</v>
  </rv>
  <rv s="1">
    <v>en-US</v>
    <v>a1x5mw</v>
    <v>268435456</v>
    <v>1</v>
    <v>Powered by Refinitiv</v>
    <v>0</v>
    <v>LTC PROPERTIES, INC. (XNYS:LTC)</v>
    <v>2</v>
    <v>3</v>
    <v>Finance</v>
    <v>4</v>
    <v>39.89</v>
    <v>30.3</v>
    <v>0.93330000000000002</v>
    <v>0.47</v>
    <v>1.3691E-2</v>
    <v>USD</v>
    <v>LTC Properties, Inc. is a real estate investment trust (REIT). The Company invests in seniors housing and health care properties through sale-leasebacks, mortgage financing, joint ventures, construction financing and structured finance solutions including preferred equity, and mezzanine lending. It invests in various properties, including skilled nursing centers (SNF), which provides restorative, rehabilitative and nursing care; Assisted living facilities (ALF), which serves people who require assistance with activities of daily living; Independent living facilities (ILF), also known as retirement communities or senior apartments, offers a community and numerous levels of service, such as laundry, housekeeping, dining options/meal plans, exercise and wellness programs, transportation, social, cultural and recreational activities, on-site security, and others, and Memory care facilities (MC), offers specialized options for people with Alzheimer’s disease and other forms of dementia.</v>
    <v>23</v>
    <v>New York Stock Exchange</v>
    <v>XNYS</v>
    <v>XNYS</v>
    <v>3011 Townsgate Road, Suite 220, WESTLAKE VILLAGE, CA, 91361 US</v>
    <v>34.954999999999998</v>
    <v>Residential &amp; Commercial REIT</v>
    <v>Stock</v>
    <v>45673.859383124996</v>
    <v>459</v>
    <v>34.29</v>
    <v>1516235000</v>
    <v>LTC PROPERTIES, INC.</v>
    <v>LTC PROPERTIES, INC.</v>
    <v>34.475000000000001</v>
    <v>14.7448</v>
    <v>34.33</v>
    <v>34.799999999999997</v>
    <v>45260750</v>
    <v>LTC</v>
    <v>LTC PROPERTIES, INC. (XNYS:LTC)</v>
    <v>135722</v>
    <v>332777</v>
    <v>1992</v>
  </rv>
  <rv s="2">
    <v>460</v>
  </rv>
  <rv s="0">
    <v>https://www.bing.com/financeapi/forcetrigger?t=a1yih7&amp;q=XNYS%3aNHI&amp;form=skydnc</v>
    <v>Learn more on Bing</v>
  </rv>
  <rv s="1">
    <v>en-US</v>
    <v>a1yih7</v>
    <v>268435456</v>
    <v>1</v>
    <v>Powered by Refinitiv</v>
    <v>0</v>
    <v>NATIONAL HEALTH INVESTORS, INC. (XNYS:NHI)</v>
    <v>2</v>
    <v>3</v>
    <v>Finance</v>
    <v>4</v>
    <v>86.13</v>
    <v>51.59</v>
    <v>1.0909</v>
    <v>0.89</v>
    <v>1.3035000000000001E-2</v>
    <v>USD</v>
    <v>National Health Investors, Inc. is a real estate investment trust. The Company specializes in sale, leasebacks, joint-ventures, senior housing operating partnerships, and mortgage and mezzanine financing of need-driven and discretionary senior housing and medical investments. The Company operates through two segments: Real Estate Investments and Senior Housing Operating Portfolio. The Real Estate Investments segment consists of real estate investments and lease, mortgage, and other notes receivables in independent living facilities, assisted living facilities, entrance-fee communities, senior living campuses, skilled nursing facilities and a hospital. It has 163 healthcare real estate properties located in 31 states and leased primarily pursuant to triple-net leases to 25 tenants. The SHOP segment is comprised of two ventures that own the operations of independent living facilities. The SHOP segment has 15 properties located in eight states with a combined 1,733 units.</v>
    <v>26</v>
    <v>New York Stock Exchange</v>
    <v>XNYS</v>
    <v>XNYS</v>
    <v>222 Robert Rose Dr, MURFREESBORO, TN, 37129 US</v>
    <v>69.17</v>
    <v>Residential &amp; Commercial REIT</v>
    <v>Stock</v>
    <v>45673.859404212497</v>
    <v>462</v>
    <v>68.033699999999996</v>
    <v>3007849000</v>
    <v>NATIONAL HEALTH INVESTORS, INC.</v>
    <v>NATIONAL HEALTH INVESTORS, INC.</v>
    <v>68.37</v>
    <v>23.4893</v>
    <v>68.28</v>
    <v>69.17</v>
    <v>45422060</v>
    <v>NHI</v>
    <v>NATIONAL HEALTH INVESTORS, INC. (XNYS:NHI)</v>
    <v>68004</v>
    <v>265286</v>
    <v>1991</v>
  </rv>
  <rv s="2">
    <v>463</v>
  </rv>
  <rv s="0">
    <v>https://www.bing.com/financeapi/forcetrigger?t=a1qhhw&amp;q=XNYS%3aCTRE&amp;form=skydnc</v>
    <v>Learn more on Bing</v>
  </rv>
  <rv s="1">
    <v>en-US</v>
    <v>a1qhhw</v>
    <v>268435456</v>
    <v>1</v>
    <v>Powered by Refinitiv</v>
    <v>0</v>
    <v>CARETRUST REIT, INC. (XNYS:CTRE)</v>
    <v>2</v>
    <v>3</v>
    <v>Finance</v>
    <v>4</v>
    <v>33.15</v>
    <v>20.100000000000001</v>
    <v>1.1254999999999999</v>
    <v>0.24</v>
    <v>8.9420000000000003E-3</v>
    <v>USD</v>
    <v>CareTrust REIT, Inc. is a self-administered real estate investment trust (REIT). The Company is engaged in the ownership, acquisition, development and leasing of skilled nursing, seniors housing and other healthcare-related properties. It has a portfolio of long-term net-leased properties, and a portfolio of operators leasing them. The Company owns, directly or indirectly through joint ventures, and leases to independent operators skilled nursing facilities (SNFs), multiservice campuses, assisted living facilities (ALFs) and independent living facilities (ILFs) consisting of operational beds and units located in 30 states with the highest concentration of properties by rental income located in California and Texas. Its facilities include Camarillo, San Juan Capistrano, Barton Creek, Carlsbad, El Centro Post-Acute Care, Rancho Mirage, The Orchards of Cascadia, Weiser Care of Cascadia, Wellspring Health and Rehabilitation of Cascadia, and others.</v>
    <v>17</v>
    <v>New York Stock Exchange</v>
    <v>XNYS</v>
    <v>XNYS</v>
    <v>905 Calle Amanecer, Suite 300, SAN CLEMENTE, CA, 92673 US</v>
    <v>27.08</v>
    <v>Residential &amp; Commercial REIT</v>
    <v>Stock</v>
    <v>45673.859409305471</v>
    <v>465</v>
    <v>26.78</v>
    <v>4876774000</v>
    <v>CARETRUST REIT, INC.</v>
    <v>CARETRUST REIT, INC.</v>
    <v>27.03</v>
    <v>37.944899999999997</v>
    <v>26.84</v>
    <v>27.08</v>
    <v>186992900</v>
    <v>CTRE</v>
    <v>CARETRUST REIT, INC. (XNYS:CTRE)</v>
    <v>385885</v>
    <v>2359880</v>
    <v>2013</v>
  </rv>
  <rv s="2">
    <v>466</v>
  </rv>
  <rv s="0">
    <v>https://www.bing.com/financeapi/forcetrigger?t=a238oc&amp;q=XNAS%3aDHC&amp;form=skydnc</v>
    <v>Learn more on Bing</v>
  </rv>
  <rv s="1">
    <v>en-US</v>
    <v>a238oc</v>
    <v>268435456</v>
    <v>1</v>
    <v>Powered by Refinitiv</v>
    <v>0</v>
    <v>DIVERSIFIED HEALTHCARE TRUST (XNAS:DHC)</v>
    <v>2</v>
    <v>3</v>
    <v>Finance</v>
    <v>4</v>
    <v>4.24</v>
    <v>2.0049999999999999</v>
    <v>2.1671</v>
    <v>-2.5000000000000001E-2</v>
    <v>-1.2019E-2</v>
    <v>USD</v>
    <v>Diversified Healthcare Trust is a real estate investment trust (REIT). The Company owns medical office and life science properties, senior living communities, and other healthcare related properties throughout the United States. The Company's segments include Office Portfolio and SHOP. Its Office Portfolio segment consists of medical office properties leased to medical providers and other medical related businesses, as well as life science properties leased to biotech laboratories and other similar tenants. Its SHOP segment consists of managed senior living communities that provide short-term and long-term residential living and, in some instances, care and other services for residents where it pays fees to managers. Its portfolio of medical office and life science properties, or its Office Portfolio, consists of commercial properties constructed for use or operated as medical office space for physicians and other healthcare personnel and other businesses in medical related fields.</v>
    <v>0</v>
    <v>Nasdaq Stock Market</v>
    <v>XNAS</v>
    <v>XNAS</v>
    <v>C/O The Rmr Group, Two Newton Pl., 255 Wash. St., Ste. 300, NEWTON, MA, 02458 US</v>
    <v>2.1</v>
    <v>Residential &amp; Commercial REIT</v>
    <v>Stock</v>
    <v>45673.859387140626</v>
    <v>468</v>
    <v>2.02</v>
    <v>495820947</v>
    <v>DIVERSIFIED HEALTHCARE TRUST</v>
    <v>DIVERSIFIED HEALTHCARE TRUST</v>
    <v>2.06</v>
    <v>0</v>
    <v>2.08</v>
    <v>2.0550000000000002</v>
    <v>241275400</v>
    <v>DHC</v>
    <v>DIVERSIFIED HEALTHCARE TRUST (XNAS:DHC)</v>
    <v>680465</v>
    <v>1050656</v>
    <v>1998</v>
  </rv>
  <rv s="2">
    <v>469</v>
  </rv>
  <rv s="0">
    <v>https://www.bing.com/financeapi/forcetrigger?t=a22i27&amp;q=XNAS%3aSBAC&amp;form=skydnc</v>
    <v>Learn more on Bing</v>
  </rv>
  <rv s="1">
    <v>en-US</v>
    <v>a22i27</v>
    <v>268435456</v>
    <v>1</v>
    <v>Powered by Refinitiv</v>
    <v>0</v>
    <v>SBA Communications Corporation (XNAS:SBAC)</v>
    <v>2</v>
    <v>3</v>
    <v>Finance</v>
    <v>4</v>
    <v>252.64</v>
    <v>183.64</v>
    <v>0.6855</v>
    <v>6.8</v>
    <v>3.4478000000000002E-2</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17,487 sites in the United States and its territories. The International Site Leasing segment owns and operates approximately 22,131 towers in 14 international markets throughout South America, Central America, Canada, South Africa, the Philippines, and Tanzania.</v>
    <v>1787</v>
    <v>Nasdaq Stock Market</v>
    <v>XNAS</v>
    <v>XNAS</v>
    <v>8051 Congress Avenue, BOCA RATON, FL, 33487 US</v>
    <v>204.11</v>
    <v>Residential &amp; Commercial REIT</v>
    <v>Stock</v>
    <v>45673.859427626565</v>
    <v>471</v>
    <v>197.88</v>
    <v>21206690000</v>
    <v>SBA Communications Corporation</v>
    <v>SBA Communications Corporation</v>
    <v>197.88</v>
    <v>31.112100000000002</v>
    <v>197.23</v>
    <v>204.03</v>
    <v>107522600</v>
    <v>SBAC</v>
    <v>SBA Communications Corporation (XNAS:SBAC)</v>
    <v>444124</v>
    <v>919542</v>
    <v>2016</v>
  </rv>
  <rv s="2">
    <v>472</v>
  </rv>
  <rv s="0">
    <v>https://www.bing.com/financeapi/forcetrigger?t=a1uo77&amp;q=XNYS%3aHHC&amp;form=skydnc</v>
    <v>Learn more on Bing</v>
  </rv>
  <rv s="1">
    <v>en-US</v>
    <v>a1uo77</v>
    <v>268435456</v>
    <v>1</v>
    <v>Powered by Refinitiv</v>
    <v>0</v>
    <v>HOWARD HUGHES HOLDINGS INC. (XNYS:HHH)</v>
    <v>2</v>
    <v>3</v>
    <v>Finance</v>
    <v>4</v>
    <v>87.769900000000007</v>
    <v>56.215800000000002</v>
    <v>1.4923999999999999</v>
    <v>-0.18</v>
    <v>-2.3140000000000001E-3</v>
    <v>USD</v>
    <v>Howard Hughes Holdings Inc. owns, manages, and develops commercial, residential, and mixed-use real estate throughout the United States. The Company operates through four segments: Operating Assets, master planned communities (MPCs), Strategic Developments, and Seaport. Its Operating Assets segment owns a variety of asset types including approximately 8.8 million square feet of retail and office properties, 5,587 wholly and partially owned multi-family units, and wholly and partially owned other properties and investments. The MPC segment plans, develops, and manages small cities and large-scale, mixed-use communities in the market. Its MPC segment includes the development and sale of residential and commercial land, primarily in large-scale, long-term projects. The Strategic Developments segment consists of commercial properties. The Seaport segment is a multiblock district under private management by a single owner in New York City.</v>
    <v>608</v>
    <v>New York Stock Exchange</v>
    <v>XNYS</v>
    <v>XNYS</v>
    <v>9950 Woodloch Forest Drive, 11Th Floor, THE WOODLANDS, TX, 77380 US</v>
    <v>78.19</v>
    <v>Real Estate Operations</v>
    <v>Stock</v>
    <v>45673.85938966406</v>
    <v>474</v>
    <v>77.39</v>
    <v>3598871000</v>
    <v>HOWARD HUGHES HOLDINGS INC.</v>
    <v>HOWARD HUGHES HOLDINGS INC.</v>
    <v>78.05</v>
    <v>38.826099999999997</v>
    <v>77.78</v>
    <v>77.599999999999994</v>
    <v>50137510</v>
    <v>HHH</v>
    <v>HOWARD HUGHES HOLDINGS INC. (XNYS:HHH)</v>
    <v>174761</v>
    <v>319180</v>
    <v>2023</v>
  </rv>
  <rv s="2">
    <v>475</v>
  </rv>
  <rv s="0">
    <v>https://www.bing.com/financeapi/forcetrigger?t=aqbrar&amp;q=XWAR%3aBDX&amp;form=skydnc</v>
    <v>Learn more on Bing</v>
  </rv>
  <rv s="1">
    <v>en-US</v>
    <v>aqbrar</v>
    <v>268435456</v>
    <v>1</v>
    <v>Powered by Refinitiv</v>
    <v>0</v>
    <v>Budimex SA (XWAR:BDX)</v>
    <v>2</v>
    <v>22</v>
    <v>Finance</v>
    <v>23</v>
    <v>813</v>
    <v>438.8</v>
    <v>0.74680000000000002</v>
    <v>-3</v>
    <v>-6.502E-3</v>
    <v>PLN</v>
    <v>Budimex SA is a Poland-based construction company. It operates as a general contractor, subcontractor and developer. Its main activities consist of the construction of roads, including highways, express roads and by-passes; construction of bridges and airports; the design, development, construction and maintenance of industrial plants, sewage treatment plants, chemical treatment plants and other environmental facilities; the construction of public and commercial facilities, and development of residential property. It is also involved in the production and assembly of various steel constructions, including gangways, frameworks, industrial and sports halls, storage umbrella roofs and hangars, cylinder and sphere-shaped tanks, boilers and high-pressure pipelines, cable railways, masts and telecommunication towers and other.</v>
    <v>7337</v>
    <v>Warsaw Stock Exchange</v>
    <v>XWAR</v>
    <v>XWAR</v>
    <v>ul. Siedmiogrodzka 9, WARSZAWA, WOJ. MAZOWIECKIE, 01-204 PL</v>
    <v>463.8</v>
    <v>Construction &amp; Engineering</v>
    <v>Stock</v>
    <v>45673.668779698441</v>
    <v>477</v>
    <v>454.4</v>
    <v>11779590000</v>
    <v>Budimex SA</v>
    <v>Budimex SA</v>
    <v>463.8</v>
    <v>15.981199999999999</v>
    <v>461.4</v>
    <v>458.4</v>
    <v>25530100</v>
    <v>BDX</v>
    <v>Budimex SA (XWAR:BDX)</v>
    <v>33352</v>
    <v>35760</v>
    <v>2001</v>
  </rv>
  <rv s="2">
    <v>478</v>
  </rv>
  <rv s="0">
    <v>https://www.bing.com/financeapi/forcetrigger?t=a25g5r&amp;q=XNYS%3aVNO&amp;form=skydnc</v>
    <v>Learn more on Bing</v>
  </rv>
  <rv s="3">
    <v>en-US</v>
    <v>a25g5r</v>
    <v>268435456</v>
    <v>1</v>
    <v>Powered by Refinitiv</v>
    <v>5</v>
    <v>VORNADO REALTY TRUST (XNYS:VNO)</v>
    <v>2</v>
    <v>6</v>
    <v>Finance</v>
    <v>4</v>
    <v>46.63</v>
    <v>22.42</v>
    <v>1.6189</v>
    <v>0.05</v>
    <v>1.2210000000000001E-3</v>
    <v>USD</v>
    <v>Vornado Realty Trust is a fully-integrated real estate investment trust (REIT). The Company conducts its business through, and substantially all its interests in properties are held by, Vornado Realty L.P. Its portfolio is concentrated on premier office and high street retail properties in New York City. Its segments include New York and Other. Its New York segment consisted of 26.7 million square feet in 60 properties. The 26.7 million square feet comprises 20.4 million square feet of Manhattan office in 30 of the properties, 2.4 million square feet of Manhattan street retail in 50 of the properties, 1,662 units in five residential properties, and its 32.4% interest in Alexander’s, which owns five properties in the greater New York metropolitan area. It also includes nine garages totaling 1.6 million square feet (4,685 spaces). Its Real Estate and Investments consists of 3.7 million square foot THE MART in Chicago, a three-building office complex in San Francisco’s financial district.</v>
    <v>2935</v>
    <v>New York Stock Exchange</v>
    <v>XNYS</v>
    <v>XNYS</v>
    <v>888 7th Ave, NEW YORK, NY, 10019 US</v>
    <v>41.54</v>
    <v>Residential &amp; Commercial REIT</v>
    <v>Stock</v>
    <v>45673.859467025002</v>
    <v>480</v>
    <v>40.770000000000003</v>
    <v>7191578000</v>
    <v>VORNADO REALTY TRUST</v>
    <v>VORNADO REALTY TRUST</v>
    <v>41.18</v>
    <v>40.950000000000003</v>
    <v>41</v>
    <v>190505400</v>
    <v>VNO</v>
    <v>VORNADO REALTY TRUST (XNYS:VNO)</v>
    <v>357867</v>
    <v>1373794</v>
    <v>1993</v>
  </rv>
  <rv s="2">
    <v>481</v>
  </rv>
  <rv s="0">
    <v>https://www.bing.com/financeapi/forcetrigger?t=a1zqnm&amp;q=XNYS%3aPFE&amp;form=skydnc</v>
    <v>Learn more on Bing</v>
  </rv>
  <rv s="3">
    <v>en-US</v>
    <v>a1zqnm</v>
    <v>268435456</v>
    <v>1</v>
    <v>Powered by Refinitiv</v>
    <v>5</v>
    <v>PFIZER INC. (XNYS:PFE)</v>
    <v>2</v>
    <v>6</v>
    <v>Finance</v>
    <v>4</v>
    <v>31.54</v>
    <v>24.48</v>
    <v>0.60729999999999995</v>
    <v>0.3014</v>
    <v>1.1495E-2</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26.535</v>
    <v>Pharmaceuticals</v>
    <v>Stock</v>
    <v>45673.859462835157</v>
    <v>483</v>
    <v>25.965</v>
    <v>151422000000</v>
    <v>PFIZER INC.</v>
    <v>PFIZER INC.</v>
    <v>26.06</v>
    <v>26.22</v>
    <v>26.5214</v>
    <v>5666990000</v>
    <v>PFE</v>
    <v>PFIZER INC. (XNYS:PFE)</v>
    <v>22690006</v>
    <v>39976472</v>
    <v>1942</v>
  </rv>
  <rv s="2">
    <v>484</v>
  </rv>
  <rv s="0">
    <v>https://www.bing.com/financeapi/forcetrigger?t=bvs1u2&amp;q=XNAS%3aGRAL&amp;form=skydnc</v>
    <v>Learn more on Bing</v>
  </rv>
  <rv s="17">
    <v>en-US</v>
    <v>bvs1u2</v>
    <v>268435456</v>
    <v>1</v>
    <v>Powered by Refinitiv</v>
    <v>46</v>
    <v>GRAIL, INC. (XNAS:GRAL)</v>
    <v>2</v>
    <v>47</v>
    <v>Finance</v>
    <v>4</v>
    <v>24.92</v>
    <v>12.33</v>
    <v>2.585</v>
    <v>-0.28999999999999998</v>
    <v>-1.6496E-2</v>
    <v>USD</v>
    <v>GRAIL Inc. is a healthcare company. The Company focuses on developing new technologies for early cancer detection. The Company’s Galleri test is a multi-cancer early detection (MCED) test that can help screen for many of the cancers that don’t have recommended screening. Galleri test screens for a signal shared by multiple cancers that would otherwise go unnoticed. If a cancer signal is detected, Galleri predicts the tissue type or organ associated with the cancer signal. If a cancer signal is detected, Galleri predicts the tissue type or organ associated with the cancer signal to help guide follow-up diagnostic testing which may include lab work or imaging to confirm cancer. The Galleri test looks for cell-free deoxyribonucleic acid (DNA) and identifies whether it comes from healthy or cancer cells. Its multi-cancer early detection (MCED) blood tests analyze DNA that has been shed into the bloodstream by all cells growing in the body, including cancer cells.</v>
    <v>Nasdaq Stock Market</v>
    <v>XNAS</v>
    <v>XNAS</v>
    <v>1525 O'Brien Drive, MENLO PARK, CA, 94025 US</v>
    <v>18.68</v>
    <v>Stock</v>
    <v>45673.859434073434</v>
    <v>486</v>
    <v>16.559999999999999</v>
    <v>GRAIL, INC.</v>
    <v>GRAIL, INC.</v>
    <v>17.75</v>
    <v>0</v>
    <v>17.579999999999998</v>
    <v>17.29</v>
    <v>GRAL</v>
    <v>GRAIL, INC. (XNAS:GRAL)</v>
    <v>848552</v>
    <v>958293</v>
  </rv>
  <rv s="2">
    <v>487</v>
  </rv>
  <rv s="0">
    <v>https://www.bing.com/financeapi/forcetrigger?t=a21dur&amp;q=XNAS%3aSAVA&amp;form=skydnc</v>
    <v>Learn more on Bing</v>
  </rv>
  <rv s="1">
    <v>en-US</v>
    <v>a21dur</v>
    <v>268435456</v>
    <v>1</v>
    <v>Powered by Refinitiv</v>
    <v>0</v>
    <v>CASSAVA SCIENCES, INC. (XNAS:SAVA)</v>
    <v>2</v>
    <v>3</v>
    <v>Finance</v>
    <v>4</v>
    <v>42.2</v>
    <v>2.23</v>
    <v>-0.95540000000000003</v>
    <v>-0.03</v>
    <v>-1.1049999999999999E-2</v>
    <v>USD</v>
    <v>Cassava Sciences, Inc. is a clinical-stage biopharmaceutical company focused on neuroscience. The Company's science is based on stabilizing, but not removing, a critical protein in the Alzheimer’s brain. Its scientific approach for the treatment of Alzheimer's disease seeks to simultaneously suppress both neurodegeneration and neuroinflammation. It has two biopharmaceutical assets under development: Simufilam and SavaDx. Simufilam, its lead therapeutic product candidate, is an oral treatment for Alzheimer’s disease dementia. Simufilam targets an altered form of a protein called filamin A (FLNA) in the Alzheimer’s brain. It is conducting two randomized placebo-controlled Phase III clinical trials of oral simufilam in patients with Alzheimer’s disease dementia. SavaDx, its lead investigational diagnostic product candidate, is a way to detect the presence of Alzheimer’s disease from a small sample of blood. SavaDx is a research-use only, non-safety related exploratory biomarker.</v>
    <v>29</v>
    <v>Nasdaq Stock Market</v>
    <v>XNAS</v>
    <v>XNAS</v>
    <v>6801 N. Capital of Texas Highway, Building 1, AUSTIN, TX, 78731 US</v>
    <v>2.74</v>
    <v>Biotechnology &amp; Medical Research</v>
    <v>Stock</v>
    <v>45673.859073402346</v>
    <v>489</v>
    <v>2.645</v>
    <v>135772600</v>
    <v>CASSAVA SCIENCES, INC.</v>
    <v>CASSAVA SCIENCES, INC.</v>
    <v>2.71</v>
    <v>0</v>
    <v>2.7149999999999999</v>
    <v>2.6850000000000001</v>
    <v>47976170</v>
    <v>SAVA</v>
    <v>CASSAVA SCIENCES, INC. (XNAS:SAVA)</v>
    <v>951255</v>
    <v>3488554</v>
    <v>1998</v>
  </rv>
  <rv s="2">
    <v>490</v>
  </rv>
  <rv s="0">
    <v>https://www.bing.com/financeapi/forcetrigger?t=aqcrvh&amp;q=XWAR%3aNEU&amp;form=skydnc</v>
    <v>Learn more on Bing</v>
  </rv>
  <rv s="1">
    <v>en-US</v>
    <v>aqcrvh</v>
    <v>268435456</v>
    <v>1</v>
    <v>Powered by Refinitiv</v>
    <v>0</v>
    <v>NEUCA SA (XWAR:NEU)</v>
    <v>2</v>
    <v>22</v>
    <v>Finance</v>
    <v>23</v>
    <v>969</v>
    <v>730</v>
    <v>0.57240000000000002</v>
    <v>-11</v>
    <v>-1.2821000000000001E-2</v>
    <v>PLN</v>
    <v>Neuca SA is a Poland-based company, which operates in the healthcare market. The Company is mainly involved in the distribution of drugs to pharmacies. It also operates in other sectors of the health market, such as production of drugs, supplements and cosmetics under its own brand, clinical trials, telemedicine, Information Technology (IT) solutions and e-commerce in the health care industry.</v>
    <v>5189</v>
    <v>Warsaw Stock Exchange</v>
    <v>XWAR</v>
    <v>XWAR</v>
    <v>ul. Forteczna 35-37, TORUN, WOJ. KUJAWSKO - POMORSKIE, 87-100 PL</v>
    <v>860</v>
    <v>Pharmaceuticals</v>
    <v>Stock</v>
    <v>45673.666666943747</v>
    <v>492</v>
    <v>847</v>
    <v>3792316000</v>
    <v>NEUCA SA</v>
    <v>NEUCA SA</v>
    <v>860</v>
    <v>23.382200000000001</v>
    <v>858</v>
    <v>847</v>
    <v>4419950</v>
    <v>NEU</v>
    <v>NEUCA SA (XWAR:NEU)</v>
    <v>243</v>
    <v>930</v>
    <v>2001</v>
  </rv>
  <rv s="2">
    <v>493</v>
  </rv>
  <rv s="0">
    <v>https://www.bing.com/financeapi/forcetrigger?t=a1vb5r&amp;q=XNAS%3aIDXX&amp;form=skydnc</v>
    <v>Learn more on Bing</v>
  </rv>
  <rv s="1">
    <v>en-US</v>
    <v>a1vb5r</v>
    <v>268435456</v>
    <v>1</v>
    <v>Powered by Refinitiv</v>
    <v>0</v>
    <v>IDEXX LABORATORIES, INC. (XNAS:IDXX)</v>
    <v>2</v>
    <v>3</v>
    <v>Finance</v>
    <v>4</v>
    <v>583.39</v>
    <v>398.5</v>
    <v>1.3623000000000001</v>
    <v>4.6900000000000004</v>
    <v>1.1089999999999999E-2</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428.22</v>
    <v>Healthcare Equipment &amp; Supplies</v>
    <v>Stock</v>
    <v>45673.859437048435</v>
    <v>495</v>
    <v>416.33</v>
    <v>35014699462</v>
    <v>IDEXX LABORATORIES, INC.</v>
    <v>IDEXX LABORATORIES, INC.</v>
    <v>422.71</v>
    <v>40.804600000000001</v>
    <v>422.92</v>
    <v>427.61</v>
    <v>81884660</v>
    <v>IDXX</v>
    <v>IDEXX LABORATORIES, INC. (XNAS:IDXX)</v>
    <v>233612</v>
    <v>532501</v>
    <v>1983</v>
  </rv>
  <rv s="2">
    <v>496</v>
  </rv>
  <rv s="18">
    <v>en-US</v>
    <v>c9t5im</v>
    <v>268435456</v>
    <v>1</v>
    <v>Powered by Refinitiv</v>
    <v>48</v>
    <v>MONOGRAM TECHNOLOGIES INC. (XNAS:MGRM)</v>
    <v>49</v>
    <v>3</v>
    <v>Finance</v>
    <v>4</v>
    <v>4.9000000000000004</v>
    <v>1.53</v>
    <v>2.1080000000000001</v>
    <v>3.0099999999999998E-2</v>
    <v>1.2285999999999998E-2</v>
    <v>USD</v>
    <v>Monogram Technologies Inc., formerly Monogram Orthopaedics Inc., is an artificial intelligence (AI)-driven robotics company focused on improving human health, with an initial focus on orthopedic surgery. The Company is developing a product solution architecture to enable patient-optimized orthopedic implants at scale by combining three-dimensional (3D) printing, advanced machine vision, AI and robotics. Its mBos precision robotic surgical system is designed to autonomously execute optimized paths for high-precision insertion of its mPress press-fit implants. The Company intends to produce and market robotic surgical equipment and related software, orthopedic implants, tissue ablation tools, navigation consumables, and other miscellaneous instrumentation necessary for reconstructive joint replacement procedures. The Company is also exploring other clinical and commercial applications for the mBos with mVision navigation.</v>
    <v>28</v>
    <v>Nasdaq Stock Market</v>
    <v>XNAS</v>
    <v>XNAS</v>
    <v>53 BRIDGE STREET UNIT 507, BROOKLYN, NY, 11201 US</v>
    <v>2.58</v>
    <v>Healthcare Equipment &amp; Supplies</v>
    <v>Stock</v>
    <v>45673.858676099218</v>
    <v>2.4300000000000002</v>
    <v>85780650</v>
    <v>MONOGRAM TECHNOLOGIES INC.</v>
    <v>MONOGRAM TECHNOLOGIES INC.</v>
    <v>2.4300000000000002</v>
    <v>0</v>
    <v>2.4500000000000002</v>
    <v>2.4801000000000002</v>
    <v>34312260</v>
    <v>MGRM</v>
    <v>MONOGRAM TECHNOLOGIES INC. (XNAS:MGRM)</v>
    <v>35255</v>
    <v>78247</v>
    <v>2016</v>
  </rv>
  <rv s="2">
    <v>498</v>
  </rv>
  <rv s="0">
    <v>https://www.bing.com/financeapi/forcetrigger?t=aqciz2&amp;q=XWAR%3aKTY&amp;form=skydnc</v>
    <v>Learn more on Bing</v>
  </rv>
  <rv s="1">
    <v>en-US</v>
    <v>aqciz2</v>
    <v>268435456</v>
    <v>1</v>
    <v>Powered by Refinitiv</v>
    <v>0</v>
    <v>Grupa Kety SA (XWAR:KTY)</v>
    <v>2</v>
    <v>22</v>
    <v>Finance</v>
    <v>23</v>
    <v>918</v>
    <v>652</v>
    <v>0.70299999999999996</v>
    <v>-3.5</v>
    <v>-4.9959999999999996E-3</v>
    <v>PLN</v>
    <v>Grupa Kety SA is a Poland-based company that is principally engaged in the aluminum industry. The Company’s activities are divided into following segments: Extruded Product, Aluminum Systems, Constructional Accessories, Constructional Service, Transport Systems and Flexible Packaging. The Company’s offer includes aluminum profiles, components, extrusions, multi-layer packaging made of aluminum foil and polypropylene, polyethylene and polyester films and paper, building fittings and system accessories, and car bodies for utility cars, among others. It also provides assembly of aluminum facades. On May 21, 2014, the Company established new wholly owned subsidiary, Grupa Kety Italia srl.</v>
    <v>5446</v>
    <v>Warsaw Stock Exchange</v>
    <v>XWAR</v>
    <v>XWAR</v>
    <v>ul. Kosciuszki 111, KETY, WOJ. MALOPOLSKIE, 32-650 PL</v>
    <v>703.5</v>
    <v>Metals &amp; Mining</v>
    <v>Stock</v>
    <v>45673.667025381248</v>
    <v>500</v>
    <v>691</v>
    <v>6759932000</v>
    <v>Grupa Kety SA</v>
    <v>Grupa Kety SA</v>
    <v>703.5</v>
    <v>12.4114</v>
    <v>700.5</v>
    <v>697</v>
    <v>9650150</v>
    <v>KTY</v>
    <v>Grupa Kety SA (XWAR:KTY)</v>
    <v>10482</v>
    <v>16400</v>
    <v>2002</v>
  </rv>
  <rv s="2">
    <v>501</v>
  </rv>
  <rv s="0">
    <v>https://www.bing.com/financeapi/forcetrigger?t=an33r7&amp;q=XSWX%3aRIO&amp;form=skydnc</v>
    <v>Learn more on Bing</v>
  </rv>
  <rv s="19">
    <v>en-US</v>
    <v>an33r7</v>
    <v>268435456</v>
    <v>1</v>
    <v>Powered by Refinitiv</v>
    <v>50</v>
    <v>RIO TINTO LIMITED (XSWX:RIO)</v>
    <v>2</v>
    <v>51</v>
    <v>Finance</v>
    <v>52</v>
    <v>68.763000000000005</v>
    <v>68.763000000000005</v>
    <v>0.49530000000000002</v>
    <v>CHF</v>
    <v>Rio Tinto Limited is a mining and metals company. It operates in 35 countries and produces iron ore, copper, aluminum, critical minerals and other materials needed for the global energy transition. Its segments include Iron Ore, Aluminum, Copper, and Minerals. Iron Ore segment includes iron ore mining and salt and gypsum production in Western Australia. Its iron ore operations in the Pilbara comprise an integrated network of 17 iron ore mines and four independent port terminals. Aluminum segment includes bauxite mining, alumina refining, and aluminum smelting and recycling. Copper segment includes mining and refining of copper, gold, silver, molybdenum, other by-products and licensing of extraction technologies. Minerals segment includes mining and processing of borates, titanium dioxide feedstock and iron concentrate and pellets from the iron ore company of Canada. It also includes diamond mining, sorting and marketing and development projects for battery materials, such as lithium.</v>
    <v>57174</v>
    <v>SIX Swiss Exchange</v>
    <v>XSWX</v>
    <v>XSWX</v>
    <v>Level 7, 360 Collins Street, MELBOURNE, VICTORIA, 3000 AU</v>
    <v>Metals &amp; Mining</v>
    <v>Stock</v>
    <v>43640.204861111109</v>
    <v>503</v>
    <v>RIO TINTO LIMITED</v>
    <v>RIO TINTO LIMITED</v>
    <v>11.6723</v>
    <v>71.33</v>
    <v>1624138000</v>
    <v>RIO</v>
    <v>RIO TINTO LIMITED (XSWX:RIO)</v>
    <v>732210</v>
    <v>1959</v>
  </rv>
  <rv s="2">
    <v>504</v>
  </rv>
  <rv s="0">
    <v>https://www.bing.com/financeapi/forcetrigger?t=a1ptbh&amp;q=XNYS%3aCLF&amp;form=skydnc</v>
    <v>Learn more on Bing</v>
  </rv>
  <rv s="3">
    <v>en-US</v>
    <v>a1ptbh</v>
    <v>268435456</v>
    <v>1</v>
    <v>Powered by Refinitiv</v>
    <v>5</v>
    <v>CLEVELAND-CLIFFS INC. (XNYS:CLF)</v>
    <v>2</v>
    <v>6</v>
    <v>Finance</v>
    <v>4</v>
    <v>22.97</v>
    <v>8.99</v>
    <v>1.9387000000000001</v>
    <v>0.21</v>
    <v>2.0508000000000002E-2</v>
    <v>USD</v>
    <v>Cleveland-Cliffs Inc. is a flat-rolled steel producer and engaged in manufacturing iron ore pellets in North America. The Company is vertically integrated from mined raw materials, direct reduced iron, and ferrous scrap to primary steelmaking and downstream finishing, stamping, tooling, and tubing. It offers advanced high-strength steels (AHSS), hot-dipped galvanized, aluminized, galvalume, electrogalvanized, galvanneal, hot-rolled coil (HRC), cold-rolled coil, plate, tinplate, grain oriented electrical steel (GOES), non-oriented electrical steel (NOES), stainless steels, tool and die, stamped components, rail, slab and cast ingot. Its tubular components and tooling and stamping segments provide carbon and stainless steel tubing products, advanced-engineered solutions, tool design and build, hot and cold stamped steel components and complex assemblies. It serves various markets, such as automotive, infrastructure and manufacturing, steel producers, and distributors and converters.</v>
    <v>28000</v>
    <v>New York Stock Exchange</v>
    <v>XNYS</v>
    <v>XNYS</v>
    <v>200 Public Square, Ste. 3300, CLEVELAND, OH, 44114-2315 US</v>
    <v>10.56</v>
    <v>Metals &amp; Mining</v>
    <v>Stock</v>
    <v>45673.859450126562</v>
    <v>506</v>
    <v>10.23</v>
    <v>4890041000</v>
    <v>CLEVELAND-CLIFFS INC.</v>
    <v>CLEVELAND-CLIFFS INC.</v>
    <v>10.23</v>
    <v>10.24</v>
    <v>10.45</v>
    <v>493943500</v>
    <v>CLF</v>
    <v>CLEVELAND-CLIFFS INC. (XNYS:CLF)</v>
    <v>6432420</v>
    <v>17020318</v>
    <v>1985</v>
  </rv>
  <rv s="2">
    <v>507</v>
  </rv>
  <rv s="0">
    <v>https://www.bing.com/financeapi/forcetrigger?t=bx3mim&amp;q=XFRA%3aNPSA&amp;form=skydnc</v>
    <v>Learn more on Bing</v>
  </rv>
  <rv s="13">
    <v>en-US</v>
    <v>bx3mim</v>
    <v>268435456</v>
    <v>1</v>
    <v>Powered by Refinitiv</v>
    <v>32</v>
    <v>NIPPON STEEL CORPORATION (XFRA:NPSA)</v>
    <v>2</v>
    <v>53</v>
    <v>Finance</v>
    <v>15</v>
    <v>0.90939999999999999</v>
    <v>-0.05</v>
    <v>-8.2640000000000005E-3</v>
    <v>EUR</v>
    <v>Nippon Steel Corp is a Japan-based company mainly engaged in the steel manufacturing business, engineering business, chemical &amp; material business and system solution business. The Company operates through four business segments. The Steel Manufacturing segment is engaged in the manufacture and sale of steel bars, steel plates, steel pipes, special steels, steel secondary products and other steel products. The Engineering segment is engaged in the production and sale of industrial equipment and steel structures, the contract of construction work, the processing and recycling of waste, as well as the provision of electricity, gas and heat. The Chemical and Materials segment is engaged in the manufacture and sale of coal chemical products, petrochemical products, electronic materials, carbon fibers, composites and other products. The System Solution segment is engaged in the provision of computer system related engineering consulting services and outsourcing services.</v>
    <v>113639</v>
    <v>Deutsche Boerse AG</v>
    <v>XFRA</v>
    <v>XFRA</v>
    <v>Marunouchi Park Bldg., 2-6-1, Marunouchi, CHIYODA-KU, TOKYO-TO, 100-8071 JP</v>
    <v>6</v>
    <v>Metals &amp; Mining</v>
    <v>Stock</v>
    <v>45673.75277777778</v>
    <v>509</v>
    <v>6</v>
    <v>20680370000</v>
    <v>NIPPON STEEL CORPORATION</v>
    <v>NIPPON STEEL CORPORATION</v>
    <v>6</v>
    <v>5.92</v>
    <v>6.05</v>
    <v>6</v>
    <v>3224212000</v>
    <v>NPSA</v>
    <v>NIPPON STEEL CORPORATION (XFRA:NPSA)</v>
    <v>85</v>
    <v>249340</v>
    <v>1950</v>
  </rv>
  <rv s="2">
    <v>510</v>
  </rv>
  <rv s="0">
    <v>https://www.bing.com/financeapi/forcetrigger?t=a265bh&amp;q=XNYS%3aX&amp;form=skydnc</v>
    <v>Learn more on Bing</v>
  </rv>
  <rv s="1">
    <v>en-US</v>
    <v>a265bh</v>
    <v>268435456</v>
    <v>1</v>
    <v>Powered by Refinitiv</v>
    <v>0</v>
    <v>UNITED STATES STEEL CORPORATION (XNYS:X)</v>
    <v>2</v>
    <v>3</v>
    <v>Finance</v>
    <v>4</v>
    <v>48.85</v>
    <v>26.914999999999999</v>
    <v>1.8632</v>
    <v>-0.54100000000000004</v>
    <v>-1.4818E-2</v>
    <v>USD</v>
    <v>United States Steel Corporation is a steel producer. The Company operates through four segments: North American Flat-Rolled (Flat-Rolled), Mini Mill, U. S. Steel Europe (USSE) and Tubular Products (Tubular). The Flat-Rolled segment is involved in the production of slabs, strip mill plates, sheets and tin mill products, as well as all iron ore, direct reduced grade pellets, pig iron, and coke production facilities in the United States. The Mini Mill segment produces hot-rolled, cold-rolled, coated sheets and electrical steels. The USSE segment produces and sells slabs, strip mill plate, sheet, tin mill products and spiral welded pipe. The Tubular segment produces and sells rounds, seamless and electric resistance welded (ERW) steel casing and tubing (OCTG), and standard and line pipe and mechanical tubing. It serves the automotive, construction, appliance, energy, container, and packaging industries with high value-added steel products such as its XG3 advanced high-strength steel.</v>
    <v>21803</v>
    <v>New York Stock Exchange</v>
    <v>XNYS</v>
    <v>XNYS</v>
    <v>ROOM 1500, 600 GRANT ST, PITTSBURGH, PA, 15219-2800 US</v>
    <v>36.94</v>
    <v>Metals &amp; Mining</v>
    <v>Stock</v>
    <v>45673.859415937499</v>
    <v>512</v>
    <v>35.895000000000003</v>
    <v>7709853000</v>
    <v>UNITED STATES STEEL CORPORATION</v>
    <v>UNITED STATES STEEL CORPORATION</v>
    <v>36.645000000000003</v>
    <v>23.623100000000001</v>
    <v>36.51</v>
    <v>35.969000000000001</v>
    <v>225170900</v>
    <v>X</v>
    <v>UNITED STATES STEEL CORPORATION (XNYS:X)</v>
    <v>3656657</v>
    <v>9232815</v>
    <v>2001</v>
  </rv>
  <rv s="2">
    <v>513</v>
  </rv>
</rvData>
</file>

<file path=xl/richData/rdrichvaluestructure.xml><?xml version="1.0" encoding="utf-8"?>
<rvStructures xmlns="http://schemas.microsoft.com/office/spreadsheetml/2017/richdata" count="2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strument type" t="s"/>
    <k n="Last trade time"/>
    <k n="LearnMoreOnLink" t="r"/>
    <k n="Low"/>
    <k n="Name" t="s"/>
    <k n="Official name" t="s"/>
    <k n="Open"/>
    <k n="P/E"/>
    <k n="Previous close"/>
    <k n="Price"/>
    <k n="Ticker symbol" t="s"/>
    <k n="UniqueName" t="s"/>
    <k n="Volume"/>
  </s>
  <s t="_error">
    <k n="errorType" t="i"/>
    <k n="field" t="s"/>
    <k n="subType" t="i"/>
  </s>
  <s t="_error">
    <k n="errorType" t="i"/>
    <k n="propagated" t="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mage" t="r"/>
    <k n="Industry" t="s"/>
    <k n="Instrument type" t="s"/>
    <k n="Last trade time"/>
    <k n="LearnMoreOnLink" t="r"/>
    <k n="Low"/>
    <k n="Name" t="s"/>
    <k n="Official name" t="s"/>
    <k n="Open"/>
    <k n="P/E"/>
    <k n="Previous close"/>
    <k n="Price"/>
    <k n="Ticker symbol" t="s"/>
    <k n="UniqueName" t="s"/>
    <k n="Volum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strument type" t="s"/>
    <k n="Last trade time"/>
    <k n="LearnMoreOnLink" t="r"/>
    <k n="Low"/>
    <k n="Name" t="s"/>
    <k n="Official name" t="s"/>
    <k n="Open"/>
    <k n="P/E"/>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urrency" t="s"/>
    <k n="Description" t="s"/>
    <k n="Employees"/>
    <k n="Exchange" t="s"/>
    <k n="Exchange abbreviation" t="s"/>
    <k n="ExchangeID" t="s"/>
    <k n="Headquarters" t="s"/>
    <k n="Industry" t="s"/>
    <k n="Instrument type" t="s"/>
    <k n="Last trade time"/>
    <k n="LearnMoreOnLink" t="r"/>
    <k n="Name" t="s"/>
    <k n="Official name" t="s"/>
    <k n="P/E"/>
    <k n="Previous close"/>
    <k n="Shares outstanding"/>
    <k n="Ticker symbol" t="s"/>
    <k n="UniqueName" t="s"/>
    <k n="Volume average"/>
    <k n="Year incorporated"/>
  </s>
</rvStructures>
</file>

<file path=xl/richData/rdsupportingpropertybag.xml><?xml version="1.0" encoding="utf-8"?>
<supportingPropertyBags xmlns="http://schemas.microsoft.com/office/spreadsheetml/2017/richdata2">
  <spbArrays count="14">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Beta</v>
      <v t="s">P/E</v>
      <v t="s">Description</v>
      <v t="s">Headquarters</v>
      <v t="s">Instrument type</v>
      <v t="s">_Flags</v>
      <v t="s">UniqueName</v>
      <v t="s">_DisplayString</v>
      <v t="s">LearnMoreOnLink</v>
      <v t="s">ExchangeID</v>
      <v t="s">%ProviderInfo</v>
    </a>
    <a count="39">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Beta</v>
      <v t="s">P/E</v>
      <v t="s">Description</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Beta</v>
      <v t="s">P/E</v>
      <v t="s">Description</v>
      <v t="s">Headquarters</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34">
      <v t="s">%EntityServiceId</v>
      <v t="s">_Format</v>
      <v t="s">%IsRefreshable</v>
      <v t="s">%EntityCulture</v>
      <v t="s">%EntityId</v>
      <v t="s">_Icon</v>
      <v t="s">_Display</v>
      <v t="s">Name</v>
      <v t="s">Exchange</v>
      <v t="s">Official name</v>
      <v t="s">_SubLabel</v>
      <v t="s">Last trade time</v>
      <v t="s">Ticker symbol</v>
      <v t="s">Exchange abbreviation</v>
      <v t="s">Currency</v>
      <v t="s">Previous close</v>
      <v t="s">52 week high</v>
      <v t="s">52 week low</v>
      <v t="s">Volume average</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4">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v>
      <v>2</v>
      <v>1</v>
      <v>3</v>
      <v>1</v>
      <v>1</v>
      <v>1</v>
      <v>4</v>
      <v>4</v>
      <v>5</v>
      <v>6</v>
      <v>1</v>
      <v>1</v>
      <v>1</v>
      <v>4</v>
      <v>7</v>
      <v>8</v>
      <v>9</v>
      <v>4</v>
    </spb>
    <spb s="0">
      <v>2</v>
      <v>Name</v>
      <v>LearnMoreOnLink</v>
    </spb>
    <spb s="6">
      <v>0</v>
      <v>0</v>
    </spb>
    <spb s="7">
      <v>8</v>
      <v>1</v>
      <v>1</v>
      <v>1</v>
      <v>1</v>
    </spb>
    <spb s="8">
      <v>1</v>
      <v>2</v>
      <v>2</v>
      <v>1</v>
      <v>3</v>
      <v>1</v>
      <v>10</v>
      <v>1</v>
      <v>1</v>
      <v>4</v>
      <v>4</v>
      <v>5</v>
      <v>6</v>
      <v>1</v>
      <v>1</v>
      <v>1</v>
      <v>4</v>
      <v>7</v>
      <v>8</v>
      <v>9</v>
      <v>4</v>
    </spb>
    <spb s="9">
      <v>Powered by Refinitiv</v>
    </spb>
    <spb s="3">
      <v>11</v>
      <v>2</v>
      <v>2</v>
      <v>11</v>
      <v>3</v>
      <v>11</v>
      <v>11</v>
      <v>11</v>
      <v>4</v>
      <v>4</v>
      <v>5</v>
      <v>12</v>
      <v>11</v>
      <v>11</v>
      <v>11</v>
      <v>4</v>
      <v>7</v>
      <v>8</v>
      <v>9</v>
      <v>4</v>
    </spb>
    <spb s="4">
      <v>Delayed 15 minutes</v>
      <v>from previous close</v>
      <v>from previous close</v>
      <v>LSE</v>
      <v>GMT</v>
    </spb>
    <spb s="3">
      <v>1</v>
      <v>2</v>
      <v>2</v>
      <v>1</v>
      <v>3</v>
      <v>1</v>
      <v>1</v>
      <v>1</v>
      <v>4</v>
      <v>4</v>
      <v>5</v>
      <v>13</v>
      <v>1</v>
      <v>1</v>
      <v>1</v>
      <v>4</v>
      <v>7</v>
      <v>8</v>
      <v>9</v>
      <v>4</v>
    </spb>
    <spb s="10">
      <v>Delayed 15 minutes</v>
      <v>from previous close</v>
      <v>from previous close</v>
      <v>GMT</v>
    </spb>
    <spb s="0">
      <v>3</v>
      <v>Name</v>
      <v>LearnMoreOnLink</v>
    </spb>
    <spb s="11">
      <v>1</v>
      <v>2</v>
      <v>2</v>
      <v>1</v>
      <v>3</v>
      <v>1</v>
      <v>1</v>
      <v>1</v>
      <v>4</v>
      <v>5</v>
      <v>1</v>
      <v>1</v>
      <v>1</v>
      <v>7</v>
      <v>9</v>
    </spb>
    <spb s="8">
      <v>1</v>
      <v>2</v>
      <v>2</v>
      <v>1</v>
      <v>3</v>
      <v>1</v>
      <v>10</v>
      <v>1</v>
      <v>1</v>
      <v>4</v>
      <v>4</v>
      <v>5</v>
      <v>14</v>
      <v>1</v>
      <v>1</v>
      <v>1</v>
      <v>4</v>
      <v>7</v>
      <v>8</v>
      <v>9</v>
      <v>4</v>
    </spb>
    <spb s="5">
      <v>15</v>
      <v>2</v>
      <v>15</v>
      <v>3</v>
      <v>15</v>
      <v>15</v>
      <v>15</v>
      <v>4</v>
      <v>4</v>
      <v>5</v>
      <v>16</v>
      <v>15</v>
      <v>15</v>
      <v>15</v>
      <v>4</v>
      <v>7</v>
      <v>8</v>
      <v>9</v>
      <v>4</v>
    </spb>
    <spb s="10">
      <v>Delayed 20 minutes</v>
      <v>from previous close</v>
      <v>from previous close</v>
      <v>GMT</v>
    </spb>
    <spb s="3">
      <v>17</v>
      <v>2</v>
      <v>2</v>
      <v>17</v>
      <v>3</v>
      <v>17</v>
      <v>17</v>
      <v>17</v>
      <v>4</v>
      <v>4</v>
      <v>5</v>
      <v>18</v>
      <v>17</v>
      <v>17</v>
      <v>17</v>
      <v>4</v>
      <v>7</v>
      <v>8</v>
      <v>9</v>
      <v>4</v>
    </spb>
    <spb s="3">
      <v>19</v>
      <v>2</v>
      <v>2</v>
      <v>19</v>
      <v>3</v>
      <v>19</v>
      <v>19</v>
      <v>19</v>
      <v>4</v>
      <v>4</v>
      <v>5</v>
      <v>20</v>
      <v>19</v>
      <v>19</v>
      <v>19</v>
      <v>4</v>
      <v>7</v>
      <v>8</v>
      <v>9</v>
      <v>4</v>
    </spb>
    <spb s="10">
      <v>End of Day</v>
      <v>from previous close</v>
      <v>from previous close</v>
      <v>GMT</v>
    </spb>
    <spb s="0">
      <v>4</v>
      <v>Name</v>
      <v>LearnMoreOnLink</v>
    </spb>
    <spb s="12">
      <v>1</v>
      <v>2</v>
      <v>2</v>
      <v>1</v>
      <v>3</v>
      <v>1</v>
      <v>10</v>
      <v>1</v>
      <v>1</v>
      <v>4</v>
      <v>5</v>
      <v>1</v>
      <v>1</v>
      <v>1</v>
      <v>7</v>
      <v>8</v>
      <v>9</v>
    </spb>
    <spb s="3">
      <v>1</v>
      <v>2</v>
      <v>2</v>
      <v>1</v>
      <v>3</v>
      <v>1</v>
      <v>1</v>
      <v>1</v>
      <v>4</v>
      <v>4</v>
      <v>5</v>
      <v>18</v>
      <v>1</v>
      <v>1</v>
      <v>1</v>
      <v>4</v>
      <v>7</v>
      <v>8</v>
      <v>9</v>
      <v>4</v>
    </spb>
    <spb s="0">
      <v>5</v>
      <v>Name</v>
      <v>LearnMoreOnLink</v>
    </spb>
    <spb s="13">
      <v>1</v>
      <v>2</v>
      <v>1</v>
      <v>3</v>
      <v>1</v>
      <v>1</v>
      <v>1</v>
      <v>4</v>
      <v>4</v>
      <v>5</v>
      <v>6</v>
      <v>1</v>
      <v>1</v>
      <v>1</v>
      <v>4</v>
      <v>7</v>
      <v>8</v>
      <v>9</v>
      <v>4</v>
      <v>1</v>
      <v>1</v>
      <v>5</v>
    </spb>
    <spb s="14">
      <v>at close</v>
      <v>from previous close</v>
      <v>from previous close</v>
      <v>Source: Nasdaq</v>
      <v>GMT</v>
      <v>Delayed 15 minutes</v>
      <v>from close</v>
      <v>from close</v>
    </spb>
    <spb s="0">
      <v>6</v>
      <v>Name</v>
      <v>LearnMoreOnLink</v>
    </spb>
    <spb s="15">
      <v>2</v>
      <v>2</v>
      <v>3</v>
      <v>1</v>
      <v>1</v>
      <v>1</v>
      <v>4</v>
      <v>4</v>
      <v>5</v>
      <v>6</v>
      <v>1</v>
      <v>1</v>
      <v>1</v>
      <v>4</v>
      <v>7</v>
      <v>8</v>
      <v>9</v>
      <v>4</v>
    </spb>
    <spb s="0">
      <v>7</v>
      <v>Name</v>
      <v>LearnMoreOnLink</v>
    </spb>
    <spb s="16">
      <v>17</v>
      <v>2</v>
      <v>2</v>
      <v>17</v>
      <v>3</v>
      <v>17</v>
      <v>17</v>
      <v>17</v>
      <v>4</v>
      <v>4</v>
      <v>5</v>
      <v>18</v>
      <v>17</v>
      <v>4</v>
      <v>7</v>
      <v>8</v>
      <v>9</v>
      <v>4</v>
    </spb>
    <spb s="16">
      <v>17</v>
      <v>2</v>
      <v>2</v>
      <v>17</v>
      <v>3</v>
      <v>17</v>
      <v>17</v>
      <v>17</v>
      <v>4</v>
      <v>4</v>
      <v>5</v>
      <v>12</v>
      <v>17</v>
      <v>4</v>
      <v>7</v>
      <v>8</v>
      <v>9</v>
      <v>4</v>
    </spb>
    <spb s="3">
      <v>21</v>
      <v>2</v>
      <v>2</v>
      <v>21</v>
      <v>3</v>
      <v>21</v>
      <v>21</v>
      <v>21</v>
      <v>4</v>
      <v>4</v>
      <v>5</v>
      <v>22</v>
      <v>21</v>
      <v>21</v>
      <v>21</v>
      <v>4</v>
      <v>7</v>
      <v>8</v>
      <v>9</v>
      <v>4</v>
    </spb>
    <spb s="0">
      <v>8</v>
      <v>Name</v>
      <v>LearnMoreOnLink</v>
    </spb>
    <spb s="17">
      <v>1</v>
      <v>1</v>
      <v>1</v>
    </spb>
    <spb s="18">
      <v>1</v>
      <v>1</v>
      <v>3</v>
      <v>1</v>
      <v>1</v>
      <v>1</v>
      <v>4</v>
      <v>5</v>
      <v>1</v>
      <v>1</v>
      <v>1</v>
      <v>4</v>
      <v>7</v>
      <v>9</v>
    </spb>
    <spb s="19">
      <v>Real-Time Nasdaq Last Sale</v>
      <v>from previous close</v>
      <v>Source: Nasdaq Last Sale</v>
      <v>from previous close</v>
      <v>GMT</v>
    </spb>
    <spb s="0">
      <v>9</v>
      <v>Name</v>
      <v>LearnMoreOnLink</v>
    </spb>
    <spb s="20">
      <v>1</v>
      <v>2</v>
      <v>2</v>
      <v>1</v>
      <v>3</v>
      <v>1</v>
      <v>1</v>
      <v>1</v>
      <v>4</v>
      <v>4</v>
      <v>5</v>
      <v>6</v>
      <v>1</v>
      <v>1</v>
      <v>1</v>
      <v>4</v>
      <v>7</v>
      <v>9</v>
      <v>4</v>
    </spb>
    <spb s="0">
      <v>10</v>
      <v>Name</v>
      <v>LearnMoreOnLink</v>
    </spb>
    <spb s="21">
      <v>19</v>
      <v>2</v>
      <v>2</v>
      <v>19</v>
      <v>3</v>
      <v>19</v>
      <v>19</v>
      <v>19</v>
      <v>4</v>
      <v>4</v>
      <v>5</v>
      <v>20</v>
      <v>19</v>
      <v>19</v>
      <v>19</v>
      <v>4</v>
      <v>7</v>
      <v>8</v>
      <v>9</v>
      <v>4</v>
      <v>19</v>
      <v>19</v>
      <v>5</v>
    </spb>
    <spb s="22">
      <v>at close</v>
      <v>from previous close</v>
      <v>from previous close</v>
      <v>GMT</v>
      <v>End of Day</v>
      <v>from close</v>
      <v>from close</v>
    </spb>
    <spb s="16">
      <v>17</v>
      <v>2</v>
      <v>2</v>
      <v>17</v>
      <v>3</v>
      <v>17</v>
      <v>17</v>
      <v>17</v>
      <v>4</v>
      <v>4</v>
      <v>5</v>
      <v>6</v>
      <v>17</v>
      <v>4</v>
      <v>23</v>
      <v>8</v>
      <v>9</v>
      <v>4</v>
    </spb>
    <spb s="0">
      <v>11</v>
      <v>Name</v>
      <v>LearnMoreOnLink</v>
    </spb>
    <spb s="23">
      <v>1</v>
      <v>2</v>
      <v>2</v>
      <v>1</v>
      <v>3</v>
      <v>1</v>
      <v>1</v>
      <v>1</v>
      <v>4</v>
      <v>5</v>
      <v>1</v>
      <v>1</v>
      <v>1</v>
      <v>4</v>
      <v>7</v>
      <v>9</v>
    </spb>
    <spb s="24">
      <v>12</v>
      <v>Name</v>
    </spb>
    <spb s="25">
      <v>1</v>
      <v>1</v>
      <v>1</v>
    </spb>
    <spb s="0">
      <v>13</v>
      <v>Name</v>
      <v>LearnMoreOnLink</v>
    </spb>
    <spb s="26">
      <v>2</v>
      <v>2</v>
      <v>3</v>
      <v>4</v>
      <v>24</v>
      <v>24</v>
      <v>24</v>
      <v>4</v>
      <v>7</v>
      <v>8</v>
      <v>9</v>
      <v>4</v>
    </spb>
    <spb s="27">
      <v>GMT</v>
    </spb>
    <spb s="16">
      <v>17</v>
      <v>2</v>
      <v>2</v>
      <v>17</v>
      <v>3</v>
      <v>17</v>
      <v>17</v>
      <v>17</v>
      <v>4</v>
      <v>4</v>
      <v>5</v>
      <v>6</v>
      <v>17</v>
      <v>4</v>
      <v>7</v>
      <v>8</v>
      <v>9</v>
      <v>4</v>
    </spb>
  </spbData>
</supportingPropertyBags>
</file>

<file path=xl/richData/rdsupportingpropertybagstructure.xml><?xml version="1.0" encoding="utf-8"?>
<spbStructures xmlns="http://schemas.microsoft.com/office/spreadsheetml/2017/richdata2" count="2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Price" t="s"/>
    <k n="Change" t="s"/>
    <k n="Change (%)" t="s"/>
    <k n="Last trade time" t="s"/>
  </s>
  <s>
    <k n="Low" t="i"/>
    <k n="P/E" t="i"/>
    <k n="Beta" t="i"/>
    <k n="High" t="i"/>
    <k n="Name" t="i"/>
    <k n="Open" t="i"/>
    <k n="Price" t="i"/>
    <k n="Change" t="i"/>
    <k n="Volume" t="i"/>
    <k n="Change (%)" t="i"/>
    <k n="52 week low" t="i"/>
    <k n="52 week high" t="i"/>
    <k n="Previous close" t="i"/>
    <k n="Last trade time" t="i"/>
    <k n="`%EntityServiceId" t="i"/>
  </s>
  <s>
    <k n="Low" t="i"/>
    <k n="P/E" t="i"/>
    <k n="Beta" t="i"/>
    <k n="High" t="i"/>
    <k n="Name" t="i"/>
    <k n="Open" t="i"/>
    <k n="Image" t="i"/>
    <k n="Price" t="i"/>
    <k n="Change" t="i"/>
    <k n="Volume" t="i"/>
    <k n="Change (%)" t="i"/>
    <k n="52 week low" t="i"/>
    <k n="52 week high" t="i"/>
    <k n="Previous close" t="i"/>
    <k n="Last trade time" t="i"/>
    <k n="Year incorporated" t="i"/>
    <k n="`%EntityServiceId"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P/E" t="i"/>
    <k n="Beta"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Previous close" t="i"/>
    <k n="Volume averag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s>
  <s>
    <k n="Price" t="s"/>
    <k n="Change" t="s"/>
    <k n="Ex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Change (%)" t="i"/>
    <k n="52 week low" t="i"/>
    <k n="52 week high" t="i"/>
    <k n="Previous close" t="i"/>
    <k n="Volume average" t="i"/>
    <k n="Last trade time" t="i"/>
    <k n="`%EntityServiceId" t="i"/>
  </s>
  <s>
    <k n="^Order" t="spba"/>
    <k n="TitleProperty" t="s"/>
  </s>
  <s>
    <k n="ExchangeID" t="spb"/>
    <k n="UniqueName" t="spb"/>
    <k n="`%ProviderInfo" t="spb"/>
  </s>
  <s>
    <k n="P/E" t="i"/>
    <k n="Beta" t="i"/>
    <k n="Name" t="i"/>
    <k n="Employees" t="i"/>
    <k n="52 week low" t="i"/>
    <k n="52 week high" t="i"/>
    <k n="Previous close" t="i"/>
    <k n="Volume average" t="i"/>
    <k n="Last trade time" t="i"/>
    <k n="Year incorporated" t="i"/>
    <k n="`%EntityServiceId" t="i"/>
    <k n="Shares outstanding"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35" formatCode="_-* #,##0.00_-;\-* #,##0.00_-;_-* &quot;-&quot;??_-;_-@_-"/>
    </x:dxf>
    <x:dxf>
      <x:numFmt numFmtId="19" formatCode="dd/mm/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pv i="0">_(* #,##0.00_);_(* (#,##0.00);_(* "-"??_);_(@_)</rpv>
    </rSty>
    <rSty dxfid="1">
      <rpv i="0">_-[$£-en-GB]* #,##0_-;-[$£-en-GB]* #,##0_-;_-[$£-en-GB]* "-"_-;_-@_-</rpv>
    </rSty>
    <rSty dxfid="1">
      <rpv i="0">_-[$¥-ja-JP]* #,##0_-;-[$¥-ja-JP]* #,##0_-;_-[$¥-ja-JP]* "-"_-;_-@_-</rpv>
    </rSty>
    <rSty dxfid="1">
      <rpv i="0">_-[$$-en-CA]* #,##0_-;-[$$-en-CA]* #,##0_-;_-[$$-en-CA]* "-"_-;_-@_-</rpv>
    </rSty>
    <rSty dxfid="1">
      <rpv i="0">_-[$$-es-MX]* #,##0.00_-;-[$$-es-MX]* #,##0.00_-;_-[$$-es-MX]* "-"??_-;_-@_-</rpv>
    </rSty>
    <rSty dxfid="1">
      <rpv i="0">_-* #,##0 [$kr-smj-SE]_-;-* #,##0 [$kr-smj-SE]_-;_-* "-" [$kr-smj-SE]_-;_-@_-</rpv>
    </rSty>
    <rSty dxfid="1">
      <rpv i="0">_([$€-x-euro2] * #,##0.00_);_([$€-x-euro2] * (#,##0.00);_([$€-x-euro2] * "-"??_);_(@_)</rpv>
    </rSty>
    <rSty dxfid="1">
      <rpv i="0">_([$€-x-euro2] * #,##0_);_([$€-x-euro2] * (#,##0);_([$€-x-euro2] * "-"_);_(@_)</rpv>
    </rSty>
    <rSty dxfid="1">
      <rpv i="0">_-* #,##0.00 [$zł-pl-PL]_-;-* #,##0.00 [$zł-pl-PL]_-;_-* "-"?? [$zł-pl-PL]_-;_-@_-</rpv>
    </rSty>
    <rSty dxfid="1">
      <rpv i="0">_-* #,##0 [$zł-pl-PL]_-;-* #,##0 [$zł-pl-PL]_-;_-* "-" [$zł-pl-PL]_-;_-@_-</rpv>
    </rSty>
    <rSty dxfid="1">
      <rpv i="0" xml:space="preserve">_ [$kr-smj-NO] * #,##0.00_ ;_ [$kr-smj-NO] * -#,##0.00_ ;_ [$kr-smj-NO] * "-"??_ ;_ @_ </rpv>
    </rSty>
    <rSty dxfid="1">
      <rpv i="0" xml:space="preserve">_ [$kr-smj-NO] * #,##0_ ;_ [$kr-smj-NO] * -#,##0_ ;_ [$kr-smj-NO] * "-"_ ;_ @_ </rpv>
    </rSty>
    <rSty dxfid="8"/>
    <rSty dxfid="1">
      <rpv i="0">_-* #,##0.00 [$CHF-fr-CH]_-;-* #,##0.00 [$CHF-fr-CH]_-;_-* "-"?? [$CHF-fr-CH]_-;_-@_-</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file:///C:\Users\franc\OneDrive\Dokumenty\Models%20stocks\PG%20The%20Procter%20&amp;%20Gamble%20company%20-%20model.xlsx" TargetMode="External"/><Relationship Id="rId3" Type="http://schemas.openxmlformats.org/officeDocument/2006/relationships/hyperlink" Target="file:///C:\Users\franc\OneDrive\Dokumenty\Models%20stocks\PM%20Philip%20Morris%20-%20model.xlsx" TargetMode="External"/><Relationship Id="rId7" Type="http://schemas.openxmlformats.org/officeDocument/2006/relationships/hyperlink" Target="file:///C:\Users\franc\OneDrive\Dokumenty\Models%20stocks\DLTR%20Dollar%20Tree%20inc%20-%20model.xlsx" TargetMode="External"/><Relationship Id="rId2" Type="http://schemas.openxmlformats.org/officeDocument/2006/relationships/hyperlink" Target="file:///C:\Users\franc\OneDrive\Dokumenty\Models%20stocks\BTI%20British%20American%20Tobacco%20-%20model.xlsx" TargetMode="External"/><Relationship Id="rId1" Type="http://schemas.openxmlformats.org/officeDocument/2006/relationships/hyperlink" Target="file:///C:\Users\franc\OneDrive\Dokumenty\Models%20stocks\MO%20Altria%20Group%20Inc%20-%20model.xlsx" TargetMode="External"/><Relationship Id="rId6" Type="http://schemas.openxmlformats.org/officeDocument/2006/relationships/hyperlink" Target="file:///C:\Users\franc\OneDrive\Dokumenty\Models%20stocks\HLF%20Herbalife%20ltd%20-%20model.xlsx" TargetMode="External"/><Relationship Id="rId11" Type="http://schemas.openxmlformats.org/officeDocument/2006/relationships/comments" Target="../comments2.xml"/><Relationship Id="rId5" Type="http://schemas.openxmlformats.org/officeDocument/2006/relationships/hyperlink" Target="file:///C:\Users\franc\OneDrive\Dokumenty\Models%20stocks\HSY%20The%20Hershey%20company%20-%20model.xlsx" TargetMode="External"/><Relationship Id="rId10" Type="http://schemas.openxmlformats.org/officeDocument/2006/relationships/vmlDrawing" Target="../drawings/vmlDrawing2.vml"/><Relationship Id="rId4" Type="http://schemas.openxmlformats.org/officeDocument/2006/relationships/hyperlink" Target="file:///C:\Users\franc\OneDrive\Dokumenty\Models%20stocks\DG%20Dollar%20General%20Corporation%20-%20model.xlsx" TargetMode="External"/><Relationship Id="rId9" Type="http://schemas.openxmlformats.org/officeDocument/2006/relationships/hyperlink" Target="file:///C:\Users\franc\OneDrive\Dokumenty\Models%20stocks\BF%20Brown-Forman%20corporation%20-%20model.xlsx"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3.vml"/><Relationship Id="rId3" Type="http://schemas.openxmlformats.org/officeDocument/2006/relationships/hyperlink" Target="Models%20stocks/Gamestop%20Corporation%20-%20model%20.xlsx" TargetMode="External"/><Relationship Id="rId7" Type="http://schemas.openxmlformats.org/officeDocument/2006/relationships/hyperlink" Target="file:///C:\Users\franc\OneDrive\Dokumenty\Models%20stocks\SMG%20The%20Scotts%20Miracle-Gro%20company%20-%20model.xlsx" TargetMode="External"/><Relationship Id="rId2" Type="http://schemas.openxmlformats.org/officeDocument/2006/relationships/hyperlink" Target="file:///C:\Users\franc\OneDrive\Dokumenty\Models%20stocks\SBUX%20Starbucls%20Corporation%20-%20model.xlsx" TargetMode="External"/><Relationship Id="rId1" Type="http://schemas.openxmlformats.org/officeDocument/2006/relationships/hyperlink" Target="file:///C:\Users\franc\OneDrive\Dokumenty\HAS%20Hasbro%20inc.%20-%20model.xlsx" TargetMode="External"/><Relationship Id="rId6" Type="http://schemas.openxmlformats.org/officeDocument/2006/relationships/hyperlink" Target="file:///C:\Users\franc\OneDrive\Dokumenty\Models%20stocks\RICK%20RCI%20Hospitality%20Holdings%20inc%20-%20model.xlsx" TargetMode="External"/><Relationship Id="rId5" Type="http://schemas.openxmlformats.org/officeDocument/2006/relationships/hyperlink" Target="file:///C:\Users\franc\OneDrive\Dokumenty\Models%20stocks\NKE%20Nike,%20Inc.%20-%20model.xlsx" TargetMode="External"/><Relationship Id="rId4" Type="http://schemas.openxmlformats.org/officeDocument/2006/relationships/hyperlink" Target="file:///C:\Users\franc\OneDrive\Dokumenty\Models%20stocks\PDD%20Holdings%20inc%20-%20model.xlsx" TargetMode="External"/><Relationship Id="rId9" Type="http://schemas.openxmlformats.org/officeDocument/2006/relationships/comments" Target="../comments3.xml"/></Relationships>
</file>

<file path=xl/worksheets/_rels/sheet4.xml.rels><?xml version="1.0" encoding="UTF-8" standalone="yes"?>
<Relationships xmlns="http://schemas.openxmlformats.org/package/2006/relationships"><Relationship Id="rId8" Type="http://schemas.openxmlformats.org/officeDocument/2006/relationships/hyperlink" Target="file:///C:\Users\franc\OneDrive\Dokumenty\Models%20stocks\NOC%20Northrop%20Grumman%20Corporation%20-%20model.xlsx" TargetMode="External"/><Relationship Id="rId3" Type="http://schemas.openxmlformats.org/officeDocument/2006/relationships/hyperlink" Target="file:///C:\Users\franc\OneDrive\Dokumenty\Models%20stocks\LMT%20Lockheed%20Martin%20Corporation%20-%20model.xlsx" TargetMode="External"/><Relationship Id="rId7" Type="http://schemas.openxmlformats.org/officeDocument/2006/relationships/hyperlink" Target="file:///C:\Users\franc\OneDrive\Dokumenty\Models%20stocks\KODK%20Eastman%20Kodak%20Company%20-%20model.xlsx" TargetMode="External"/><Relationship Id="rId2" Type="http://schemas.openxmlformats.org/officeDocument/2006/relationships/hyperlink" Target="file:///C:\Users\franc\OneDrive\Dokumenty\Models%20stocks\UPS%20United%20Parcel%20Service,%20inc%20-%20model.xlsx" TargetMode="External"/><Relationship Id="rId1" Type="http://schemas.openxmlformats.org/officeDocument/2006/relationships/hyperlink" Target="file:///C:\Users\user\OneDrive\Dokumenty\BA%20The%20Boeing%20Company%20-%20model.xlsx" TargetMode="External"/><Relationship Id="rId6" Type="http://schemas.openxmlformats.org/officeDocument/2006/relationships/hyperlink" Target="file:///C:\Users\franc\OneDrive\Dokumenty\Models%20stocks\JOBY%20Joby%20Aviation%20inc%20-%20model.xlsx" TargetMode="External"/><Relationship Id="rId5" Type="http://schemas.openxmlformats.org/officeDocument/2006/relationships/hyperlink" Target="file:///C:\Users\franc\OneDrive\Dokumenty\Models%20stocks\POWW%20Ammo%20inc%20-%20model.xlsx" TargetMode="External"/><Relationship Id="rId10" Type="http://schemas.openxmlformats.org/officeDocument/2006/relationships/comments" Target="../comments4.xml"/><Relationship Id="rId4" Type="http://schemas.openxmlformats.org/officeDocument/2006/relationships/hyperlink" Target="file:///C:\Users\franc\OneDrive\Dokumenty\Models%20stocks\GD%20General%20Dynamics%20Corporation%20-%20model.xlsx" TargetMode="External"/><Relationship Id="rId9"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hyperlink" Target="file:///C:\Users\franc\OneDrive\Dokumenty\Models%20stocks\OXY%20Occidental%20Petroleum%20Corp%20-%20model.xlsx" TargetMode="External"/><Relationship Id="rId1" Type="http://schemas.openxmlformats.org/officeDocument/2006/relationships/hyperlink" Target="file:///C:\Users\franc\OneDrive\Dokumenty\Models%20stocks\PKN%20Orlen%20-%20model.xlsx"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file:///C:\Users\franc\OneDrive\Dokumenty\Models%20stocks\NFLX%20Netflix%20inc%20-%20model.xlsx" TargetMode="External"/><Relationship Id="rId1" Type="http://schemas.openxmlformats.org/officeDocument/2006/relationships/hyperlink" Target="file:///C:\Users\user\OneDrive\Dokumenty\Models%20stocks\DIS%20The%20Walt%20Disney%20Company%20-%20model.xlsx" TargetMode="External"/><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8" Type="http://schemas.openxmlformats.org/officeDocument/2006/relationships/hyperlink" Target="file:///C:\Users\franc\OneDrive\Dokumenty\Models%20stocks\TSLA%20Tesla%20-%20model%20(1).xlsx" TargetMode="External"/><Relationship Id="rId13" Type="http://schemas.openxmlformats.org/officeDocument/2006/relationships/hyperlink" Target="file:///C:\Users\franc\OneDrive\Dokumenty\Models%20stocks\SMCI%20Super%20Micro%20Computer%20inc%20-%20model.xlsx" TargetMode="External"/><Relationship Id="rId18" Type="http://schemas.openxmlformats.org/officeDocument/2006/relationships/hyperlink" Target="file:///C:\Users\franc\OneDrive\Dokumenty\Models%20stocks\BLND%20Blend%20Labs%20inc%20-%20model.xlsx" TargetMode="External"/><Relationship Id="rId3" Type="http://schemas.openxmlformats.org/officeDocument/2006/relationships/hyperlink" Target="file:///C:\Users\franc\OneDrive\Dokumenty\Models%20stocks\BABA%20Alibaba%20Group%20Holding%20Limited%20-%20model.xlsx" TargetMode="External"/><Relationship Id="rId7" Type="http://schemas.openxmlformats.org/officeDocument/2006/relationships/hyperlink" Target="file:///C:\Users\franc\OneDrive\Dokumenty\Models%20stocks\GPRO%20-%20GoPro%20inc%20-%20model.xlsx" TargetMode="External"/><Relationship Id="rId12" Type="http://schemas.openxmlformats.org/officeDocument/2006/relationships/hyperlink" Target="file:///C:\Users\franc\OneDrive\Dokumenty\Models%20stocks\CHGG%20Chegg%20inc%20-%20model.xlsx" TargetMode="External"/><Relationship Id="rId17" Type="http://schemas.openxmlformats.org/officeDocument/2006/relationships/hyperlink" Target="file:///C:\Users\franc\OneDrive\Dokumenty\Models%20stocks\PINS%20Pinterest%20-%20model.xlsx" TargetMode="External"/><Relationship Id="rId2" Type="http://schemas.openxmlformats.org/officeDocument/2006/relationships/hyperlink" Target="file:///C:\Users\user\OneDrive\Dokumenty\Models%20stocks\TXN%20Texas%20Instruments%20Incorporated%20-%20model.xlsx" TargetMode="External"/><Relationship Id="rId16" Type="http://schemas.openxmlformats.org/officeDocument/2006/relationships/hyperlink" Target="file:///C:\Users\franc\OneDrive\Dokumenty\Models%20stocks\GOOG%20Alphabet%20inc.%20-%20model.xlsx" TargetMode="External"/><Relationship Id="rId20" Type="http://schemas.openxmlformats.org/officeDocument/2006/relationships/comments" Target="../comments7.xml"/><Relationship Id="rId1" Type="http://schemas.openxmlformats.org/officeDocument/2006/relationships/hyperlink" Target="file:///C:\Users\franc\OneDrive\Dokumenty\Qorvo%20model.xlsx" TargetMode="External"/><Relationship Id="rId6" Type="http://schemas.openxmlformats.org/officeDocument/2006/relationships/hyperlink" Target="file:///C:\Users\franc\OneDrive\Dokumenty\CPS%20Cyfrowy%20Polsat%20SA%20-%20model.xlsx" TargetMode="External"/><Relationship Id="rId11" Type="http://schemas.openxmlformats.org/officeDocument/2006/relationships/hyperlink" Target="file:///C:\Users\franc\OneDrive\Dokumenty\Models%20stocks\GRND%20-%20model.xlsx" TargetMode="External"/><Relationship Id="rId5" Type="http://schemas.openxmlformats.org/officeDocument/2006/relationships/hyperlink" Target="file:///C:\Users\user\OneDrive\Dokumenty\AMZN%20Amazon%20Inc%20-%20model.xlsx" TargetMode="External"/><Relationship Id="rId15" Type="http://schemas.openxmlformats.org/officeDocument/2006/relationships/hyperlink" Target="file:///C:\Users\franc\OneDrive\Dokumenty\Models%20stocks\TOST%20Toast%20inc%20-%20model.xlsx" TargetMode="External"/><Relationship Id="rId10" Type="http://schemas.openxmlformats.org/officeDocument/2006/relationships/hyperlink" Target="file:///C:\Users\franc\OneDrive\Dokumenty\Models%20stocks\NVDA%20Nvidia%20Corporation%20-%20model.xlsx" TargetMode="External"/><Relationship Id="rId19" Type="http://schemas.openxmlformats.org/officeDocument/2006/relationships/vmlDrawing" Target="../drawings/vmlDrawing7.vml"/><Relationship Id="rId4" Type="http://schemas.openxmlformats.org/officeDocument/2006/relationships/hyperlink" Target="file:///C:\Users\franc\OneDrive\Dokumenty\Models%20stocks\AAPL%20Apple%20inc.%20-%20model.xlsx" TargetMode="External"/><Relationship Id="rId9" Type="http://schemas.openxmlformats.org/officeDocument/2006/relationships/hyperlink" Target="file:///C:\Users\franc\OneDrive\Dokumenty\Models%20stocks\ABNB%20AirBNB%20-%20model.xlsx" TargetMode="External"/><Relationship Id="rId14" Type="http://schemas.openxmlformats.org/officeDocument/2006/relationships/hyperlink" Target="file:///C:\Users\franc\OneDrive\Dokumenty\Models%20stocks\PERI%20Perion%20Network%20ltd%20-%20model.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file:///C:\Users\franc\OneDrive\Dokumenty\Models%20stocks\HOOD%20Robinhood%20Markets%20inc%20-%20model.xlsx" TargetMode="External"/><Relationship Id="rId2" Type="http://schemas.openxmlformats.org/officeDocument/2006/relationships/hyperlink" Target="file:///C:\Users\franc\OneDrive\Dokumenty\Models%20stocks\XDD%20Mentzen%20S.A\XDD%20Mentzen%20S.A.%20-%20model.xlsx" TargetMode="External"/><Relationship Id="rId1" Type="http://schemas.openxmlformats.org/officeDocument/2006/relationships/hyperlink" Target="file:///C:\Users\franc\OneDrive\Dokumenty\Visa%20V%20model.xlsx" TargetMode="External"/><Relationship Id="rId6" Type="http://schemas.openxmlformats.org/officeDocument/2006/relationships/comments" Target="../comments8.xml"/><Relationship Id="rId5" Type="http://schemas.openxmlformats.org/officeDocument/2006/relationships/vmlDrawing" Target="../drawings/vmlDrawing8.vml"/><Relationship Id="rId4" Type="http://schemas.openxmlformats.org/officeDocument/2006/relationships/hyperlink" Target="file:///C:\Users\franc\OneDrive\Dokumenty\Models%20stocks\PZU%20PZU%20S.A.%20-%20model.xlsx" TargetMode="Externa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hyperlink" Target="file:///C:\Users\franc\OneDrive\Dokumenty\Models%20stocks\O%20Realty%20Income%20-%20model.xlsx" TargetMode="External"/><Relationship Id="rId1" Type="http://schemas.openxmlformats.org/officeDocument/2006/relationships/hyperlink" Target="file:///C:\Users\franc\OneDrive\Dokumenty\MPW%20Medical%20Properties%20Trust,%20Inc.%20-%20model.xlsx" TargetMode="External"/><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hyperlink" Target="file:///C:\Users\franc\OneDrive\Dokumenty\Models%20stocks\PFE%20Pfizer%20Inc%20-%20model.xlsx" TargetMode="External"/><Relationship Id="rId2" Type="http://schemas.openxmlformats.org/officeDocument/2006/relationships/hyperlink" Target="file:///C:\Users\franc\OneDrive\Dokumenty\Models%20stocks\SAVA%20Cassava%20sciences,%20inc%20-%20model.xlsx" TargetMode="External"/><Relationship Id="rId1" Type="http://schemas.openxmlformats.org/officeDocument/2006/relationships/hyperlink" Target="file:///C:\Users\franc\OneDrive\Dokumenty\Models%20stocks\GRAL,%20inc.%20-%20model.xlsx"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C:\Users\franc\OneDrive\Dokumenty\Models%20stocks\X%20United%20States%20Steel%20corp%20-%20model.xlsx" TargetMode="External"/><Relationship Id="rId1" Type="http://schemas.openxmlformats.org/officeDocument/2006/relationships/hyperlink" Target="file:///C:\Users\franc\OneDrive\Dokumenty\Models%20stocks\CLF%20Cleaveland-Cliffs%20inc%20-%20model.xlsx"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B3008-10E4-4A76-996F-F3B537B045F0}">
  <sheetPr codeName="Sheet1">
    <tabColor theme="0" tint="-0.499984740745262"/>
  </sheetPr>
  <dimension ref="B2:L19"/>
  <sheetViews>
    <sheetView zoomScaleNormal="100" workbookViewId="0">
      <pane xSplit="2" ySplit="2" topLeftCell="C3" activePane="bottomRight" state="frozen"/>
      <selection activeCell="B31" sqref="B31"/>
      <selection pane="topRight" activeCell="B31" sqref="B31"/>
      <selection pane="bottomLeft" activeCell="B31" sqref="B31"/>
      <selection pane="bottomRight" activeCell="B12" sqref="B12"/>
    </sheetView>
  </sheetViews>
  <sheetFormatPr defaultRowHeight="13.2" x14ac:dyDescent="0.25"/>
  <cols>
    <col min="1" max="1" width="3.88671875" style="2" customWidth="1"/>
    <col min="2" max="2" width="26.33203125" style="2" bestFit="1" customWidth="1"/>
    <col min="3" max="3" width="8.88671875" style="2"/>
    <col min="4" max="4" width="8.88671875" style="3"/>
    <col min="5" max="16384" width="8.88671875" style="2"/>
  </cols>
  <sheetData>
    <row r="2" spans="2:12" x14ac:dyDescent="0.25">
      <c r="B2" s="11" t="s">
        <v>9</v>
      </c>
      <c r="C2" s="11" t="s">
        <v>36</v>
      </c>
      <c r="D2" s="22" t="s">
        <v>74</v>
      </c>
      <c r="E2" s="11"/>
      <c r="F2" s="11"/>
      <c r="G2" s="11"/>
      <c r="H2" s="11"/>
      <c r="I2" s="11"/>
      <c r="J2" s="11"/>
      <c r="K2" s="11"/>
      <c r="L2" s="11"/>
    </row>
    <row r="3" spans="2:12" x14ac:dyDescent="0.25">
      <c r="B3" s="4" t="s">
        <v>20</v>
      </c>
      <c r="C3" s="2">
        <f ca="1">COUNTA(Industrials!B3:B1048576)</f>
        <v>28</v>
      </c>
    </row>
    <row r="4" spans="2:12" x14ac:dyDescent="0.25">
      <c r="B4" s="4" t="s">
        <v>32</v>
      </c>
      <c r="C4" s="2">
        <f ca="1">COUNTA(Tech!B8:B1048576)</f>
        <v>36</v>
      </c>
    </row>
    <row r="5" spans="2:12" x14ac:dyDescent="0.25">
      <c r="B5" s="4" t="s">
        <v>13</v>
      </c>
      <c r="C5" s="2">
        <f ca="1">COUNTA('Consumer discretionary'!B3:B1048576)</f>
        <v>23</v>
      </c>
    </row>
    <row r="6" spans="2:12" x14ac:dyDescent="0.25">
      <c r="B6" s="4" t="s">
        <v>29</v>
      </c>
      <c r="C6" s="2">
        <f ca="1">COUNTA(Financials!B3:B1048576)</f>
        <v>17</v>
      </c>
    </row>
    <row r="7" spans="2:12" x14ac:dyDescent="0.25">
      <c r="B7" s="4" t="s">
        <v>35</v>
      </c>
      <c r="C7" s="2">
        <f ca="1">COUNTA(Energy!B3:B1048576)</f>
        <v>14</v>
      </c>
    </row>
    <row r="8" spans="2:12" x14ac:dyDescent="0.25">
      <c r="B8" s="4" t="s">
        <v>58</v>
      </c>
      <c r="C8" s="2">
        <f ca="1">COUNTA('Consumer staples'!B3:B1048576)</f>
        <v>14</v>
      </c>
    </row>
    <row r="9" spans="2:12" x14ac:dyDescent="0.25">
      <c r="B9" s="4" t="s">
        <v>30</v>
      </c>
      <c r="C9" s="2">
        <f ca="1">COUNTA('Communication services'!B3:B1048576)</f>
        <v>9</v>
      </c>
    </row>
    <row r="10" spans="2:12" x14ac:dyDescent="0.25">
      <c r="B10" s="4" t="s">
        <v>34</v>
      </c>
      <c r="C10" s="2">
        <f ca="1">COUNTA('Real estate'!B3:B1048576)</f>
        <v>10</v>
      </c>
    </row>
    <row r="11" spans="2:12" x14ac:dyDescent="0.25">
      <c r="B11" s="4" t="s">
        <v>37</v>
      </c>
      <c r="C11" s="2">
        <f ca="1">COUNTA(Healthcare!B3:B1048576)</f>
        <v>6</v>
      </c>
    </row>
    <row r="12" spans="2:12" x14ac:dyDescent="0.25">
      <c r="B12" s="4" t="s">
        <v>42</v>
      </c>
      <c r="C12" s="2">
        <f ca="1">COUNTA(Materials!B3:B1048576)</f>
        <v>5</v>
      </c>
    </row>
    <row r="13" spans="2:12" x14ac:dyDescent="0.25">
      <c r="B13" s="4" t="s">
        <v>43</v>
      </c>
      <c r="C13" s="2">
        <f>COUNTA(Utilities!B3:B1048576)</f>
        <v>0</v>
      </c>
    </row>
    <row r="18" spans="2:4" x14ac:dyDescent="0.25">
      <c r="B18" s="2" t="s">
        <v>73</v>
      </c>
      <c r="D18" s="3">
        <v>4.2500000000000003E-2</v>
      </c>
    </row>
    <row r="19" spans="2:4" x14ac:dyDescent="0.25">
      <c r="B19" s="2" t="s">
        <v>72</v>
      </c>
      <c r="D19" s="3">
        <v>5.8500000000000003E-2</v>
      </c>
    </row>
  </sheetData>
  <autoFilter ref="B2:C13" xr:uid="{DC4B3008-10E4-4A76-996F-F3B537B045F0}">
    <sortState xmlns:xlrd2="http://schemas.microsoft.com/office/spreadsheetml/2017/richdata2" ref="B3:C13">
      <sortCondition descending="1" ref="C2:C13"/>
    </sortState>
  </autoFilter>
  <hyperlinks>
    <hyperlink ref="B8" location="'Consumer staples'!A1" display="Consumer staples" xr:uid="{9BEDA8A3-3B79-498A-9A16-2B63C7D573DF}"/>
    <hyperlink ref="B5" location="'Consumer discretionary'!A1" display="Consumer discretionary" xr:uid="{B3B61F98-67A7-4461-9E7D-6C1FB9AC289E}"/>
    <hyperlink ref="B3" location="Industrials!A1" display="Industrials" xr:uid="{468FAF59-6073-45D0-A49C-C0AA4E2A77EF}"/>
    <hyperlink ref="B6" location="Financials!A1" display="Financials" xr:uid="{037874BE-3D1C-4141-9EC3-60FAFCF98C47}"/>
    <hyperlink ref="B9" location="'Communication services'!A1" display="Communication services" xr:uid="{F5C5501D-646D-4A04-B439-38C7F2BF38A8}"/>
    <hyperlink ref="B4" location="'Information technology'!A1" display="Information technologies" xr:uid="{1E7FB5DB-A1CC-4A55-A0E8-A79DF3E17675}"/>
    <hyperlink ref="B10" location="'Real estate'!A1" display="Real estate" xr:uid="{88D20D49-D306-4CF6-A3EF-00B4B3892425}"/>
    <hyperlink ref="B7" location="Energy!A1" display="Energy" xr:uid="{AE75C333-7C29-4B10-8D45-58B61658A891}"/>
    <hyperlink ref="B11" location="Healthcare!A1" display="Healthcare" xr:uid="{4C314AFE-DCFE-4B93-A1D4-2B1D1B541605}"/>
    <hyperlink ref="B12" location="Materials!A1" display="Materials" xr:uid="{678EECF3-3607-431B-BADC-935C21D00231}"/>
    <hyperlink ref="B13" location="Utilities!A1" display="Utilities" xr:uid="{E18DA642-CD56-4301-BED4-E3081AADFBCA}"/>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3F51F-6E8F-4D04-B890-C400E4BEA989}">
  <sheetPr codeName="Sheet2"/>
  <dimension ref="A1:W29"/>
  <sheetViews>
    <sheetView zoomScaleNormal="100" workbookViewId="0">
      <pane xSplit="2" ySplit="2" topLeftCell="N3" activePane="bottomRight" state="frozen"/>
      <selection activeCell="B31" sqref="B31"/>
      <selection pane="topRight" activeCell="B31" sqref="B31"/>
      <selection pane="bottomLeft" activeCell="B31" sqref="B31"/>
      <selection pane="bottomRight" activeCell="T14" sqref="T14"/>
    </sheetView>
  </sheetViews>
  <sheetFormatPr defaultRowHeight="13.2" x14ac:dyDescent="0.25"/>
  <cols>
    <col min="1" max="1" width="4.88671875" style="2" bestFit="1" customWidth="1"/>
    <col min="2" max="2" width="16.21875" style="2" customWidth="1"/>
    <col min="3" max="3" width="6.88671875" style="2" customWidth="1"/>
    <col min="4" max="4" width="6.6640625" style="2" customWidth="1"/>
    <col min="5" max="5" width="11.33203125" style="2" customWidth="1"/>
    <col min="6" max="6" width="8.44140625" style="2" customWidth="1"/>
    <col min="7" max="7" width="10.44140625" style="2" bestFit="1" customWidth="1"/>
    <col min="8" max="8" width="9" style="8" bestFit="1" customWidth="1"/>
    <col min="9" max="9" width="8.5546875" style="8" bestFit="1" customWidth="1"/>
    <col min="10" max="10" width="8.21875" style="8" bestFit="1" customWidth="1"/>
    <col min="11" max="12" width="7.109375" style="8" bestFit="1" customWidth="1"/>
    <col min="13" max="13" width="5.21875" style="8" bestFit="1" customWidth="1"/>
    <col min="14" max="14" width="4.33203125" style="15" bestFit="1" customWidth="1"/>
    <col min="15" max="15" width="4.5546875" style="15" bestFit="1" customWidth="1"/>
    <col min="16" max="16" width="4.33203125" style="15" bestFit="1" customWidth="1"/>
    <col min="17" max="17" width="5.6640625" style="15" bestFit="1" customWidth="1"/>
    <col min="18" max="18" width="10.5546875" style="2" bestFit="1" customWidth="1"/>
    <col min="19" max="19" width="11.21875" style="2" bestFit="1" customWidth="1"/>
    <col min="20" max="20" width="11.77734375" style="3" bestFit="1" customWidth="1"/>
    <col min="21" max="21" width="7" style="2" bestFit="1" customWidth="1"/>
    <col min="22" max="22" width="10.109375" style="30" bestFit="1" customWidth="1"/>
    <col min="23" max="16384" width="8.88671875" style="2"/>
  </cols>
  <sheetData>
    <row r="1" spans="1:23" x14ac:dyDescent="0.25">
      <c r="A1" s="9" t="s">
        <v>33</v>
      </c>
      <c r="T1" s="2"/>
    </row>
    <row r="2" spans="1:23" s="10" customFormat="1" x14ac:dyDescent="0.25">
      <c r="B2" s="10" t="s">
        <v>0</v>
      </c>
      <c r="C2" s="20" t="s">
        <v>27</v>
      </c>
      <c r="D2" s="11" t="s">
        <v>11</v>
      </c>
      <c r="E2" s="11" t="s">
        <v>18</v>
      </c>
      <c r="F2" s="11" t="s">
        <v>38</v>
      </c>
      <c r="G2" s="11" t="s">
        <v>1</v>
      </c>
      <c r="H2" s="12" t="s">
        <v>2</v>
      </c>
      <c r="I2" s="12" t="s">
        <v>3</v>
      </c>
      <c r="J2" s="12" t="s">
        <v>4</v>
      </c>
      <c r="K2" s="12" t="s">
        <v>6</v>
      </c>
      <c r="L2" s="12" t="s">
        <v>7</v>
      </c>
      <c r="M2" s="12" t="s">
        <v>81</v>
      </c>
      <c r="N2" s="16" t="s">
        <v>103</v>
      </c>
      <c r="O2" s="16" t="s">
        <v>68</v>
      </c>
      <c r="P2" s="16" t="s">
        <v>69</v>
      </c>
      <c r="Q2" s="16" t="s">
        <v>70</v>
      </c>
      <c r="R2" s="11" t="s">
        <v>49</v>
      </c>
      <c r="S2" s="11" t="s">
        <v>48</v>
      </c>
      <c r="T2" s="11" t="s">
        <v>55</v>
      </c>
      <c r="U2" s="11" t="s">
        <v>91</v>
      </c>
      <c r="V2" s="31" t="s">
        <v>94</v>
      </c>
      <c r="W2" s="11" t="s">
        <v>79</v>
      </c>
    </row>
    <row r="3" spans="1:23" x14ac:dyDescent="0.25">
      <c r="B3" s="4" t="s">
        <v>10</v>
      </c>
      <c r="C3" s="2" t="e" vm="1">
        <v>#VALUE!</v>
      </c>
      <c r="D3" s="5" t="s">
        <v>14</v>
      </c>
      <c r="E3" s="2" t="str" cm="1">
        <f t="array" aca="1" ref="E3" ca="1">_FV(C3,"Industry")</f>
        <v>Food &amp; Tobacco</v>
      </c>
      <c r="F3" s="2" t="str" cm="1">
        <f t="array" aca="1" ref="F3" ca="1">_FV(C3,"Exchange")</f>
        <v>New York Stock Exchange</v>
      </c>
      <c r="G3" s="6" cm="1">
        <f t="array" aca="1" ref="G3" ca="1">_FV(C3,"Price")</f>
        <v>51.164999999999999</v>
      </c>
      <c r="H3" s="7" cm="1">
        <f t="array" aca="1" ref="H3" ca="1">_FV(C3,"Market cap",TRUE)</f>
        <v>86215130000</v>
      </c>
      <c r="I3" s="8">
        <v>10137</v>
      </c>
      <c r="J3" s="8">
        <v>108440</v>
      </c>
      <c r="K3" s="8">
        <v>5764</v>
      </c>
      <c r="L3" s="8">
        <v>8130</v>
      </c>
      <c r="M3" s="8">
        <f>+J3/L3</f>
        <v>13.338253382533825</v>
      </c>
      <c r="N3" s="15">
        <v>-0.02</v>
      </c>
      <c r="O3" s="15">
        <v>0.05</v>
      </c>
      <c r="P3" s="15">
        <v>-0.02</v>
      </c>
      <c r="Q3" s="15">
        <v>0.03</v>
      </c>
      <c r="R3" s="6" cm="1">
        <f t="array" aca="1" ref="R3" ca="1">_FV(C3,"52 week low",TRUE)</f>
        <v>39.25</v>
      </c>
      <c r="S3" s="6" cm="1">
        <f t="array" aca="1" ref="S3" ca="1">_FV(C3,"52 week high",TRUE)</f>
        <v>58.034999999999997</v>
      </c>
      <c r="T3" s="3">
        <f t="shared" ref="T3:T15" ca="1" si="0">G3/((S3+R3)/2)-1</f>
        <v>5.1857943156704556E-2</v>
      </c>
      <c r="U3" s="55" t="s">
        <v>95</v>
      </c>
      <c r="V3" s="30">
        <v>45633</v>
      </c>
      <c r="W3" s="60" t="s">
        <v>119</v>
      </c>
    </row>
    <row r="4" spans="1:23" x14ac:dyDescent="0.25">
      <c r="B4" s="4" t="s">
        <v>15</v>
      </c>
      <c r="C4" s="2" t="e" vm="2">
        <v>#VALUE!</v>
      </c>
      <c r="D4" s="5" t="s">
        <v>16</v>
      </c>
      <c r="E4" s="2" t="str" cm="1">
        <f t="array" aca="1" ref="E4" ca="1">_FV(C4,"Industry")</f>
        <v>Food &amp; Tobacco</v>
      </c>
      <c r="F4" s="2" t="str" cm="1">
        <f t="array" aca="1" ref="F4" ca="1">_FV(C4,"Exchange")</f>
        <v>New York Stock Exchange</v>
      </c>
      <c r="G4" s="6" cm="1">
        <f t="array" aca="1" ref="G4" ca="1">_FV(C4,"Price")</f>
        <v>35.89</v>
      </c>
      <c r="H4" s="7" cm="1">
        <f t="array" aca="1" ref="H4" ca="1">_FV(C4,"Market cap",TRUE)</f>
        <v>80608100000</v>
      </c>
      <c r="O4" s="15">
        <v>0.06</v>
      </c>
      <c r="R4" s="6" cm="1">
        <f t="array" aca="1" ref="R4" ca="1">_FV(C4,"52 week low",TRUE)</f>
        <v>28.25</v>
      </c>
      <c r="S4" s="6" cm="1">
        <f t="array" aca="1" ref="S4" ca="1">_FV(C4,"52 week high",TRUE)</f>
        <v>39.54</v>
      </c>
      <c r="T4" s="3">
        <f t="shared" ca="1" si="0"/>
        <v>5.8858238678271224E-2</v>
      </c>
    </row>
    <row r="5" spans="1:23" x14ac:dyDescent="0.25">
      <c r="B5" s="4" t="str" cm="1">
        <f t="array" aca="1" ref="B5" ca="1">_FV(C5,"Name")</f>
        <v>Philip Morris International Inc.</v>
      </c>
      <c r="C5" s="2" t="e" vm="3">
        <v>#VALUE!</v>
      </c>
      <c r="D5" s="5" t="s">
        <v>17</v>
      </c>
      <c r="E5" s="2" t="str" cm="1">
        <f t="array" aca="1" ref="E5" ca="1">_FV(C5,"Industry")</f>
        <v>Food &amp; Tobacco</v>
      </c>
      <c r="F5" s="2" t="str" cm="1">
        <f t="array" aca="1" ref="F5" ca="1">_FV(C5,"Exchange")</f>
        <v>New York Stock Exchange</v>
      </c>
      <c r="G5" s="6" cm="1">
        <f t="array" aca="1" ref="G5" ca="1">_FV(C5,"Price")</f>
        <v>119.63</v>
      </c>
      <c r="H5" s="7" cm="1">
        <f t="array" aca="1" ref="H5" ca="1">_FV(C5,"Market cap",TRUE)</f>
        <v>182148700000</v>
      </c>
      <c r="O5" s="15">
        <v>0.05</v>
      </c>
      <c r="R5" s="6" cm="1">
        <f t="array" aca="1" ref="R5" ca="1">_FV(C5,"52 week low",TRUE)</f>
        <v>87.82</v>
      </c>
      <c r="S5" s="6" cm="1">
        <f t="array" aca="1" ref="S5" ca="1">_FV(C5,"52 week high",TRUE)</f>
        <v>134.15</v>
      </c>
      <c r="T5" s="3">
        <f t="shared" ca="1" si="0"/>
        <v>7.7893409019236692E-2</v>
      </c>
    </row>
    <row r="6" spans="1:23" x14ac:dyDescent="0.25">
      <c r="B6" s="2" t="str" cm="1">
        <f t="array" aca="1" ref="B6" ca="1">_FV(C6,"Name")</f>
        <v>MCCORMICK &amp; COMPANY, INCORPORATED</v>
      </c>
      <c r="C6" s="2" t="e" vm="4">
        <v>#VALUE!</v>
      </c>
      <c r="D6" s="5" t="str" cm="1">
        <f t="array" aca="1" ref="D6" ca="1">_FV(C6,"Ticker symbol",TRUE)</f>
        <v>MKC</v>
      </c>
      <c r="E6" s="2" t="str" cm="1">
        <f t="array" aca="1" ref="E6" ca="1">_FV(C6,"Industry")</f>
        <v>Food &amp; Tobacco</v>
      </c>
      <c r="F6" s="2" t="str" cm="1">
        <f t="array" aca="1" ref="F6" ca="1">_FV(C6,"Exchange")</f>
        <v>New York Stock Exchange</v>
      </c>
      <c r="G6" s="6" cm="1">
        <f t="array" aca="1" ref="G6" ca="1">_FV(C6,"Price")</f>
        <v>73.569999999999993</v>
      </c>
      <c r="H6" s="7" cm="1">
        <f t="array" aca="1" ref="H6" ca="1">_FV(C6,"Market cap",TRUE)</f>
        <v>19172720000</v>
      </c>
      <c r="R6" s="6" cm="1">
        <f t="array" aca="1" ref="R6" ca="1">_FV(C6,"52 week low",TRUE)</f>
        <v>63.88</v>
      </c>
      <c r="S6" s="6" cm="1">
        <f t="array" aca="1" ref="S6" ca="1">_FV(C6,"52 week high",TRUE)</f>
        <v>85.49</v>
      </c>
      <c r="T6" s="3">
        <f t="shared" ca="1" si="0"/>
        <v>-1.4929370020754007E-2</v>
      </c>
    </row>
    <row r="7" spans="1:23" x14ac:dyDescent="0.25">
      <c r="B7" s="2" t="str" cm="1">
        <f t="array" aca="1" ref="B7" ca="1">_FV(C7,"Name")</f>
        <v>IMPERIAL BRANDS PLC</v>
      </c>
      <c r="C7" s="2" t="e" vm="5">
        <v>#VALUE!</v>
      </c>
      <c r="D7" s="5" t="str" cm="1">
        <f t="array" aca="1" ref="D7" ca="1">_FV(C7,"Ticker symbol",TRUE)</f>
        <v>IMB</v>
      </c>
      <c r="E7" s="2" t="str" cm="1">
        <f t="array" aca="1" ref="E7" ca="1">_FV(C7,"Industry")</f>
        <v>Food &amp; Tobacco</v>
      </c>
      <c r="F7" s="2" t="str" cm="1">
        <f t="array" aca="1" ref="F7" ca="1">_FV(C7,"Exchange")</f>
        <v>London Stock Exchange</v>
      </c>
      <c r="G7" s="21" cm="1">
        <f t="array" aca="1" ref="G7" ca="1">_FV(C7,"Price")</f>
        <v>2597</v>
      </c>
      <c r="H7" s="7" cm="1">
        <f t="array" aca="1" ref="H7" ca="1">_FV(C7,"Market cap",TRUE)</f>
        <v>21994930000</v>
      </c>
      <c r="R7" s="6" cm="1">
        <f t="array" aca="1" ref="R7" ca="1">_FV(C7,"52 week low",TRUE)</f>
        <v>1656</v>
      </c>
      <c r="S7" s="6" cm="1">
        <f t="array" aca="1" ref="S7" ca="1">_FV(C7,"52 week high",TRUE)</f>
        <v>2649</v>
      </c>
      <c r="T7" s="3">
        <f t="shared" ca="1" si="0"/>
        <v>0.20650406504065044</v>
      </c>
    </row>
    <row r="8" spans="1:23" x14ac:dyDescent="0.25">
      <c r="B8" s="2" t="str" cm="1">
        <f t="array" aca="1" ref="B8" ca="1">_FV(C8,"Name")</f>
        <v>JAPAN TOBACCO INC.</v>
      </c>
      <c r="C8" s="39" t="e" vm="6">
        <v>#VALUE!</v>
      </c>
      <c r="D8" s="5" t="str" cm="1">
        <f t="array" aca="1" ref="D8" ca="1">_FV(C8,"Ticker symbol",TRUE)</f>
        <v>JAPAF</v>
      </c>
      <c r="E8" s="2" t="str" cm="1">
        <f t="array" aca="1" ref="E8" ca="1">_FV(C8,"Industry")</f>
        <v>Food &amp; Tobacco</v>
      </c>
      <c r="F8" s="2" t="str" cm="1">
        <f t="array" aca="1" ref="F8" ca="1">_FV(C8,"Exchange")</f>
        <v>OTC Markets</v>
      </c>
      <c r="G8" s="6" cm="1">
        <f t="array" aca="1" ref="G8" ca="1">_FV(C8,"Price")</f>
        <v>24.69</v>
      </c>
      <c r="H8" s="7" cm="1">
        <f t="array" aca="1" ref="H8" ca="1">_FV(C8,"Market cap",TRUE)</f>
        <v>7890000000000</v>
      </c>
      <c r="R8" s="6" cm="1">
        <f t="array" aca="1" ref="R8" ca="1">_FV(C8,"52 week low",TRUE)</f>
        <v>24.69</v>
      </c>
      <c r="S8" s="6" cm="1">
        <f t="array" aca="1" ref="S8" ca="1">_FV(C8,"52 week high",TRUE)</f>
        <v>30.25</v>
      </c>
      <c r="T8" s="3">
        <f t="shared" ca="1" si="0"/>
        <v>-0.1012013105205678</v>
      </c>
    </row>
    <row r="9" spans="1:23" ht="14.4" x14ac:dyDescent="0.3">
      <c r="B9" s="1" t="str" cm="1">
        <f t="array" aca="1" ref="B9" ca="1">_FV(C9,"Name")</f>
        <v>THE HERSHEY COMPANY</v>
      </c>
      <c r="C9" s="2" t="e" vm="7">
        <v>#VALUE!</v>
      </c>
      <c r="D9" s="5" t="str" cm="1">
        <f t="array" aca="1" ref="D9" ca="1">_FV(C9,"Ticker symbol",TRUE)</f>
        <v>HSY</v>
      </c>
      <c r="E9" s="2" t="str" cm="1">
        <f t="array" aca="1" ref="E9" ca="1">_FV(C9,"Industry")</f>
        <v>Food &amp; Tobacco</v>
      </c>
      <c r="F9" s="2" t="str" cm="1">
        <f t="array" aca="1" ref="F9" ca="1">_FV(C9,"Exchange")</f>
        <v>New York Stock Exchange</v>
      </c>
      <c r="G9" s="6" cm="1">
        <f t="array" aca="1" ref="G9" ca="1">_FV(C9,"Price")</f>
        <v>154.44499999999999</v>
      </c>
      <c r="H9" s="7" cm="1">
        <f t="array" aca="1" ref="H9" ca="1">_FV(C9,"Market cap",TRUE)</f>
        <v>32012520000</v>
      </c>
      <c r="I9" s="8">
        <v>1757</v>
      </c>
      <c r="J9" s="8">
        <v>39180</v>
      </c>
      <c r="K9" s="8">
        <v>1645</v>
      </c>
      <c r="L9" s="8">
        <v>1862</v>
      </c>
      <c r="M9" s="8">
        <f>+J9/L9</f>
        <v>21.04189044038668</v>
      </c>
      <c r="N9" s="15">
        <v>7.0000000000000007E-2</v>
      </c>
      <c r="O9" s="15">
        <v>7.0000000000000007E-2</v>
      </c>
      <c r="P9" s="15">
        <v>0.02</v>
      </c>
      <c r="Q9" s="15">
        <v>-0.04</v>
      </c>
      <c r="R9" s="6" cm="1">
        <f t="array" aca="1" ref="R9" ca="1">_FV(C9,"52 week low",TRUE)</f>
        <v>150.31</v>
      </c>
      <c r="S9" s="6" cm="1">
        <f t="array" aca="1" ref="S9" ca="1">_FV(C9,"52 week high",TRUE)</f>
        <v>211.92</v>
      </c>
      <c r="T9" s="3">
        <f t="shared" ca="1" si="0"/>
        <v>-0.14725450680506869</v>
      </c>
      <c r="U9" s="35" t="s">
        <v>95</v>
      </c>
      <c r="V9" s="30">
        <v>45615</v>
      </c>
    </row>
    <row r="10" spans="1:23" x14ac:dyDescent="0.25">
      <c r="B10" s="4" t="str" cm="1">
        <f t="array" aca="1" ref="B10" ca="1">_FV(C10,"Name")</f>
        <v>DOLLAR GENERAL CORPORATION</v>
      </c>
      <c r="C10" s="2" t="e" vm="8">
        <v>#VALUE!</v>
      </c>
      <c r="D10" s="5" t="str" cm="1">
        <f t="array" aca="1" ref="D10" ca="1">_FV(C10,"Ticker symbol",TRUE)</f>
        <v>DG</v>
      </c>
      <c r="E10" s="2" t="str" cm="1">
        <f t="array" aca="1" ref="E10" ca="1">_FV(C10,"Industry")</f>
        <v>Diversified Retail</v>
      </c>
      <c r="F10" s="2" t="str" cm="1">
        <f t="array" aca="1" ref="F10" ca="1">_FV(C10,"Exchange")</f>
        <v>New York Stock Exchange</v>
      </c>
      <c r="G10" s="6" cm="1">
        <f t="array" aca="1" ref="G10" ca="1">_FV(C10,"Price")</f>
        <v>69.37</v>
      </c>
      <c r="H10" s="7" cm="1">
        <f t="array" aca="1" ref="H10" ca="1">_FV(C10,"Market cap",TRUE)</f>
        <v>15693900000</v>
      </c>
      <c r="I10" s="8">
        <v>1223</v>
      </c>
      <c r="J10" s="8">
        <v>26604</v>
      </c>
      <c r="K10" s="8">
        <v>2416</v>
      </c>
      <c r="L10" s="8">
        <v>1661</v>
      </c>
      <c r="M10" s="8">
        <f>+J10/L10</f>
        <v>16.01685731487056</v>
      </c>
      <c r="N10" s="15">
        <v>0.02</v>
      </c>
      <c r="O10" s="15">
        <v>0.08</v>
      </c>
      <c r="P10" s="15">
        <v>0.02</v>
      </c>
      <c r="Q10" s="15">
        <v>-0.14000000000000001</v>
      </c>
      <c r="R10" s="6" cm="1">
        <f t="array" aca="1" ref="R10" ca="1">_FV(C10,"52 week low",TRUE)</f>
        <v>66.430000000000007</v>
      </c>
      <c r="S10" s="6" cm="1">
        <f t="array" aca="1" ref="S10" ca="1">_FV(C10,"52 week high",TRUE)</f>
        <v>168.07</v>
      </c>
      <c r="T10" s="3">
        <f t="shared" ca="1" si="0"/>
        <v>-0.40835820895522379</v>
      </c>
      <c r="U10" s="35" t="s">
        <v>100</v>
      </c>
      <c r="V10" s="30">
        <v>45615</v>
      </c>
      <c r="W10" s="35" t="s">
        <v>99</v>
      </c>
    </row>
    <row r="11" spans="1:23" x14ac:dyDescent="0.25">
      <c r="B11" s="2" t="str" cm="1">
        <f t="array" aca="1" ref="B11" ca="1">_FV(C11,"Name")</f>
        <v>THE KROGER CO.</v>
      </c>
      <c r="C11" s="2" t="e" vm="9">
        <v>#VALUE!</v>
      </c>
      <c r="D11" s="5" t="str" cm="1">
        <f t="array" aca="1" ref="D11" ca="1">_FV(C11,"Ticker symbol",TRUE)</f>
        <v>KR</v>
      </c>
      <c r="E11" s="2" t="str" cm="1">
        <f t="array" aca="1" ref="E11" ca="1">_FV(C11,"Industry")</f>
        <v>Food &amp; Drug Retailing</v>
      </c>
      <c r="F11" s="2" t="str" cm="1">
        <f t="array" aca="1" ref="F11" ca="1">_FV(C11,"Exchange")</f>
        <v>New York Stock Exchange</v>
      </c>
      <c r="G11" s="6" cm="1">
        <f t="array" aca="1" ref="G11" ca="1">_FV(C11,"Price")</f>
        <v>58.924999999999997</v>
      </c>
      <c r="H11" s="7" cm="1">
        <f t="array" aca="1" ref="H11" ca="1">_FV(C11,"Market cap",TRUE)</f>
        <v>42779590000</v>
      </c>
      <c r="R11" s="6" cm="1">
        <f t="array" aca="1" ref="R11" ca="1">_FV(C11,"52 week low",TRUE)</f>
        <v>44.48</v>
      </c>
      <c r="S11" s="6" cm="1">
        <f t="array" aca="1" ref="S11" ca="1">_FV(C11,"52 week high",TRUE)</f>
        <v>63.59</v>
      </c>
      <c r="T11" s="3">
        <f t="shared" ca="1" si="0"/>
        <v>9.0496900157305493E-2</v>
      </c>
    </row>
    <row r="12" spans="1:23" x14ac:dyDescent="0.25">
      <c r="B12" s="2" t="str" cm="1">
        <f t="array" aca="1" ref="B12" ca="1">_FV(C12,"Name")</f>
        <v>TARGET CORPORATION</v>
      </c>
      <c r="C12" s="2" t="e" vm="10">
        <v>#VALUE!</v>
      </c>
      <c r="D12" s="5" t="str" cm="1">
        <f t="array" aca="1" ref="D12" ca="1">_FV(C12,"Ticker symbol",TRUE)</f>
        <v>TGT</v>
      </c>
      <c r="E12" s="2" t="str" cm="1">
        <f t="array" aca="1" ref="E12" ca="1">_FV(C12,"Industry")</f>
        <v>Diversified Retail</v>
      </c>
      <c r="F12" s="2" t="str" cm="1">
        <f t="array" aca="1" ref="F12" ca="1">_FV(C12,"Exchange")</f>
        <v>New York Stock Exchange</v>
      </c>
      <c r="G12" s="6" cm="1">
        <f t="array" aca="1" ref="G12" ca="1">_FV(C12,"Price")</f>
        <v>133.6</v>
      </c>
      <c r="H12" s="7" cm="1">
        <f t="array" aca="1" ref="H12" ca="1">_FV(C12,"Market cap",TRUE)</f>
        <v>64891970000</v>
      </c>
      <c r="R12" s="6" cm="1">
        <f t="array" aca="1" ref="R12" ca="1">_FV(C12,"52 week low",TRUE)</f>
        <v>120.21</v>
      </c>
      <c r="S12" s="6" cm="1">
        <f t="array" aca="1" ref="S12" ca="1">_FV(C12,"52 week high",TRUE)</f>
        <v>181.86</v>
      </c>
      <c r="T12" s="3">
        <f t="shared" ca="1" si="0"/>
        <v>-0.11543681928029925</v>
      </c>
    </row>
    <row r="13" spans="1:23" x14ac:dyDescent="0.25">
      <c r="B13" s="4" t="str" cm="1">
        <f t="array" aca="1" ref="B13" ca="1">_FV(C13,"Name")</f>
        <v>HERBALIFE LTD.</v>
      </c>
      <c r="C13" s="2" t="e" vm="11">
        <v>#VALUE!</v>
      </c>
      <c r="D13" s="5" t="str" cm="1">
        <f t="array" aca="1" ref="D13" ca="1">_FV(C13,"Ticker symbol",TRUE)</f>
        <v>HLF</v>
      </c>
      <c r="E13" s="2" t="s">
        <v>59</v>
      </c>
      <c r="F13" s="2" t="str" cm="1">
        <f t="array" aca="1" ref="F13" ca="1">_FV(C13,"Exchange")</f>
        <v>New York Stock Exchange</v>
      </c>
      <c r="G13" s="6" cm="1">
        <f t="array" aca="1" ref="G13" ca="1">_FV(C13,"Price")</f>
        <v>6.4749999999999996</v>
      </c>
      <c r="H13" s="7" cm="1">
        <f t="array" aca="1" ref="H13" ca="1">_FV(C13,"Market cap",TRUE)</f>
        <v>664219100</v>
      </c>
      <c r="R13" s="6" cm="1">
        <f t="array" aca="1" ref="R13" ca="1">_FV(C13,"52 week low",TRUE)</f>
        <v>6.05</v>
      </c>
      <c r="S13" s="6" cm="1">
        <f t="array" aca="1" ref="S13" ca="1">_FV(C13,"52 week high",TRUE)</f>
        <v>13.3</v>
      </c>
      <c r="T13" s="3">
        <f t="shared" ca="1" si="0"/>
        <v>-0.33074935400516803</v>
      </c>
    </row>
    <row r="14" spans="1:23" x14ac:dyDescent="0.25">
      <c r="B14" s="4" t="str" cm="1">
        <f t="array" aca="1" ref="B14" ca="1">_FV(C14,"Name")</f>
        <v>DOLLAR TREE, INC.</v>
      </c>
      <c r="C14" s="2" t="e" vm="12">
        <v>#VALUE!</v>
      </c>
      <c r="D14" s="5" t="str" cm="1">
        <f t="array" aca="1" ref="D14" ca="1">_FV(C14,"Ticker symbol",TRUE)</f>
        <v>DLTR</v>
      </c>
      <c r="E14" s="2" t="str" cm="1">
        <f t="array" aca="1" ref="E14" ca="1">_FV(C14,"Industry")</f>
        <v>Diversified Retail</v>
      </c>
      <c r="F14" s="2" t="str" cm="1">
        <f t="array" aca="1" ref="F14" ca="1">_FV(C14,"Exchange")</f>
        <v>Nasdaq Stock Market</v>
      </c>
      <c r="G14" s="6" cm="1">
        <f t="array" aca="1" ref="G14" ca="1">_FV(C14,"Price")</f>
        <v>71.25</v>
      </c>
      <c r="H14" s="7" cm="1">
        <f t="array" aca="1" ref="H14" ca="1">_FV(C14,"Market cap",TRUE)</f>
        <v>15321500250</v>
      </c>
      <c r="R14" s="6" cm="1">
        <f t="array" aca="1" ref="R14" ca="1">_FV(C14,"52 week low",TRUE)</f>
        <v>60.49</v>
      </c>
      <c r="S14" s="6" cm="1">
        <f t="array" aca="1" ref="S14" ca="1">_FV(C14,"52 week high",TRUE)</f>
        <v>151.215</v>
      </c>
      <c r="T14" s="3">
        <f t="shared" ca="1" si="0"/>
        <v>-0.32689355471056425</v>
      </c>
    </row>
    <row r="15" spans="1:23" x14ac:dyDescent="0.25">
      <c r="B15" s="4" t="str" cm="1">
        <f t="array" aca="1" ref="B15" ca="1">_FV(C15,"Name")</f>
        <v>THE PROCTER &amp; GAMBLE COMPANY</v>
      </c>
      <c r="C15" s="2" t="e" vm="13">
        <v>#VALUE!</v>
      </c>
      <c r="D15" s="5" t="str" cm="1">
        <f t="array" aca="1" ref="D15" ca="1">_FV(C15,"Ticker symbol",TRUE)</f>
        <v>PG</v>
      </c>
      <c r="E15" s="2" t="str" cm="1">
        <f t="array" aca="1" ref="E15" ca="1">_FV(C15,"Industry")</f>
        <v>Personal &amp; Household Products &amp; Services</v>
      </c>
      <c r="F15" s="2" t="str" cm="1">
        <f t="array" aca="1" ref="F15" ca="1">_FV(C15,"Exchange")</f>
        <v>New York Stock Exchange</v>
      </c>
      <c r="G15" s="6" cm="1">
        <f t="array" aca="1" ref="G15" ca="1">_FV(C15,"Price")</f>
        <v>160.33000000000001</v>
      </c>
      <c r="H15" s="7" cm="1">
        <f t="array" aca="1" ref="H15" ca="1">_FV(C15,"Market cap",TRUE)</f>
        <v>373415400000</v>
      </c>
      <c r="I15" s="8">
        <v>18470</v>
      </c>
      <c r="J15" s="8">
        <v>435491</v>
      </c>
      <c r="K15" s="8">
        <v>14738</v>
      </c>
      <c r="L15" s="8">
        <v>14974</v>
      </c>
      <c r="M15" s="8">
        <f>+J15/L15</f>
        <v>29.083144116468546</v>
      </c>
      <c r="N15" s="15">
        <v>0.02</v>
      </c>
      <c r="O15" s="15">
        <v>7.0000000000000007E-2</v>
      </c>
      <c r="P15" s="15">
        <v>0.03</v>
      </c>
      <c r="Q15" s="15">
        <v>-0.14000000000000001</v>
      </c>
      <c r="R15" s="6" cm="1">
        <f t="array" aca="1" ref="R15" ca="1">_FV(C15,"52 week low",TRUE)</f>
        <v>146.28</v>
      </c>
      <c r="S15" s="6" cm="1">
        <f t="array" aca="1" ref="S15" ca="1">_FV(C15,"52 week high",TRUE)</f>
        <v>180.43</v>
      </c>
      <c r="T15" s="3">
        <f t="shared" ca="1" si="0"/>
        <v>-1.8517951700284696E-2</v>
      </c>
      <c r="W15" s="2" t="s">
        <v>80</v>
      </c>
    </row>
    <row r="16" spans="1:23" ht="14.4" x14ac:dyDescent="0.3">
      <c r="B16" s="1" t="str" cm="1">
        <f t="array" aca="1" ref="B16" ca="1">_FV(C16,"Name")</f>
        <v>BROWN-FORMAN CORPORATION</v>
      </c>
      <c r="C16" s="39" t="e" vm="14">
        <v>#VALUE!</v>
      </c>
      <c r="D16" s="5" t="str" cm="1">
        <f t="array" aca="1" ref="D16" ca="1">_FV(C16,"Ticker symbol",TRUE)</f>
        <v>BF.B</v>
      </c>
      <c r="E16" s="2" t="str" cm="1">
        <f t="array" aca="1" ref="E16" ca="1">_FV(C16,"Industry")</f>
        <v>Beverages</v>
      </c>
      <c r="F16" s="2" t="str" cm="1">
        <f t="array" aca="1" ref="F16" ca="1">_FV(C16,"Exchange")</f>
        <v>New York Stock Exchange</v>
      </c>
      <c r="G16" s="6" cm="1">
        <f t="array" aca="1" ref="G16" ca="1">_FV(C16,"Price")</f>
        <v>34.014299999999999</v>
      </c>
      <c r="H16" s="7" cm="1">
        <f t="array" aca="1" ref="H16" ca="1">_FV(C16,"Market cap",TRUE)</f>
        <v>15972180000</v>
      </c>
      <c r="I16" s="8">
        <v>1492</v>
      </c>
      <c r="J16" s="8">
        <v>21823</v>
      </c>
      <c r="K16" s="8">
        <v>838</v>
      </c>
      <c r="L16" s="8">
        <v>783</v>
      </c>
      <c r="M16" s="8">
        <f>+J16/L16</f>
        <v>27.871008939974459</v>
      </c>
      <c r="N16" s="15">
        <v>0.06</v>
      </c>
      <c r="O16" s="15">
        <v>0.06</v>
      </c>
      <c r="P16" s="15">
        <v>0.02</v>
      </c>
      <c r="Q16" s="15">
        <v>-0.1</v>
      </c>
      <c r="R16" s="6" cm="1">
        <f t="array" aca="1" ref="R16" ca="1">_FV(C16,"52 week low",TRUE)</f>
        <v>33.4</v>
      </c>
      <c r="S16" s="6" cm="1">
        <f t="array" aca="1" ref="S16" ca="1">_FV(C16,"52 week high",TRUE)</f>
        <v>60.97</v>
      </c>
      <c r="T16" s="3">
        <f t="shared" ref="T16" ca="1" si="1">G16/((S16+R16)/2)-1</f>
        <v>-0.27912896047472724</v>
      </c>
      <c r="U16" s="39" t="s">
        <v>95</v>
      </c>
      <c r="V16" s="30">
        <v>45633</v>
      </c>
      <c r="W16" s="60" t="s">
        <v>118</v>
      </c>
    </row>
    <row r="29" spans="21:21" x14ac:dyDescent="0.25">
      <c r="U29" s="30"/>
    </row>
  </sheetData>
  <conditionalFormatting sqref="T3:T1048576">
    <cfRule type="cellIs" dxfId="41" priority="1" operator="greaterThan">
      <formula>0</formula>
    </cfRule>
    <cfRule type="cellIs" dxfId="40" priority="2" operator="lessThan">
      <formula>0</formula>
    </cfRule>
    <cfRule type="cellIs" dxfId="39" priority="3" operator="greaterThan">
      <formula>0</formula>
    </cfRule>
    <cfRule type="cellIs" dxfId="38" priority="4" operator="lessThan">
      <formula>0</formula>
    </cfRule>
  </conditionalFormatting>
  <hyperlinks>
    <hyperlink ref="B3" r:id="rId1" xr:uid="{140CB07B-60A2-4B81-9D3A-49423C6B2331}"/>
    <hyperlink ref="B4" r:id="rId2" xr:uid="{F627FE33-4566-4A86-BB9D-5243A3C1BD3B}"/>
    <hyperlink ref="A1" location="'By sector'!A1" display="Main" xr:uid="{CDADA51B-1978-47C1-8EA9-A0DC55475CDE}"/>
    <hyperlink ref="B5" r:id="rId3" display="C:\Users\franc\OneDrive\Dokumenty\Models stocks\PM Philip Morris - model.xlsx" xr:uid="{4C4C765C-C85E-46E0-84CF-A1D2FEBCEE85}"/>
    <hyperlink ref="B10" r:id="rId4" display="C:\Users\franc\OneDrive\Dokumenty\Models stocks\DG Dollar General Corporation - model.xlsx" xr:uid="{A2F23543-6E94-4A6F-99B4-69E88EF6C681}"/>
    <hyperlink ref="B9" r:id="rId5" display="C:\Users\franc\OneDrive\Dokumenty\Models stocks\HSY The Hershey company - model.xlsx" xr:uid="{AFA321C9-1AE1-43B1-B555-8B6C5370900C}"/>
    <hyperlink ref="B13" r:id="rId6" display="C:\Users\franc\OneDrive\Dokumenty\Models stocks\HLF Herbalife ltd - model.xlsx" xr:uid="{9CC66897-6CC6-4792-9BDE-D67CD7A5EA60}"/>
    <hyperlink ref="B14" r:id="rId7" display="C:\Users\franc\OneDrive\Dokumenty\Models stocks\DLTR Dollar Tree inc - model.xlsx" xr:uid="{64D5DF9A-18BA-45DF-A065-3A628F7218B8}"/>
    <hyperlink ref="B15" r:id="rId8" display="C:\Users\franc\OneDrive\Dokumenty\Models stocks\PG The Procter &amp; Gamble company - model.xlsx" xr:uid="{B2E144FF-0D8C-4F9D-9316-EFC9396842B0}"/>
    <hyperlink ref="B16" r:id="rId9" display="C:\Users\franc\OneDrive\Dokumenty\Models stocks\BF Brown-Forman corporation - model.xlsx" xr:uid="{1D1F53C4-A165-4B62-B7D3-A23B682D6E3E}"/>
  </hyperlinks>
  <pageMargins left="0.7" right="0.7" top="0.75" bottom="0.75" header="0.3" footer="0.3"/>
  <legacyDrawing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99DB2-38B4-4A05-8D7C-897DE3B57BA3}">
  <sheetPr codeName="Sheet3"/>
  <dimension ref="A1:AH61"/>
  <sheetViews>
    <sheetView workbookViewId="0">
      <pane xSplit="2" ySplit="2" topLeftCell="C3" activePane="bottomRight" state="frozen"/>
      <selection activeCell="B31" sqref="B31"/>
      <selection pane="topRight" activeCell="B31" sqref="B31"/>
      <selection pane="bottomLeft" activeCell="B31" sqref="B31"/>
      <selection pane="bottomRight" activeCell="C25" sqref="C25"/>
    </sheetView>
  </sheetViews>
  <sheetFormatPr defaultRowHeight="13.2" x14ac:dyDescent="0.25"/>
  <cols>
    <col min="1" max="1" width="4.88671875" style="2" bestFit="1" customWidth="1"/>
    <col min="2" max="2" width="18.44140625" style="2" customWidth="1"/>
    <col min="3" max="3" width="6.5546875" style="2" customWidth="1"/>
    <col min="4" max="4" width="6.44140625" style="2" customWidth="1"/>
    <col min="5" max="5" width="14.44140625" style="2" bestFit="1" customWidth="1"/>
    <col min="6" max="6" width="9.6640625" style="2" bestFit="1" customWidth="1"/>
    <col min="7" max="7" width="7.77734375" style="2" bestFit="1" customWidth="1"/>
    <col min="8" max="8" width="9" style="2" bestFit="1" customWidth="1"/>
    <col min="9" max="9" width="7.5546875" style="2" bestFit="1" customWidth="1"/>
    <col min="10" max="12" width="6.77734375" style="2" bestFit="1" customWidth="1"/>
    <col min="13" max="13" width="5.21875" style="2" bestFit="1" customWidth="1"/>
    <col min="14" max="14" width="4.6640625" style="15" bestFit="1" customWidth="1"/>
    <col min="15" max="15" width="3.6640625" style="15" bestFit="1" customWidth="1"/>
    <col min="16" max="16" width="3.77734375" style="15" bestFit="1" customWidth="1"/>
    <col min="17" max="17" width="4.6640625" style="15" bestFit="1" customWidth="1"/>
    <col min="18" max="18" width="8.88671875" style="2" bestFit="1" customWidth="1"/>
    <col min="19" max="19" width="9.6640625" style="2" bestFit="1" customWidth="1"/>
    <col min="20" max="20" width="11.88671875" style="3" bestFit="1" customWidth="1"/>
    <col min="21" max="21" width="7" style="2" bestFit="1" customWidth="1"/>
    <col min="22" max="22" width="10.109375" style="30" bestFit="1" customWidth="1"/>
    <col min="23" max="23" width="9.5546875" style="2" customWidth="1"/>
    <col min="24" max="16384" width="8.88671875" style="2"/>
  </cols>
  <sheetData>
    <row r="1" spans="1:34" x14ac:dyDescent="0.25">
      <c r="A1" s="9" t="s">
        <v>33</v>
      </c>
      <c r="T1" s="2"/>
    </row>
    <row r="2" spans="1:34" x14ac:dyDescent="0.25">
      <c r="B2" s="10" t="s">
        <v>0</v>
      </c>
      <c r="C2" s="20" t="s">
        <v>27</v>
      </c>
      <c r="D2" s="11" t="s">
        <v>11</v>
      </c>
      <c r="E2" s="11" t="s">
        <v>18</v>
      </c>
      <c r="F2" s="11" t="s">
        <v>1</v>
      </c>
      <c r="G2" s="12" t="s">
        <v>2</v>
      </c>
      <c r="H2" s="11" t="s">
        <v>3</v>
      </c>
      <c r="I2" s="11" t="s">
        <v>4</v>
      </c>
      <c r="J2" s="11" t="s">
        <v>6</v>
      </c>
      <c r="K2" s="11" t="s">
        <v>115</v>
      </c>
      <c r="L2" s="11" t="s">
        <v>96</v>
      </c>
      <c r="M2" s="11" t="s">
        <v>81</v>
      </c>
      <c r="N2" s="16" t="s">
        <v>103</v>
      </c>
      <c r="O2" s="16" t="s">
        <v>68</v>
      </c>
      <c r="P2" s="16" t="s">
        <v>69</v>
      </c>
      <c r="Q2" s="16" t="s">
        <v>70</v>
      </c>
      <c r="R2" s="11" t="s">
        <v>49</v>
      </c>
      <c r="S2" s="11" t="s">
        <v>48</v>
      </c>
      <c r="T2" s="11" t="s">
        <v>55</v>
      </c>
      <c r="U2" s="11" t="s">
        <v>91</v>
      </c>
      <c r="V2" s="31" t="s">
        <v>94</v>
      </c>
      <c r="W2" s="11" t="s">
        <v>79</v>
      </c>
    </row>
    <row r="3" spans="1:34" x14ac:dyDescent="0.25">
      <c r="B3" s="2" t="str" cm="1">
        <f t="array" aca="1" ref="B3" ca="1">_FV(C3,"Official name",TRUE)</f>
        <v>BRUNSWICK CORPORATION</v>
      </c>
      <c r="C3" s="2" t="e" vm="15">
        <v>#VALUE!</v>
      </c>
      <c r="D3" s="5" t="str" cm="1">
        <f t="array" aca="1" ref="D3" ca="1">_FV(C3,"Ticker symbol",TRUE)</f>
        <v>BC</v>
      </c>
      <c r="E3" s="2" t="str" cm="1">
        <f t="array" aca="1" ref="E3" ca="1">_FV(C3,"Industry")</f>
        <v>Leisure Products</v>
      </c>
      <c r="F3" s="6" cm="1">
        <f t="array" aca="1" ref="F3" ca="1">_FV(C3,"Price")</f>
        <v>67.55</v>
      </c>
      <c r="G3" s="7" cm="1">
        <f t="array" aca="1" ref="G3" ca="1">_FV(C3,"Market cap",TRUE)</f>
        <v>4180697000</v>
      </c>
      <c r="H3" s="8"/>
      <c r="I3" s="8"/>
      <c r="J3" s="8"/>
      <c r="K3" s="8"/>
      <c r="L3" s="8"/>
      <c r="M3" s="8"/>
      <c r="R3" s="6" cm="1">
        <f t="array" aca="1" ref="R3" ca="1">_FV(C3,"52 week low",TRUE)</f>
        <v>62.64</v>
      </c>
      <c r="S3" s="6" cm="1">
        <f t="array" aca="1" ref="S3" ca="1">_FV(C3,"52 week high",TRUE)</f>
        <v>96.65</v>
      </c>
      <c r="T3" s="3">
        <f t="shared" ref="T3:T20" ca="1" si="0">F3/((S3+R3)/2)-1</f>
        <v>-0.15186138489547385</v>
      </c>
      <c r="W3" s="8"/>
      <c r="X3" s="8"/>
      <c r="Y3" s="8"/>
      <c r="Z3" s="8"/>
      <c r="AA3" s="8"/>
      <c r="AB3" s="8"/>
      <c r="AC3" s="8"/>
      <c r="AD3" s="8"/>
      <c r="AE3" s="8"/>
      <c r="AF3" s="8"/>
      <c r="AG3" s="8"/>
      <c r="AH3" s="8"/>
    </row>
    <row r="4" spans="1:34" x14ac:dyDescent="0.25">
      <c r="B4" s="2" t="str" cm="1">
        <f t="array" aca="1" ref="B4" ca="1">_FV(C4,"Official name",TRUE)</f>
        <v>CHIPOTLE MEXICAN GRILL, INC.</v>
      </c>
      <c r="C4" s="2" t="e" vm="16">
        <v>#VALUE!</v>
      </c>
      <c r="D4" s="5" t="str" cm="1">
        <f t="array" aca="1" ref="D4" ca="1">_FV(C4,"Ticker symbol",TRUE)</f>
        <v>CMG</v>
      </c>
      <c r="E4" s="29" t="s">
        <v>39</v>
      </c>
      <c r="F4" s="6" cm="1">
        <f t="array" aca="1" ref="F4" ca="1">_FV(C4,"Price")</f>
        <v>58.43</v>
      </c>
      <c r="G4" s="7" cm="1">
        <f t="array" aca="1" ref="G4" ca="1">_FV(C4,"Market cap",TRUE)</f>
        <v>76986510000</v>
      </c>
      <c r="H4" s="8"/>
      <c r="I4" s="8"/>
      <c r="J4" s="8"/>
      <c r="K4" s="8"/>
      <c r="L4" s="8"/>
      <c r="M4" s="8"/>
      <c r="R4" s="6" cm="1">
        <f t="array" aca="1" ref="R4" ca="1">_FV(C4,"52 week low",TRUE)</f>
        <v>45.499200000000002</v>
      </c>
      <c r="S4" s="6" cm="1">
        <f t="array" aca="1" ref="S4" ca="1">_FV(C4,"52 week high",TRUE)</f>
        <v>69.261399999999995</v>
      </c>
      <c r="T4" s="3">
        <f t="shared" ca="1" si="0"/>
        <v>1.8293734957816499E-2</v>
      </c>
      <c r="W4" s="8"/>
      <c r="X4" s="8"/>
      <c r="Y4" s="8"/>
      <c r="Z4" s="8"/>
      <c r="AA4" s="8"/>
      <c r="AB4" s="8"/>
      <c r="AC4" s="8"/>
      <c r="AD4" s="8"/>
      <c r="AE4" s="8"/>
      <c r="AF4" s="8"/>
      <c r="AG4" s="8"/>
      <c r="AH4" s="8"/>
    </row>
    <row r="5" spans="1:34" x14ac:dyDescent="0.25">
      <c r="B5" s="2" t="str" cm="1">
        <f t="array" aca="1" ref="B5" ca="1">_FV(C5,"Official name",TRUE)</f>
        <v>COMPASS GROUP PLC</v>
      </c>
      <c r="C5" s="2" t="e" vm="17">
        <v>#VALUE!</v>
      </c>
      <c r="D5" s="5" t="str" cm="1">
        <f t="array" aca="1" ref="D5" ca="1">_FV(C5,"Ticker symbol",TRUE)</f>
        <v>CMPGY</v>
      </c>
      <c r="E5" s="2" t="e" cm="1" vm="18">
        <f t="array" ref="E5">_FV(C5,"Industry")</f>
        <v>#VALUE!</v>
      </c>
      <c r="F5" s="6" cm="1">
        <f t="array" aca="1" ref="F5" ca="1">_FV(C5,"Price")</f>
        <v>33.255000000000003</v>
      </c>
      <c r="G5" s="7" t="e" cm="1" vm="19">
        <f t="array" ref="G5">_FV(C5,"Market cap",TRUE)</f>
        <v>#VALUE!</v>
      </c>
      <c r="H5" s="8"/>
      <c r="I5" s="8"/>
      <c r="J5" s="8"/>
      <c r="K5" s="8"/>
      <c r="L5" s="8"/>
      <c r="M5" s="8"/>
      <c r="R5" s="6" cm="1">
        <f t="array" aca="1" ref="R5" ca="1">_FV(C5,"52 week low",TRUE)</f>
        <v>26.55</v>
      </c>
      <c r="S5" s="6" cm="1">
        <f t="array" aca="1" ref="S5" ca="1">_FV(C5,"52 week high",TRUE)</f>
        <v>35.909999999999997</v>
      </c>
      <c r="T5" s="3">
        <f t="shared" ca="1" si="0"/>
        <v>6.4841498559077948E-2</v>
      </c>
      <c r="W5" s="8"/>
      <c r="X5" s="8"/>
      <c r="Y5" s="8"/>
      <c r="Z5" s="8"/>
      <c r="AA5" s="8"/>
      <c r="AB5" s="8"/>
      <c r="AC5" s="8"/>
      <c r="AD5" s="8"/>
      <c r="AE5" s="8"/>
      <c r="AF5" s="8"/>
      <c r="AG5" s="8"/>
      <c r="AH5" s="8"/>
    </row>
    <row r="6" spans="1:34" x14ac:dyDescent="0.25">
      <c r="B6" s="2" t="str" cm="1">
        <f t="array" aca="1" ref="B6" ca="1">_FV(C6,"Official name",TRUE)</f>
        <v>DOORDASH, INC.</v>
      </c>
      <c r="C6" s="2" t="e" vm="20">
        <v>#VALUE!</v>
      </c>
      <c r="D6" s="5" t="str" cm="1">
        <f t="array" aca="1" ref="D6" ca="1">_FV(C6,"Ticker symbol",TRUE)</f>
        <v>DASH</v>
      </c>
      <c r="E6" s="2" t="str" cm="1">
        <f t="array" aca="1" ref="E6" ca="1">_FV(C6,"Industry")</f>
        <v>Software &amp; IT Services</v>
      </c>
      <c r="F6" s="6" cm="1">
        <f t="array" aca="1" ref="F6" ca="1">_FV(C6,"Price")</f>
        <v>171.04</v>
      </c>
      <c r="G6" s="7" cm="1">
        <f t="array" aca="1" ref="G6" ca="1">_FV(C6,"Market cap",TRUE)</f>
        <v>71049366048</v>
      </c>
      <c r="H6" s="8"/>
      <c r="I6" s="8"/>
      <c r="J6" s="8"/>
      <c r="K6" s="8"/>
      <c r="L6" s="8"/>
      <c r="M6" s="8"/>
      <c r="R6" s="6" cm="1">
        <f t="array" aca="1" ref="R6" ca="1">_FV(C6,"52 week low",TRUE)</f>
        <v>99.32</v>
      </c>
      <c r="S6" s="6" cm="1">
        <f t="array" aca="1" ref="S6" ca="1">_FV(C6,"52 week high",TRUE)</f>
        <v>181.7799</v>
      </c>
      <c r="T6" s="3">
        <f t="shared" ca="1" si="0"/>
        <v>0.21693390854994976</v>
      </c>
      <c r="W6" s="8"/>
      <c r="X6" s="8"/>
      <c r="Y6" s="8"/>
      <c r="Z6" s="8"/>
      <c r="AA6" s="8"/>
      <c r="AB6" s="8"/>
      <c r="AC6" s="8"/>
      <c r="AD6" s="8"/>
      <c r="AE6" s="8"/>
      <c r="AF6" s="8"/>
      <c r="AG6" s="8"/>
      <c r="AH6" s="8"/>
    </row>
    <row r="7" spans="1:34" x14ac:dyDescent="0.25">
      <c r="B7" s="2" t="str" cm="1">
        <f t="array" aca="1" ref="B7" ca="1">_FV(C7,"Official name",TRUE)</f>
        <v>BRP Inc.</v>
      </c>
      <c r="C7" s="2" t="e" vm="21">
        <v>#VALUE!</v>
      </c>
      <c r="D7" s="5" t="str" cm="1">
        <f t="array" aca="1" ref="D7" ca="1">_FV(C7,"Ticker symbol",TRUE)</f>
        <v>DOOO</v>
      </c>
      <c r="E7" s="2" t="str" cm="1">
        <f t="array" aca="1" ref="E7" ca="1">_FV(C7,"Industry")</f>
        <v>Leisure Products</v>
      </c>
      <c r="F7" s="6" cm="1">
        <f t="array" aca="1" ref="F7" ca="1">_FV(C7,"Price")</f>
        <v>53.46</v>
      </c>
      <c r="G7" s="7" cm="1">
        <f t="array" aca="1" ref="G7" ca="1">_FV(C7,"Market cap",TRUE)</f>
        <v>5373547000</v>
      </c>
      <c r="H7" s="8"/>
      <c r="I7" s="8"/>
      <c r="J7" s="8"/>
      <c r="K7" s="8"/>
      <c r="L7" s="8"/>
      <c r="M7" s="8"/>
      <c r="R7" s="6" cm="1">
        <f t="array" aca="1" ref="R7" ca="1">_FV(C7,"52 week low",TRUE)</f>
        <v>46.844999999999999</v>
      </c>
      <c r="S7" s="6" cm="1">
        <f t="array" aca="1" ref="S7" ca="1">_FV(C7,"52 week high",TRUE)</f>
        <v>75.59</v>
      </c>
      <c r="T7" s="3">
        <f t="shared" ca="1" si="0"/>
        <v>-0.12672030056764816</v>
      </c>
      <c r="W7" s="8"/>
      <c r="X7" s="8"/>
      <c r="Y7" s="8"/>
      <c r="Z7" s="8"/>
      <c r="AA7" s="8"/>
      <c r="AB7" s="8"/>
      <c r="AC7" s="8"/>
      <c r="AD7" s="8"/>
      <c r="AE7" s="8"/>
      <c r="AF7" s="8"/>
      <c r="AG7" s="8"/>
      <c r="AH7" s="8"/>
    </row>
    <row r="8" spans="1:34" x14ac:dyDescent="0.25">
      <c r="B8" s="2" t="str" cm="1">
        <f t="array" aca="1" ref="B8" ca="1">_FV(C8,"Official name",TRUE)</f>
        <v>Evolution AB (publ)</v>
      </c>
      <c r="C8" s="2" t="e" vm="22">
        <v>#VALUE!</v>
      </c>
      <c r="D8" s="5" t="str" cm="1">
        <f t="array" aca="1" ref="D8" ca="1">_FV(C8,"Ticker symbol",TRUE)</f>
        <v>EVON</v>
      </c>
      <c r="E8" s="2" t="str" cm="1">
        <f t="array" aca="1" ref="E8" ca="1">_FV(C8,"Industry")</f>
        <v>Hotels &amp; Entertainment Services</v>
      </c>
      <c r="F8" s="6">
        <v>98.29</v>
      </c>
      <c r="G8" s="8">
        <v>20240</v>
      </c>
      <c r="H8" s="8"/>
      <c r="I8" s="8"/>
      <c r="J8" s="8"/>
      <c r="K8" s="8"/>
      <c r="L8" s="8"/>
      <c r="M8" s="8"/>
      <c r="R8" s="6">
        <v>89.44</v>
      </c>
      <c r="S8" s="6">
        <v>128.61000000000001</v>
      </c>
      <c r="T8" s="3">
        <f t="shared" si="0"/>
        <v>-9.846365512497135E-2</v>
      </c>
      <c r="W8" s="8" t="s">
        <v>89</v>
      </c>
      <c r="X8" s="8"/>
      <c r="Y8" s="8"/>
      <c r="Z8" s="8"/>
      <c r="AA8" s="8"/>
      <c r="AB8" s="8"/>
      <c r="AC8" s="8"/>
      <c r="AD8" s="8"/>
      <c r="AE8" s="8"/>
      <c r="AF8" s="8"/>
      <c r="AG8" s="8"/>
      <c r="AH8" s="8"/>
    </row>
    <row r="9" spans="1:34" x14ac:dyDescent="0.25">
      <c r="B9" s="2" t="str" cm="1">
        <f t="array" aca="1" ref="B9" ca="1">_FV(C9,"Official name",TRUE)</f>
        <v>FIVE BELOW, INC.</v>
      </c>
      <c r="C9" s="2" t="e" vm="23">
        <v>#VALUE!</v>
      </c>
      <c r="D9" s="5" t="str" cm="1">
        <f t="array" aca="1" ref="D9" ca="1">_FV(C9,"Ticker symbol",TRUE)</f>
        <v>FIVE</v>
      </c>
      <c r="E9" s="2" t="str" cm="1">
        <f t="array" aca="1" ref="E9" ca="1">_FV(C9,"Industry")</f>
        <v>Diversified Retail</v>
      </c>
      <c r="F9" s="6" cm="1">
        <f t="array" aca="1" ref="F9" ca="1">_FV(C9,"Price")</f>
        <v>93.23</v>
      </c>
      <c r="G9" s="7" cm="1">
        <f t="array" aca="1" ref="G9" ca="1">_FV(C9,"Market cap",TRUE)</f>
        <v>5128547804</v>
      </c>
      <c r="H9" s="8"/>
      <c r="I9" s="8"/>
      <c r="J9" s="8"/>
      <c r="K9" s="8"/>
      <c r="L9" s="8"/>
      <c r="M9" s="8"/>
      <c r="R9" s="6" cm="1">
        <f t="array" aca="1" ref="R9" ca="1">_FV(C9,"52 week low",TRUE)</f>
        <v>64.87</v>
      </c>
      <c r="S9" s="6" cm="1">
        <f t="array" aca="1" ref="S9" ca="1">_FV(C9,"52 week high",TRUE)</f>
        <v>212.01</v>
      </c>
      <c r="T9" s="3">
        <f t="shared" ca="1" si="0"/>
        <v>-0.32656746605027442</v>
      </c>
      <c r="U9" s="35"/>
      <c r="W9" s="8"/>
      <c r="X9" s="8"/>
      <c r="Y9" s="8"/>
      <c r="Z9" s="8"/>
      <c r="AA9" s="8"/>
      <c r="AB9" s="8"/>
      <c r="AC9" s="8"/>
      <c r="AD9" s="8"/>
      <c r="AE9" s="8"/>
      <c r="AF9" s="8"/>
      <c r="AG9" s="8"/>
      <c r="AH9" s="8"/>
    </row>
    <row r="10" spans="1:34" x14ac:dyDescent="0.25">
      <c r="B10" s="4" t="str" cm="1">
        <f t="array" aca="1" ref="B10" ca="1">_FV(C10,"Official name",TRUE)</f>
        <v>GAMESTOP CORP.</v>
      </c>
      <c r="C10" s="2" t="e" vm="24">
        <v>#VALUE!</v>
      </c>
      <c r="D10" s="5" t="str" cm="1">
        <f t="array" aca="1" ref="D10" ca="1">_FV(C10,"Ticker symbol",TRUE)</f>
        <v>GME</v>
      </c>
      <c r="E10" s="2" t="str" cm="1">
        <f t="array" aca="1" ref="E10" ca="1">_FV(C10,"Industry")</f>
        <v>Specialty Retailers</v>
      </c>
      <c r="F10" s="6" cm="1">
        <f t="array" aca="1" ref="F10" ca="1">_FV(C10,"Price")</f>
        <v>27.78</v>
      </c>
      <c r="G10" s="7" cm="1">
        <f t="array" aca="1" ref="G10" ca="1">_FV(C10,"Market cap",TRUE)</f>
        <v>14436120000</v>
      </c>
      <c r="H10" s="8"/>
      <c r="I10" s="8"/>
      <c r="J10" s="8"/>
      <c r="K10" s="8"/>
      <c r="L10" s="8"/>
      <c r="M10" s="8"/>
      <c r="R10" s="6" cm="1">
        <f t="array" aca="1" ref="R10" ca="1">_FV(C10,"52 week low",TRUE)</f>
        <v>9.9499999999999993</v>
      </c>
      <c r="S10" s="6" cm="1">
        <f t="array" aca="1" ref="S10" ca="1">_FV(C10,"52 week high",TRUE)</f>
        <v>64.83</v>
      </c>
      <c r="T10" s="3">
        <f t="shared" ca="1" si="0"/>
        <v>-0.2570205937416421</v>
      </c>
      <c r="U10" s="35"/>
      <c r="W10" s="8"/>
      <c r="X10" s="8"/>
      <c r="Y10" s="8"/>
      <c r="Z10" s="8"/>
      <c r="AA10" s="8"/>
      <c r="AB10" s="8"/>
      <c r="AC10" s="8"/>
      <c r="AD10" s="8"/>
      <c r="AE10" s="8"/>
      <c r="AF10" s="8"/>
      <c r="AG10" s="8"/>
      <c r="AH10" s="8"/>
    </row>
    <row r="11" spans="1:34" x14ac:dyDescent="0.25">
      <c r="B11" s="2" t="str" cm="1">
        <f t="array" aca="1" ref="B11" ca="1">_FV(C11,"Official name",TRUE)</f>
        <v>ACUSHNET HOLDINGS CORP.</v>
      </c>
      <c r="C11" s="2" t="e" vm="25">
        <v>#VALUE!</v>
      </c>
      <c r="D11" s="5" t="str" cm="1">
        <f t="array" aca="1" ref="D11" ca="1">_FV(C11,"Ticker symbol",TRUE)</f>
        <v>GOLF</v>
      </c>
      <c r="E11" s="2" t="str" cm="1">
        <f t="array" aca="1" ref="E11" ca="1">_FV(C11,"Industry")</f>
        <v>Leisure Products</v>
      </c>
      <c r="F11" s="6" cm="1">
        <f t="array" aca="1" ref="F11" ca="1">_FV(C11,"Price")</f>
        <v>73.715000000000003</v>
      </c>
      <c r="G11" s="7" cm="1">
        <f t="array" aca="1" ref="G11" ca="1">_FV(C11,"Market cap",TRUE)</f>
        <v>4345587000</v>
      </c>
      <c r="H11" s="8"/>
      <c r="I11" s="8"/>
      <c r="J11" s="8"/>
      <c r="K11" s="8"/>
      <c r="L11" s="8"/>
      <c r="M11" s="8"/>
      <c r="R11" s="6" cm="1">
        <f t="array" aca="1" ref="R11" ca="1">_FV(C11,"52 week low",TRUE)</f>
        <v>58.54</v>
      </c>
      <c r="S11" s="6" cm="1">
        <f t="array" aca="1" ref="S11" ca="1">_FV(C11,"52 week high",TRUE)</f>
        <v>76.59</v>
      </c>
      <c r="T11" s="3">
        <f t="shared" ca="1" si="0"/>
        <v>9.1023458891438036E-2</v>
      </c>
      <c r="W11" s="8"/>
      <c r="X11" s="8"/>
      <c r="Y11" s="8"/>
      <c r="Z11" s="8"/>
      <c r="AA11" s="8"/>
      <c r="AB11" s="8"/>
      <c r="AC11" s="8"/>
      <c r="AD11" s="8"/>
      <c r="AE11" s="8"/>
      <c r="AF11" s="8"/>
      <c r="AG11" s="8"/>
      <c r="AH11" s="8"/>
    </row>
    <row r="12" spans="1:34" x14ac:dyDescent="0.25">
      <c r="B12" s="4" t="s">
        <v>19</v>
      </c>
      <c r="C12" s="2" t="e" vm="26">
        <v>#VALUE!</v>
      </c>
      <c r="D12" s="5" t="str" cm="1">
        <f t="array" aca="1" ref="D12" ca="1">_FV(C12,"Ticker symbol",TRUE)</f>
        <v>HAS</v>
      </c>
      <c r="E12" s="2" t="str" cm="1">
        <f t="array" aca="1" ref="E12" ca="1">_FV(C12,"Industry")</f>
        <v>Leisure Products</v>
      </c>
      <c r="F12" s="6" cm="1">
        <f t="array" aca="1" ref="F12" ca="1">_FV(C12,"Price")</f>
        <v>57.71</v>
      </c>
      <c r="G12" s="7" cm="1">
        <f t="array" aca="1" ref="G12" ca="1">_FV(C12,"Market cap",TRUE)</f>
        <v>8050625794</v>
      </c>
      <c r="H12" s="8"/>
      <c r="I12" s="8"/>
      <c r="J12" s="8"/>
      <c r="K12" s="8"/>
      <c r="L12" s="8"/>
      <c r="M12" s="8"/>
      <c r="R12" s="6" cm="1">
        <f t="array" aca="1" ref="R12" ca="1">_FV(C12,"52 week low",TRUE)</f>
        <v>46.09</v>
      </c>
      <c r="S12" s="6" cm="1">
        <f t="array" aca="1" ref="S12" ca="1">_FV(C12,"52 week high",TRUE)</f>
        <v>73.459999999999994</v>
      </c>
      <c r="T12" s="3">
        <f t="shared" ca="1" si="0"/>
        <v>-3.4546214972814737E-2</v>
      </c>
      <c r="W12" s="8"/>
      <c r="X12" s="8"/>
      <c r="Y12" s="8"/>
      <c r="Z12" s="8"/>
      <c r="AA12" s="8"/>
      <c r="AB12" s="8"/>
      <c r="AC12" s="8"/>
      <c r="AD12" s="8"/>
      <c r="AE12" s="8"/>
      <c r="AF12" s="8"/>
      <c r="AG12" s="8"/>
      <c r="AH12" s="8"/>
    </row>
    <row r="13" spans="1:34" x14ac:dyDescent="0.25">
      <c r="B13" s="2" t="str" cm="1">
        <f t="array" aca="1" ref="B13" ca="1">_FV(C13,"Official name",TRUE)</f>
        <v>MATTEL, INC.</v>
      </c>
      <c r="C13" s="2" t="e" vm="27">
        <v>#VALUE!</v>
      </c>
      <c r="D13" s="5" t="str" cm="1">
        <f t="array" aca="1" ref="D13" ca="1">_FV(C13,"Ticker symbol",TRUE)</f>
        <v>MAT</v>
      </c>
      <c r="E13" s="2" t="str" cm="1">
        <f t="array" aca="1" ref="E13" ca="1">_FV(C13,"Industry")</f>
        <v>Leisure Products</v>
      </c>
      <c r="F13" s="6" cm="1">
        <f t="array" aca="1" ref="F13" ca="1">_FV(C13,"Price")</f>
        <v>17.920000000000002</v>
      </c>
      <c r="G13" s="7" cm="1">
        <f t="array" aca="1" ref="G13" ca="1">_FV(C13,"Market cap",TRUE)</f>
        <v>6037248000</v>
      </c>
      <c r="H13" s="8"/>
      <c r="I13" s="8"/>
      <c r="J13" s="8"/>
      <c r="K13" s="8"/>
      <c r="L13" s="8"/>
      <c r="M13" s="8"/>
      <c r="R13" s="6" cm="1">
        <f t="array" aca="1" ref="R13" ca="1">_FV(C13,"52 week low",TRUE)</f>
        <v>15.87</v>
      </c>
      <c r="S13" s="6" cm="1">
        <f t="array" aca="1" ref="S13" ca="1">_FV(C13,"52 week high",TRUE)</f>
        <v>20.594999999999999</v>
      </c>
      <c r="T13" s="3">
        <f t="shared" ca="1" si="0"/>
        <v>-1.7139723022075781E-2</v>
      </c>
      <c r="W13" s="8"/>
      <c r="X13" s="8"/>
      <c r="Y13" s="8"/>
      <c r="Z13" s="8"/>
      <c r="AA13" s="8"/>
      <c r="AB13" s="8"/>
      <c r="AC13" s="8"/>
      <c r="AD13" s="8"/>
      <c r="AE13" s="8"/>
      <c r="AF13" s="8"/>
      <c r="AG13" s="8"/>
      <c r="AH13" s="8"/>
    </row>
    <row r="14" spans="1:34" x14ac:dyDescent="0.25">
      <c r="B14" s="2" t="str" cm="1">
        <f t="array" aca="1" ref="B14" ca="1">_FV(C14,"Official name",TRUE)</f>
        <v>LVMH Moet Hennessy Louis Vuitton SE</v>
      </c>
      <c r="C14" s="2" t="e" vm="28">
        <v>#VALUE!</v>
      </c>
      <c r="D14" s="5" t="str" cm="1">
        <f t="array" aca="1" ref="D14" ca="1">_FV(C14,"Ticker symbol",TRUE)</f>
        <v>MC</v>
      </c>
      <c r="E14" s="2" t="str" cm="1">
        <f t="array" aca="1" ref="E14" ca="1">_FV(C14,"Industry")</f>
        <v>Textiles &amp; Apparel</v>
      </c>
      <c r="F14" s="6" cm="1">
        <f t="array" aca="1" ref="F14" ca="1">_FV(C14,"Price")</f>
        <v>695.5</v>
      </c>
      <c r="G14" s="7" cm="1">
        <f t="array" aca="1" ref="G14" ca="1">_FV(C14,"Market cap",TRUE)</f>
        <v>322720400000</v>
      </c>
      <c r="H14" s="8"/>
      <c r="I14" s="8"/>
      <c r="J14" s="8"/>
      <c r="K14" s="8"/>
      <c r="L14" s="8"/>
      <c r="M14" s="8"/>
      <c r="R14" s="6" cm="1">
        <f t="array" aca="1" ref="R14" ca="1">_FV(C14,"52 week low",TRUE)</f>
        <v>565.4</v>
      </c>
      <c r="S14" s="6" cm="1">
        <f t="array" aca="1" ref="S14" ca="1">_FV(C14,"52 week high",TRUE)</f>
        <v>886.4</v>
      </c>
      <c r="T14" s="3">
        <f t="shared" ca="1" si="0"/>
        <v>-4.187904670064746E-2</v>
      </c>
      <c r="W14" s="8"/>
      <c r="X14" s="8"/>
      <c r="Y14" s="8"/>
      <c r="Z14" s="8"/>
      <c r="AA14" s="8"/>
      <c r="AB14" s="8"/>
      <c r="AC14" s="8"/>
      <c r="AD14" s="8"/>
      <c r="AE14" s="8"/>
      <c r="AF14" s="8"/>
      <c r="AG14" s="8"/>
      <c r="AH14" s="8"/>
    </row>
    <row r="15" spans="1:34" ht="13.2" customHeight="1" x14ac:dyDescent="0.3">
      <c r="B15" s="1" t="str" cm="1">
        <f t="array" aca="1" ref="B15" ca="1">_FV(C15,"Official name",TRUE)</f>
        <v>NIKE, INC.</v>
      </c>
      <c r="C15" s="29" t="e" vm="29">
        <v>#VALUE!</v>
      </c>
      <c r="D15" s="5" t="str" cm="1">
        <f t="array" aca="1" ref="D15" ca="1">_FV(C15,"Ticker symbol",TRUE)</f>
        <v>NKE</v>
      </c>
      <c r="E15" s="2" t="str" cm="1">
        <f t="array" aca="1" ref="E15" ca="1">_FV(C15,"Industry")</f>
        <v>Textiles &amp; Apparel</v>
      </c>
      <c r="F15" s="6" cm="1">
        <f t="array" aca="1" ref="F15" ca="1">_FV(C15,"Price")</f>
        <v>70.959999999999994</v>
      </c>
      <c r="G15" s="7" cm="1">
        <f t="array" aca="1" ref="G15" ca="1">_FV(C15,"Market cap",TRUE)</f>
        <v>105313800000</v>
      </c>
      <c r="H15" s="8">
        <v>15058</v>
      </c>
      <c r="I15" s="8">
        <v>-2703</v>
      </c>
      <c r="J15" s="8">
        <v>6046</v>
      </c>
      <c r="K15" s="8">
        <v>5070</v>
      </c>
      <c r="L15" s="54" t="s">
        <v>101</v>
      </c>
      <c r="M15" s="8">
        <v>22.8</v>
      </c>
      <c r="N15" s="15">
        <v>0.1</v>
      </c>
      <c r="O15" s="15">
        <v>0.08</v>
      </c>
      <c r="P15" s="15">
        <v>0.02</v>
      </c>
      <c r="Q15" s="15">
        <v>-0.08</v>
      </c>
      <c r="R15" s="6" cm="1">
        <f t="array" aca="1" ref="R15" ca="1">_FV(C15,"52 week low",TRUE)</f>
        <v>70.319999999999993</v>
      </c>
      <c r="S15" s="6" cm="1">
        <f t="array" aca="1" ref="S15" ca="1">_FV(C15,"52 week high",TRUE)</f>
        <v>107.43</v>
      </c>
      <c r="T15" s="3">
        <f t="shared" ca="1" si="0"/>
        <v>-0.20157524613220823</v>
      </c>
      <c r="V15" s="30">
        <v>45612</v>
      </c>
      <c r="W15" s="32" t="s">
        <v>92</v>
      </c>
      <c r="X15" s="8"/>
      <c r="Y15" s="8"/>
      <c r="Z15" s="8"/>
      <c r="AA15" s="8"/>
      <c r="AB15" s="8"/>
      <c r="AC15" s="8"/>
      <c r="AD15" s="8"/>
      <c r="AE15" s="8"/>
      <c r="AF15" s="8"/>
      <c r="AG15" s="8"/>
      <c r="AH15" s="8"/>
    </row>
    <row r="16" spans="1:34" x14ac:dyDescent="0.25">
      <c r="B16" s="4" t="str" cm="1">
        <f t="array" aca="1" ref="B16" ca="1">_FV(C16,"Official name",TRUE)</f>
        <v>PDD Holdings Inc.</v>
      </c>
      <c r="C16" s="2" t="e" vm="30">
        <v>#VALUE!</v>
      </c>
      <c r="D16" s="5" t="str" cm="1">
        <f t="array" aca="1" ref="D16" ca="1">_FV(C16,"Ticker symbol",TRUE)</f>
        <v>PDD</v>
      </c>
      <c r="E16" s="2" t="str" cm="1">
        <f t="array" aca="1" ref="E16" ca="1">_FV(C16,"Industry")</f>
        <v>Software &amp; IT Services</v>
      </c>
      <c r="F16" s="6" cm="1">
        <f t="array" aca="1" ref="F16" ca="1">_FV(C16,"Price")</f>
        <v>100.23</v>
      </c>
      <c r="G16" s="7" cm="1">
        <f t="array" aca="1" ref="G16" ca="1">_FV(C16,"Market cap",TRUE)</f>
        <v>139196517330</v>
      </c>
      <c r="H16" s="8">
        <v>48955</v>
      </c>
      <c r="I16" s="8">
        <v>92663</v>
      </c>
      <c r="J16" s="8"/>
      <c r="K16" s="8"/>
      <c r="L16" s="8"/>
      <c r="M16" s="8"/>
      <c r="R16" s="6" cm="1">
        <f t="array" aca="1" ref="R16" ca="1">_FV(C16,"52 week low",TRUE)</f>
        <v>88.01</v>
      </c>
      <c r="S16" s="6" cm="1">
        <f t="array" aca="1" ref="S16" ca="1">_FV(C16,"52 week high",TRUE)</f>
        <v>164.69</v>
      </c>
      <c r="T16" s="3">
        <f t="shared" ca="1" si="0"/>
        <v>-0.2067273446774831</v>
      </c>
      <c r="U16" s="39"/>
      <c r="W16" s="8"/>
      <c r="X16" s="8"/>
      <c r="Y16" s="8"/>
      <c r="Z16" s="8"/>
      <c r="AA16" s="8"/>
      <c r="AB16" s="8"/>
      <c r="AC16" s="8"/>
      <c r="AD16" s="8"/>
      <c r="AE16" s="8"/>
      <c r="AF16" s="8"/>
      <c r="AG16" s="8"/>
      <c r="AH16" s="8"/>
    </row>
    <row r="17" spans="2:34" x14ac:dyDescent="0.25">
      <c r="B17" s="2" t="str" cm="1">
        <f t="array" aca="1" ref="B17" ca="1">_FV(C17,"Official name",TRUE)</f>
        <v>Polaris Inc.</v>
      </c>
      <c r="C17" s="2" t="e" vm="31">
        <v>#VALUE!</v>
      </c>
      <c r="D17" s="5" t="str" cm="1">
        <f t="array" aca="1" ref="D17" ca="1">_FV(C17,"Ticker symbol",TRUE)</f>
        <v>PII</v>
      </c>
      <c r="E17" s="2" t="str" cm="1">
        <f t="array" aca="1" ref="E17" ca="1">_FV(C17,"Industry")</f>
        <v>Leisure Products</v>
      </c>
      <c r="F17" s="6" cm="1">
        <f t="array" aca="1" ref="F17" ca="1">_FV(C17,"Price")</f>
        <v>57.17</v>
      </c>
      <c r="G17" s="7" cm="1">
        <f t="array" aca="1" ref="G17" ca="1">_FV(C17,"Market cap",TRUE)</f>
        <v>3022193000</v>
      </c>
      <c r="H17" s="8"/>
      <c r="I17" s="8"/>
      <c r="J17" s="8"/>
      <c r="K17" s="8"/>
      <c r="L17" s="8"/>
      <c r="M17" s="8"/>
      <c r="R17" s="6" cm="1">
        <f t="array" aca="1" ref="R17" ca="1">_FV(C17,"52 week low",TRUE)</f>
        <v>52.77</v>
      </c>
      <c r="S17" s="6" cm="1">
        <f t="array" aca="1" ref="S17" ca="1">_FV(C17,"52 week high",TRUE)</f>
        <v>100.91</v>
      </c>
      <c r="T17" s="3">
        <f t="shared" ca="1" si="0"/>
        <v>-0.25598646538261327</v>
      </c>
      <c r="W17" s="8"/>
      <c r="X17" s="8"/>
      <c r="Y17" s="8"/>
      <c r="Z17" s="8"/>
      <c r="AA17" s="8"/>
      <c r="AB17" s="8"/>
      <c r="AC17" s="8"/>
      <c r="AD17" s="8"/>
      <c r="AE17" s="8"/>
      <c r="AF17" s="8"/>
      <c r="AG17" s="8"/>
      <c r="AH17" s="8"/>
    </row>
    <row r="18" spans="2:34" x14ac:dyDescent="0.25">
      <c r="B18" s="4" t="str" cm="1">
        <f t="array" aca="1" ref="B18" ca="1">_FV(C18,"Official name",TRUE)</f>
        <v>STARBUCKS CORPORATION</v>
      </c>
      <c r="C18" s="2" t="e" vm="32">
        <v>#VALUE!</v>
      </c>
      <c r="D18" s="5" t="str" cm="1">
        <f t="array" aca="1" ref="D18" ca="1">_FV(C18,"Ticker symbol",TRUE)</f>
        <v>SBUX</v>
      </c>
      <c r="E18" s="2" t="str" cm="1">
        <f t="array" aca="1" ref="E18" ca="1">_FV(C18,"Industry")</f>
        <v>Hotels &amp; Entertainment Services</v>
      </c>
      <c r="F18" s="6" cm="1">
        <f t="array" aca="1" ref="F18" ca="1">_FV(C18,"Price")</f>
        <v>94.64</v>
      </c>
      <c r="G18" s="7" cm="1">
        <f t="array" aca="1" ref="G18" ca="1">_FV(C18,"Market cap",TRUE)</f>
        <v>107302832000</v>
      </c>
      <c r="H18" s="8">
        <v>5497</v>
      </c>
      <c r="I18" s="8">
        <v>127054</v>
      </c>
      <c r="J18" s="8">
        <v>3283</v>
      </c>
      <c r="K18" s="8">
        <v>4125</v>
      </c>
      <c r="L18" s="8">
        <v>3762</v>
      </c>
      <c r="M18" s="8">
        <f>+I18/L18</f>
        <v>33.772993088782563</v>
      </c>
      <c r="N18" s="15">
        <v>0.01</v>
      </c>
      <c r="O18" s="15">
        <v>7.0000000000000007E-2</v>
      </c>
      <c r="P18" s="15">
        <v>0.04</v>
      </c>
      <c r="Q18" s="15">
        <v>-0.02</v>
      </c>
      <c r="R18" s="6" cm="1">
        <f t="array" aca="1" ref="R18" ca="1">_FV(C18,"52 week low",TRUE)</f>
        <v>71.55</v>
      </c>
      <c r="S18" s="6" cm="1">
        <f t="array" aca="1" ref="S18" ca="1">_FV(C18,"52 week high",TRUE)</f>
        <v>103.32</v>
      </c>
      <c r="T18" s="3">
        <f t="shared" ca="1" si="0"/>
        <v>8.2404071596042794E-2</v>
      </c>
      <c r="U18" s="53" t="s">
        <v>95</v>
      </c>
      <c r="V18" s="30">
        <v>45625</v>
      </c>
      <c r="W18" s="54" t="s">
        <v>114</v>
      </c>
      <c r="X18" s="8"/>
      <c r="Y18" s="8"/>
      <c r="Z18" s="8"/>
      <c r="AA18" s="8"/>
      <c r="AB18" s="8"/>
      <c r="AC18" s="8"/>
      <c r="AD18" s="8"/>
      <c r="AE18" s="8"/>
      <c r="AF18" s="8"/>
      <c r="AG18" s="8"/>
      <c r="AH18" s="8"/>
    </row>
    <row r="19" spans="2:34" x14ac:dyDescent="0.25">
      <c r="B19" s="2" t="str" cm="1">
        <f t="array" aca="1" ref="B19" ca="1">_FV(C19,"Official name",TRUE)</f>
        <v>Tarczynski SA</v>
      </c>
      <c r="C19" s="2" t="e" vm="33">
        <v>#VALUE!</v>
      </c>
      <c r="D19" s="5" t="str" cm="1">
        <f t="array" aca="1" ref="D19" ca="1">_FV(C19,"Ticker symbol",TRUE)</f>
        <v>TAR</v>
      </c>
      <c r="E19" s="2" t="str" cm="1">
        <f t="array" aca="1" ref="E19" ca="1">_FV(C19,"Industry")</f>
        <v>Food &amp; Tobacco</v>
      </c>
      <c r="F19" s="14" cm="1">
        <f t="array" aca="1" ref="F19" ca="1">_FV(C19,"Price")</f>
        <v>138.5</v>
      </c>
      <c r="G19" s="7" cm="1">
        <f t="array" aca="1" ref="G19" ca="1">_FV(C19,"Market cap",TRUE)</f>
        <v>1588571000</v>
      </c>
      <c r="H19" s="8"/>
      <c r="I19" s="8"/>
      <c r="J19" s="8"/>
      <c r="K19" s="8"/>
      <c r="L19" s="8"/>
      <c r="M19" s="8"/>
      <c r="R19" s="14" cm="1">
        <f t="array" aca="1" ref="R19" ca="1">_FV(C19,"52 week low",TRUE)</f>
        <v>48.2</v>
      </c>
      <c r="S19" s="14" cm="1">
        <f t="array" aca="1" ref="S19" ca="1">_FV(C19,"52 week high",TRUE)</f>
        <v>159</v>
      </c>
      <c r="T19" s="3">
        <f t="shared" ca="1" si="0"/>
        <v>0.33687258687258703</v>
      </c>
      <c r="W19" s="8" t="s">
        <v>82</v>
      </c>
      <c r="X19" s="8"/>
      <c r="Y19" s="8"/>
      <c r="Z19" s="8"/>
      <c r="AA19" s="8"/>
      <c r="AB19" s="8"/>
      <c r="AC19" s="8"/>
      <c r="AD19" s="8"/>
      <c r="AE19" s="8"/>
      <c r="AF19" s="8"/>
      <c r="AG19" s="8"/>
      <c r="AH19" s="8"/>
    </row>
    <row r="20" spans="2:34" x14ac:dyDescent="0.25">
      <c r="B20" s="2" t="str" cm="1">
        <f t="array" aca="1" ref="B20" ca="1">_FV(C20,"Official name",TRUE)</f>
        <v>YUM! BRANDS, INC.</v>
      </c>
      <c r="C20" s="2" t="e" vm="34">
        <v>#VALUE!</v>
      </c>
      <c r="D20" s="5" t="str" cm="1">
        <f t="array" aca="1" ref="D20" ca="1">_FV(C20,"Ticker symbol",TRUE)</f>
        <v>YUM</v>
      </c>
      <c r="E20" s="2" t="str" cm="1">
        <f t="array" aca="1" ref="E20" ca="1">_FV(C20,"Industry")</f>
        <v>Hotels &amp; Entertainment Services</v>
      </c>
      <c r="F20" s="6" cm="1">
        <f t="array" aca="1" ref="F20" ca="1">_FV(C20,"Price")</f>
        <v>126.01</v>
      </c>
      <c r="G20" s="7" cm="1">
        <f t="array" aca="1" ref="G20" ca="1">_FV(C20,"Market cap",TRUE)</f>
        <v>34395610000</v>
      </c>
      <c r="H20" s="8"/>
      <c r="I20" s="8"/>
      <c r="J20" s="8"/>
      <c r="K20" s="8"/>
      <c r="L20" s="8"/>
      <c r="M20" s="8"/>
      <c r="R20" s="6" cm="1">
        <f t="array" aca="1" ref="R20" ca="1">_FV(C20,"52 week low",TRUE)</f>
        <v>122.13</v>
      </c>
      <c r="S20" s="6" cm="1">
        <f t="array" aca="1" ref="S20" ca="1">_FV(C20,"52 week high",TRUE)</f>
        <v>143.19999999999999</v>
      </c>
      <c r="T20" s="3">
        <f t="shared" ca="1" si="0"/>
        <v>-5.0163946783250979E-2</v>
      </c>
      <c r="W20" s="8"/>
      <c r="X20" s="8"/>
      <c r="Y20" s="8"/>
      <c r="Z20" s="8"/>
      <c r="AA20" s="8"/>
      <c r="AB20" s="8"/>
      <c r="AC20" s="8"/>
      <c r="AD20" s="8"/>
      <c r="AE20" s="8"/>
      <c r="AF20" s="8"/>
      <c r="AG20" s="8"/>
      <c r="AH20" s="8"/>
    </row>
    <row r="21" spans="2:34" x14ac:dyDescent="0.25">
      <c r="B21" s="2" t="e" cm="1" vm="35">
        <f t="array" ref="B21">_FV(C21,"Official name",TRUE)</f>
        <v>#VALUE!</v>
      </c>
      <c r="C21" s="33" t="s">
        <v>98</v>
      </c>
      <c r="D21" s="34" t="s">
        <v>97</v>
      </c>
      <c r="E21" s="2" t="e" cm="1" vm="18">
        <f t="array" ref="E21">_FV(C21,"Industry")</f>
        <v>#VALUE!</v>
      </c>
      <c r="F21" s="14" t="e" cm="1" vm="36">
        <f t="array" ref="F21">_FV(C21,"Price")</f>
        <v>#VALUE!</v>
      </c>
      <c r="G21" s="7" t="e" cm="1" vm="19">
        <f t="array" ref="G21">_FV(C21,"Market cap",TRUE)</f>
        <v>#VALUE!</v>
      </c>
      <c r="H21" s="8"/>
      <c r="I21" s="8"/>
      <c r="J21" s="8"/>
      <c r="K21" s="8"/>
      <c r="L21" s="8"/>
      <c r="M21" s="8"/>
      <c r="R21" s="14" t="e" cm="1" vm="37">
        <f t="array" ref="R21">_FV(C21,"52 week low",TRUE)</f>
        <v>#VALUE!</v>
      </c>
      <c r="S21" s="14" t="e" cm="1" vm="38">
        <f t="array" ref="S21">_FV(C21,"52 week high",TRUE)</f>
        <v>#VALUE!</v>
      </c>
      <c r="T21" s="3" t="e" vm="39">
        <f t="shared" ref="T21:T25" si="1">F21/((S21+R21)/2)-1</f>
        <v>#VALUE!</v>
      </c>
      <c r="W21" s="8"/>
      <c r="X21" s="8"/>
      <c r="Y21" s="8"/>
      <c r="Z21" s="8"/>
      <c r="AA21" s="8"/>
      <c r="AB21" s="8"/>
      <c r="AC21" s="8"/>
      <c r="AD21" s="8"/>
      <c r="AE21" s="8"/>
      <c r="AF21" s="8"/>
      <c r="AG21" s="8"/>
      <c r="AH21" s="8"/>
    </row>
    <row r="22" spans="2:34" ht="14.4" x14ac:dyDescent="0.3">
      <c r="B22" s="1" t="str" cm="1">
        <f t="array" aca="1" ref="B22" ca="1">_FV(C22,"Official name",TRUE)</f>
        <v>RCI HOSPITALITY HOLDINGS, INC.</v>
      </c>
      <c r="C22" s="44" t="e" vm="40">
        <v>#VALUE!</v>
      </c>
      <c r="D22" s="5" t="str" cm="1">
        <f t="array" aca="1" ref="D22" ca="1">_FV(C22,"Ticker symbol",TRUE)</f>
        <v>RICK</v>
      </c>
      <c r="E22" s="2" t="str" cm="1">
        <f t="array" aca="1" ref="E22" ca="1">_FV(C22,"Industry")</f>
        <v>Hotels &amp; Entertainment Services</v>
      </c>
      <c r="F22" s="6" cm="1">
        <f t="array" aca="1" ref="F22" ca="1">_FV(C22,"Price")</f>
        <v>52.09</v>
      </c>
      <c r="G22" s="7" cm="1">
        <f t="array" aca="1" ref="G22" ca="1">_FV(C22,"Market cap",TRUE)</f>
        <v>482380000</v>
      </c>
      <c r="H22" s="8">
        <v>41.741</v>
      </c>
      <c r="I22" s="8">
        <v>687.83900000000006</v>
      </c>
      <c r="J22" s="8">
        <v>46</v>
      </c>
      <c r="K22" s="8">
        <v>29</v>
      </c>
      <c r="L22" s="54" t="s">
        <v>101</v>
      </c>
      <c r="M22" s="8">
        <f>+I22/K22</f>
        <v>23.718586206896553</v>
      </c>
      <c r="N22" s="15">
        <v>0.1</v>
      </c>
      <c r="O22" s="15">
        <v>7.0000000000000007E-2</v>
      </c>
      <c r="P22" s="15">
        <v>0.03</v>
      </c>
      <c r="Q22" s="15">
        <v>0.1</v>
      </c>
      <c r="R22" s="6" cm="1">
        <f t="array" aca="1" ref="R22" ca="1">_FV(C22,"52 week low",TRUE)</f>
        <v>37.61</v>
      </c>
      <c r="S22" s="6" cm="1">
        <f t="array" aca="1" ref="S22" ca="1">_FV(C22,"52 week high",TRUE)</f>
        <v>63.76</v>
      </c>
      <c r="T22" s="3">
        <f t="shared" ca="1" si="1"/>
        <v>2.7720232810496181E-2</v>
      </c>
      <c r="U22" s="44" t="s">
        <v>95</v>
      </c>
      <c r="V22" s="30">
        <v>45623</v>
      </c>
      <c r="W22" s="8"/>
      <c r="X22" s="8"/>
      <c r="Y22" s="8"/>
      <c r="Z22" s="8"/>
      <c r="AA22" s="8"/>
      <c r="AB22" s="8"/>
      <c r="AC22" s="8"/>
      <c r="AD22" s="8"/>
      <c r="AE22" s="8"/>
      <c r="AF22" s="8"/>
      <c r="AG22" s="8"/>
      <c r="AH22" s="8"/>
    </row>
    <row r="23" spans="2:34" ht="14.4" x14ac:dyDescent="0.3">
      <c r="B23" s="1" t="str" cm="1">
        <f t="array" aca="1" ref="B23" ca="1">_FV(C23,"Official name",TRUE)</f>
        <v>THE SCOTTS MIRACLE-GRO COMPANY</v>
      </c>
      <c r="C23" s="48" t="e" vm="41">
        <v>#VALUE!</v>
      </c>
      <c r="D23" s="5" t="str" cm="1">
        <f t="array" aca="1" ref="D23" ca="1">_FV(C23,"Ticker symbol",TRUE)</f>
        <v>SMG</v>
      </c>
      <c r="E23" s="2" t="str" cm="1">
        <f t="array" aca="1" ref="E23" ca="1">_FV(C23,"Industry")</f>
        <v>Chemicals</v>
      </c>
      <c r="F23" s="6" cm="1">
        <f t="array" aca="1" ref="F23" ca="1">_FV(C23,"Price")</f>
        <v>71.265000000000001</v>
      </c>
      <c r="G23" s="7" cm="1">
        <f t="array" aca="1" ref="G23" ca="1">_FV(C23,"Market cap",TRUE)</f>
        <v>3813765000</v>
      </c>
      <c r="H23" s="8"/>
      <c r="I23" s="8"/>
      <c r="J23" s="8"/>
      <c r="K23" s="8"/>
      <c r="L23" s="8"/>
      <c r="M23" s="8"/>
      <c r="R23" s="6" cm="1">
        <f t="array" aca="1" ref="R23" ca="1">_FV(C23,"52 week low",TRUE)</f>
        <v>53.43</v>
      </c>
      <c r="S23" s="6" cm="1">
        <f t="array" aca="1" ref="S23" ca="1">_FV(C23,"52 week high",TRUE)</f>
        <v>93.9</v>
      </c>
      <c r="T23" s="3">
        <f t="shared" ca="1" si="1"/>
        <v>-3.2579922622683832E-2</v>
      </c>
      <c r="W23" s="8"/>
      <c r="X23" s="8"/>
      <c r="Y23" s="8"/>
      <c r="Z23" s="8"/>
      <c r="AA23" s="8"/>
      <c r="AB23" s="8"/>
      <c r="AC23" s="8"/>
      <c r="AD23" s="8"/>
      <c r="AE23" s="8"/>
      <c r="AF23" s="8"/>
      <c r="AG23" s="8"/>
      <c r="AH23" s="8"/>
    </row>
    <row r="24" spans="2:34" x14ac:dyDescent="0.25">
      <c r="B24" s="2" t="str" cm="1">
        <f t="array" aca="1" ref="B24" ca="1">_FV(C24,"Official name",TRUE)</f>
        <v>Volkswagen AG</v>
      </c>
      <c r="C24" s="55" t="e" vm="42">
        <v>#VALUE!</v>
      </c>
      <c r="D24" s="5" t="str" cm="1">
        <f t="array" aca="1" ref="D24" ca="1">_FV(C24,"Ticker symbol",TRUE)</f>
        <v>VOW3</v>
      </c>
      <c r="E24" s="2" t="str" cm="1">
        <f t="array" aca="1" ref="E24" ca="1">_FV(C24,"Industry")</f>
        <v>Automobiles &amp; Auto Parts</v>
      </c>
      <c r="F24" s="56" cm="1">
        <f t="array" aca="1" ref="F24" ca="1">_FV(C24,"Price")</f>
        <v>92.94</v>
      </c>
      <c r="G24" s="7" cm="1">
        <f t="array" aca="1" ref="G24" ca="1">_FV(C24,"Market cap",TRUE)</f>
        <v>45958040000</v>
      </c>
      <c r="H24" s="8"/>
      <c r="I24" s="8"/>
      <c r="J24" s="8"/>
      <c r="K24" s="8"/>
      <c r="L24" s="8"/>
      <c r="M24" s="8"/>
      <c r="R24" s="56" cm="1">
        <f t="array" aca="1" ref="R24" ca="1">_FV(C24,"52 week low",TRUE)</f>
        <v>79.2</v>
      </c>
      <c r="S24" s="56" cm="1">
        <f t="array" aca="1" ref="S24" ca="1">_FV(C24,"52 week high",TRUE)</f>
        <v>250</v>
      </c>
      <c r="T24" s="3">
        <f t="shared" ca="1" si="1"/>
        <v>-0.43535844471445928</v>
      </c>
      <c r="W24" s="8"/>
      <c r="X24" s="8"/>
      <c r="Y24" s="8"/>
      <c r="Z24" s="8"/>
      <c r="AA24" s="8"/>
      <c r="AB24" s="8"/>
      <c r="AC24" s="8"/>
      <c r="AD24" s="8"/>
      <c r="AE24" s="8"/>
      <c r="AF24" s="8"/>
      <c r="AG24" s="8"/>
      <c r="AH24" s="8"/>
    </row>
    <row r="25" spans="2:34" x14ac:dyDescent="0.25">
      <c r="B25" s="2" t="str" cm="1">
        <f t="array" aca="1" ref="B25" ca="1">_FV(C25,"Official name",TRUE)</f>
        <v>WHIRLPOOL CORPORATION</v>
      </c>
      <c r="C25" s="64" t="e" vm="43">
        <v>#VALUE!</v>
      </c>
      <c r="D25" s="5" t="str" cm="1">
        <f t="array" aca="1" ref="D25" ca="1">_FV(C25,"Ticker symbol",TRUE)</f>
        <v>WHR</v>
      </c>
      <c r="E25" s="2" t="str" cm="1">
        <f t="array" aca="1" ref="E25" ca="1">_FV(C25,"Industry")</f>
        <v>Household Goods</v>
      </c>
      <c r="F25" s="6" cm="1">
        <f t="array" aca="1" ref="F25" ca="1">_FV(C25,"Price")</f>
        <v>128.34</v>
      </c>
      <c r="G25" s="7" cm="1">
        <f t="array" aca="1" ref="G25" ca="1">_FV(C25,"Market cap",TRUE)</f>
        <v>6507037000</v>
      </c>
      <c r="H25" s="8"/>
      <c r="I25" s="8"/>
      <c r="J25" s="8"/>
      <c r="K25" s="8"/>
      <c r="L25" s="8"/>
      <c r="M25" s="8"/>
      <c r="R25" s="6" cm="1">
        <f t="array" aca="1" ref="R25" ca="1">_FV(C25,"52 week low",TRUE)</f>
        <v>84.18</v>
      </c>
      <c r="S25" s="6" cm="1">
        <f t="array" aca="1" ref="S25" ca="1">_FV(C25,"52 week high",TRUE)</f>
        <v>130.38999999999999</v>
      </c>
      <c r="T25" s="3">
        <f t="shared" ca="1" si="1"/>
        <v>0.19625297105839601</v>
      </c>
      <c r="W25" s="8"/>
      <c r="X25" s="8"/>
      <c r="Y25" s="8"/>
      <c r="Z25" s="8"/>
      <c r="AA25" s="8"/>
      <c r="AB25" s="8"/>
      <c r="AC25" s="8"/>
      <c r="AD25" s="8"/>
      <c r="AE25" s="8"/>
      <c r="AF25" s="8"/>
      <c r="AG25" s="8"/>
      <c r="AH25" s="8"/>
    </row>
    <row r="26" spans="2:34" x14ac:dyDescent="0.25">
      <c r="G26" s="8"/>
      <c r="H26" s="8"/>
      <c r="I26" s="8"/>
      <c r="J26" s="8"/>
      <c r="K26" s="8"/>
      <c r="L26" s="8"/>
      <c r="M26" s="8"/>
      <c r="R26" s="8"/>
      <c r="S26" s="8"/>
      <c r="W26" s="8"/>
      <c r="X26" s="8"/>
      <c r="Y26" s="8"/>
      <c r="Z26" s="8"/>
      <c r="AA26" s="8"/>
      <c r="AB26" s="8"/>
      <c r="AC26" s="8"/>
      <c r="AD26" s="8"/>
      <c r="AE26" s="8"/>
      <c r="AF26" s="8"/>
      <c r="AG26" s="8"/>
      <c r="AH26" s="8"/>
    </row>
    <row r="27" spans="2:34" x14ac:dyDescent="0.25">
      <c r="G27" s="8"/>
      <c r="H27" s="8"/>
      <c r="I27" s="8"/>
      <c r="J27" s="8"/>
      <c r="K27" s="8"/>
      <c r="L27" s="8"/>
      <c r="M27" s="8"/>
      <c r="R27" s="8"/>
      <c r="S27" s="8"/>
      <c r="W27" s="8"/>
      <c r="X27" s="8"/>
      <c r="Y27" s="8"/>
      <c r="Z27" s="8"/>
      <c r="AA27" s="8"/>
      <c r="AB27" s="8"/>
      <c r="AC27" s="8"/>
      <c r="AD27" s="8"/>
      <c r="AE27" s="8"/>
      <c r="AF27" s="8"/>
      <c r="AG27" s="8"/>
      <c r="AH27" s="8"/>
    </row>
    <row r="28" spans="2:34" x14ac:dyDescent="0.25">
      <c r="G28" s="8"/>
      <c r="H28" s="8"/>
      <c r="I28" s="8"/>
      <c r="J28" s="8"/>
      <c r="K28" s="8"/>
      <c r="L28" s="8"/>
      <c r="M28" s="8"/>
      <c r="R28" s="8"/>
      <c r="S28" s="8"/>
      <c r="W28" s="8"/>
      <c r="X28" s="8"/>
      <c r="Y28" s="8"/>
      <c r="Z28" s="8"/>
      <c r="AA28" s="8"/>
      <c r="AB28" s="8"/>
      <c r="AC28" s="8"/>
      <c r="AD28" s="8"/>
      <c r="AE28" s="8"/>
      <c r="AF28" s="8"/>
      <c r="AG28" s="8"/>
      <c r="AH28" s="8"/>
    </row>
    <row r="29" spans="2:34" x14ac:dyDescent="0.25">
      <c r="G29" s="8"/>
      <c r="H29" s="8"/>
      <c r="I29" s="8"/>
      <c r="J29" s="8"/>
      <c r="K29" s="8"/>
      <c r="L29" s="8"/>
      <c r="M29" s="8"/>
      <c r="R29" s="8"/>
      <c r="S29" s="8"/>
      <c r="U29" s="30"/>
      <c r="W29" s="8"/>
      <c r="X29" s="8"/>
      <c r="Y29" s="8"/>
      <c r="Z29" s="8"/>
      <c r="AA29" s="8"/>
      <c r="AB29" s="8"/>
      <c r="AC29" s="8"/>
      <c r="AD29" s="8"/>
      <c r="AE29" s="8"/>
      <c r="AF29" s="8"/>
      <c r="AG29" s="8"/>
      <c r="AH29" s="8"/>
    </row>
    <row r="30" spans="2:34" x14ac:dyDescent="0.25">
      <c r="G30" s="8"/>
      <c r="H30" s="8"/>
      <c r="I30" s="8"/>
      <c r="J30" s="8"/>
      <c r="K30" s="8"/>
      <c r="L30" s="8"/>
      <c r="M30" s="8"/>
      <c r="R30" s="8"/>
      <c r="S30" s="8"/>
      <c r="W30" s="8"/>
      <c r="X30" s="8"/>
      <c r="Y30" s="8"/>
      <c r="Z30" s="8"/>
      <c r="AA30" s="8"/>
      <c r="AB30" s="8"/>
      <c r="AC30" s="8"/>
      <c r="AD30" s="8"/>
      <c r="AE30" s="8"/>
      <c r="AF30" s="8"/>
      <c r="AG30" s="8"/>
      <c r="AH30" s="8"/>
    </row>
    <row r="31" spans="2:34" x14ac:dyDescent="0.25">
      <c r="G31" s="8"/>
      <c r="H31" s="8"/>
      <c r="I31" s="8"/>
      <c r="J31" s="8"/>
      <c r="K31" s="8"/>
      <c r="L31" s="8"/>
      <c r="M31" s="8"/>
      <c r="R31" s="8"/>
      <c r="S31" s="8"/>
      <c r="W31" s="8"/>
      <c r="X31" s="8"/>
      <c r="Y31" s="8"/>
      <c r="Z31" s="8"/>
      <c r="AA31" s="8"/>
      <c r="AB31" s="8"/>
      <c r="AC31" s="8"/>
      <c r="AD31" s="8"/>
      <c r="AE31" s="8"/>
      <c r="AF31" s="8"/>
      <c r="AG31" s="8"/>
      <c r="AH31" s="8"/>
    </row>
    <row r="32" spans="2:34" x14ac:dyDescent="0.25">
      <c r="G32" s="8"/>
      <c r="H32" s="8"/>
      <c r="I32" s="8"/>
      <c r="J32" s="8"/>
      <c r="K32" s="8"/>
      <c r="L32" s="8"/>
      <c r="M32" s="8"/>
      <c r="R32" s="8"/>
      <c r="S32" s="8"/>
      <c r="W32" s="8"/>
      <c r="X32" s="8"/>
      <c r="Y32" s="8"/>
      <c r="Z32" s="8"/>
      <c r="AA32" s="8"/>
      <c r="AB32" s="8"/>
      <c r="AC32" s="8"/>
      <c r="AD32" s="8"/>
      <c r="AE32" s="8"/>
      <c r="AF32" s="8"/>
      <c r="AG32" s="8"/>
      <c r="AH32" s="8"/>
    </row>
    <row r="33" spans="7:34" x14ac:dyDescent="0.25">
      <c r="G33" s="8"/>
      <c r="H33" s="8"/>
      <c r="I33" s="8"/>
      <c r="J33" s="8"/>
      <c r="K33" s="8"/>
      <c r="L33" s="8"/>
      <c r="M33" s="8"/>
      <c r="R33" s="8"/>
      <c r="S33" s="8"/>
      <c r="W33" s="8"/>
      <c r="X33" s="8"/>
      <c r="Y33" s="8"/>
      <c r="Z33" s="8"/>
      <c r="AA33" s="8"/>
      <c r="AB33" s="8"/>
      <c r="AC33" s="8"/>
      <c r="AD33" s="8"/>
      <c r="AE33" s="8"/>
      <c r="AF33" s="8"/>
      <c r="AG33" s="8"/>
      <c r="AH33" s="8"/>
    </row>
    <row r="34" spans="7:34" x14ac:dyDescent="0.25">
      <c r="G34" s="8"/>
      <c r="H34" s="8"/>
      <c r="I34" s="8"/>
      <c r="J34" s="8"/>
      <c r="K34" s="8"/>
      <c r="L34" s="8"/>
      <c r="M34" s="8"/>
      <c r="R34" s="8"/>
      <c r="S34" s="8"/>
      <c r="W34" s="8"/>
      <c r="X34" s="8"/>
      <c r="Y34" s="8"/>
      <c r="Z34" s="8"/>
      <c r="AA34" s="8"/>
      <c r="AB34" s="8"/>
      <c r="AC34" s="8"/>
      <c r="AD34" s="8"/>
      <c r="AE34" s="8"/>
      <c r="AF34" s="8"/>
      <c r="AG34" s="8"/>
      <c r="AH34" s="8"/>
    </row>
    <row r="35" spans="7:34" x14ac:dyDescent="0.25">
      <c r="G35" s="8"/>
      <c r="H35" s="8"/>
      <c r="I35" s="8"/>
      <c r="J35" s="8"/>
      <c r="K35" s="8"/>
      <c r="L35" s="8"/>
      <c r="M35" s="8"/>
      <c r="R35" s="8"/>
      <c r="S35" s="8"/>
      <c r="W35" s="8"/>
      <c r="X35" s="8"/>
      <c r="Y35" s="8"/>
      <c r="Z35" s="8"/>
      <c r="AA35" s="8"/>
      <c r="AB35" s="8"/>
      <c r="AC35" s="8"/>
      <c r="AD35" s="8"/>
      <c r="AE35" s="8"/>
      <c r="AF35" s="8"/>
      <c r="AG35" s="8"/>
      <c r="AH35" s="8"/>
    </row>
    <row r="36" spans="7:34" x14ac:dyDescent="0.25">
      <c r="G36" s="8"/>
      <c r="H36" s="8"/>
      <c r="I36" s="8"/>
      <c r="J36" s="8"/>
      <c r="K36" s="8"/>
      <c r="L36" s="8"/>
      <c r="M36" s="8"/>
      <c r="R36" s="8"/>
      <c r="S36" s="8"/>
      <c r="W36" s="8"/>
      <c r="X36" s="8"/>
      <c r="Y36" s="8"/>
      <c r="Z36" s="8"/>
      <c r="AA36" s="8"/>
      <c r="AB36" s="8"/>
      <c r="AC36" s="8"/>
      <c r="AD36" s="8"/>
      <c r="AE36" s="8"/>
      <c r="AF36" s="8"/>
      <c r="AG36" s="8"/>
      <c r="AH36" s="8"/>
    </row>
    <row r="37" spans="7:34" x14ac:dyDescent="0.25">
      <c r="G37" s="8"/>
      <c r="H37" s="8"/>
      <c r="I37" s="8"/>
      <c r="J37" s="8"/>
      <c r="K37" s="8"/>
      <c r="L37" s="8"/>
      <c r="M37" s="8"/>
      <c r="R37" s="8"/>
      <c r="S37" s="8"/>
      <c r="W37" s="8"/>
      <c r="X37" s="8"/>
      <c r="Y37" s="8"/>
      <c r="Z37" s="8"/>
      <c r="AA37" s="8"/>
      <c r="AB37" s="8"/>
      <c r="AC37" s="8"/>
      <c r="AD37" s="8"/>
      <c r="AE37" s="8"/>
      <c r="AF37" s="8"/>
      <c r="AG37" s="8"/>
      <c r="AH37" s="8"/>
    </row>
    <row r="38" spans="7:34" x14ac:dyDescent="0.25">
      <c r="G38" s="8"/>
      <c r="H38" s="8"/>
      <c r="I38" s="8"/>
      <c r="J38" s="8"/>
      <c r="K38" s="8"/>
      <c r="L38" s="8"/>
      <c r="M38" s="8"/>
      <c r="R38" s="8"/>
      <c r="S38" s="8"/>
      <c r="W38" s="8"/>
      <c r="X38" s="8"/>
      <c r="Y38" s="8"/>
      <c r="Z38" s="8"/>
      <c r="AA38" s="8"/>
      <c r="AB38" s="8"/>
      <c r="AC38" s="8"/>
      <c r="AD38" s="8"/>
      <c r="AE38" s="8"/>
      <c r="AF38" s="8"/>
      <c r="AG38" s="8"/>
      <c r="AH38" s="8"/>
    </row>
    <row r="39" spans="7:34" x14ac:dyDescent="0.25">
      <c r="G39" s="8"/>
      <c r="H39" s="8"/>
      <c r="I39" s="8"/>
      <c r="J39" s="8"/>
      <c r="K39" s="8"/>
      <c r="L39" s="8"/>
      <c r="M39" s="8"/>
      <c r="R39" s="8"/>
      <c r="S39" s="8"/>
      <c r="W39" s="8"/>
      <c r="X39" s="8"/>
      <c r="Y39" s="8"/>
      <c r="Z39" s="8"/>
      <c r="AA39" s="8"/>
      <c r="AB39" s="8"/>
      <c r="AC39" s="8"/>
      <c r="AD39" s="8"/>
      <c r="AE39" s="8"/>
      <c r="AF39" s="8"/>
      <c r="AG39" s="8"/>
      <c r="AH39" s="8"/>
    </row>
    <row r="40" spans="7:34" x14ac:dyDescent="0.25">
      <c r="G40" s="8"/>
      <c r="H40" s="8"/>
      <c r="I40" s="8"/>
      <c r="J40" s="8"/>
      <c r="K40" s="8"/>
      <c r="L40" s="8"/>
      <c r="M40" s="8"/>
      <c r="R40" s="8"/>
      <c r="S40" s="8"/>
      <c r="W40" s="8"/>
      <c r="X40" s="8"/>
      <c r="Y40" s="8"/>
      <c r="Z40" s="8"/>
      <c r="AA40" s="8"/>
      <c r="AB40" s="8"/>
      <c r="AC40" s="8"/>
      <c r="AD40" s="8"/>
      <c r="AE40" s="8"/>
      <c r="AF40" s="8"/>
      <c r="AG40" s="8"/>
      <c r="AH40" s="8"/>
    </row>
    <row r="41" spans="7:34" x14ac:dyDescent="0.25">
      <c r="G41" s="8"/>
      <c r="H41" s="8"/>
      <c r="I41" s="8"/>
      <c r="J41" s="8"/>
      <c r="K41" s="8"/>
      <c r="L41" s="8"/>
      <c r="M41" s="8"/>
      <c r="R41" s="8"/>
      <c r="S41" s="8"/>
      <c r="W41" s="8"/>
      <c r="X41" s="8"/>
      <c r="Y41" s="8"/>
      <c r="Z41" s="8"/>
      <c r="AA41" s="8"/>
      <c r="AB41" s="8"/>
      <c r="AC41" s="8"/>
      <c r="AD41" s="8"/>
      <c r="AE41" s="8"/>
      <c r="AF41" s="8"/>
      <c r="AG41" s="8"/>
      <c r="AH41" s="8"/>
    </row>
    <row r="42" spans="7:34" x14ac:dyDescent="0.25">
      <c r="G42" s="8"/>
      <c r="H42" s="8"/>
      <c r="I42" s="8"/>
      <c r="J42" s="8"/>
      <c r="K42" s="8"/>
      <c r="L42" s="8"/>
      <c r="M42" s="8"/>
      <c r="R42" s="8"/>
      <c r="S42" s="8"/>
      <c r="W42" s="8"/>
      <c r="X42" s="8"/>
      <c r="Y42" s="8"/>
      <c r="Z42" s="8"/>
      <c r="AA42" s="8"/>
      <c r="AB42" s="8"/>
      <c r="AC42" s="8"/>
      <c r="AD42" s="8"/>
      <c r="AE42" s="8"/>
      <c r="AF42" s="8"/>
      <c r="AG42" s="8"/>
      <c r="AH42" s="8"/>
    </row>
    <row r="43" spans="7:34" x14ac:dyDescent="0.25">
      <c r="G43" s="8"/>
      <c r="H43" s="8"/>
      <c r="I43" s="8"/>
      <c r="J43" s="8"/>
      <c r="K43" s="8"/>
      <c r="L43" s="8"/>
      <c r="M43" s="8"/>
      <c r="R43" s="8"/>
      <c r="S43" s="8"/>
      <c r="W43" s="8"/>
      <c r="X43" s="8"/>
      <c r="Y43" s="8"/>
      <c r="Z43" s="8"/>
      <c r="AA43" s="8"/>
      <c r="AB43" s="8"/>
      <c r="AC43" s="8"/>
      <c r="AD43" s="8"/>
      <c r="AE43" s="8"/>
      <c r="AF43" s="8"/>
      <c r="AG43" s="8"/>
      <c r="AH43" s="8"/>
    </row>
    <row r="44" spans="7:34" x14ac:dyDescent="0.25">
      <c r="G44" s="8"/>
      <c r="H44" s="8"/>
      <c r="I44" s="8"/>
      <c r="J44" s="8"/>
      <c r="K44" s="8"/>
      <c r="L44" s="8"/>
      <c r="M44" s="8"/>
      <c r="R44" s="8"/>
      <c r="S44" s="8"/>
      <c r="W44" s="8"/>
      <c r="X44" s="8"/>
      <c r="Y44" s="8"/>
      <c r="Z44" s="8"/>
      <c r="AA44" s="8"/>
      <c r="AB44" s="8"/>
      <c r="AC44" s="8"/>
      <c r="AD44" s="8"/>
      <c r="AE44" s="8"/>
      <c r="AF44" s="8"/>
      <c r="AG44" s="8"/>
      <c r="AH44" s="8"/>
    </row>
    <row r="45" spans="7:34" x14ac:dyDescent="0.25">
      <c r="G45" s="8"/>
      <c r="H45" s="8"/>
      <c r="I45" s="8"/>
      <c r="J45" s="8"/>
      <c r="K45" s="8"/>
      <c r="L45" s="8"/>
      <c r="M45" s="8"/>
      <c r="R45" s="8"/>
      <c r="S45" s="8"/>
      <c r="W45" s="8"/>
      <c r="X45" s="8"/>
      <c r="Y45" s="8"/>
      <c r="Z45" s="8"/>
      <c r="AA45" s="8"/>
      <c r="AB45" s="8"/>
      <c r="AC45" s="8"/>
      <c r="AD45" s="8"/>
      <c r="AE45" s="8"/>
      <c r="AF45" s="8"/>
      <c r="AG45" s="8"/>
      <c r="AH45" s="8"/>
    </row>
    <row r="46" spans="7:34" x14ac:dyDescent="0.25">
      <c r="G46" s="8"/>
      <c r="H46" s="8"/>
      <c r="I46" s="8"/>
      <c r="J46" s="8"/>
      <c r="K46" s="8"/>
      <c r="L46" s="8"/>
      <c r="M46" s="8"/>
      <c r="R46" s="8"/>
      <c r="S46" s="8"/>
      <c r="W46" s="8"/>
      <c r="X46" s="8"/>
      <c r="Y46" s="8"/>
      <c r="Z46" s="8"/>
      <c r="AA46" s="8"/>
      <c r="AB46" s="8"/>
      <c r="AC46" s="8"/>
      <c r="AD46" s="8"/>
      <c r="AE46" s="8"/>
      <c r="AF46" s="8"/>
      <c r="AG46" s="8"/>
      <c r="AH46" s="8"/>
    </row>
    <row r="47" spans="7:34" x14ac:dyDescent="0.25">
      <c r="G47" s="8"/>
      <c r="H47" s="8"/>
      <c r="I47" s="8"/>
      <c r="J47" s="8"/>
      <c r="K47" s="8"/>
      <c r="L47" s="8"/>
      <c r="M47" s="8"/>
      <c r="R47" s="8"/>
      <c r="S47" s="8"/>
      <c r="W47" s="8"/>
      <c r="X47" s="8"/>
      <c r="Y47" s="8"/>
      <c r="Z47" s="8"/>
      <c r="AA47" s="8"/>
      <c r="AB47" s="8"/>
      <c r="AC47" s="8"/>
      <c r="AD47" s="8"/>
      <c r="AE47" s="8"/>
      <c r="AF47" s="8"/>
      <c r="AG47" s="8"/>
      <c r="AH47" s="8"/>
    </row>
    <row r="48" spans="7:34" x14ac:dyDescent="0.25">
      <c r="G48" s="8"/>
      <c r="H48" s="8"/>
      <c r="I48" s="8"/>
      <c r="J48" s="8"/>
      <c r="K48" s="8"/>
      <c r="L48" s="8"/>
      <c r="M48" s="8"/>
      <c r="R48" s="8"/>
      <c r="S48" s="8"/>
      <c r="W48" s="8"/>
      <c r="X48" s="8"/>
      <c r="Y48" s="8"/>
      <c r="Z48" s="8"/>
      <c r="AA48" s="8"/>
      <c r="AB48" s="8"/>
      <c r="AC48" s="8"/>
      <c r="AD48" s="8"/>
      <c r="AE48" s="8"/>
      <c r="AF48" s="8"/>
      <c r="AG48" s="8"/>
      <c r="AH48" s="8"/>
    </row>
    <row r="49" spans="7:34" x14ac:dyDescent="0.25">
      <c r="G49" s="8"/>
      <c r="H49" s="8"/>
      <c r="I49" s="8"/>
      <c r="J49" s="8"/>
      <c r="K49" s="8"/>
      <c r="L49" s="8"/>
      <c r="M49" s="8"/>
      <c r="R49" s="8"/>
      <c r="S49" s="8"/>
      <c r="W49" s="8"/>
      <c r="X49" s="8"/>
      <c r="Y49" s="8"/>
      <c r="Z49" s="8"/>
      <c r="AA49" s="8"/>
      <c r="AB49" s="8"/>
      <c r="AC49" s="8"/>
      <c r="AD49" s="8"/>
      <c r="AE49" s="8"/>
      <c r="AF49" s="8"/>
      <c r="AG49" s="8"/>
      <c r="AH49" s="8"/>
    </row>
    <row r="50" spans="7:34" x14ac:dyDescent="0.25">
      <c r="G50" s="8"/>
      <c r="H50" s="8"/>
      <c r="I50" s="8"/>
      <c r="J50" s="8"/>
      <c r="K50" s="8"/>
      <c r="L50" s="8"/>
      <c r="M50" s="8"/>
      <c r="R50" s="8"/>
      <c r="S50" s="8"/>
      <c r="W50" s="8"/>
      <c r="X50" s="8"/>
      <c r="Y50" s="8"/>
      <c r="Z50" s="8"/>
      <c r="AA50" s="8"/>
      <c r="AB50" s="8"/>
      <c r="AC50" s="8"/>
      <c r="AD50" s="8"/>
      <c r="AE50" s="8"/>
      <c r="AF50" s="8"/>
      <c r="AG50" s="8"/>
      <c r="AH50" s="8"/>
    </row>
    <row r="51" spans="7:34" x14ac:dyDescent="0.25">
      <c r="G51" s="8"/>
      <c r="H51" s="8"/>
      <c r="I51" s="8"/>
      <c r="J51" s="8"/>
      <c r="K51" s="8"/>
      <c r="L51" s="8"/>
      <c r="M51" s="8"/>
      <c r="R51" s="8"/>
      <c r="S51" s="8"/>
      <c r="W51" s="8"/>
      <c r="X51" s="8"/>
      <c r="Y51" s="8"/>
      <c r="Z51" s="8"/>
      <c r="AA51" s="8"/>
      <c r="AB51" s="8"/>
      <c r="AC51" s="8"/>
      <c r="AD51" s="8"/>
      <c r="AE51" s="8"/>
      <c r="AF51" s="8"/>
      <c r="AG51" s="8"/>
      <c r="AH51" s="8"/>
    </row>
    <row r="52" spans="7:34" x14ac:dyDescent="0.25">
      <c r="G52" s="8"/>
      <c r="H52" s="8"/>
      <c r="I52" s="8"/>
      <c r="J52" s="8"/>
      <c r="K52" s="8"/>
      <c r="L52" s="8"/>
      <c r="M52" s="8"/>
      <c r="R52" s="8"/>
      <c r="S52" s="8"/>
      <c r="W52" s="8"/>
      <c r="X52" s="8"/>
      <c r="Y52" s="8"/>
      <c r="Z52" s="8"/>
      <c r="AA52" s="8"/>
      <c r="AB52" s="8"/>
      <c r="AC52" s="8"/>
      <c r="AD52" s="8"/>
      <c r="AE52" s="8"/>
      <c r="AF52" s="8"/>
      <c r="AG52" s="8"/>
      <c r="AH52" s="8"/>
    </row>
    <row r="53" spans="7:34" x14ac:dyDescent="0.25">
      <c r="G53" s="8"/>
      <c r="H53" s="8"/>
      <c r="I53" s="8"/>
      <c r="J53" s="8"/>
      <c r="K53" s="8"/>
      <c r="L53" s="8"/>
      <c r="M53" s="8"/>
      <c r="R53" s="8"/>
      <c r="S53" s="8"/>
      <c r="W53" s="8"/>
      <c r="X53" s="8"/>
      <c r="Y53" s="8"/>
      <c r="Z53" s="8"/>
      <c r="AA53" s="8"/>
      <c r="AB53" s="8"/>
      <c r="AC53" s="8"/>
      <c r="AD53" s="8"/>
      <c r="AE53" s="8"/>
      <c r="AF53" s="8"/>
      <c r="AG53" s="8"/>
      <c r="AH53" s="8"/>
    </row>
    <row r="54" spans="7:34" x14ac:dyDescent="0.25">
      <c r="G54" s="8"/>
      <c r="H54" s="8"/>
      <c r="I54" s="8"/>
      <c r="J54" s="8"/>
      <c r="K54" s="8"/>
      <c r="L54" s="8"/>
      <c r="M54" s="8"/>
      <c r="R54" s="8"/>
      <c r="S54" s="8"/>
      <c r="W54" s="8"/>
      <c r="X54" s="8"/>
      <c r="Y54" s="8"/>
      <c r="Z54" s="8"/>
      <c r="AA54" s="8"/>
      <c r="AB54" s="8"/>
      <c r="AC54" s="8"/>
      <c r="AD54" s="8"/>
      <c r="AE54" s="8"/>
      <c r="AF54" s="8"/>
      <c r="AG54" s="8"/>
      <c r="AH54" s="8"/>
    </row>
    <row r="55" spans="7:34" x14ac:dyDescent="0.25">
      <c r="G55" s="8"/>
      <c r="H55" s="8"/>
      <c r="I55" s="8"/>
      <c r="J55" s="8"/>
      <c r="K55" s="8"/>
      <c r="L55" s="8"/>
      <c r="M55" s="8"/>
      <c r="R55" s="8"/>
      <c r="S55" s="8"/>
      <c r="W55" s="8"/>
      <c r="X55" s="8"/>
      <c r="Y55" s="8"/>
      <c r="Z55" s="8"/>
      <c r="AA55" s="8"/>
      <c r="AB55" s="8"/>
      <c r="AC55" s="8"/>
      <c r="AD55" s="8"/>
      <c r="AE55" s="8"/>
      <c r="AF55" s="8"/>
      <c r="AG55" s="8"/>
      <c r="AH55" s="8"/>
    </row>
    <row r="56" spans="7:34" x14ac:dyDescent="0.25">
      <c r="G56" s="8"/>
      <c r="H56" s="8"/>
      <c r="I56" s="8"/>
      <c r="J56" s="8"/>
      <c r="K56" s="8"/>
      <c r="L56" s="8"/>
      <c r="M56" s="8"/>
      <c r="R56" s="8"/>
      <c r="S56" s="8"/>
      <c r="W56" s="8"/>
      <c r="X56" s="8"/>
      <c r="Y56" s="8"/>
      <c r="Z56" s="8"/>
      <c r="AA56" s="8"/>
      <c r="AB56" s="8"/>
      <c r="AC56" s="8"/>
      <c r="AD56" s="8"/>
      <c r="AE56" s="8"/>
      <c r="AF56" s="8"/>
      <c r="AG56" s="8"/>
      <c r="AH56" s="8"/>
    </row>
    <row r="57" spans="7:34" x14ac:dyDescent="0.25">
      <c r="G57" s="8"/>
      <c r="H57" s="8"/>
      <c r="I57" s="8"/>
      <c r="J57" s="8"/>
      <c r="K57" s="8"/>
      <c r="L57" s="8"/>
      <c r="M57" s="8"/>
      <c r="R57" s="8"/>
      <c r="S57" s="8"/>
      <c r="W57" s="8"/>
      <c r="X57" s="8"/>
      <c r="Y57" s="8"/>
      <c r="Z57" s="8"/>
      <c r="AA57" s="8"/>
      <c r="AB57" s="8"/>
      <c r="AC57" s="8"/>
      <c r="AD57" s="8"/>
      <c r="AE57" s="8"/>
      <c r="AF57" s="8"/>
      <c r="AG57" s="8"/>
      <c r="AH57" s="8"/>
    </row>
    <row r="58" spans="7:34" x14ac:dyDescent="0.25">
      <c r="G58" s="8"/>
      <c r="H58" s="8"/>
      <c r="I58" s="8"/>
      <c r="J58" s="8"/>
      <c r="K58" s="8"/>
      <c r="L58" s="8"/>
      <c r="M58" s="8"/>
      <c r="R58" s="8"/>
      <c r="S58" s="8"/>
      <c r="W58" s="8"/>
      <c r="X58" s="8"/>
      <c r="Y58" s="8"/>
      <c r="Z58" s="8"/>
      <c r="AA58" s="8"/>
      <c r="AB58" s="8"/>
      <c r="AC58" s="8"/>
      <c r="AD58" s="8"/>
      <c r="AE58" s="8"/>
      <c r="AF58" s="8"/>
      <c r="AG58" s="8"/>
      <c r="AH58" s="8"/>
    </row>
    <row r="59" spans="7:34" x14ac:dyDescent="0.25">
      <c r="G59" s="8"/>
      <c r="H59" s="8"/>
      <c r="I59" s="8"/>
      <c r="J59" s="8"/>
      <c r="K59" s="8"/>
      <c r="L59" s="8"/>
      <c r="M59" s="8"/>
      <c r="R59" s="8"/>
      <c r="S59" s="8"/>
      <c r="W59" s="8"/>
      <c r="X59" s="8"/>
      <c r="Y59" s="8"/>
      <c r="Z59" s="8"/>
      <c r="AA59" s="8"/>
      <c r="AB59" s="8"/>
      <c r="AC59" s="8"/>
      <c r="AD59" s="8"/>
      <c r="AE59" s="8"/>
      <c r="AF59" s="8"/>
      <c r="AG59" s="8"/>
      <c r="AH59" s="8"/>
    </row>
    <row r="60" spans="7:34" x14ac:dyDescent="0.25">
      <c r="G60" s="8"/>
      <c r="H60" s="8"/>
      <c r="I60" s="8"/>
      <c r="J60" s="8"/>
      <c r="K60" s="8"/>
      <c r="L60" s="8"/>
      <c r="M60" s="8"/>
      <c r="R60" s="8"/>
      <c r="S60" s="8"/>
      <c r="W60" s="8"/>
      <c r="X60" s="8"/>
      <c r="Y60" s="8"/>
      <c r="Z60" s="8"/>
      <c r="AA60" s="8"/>
      <c r="AB60" s="8"/>
      <c r="AC60" s="8"/>
      <c r="AD60" s="8"/>
      <c r="AE60" s="8"/>
      <c r="AF60" s="8"/>
      <c r="AG60" s="8"/>
      <c r="AH60" s="8"/>
    </row>
    <row r="61" spans="7:34" x14ac:dyDescent="0.25">
      <c r="G61" s="8"/>
      <c r="H61" s="8"/>
      <c r="I61" s="8"/>
      <c r="J61" s="8"/>
      <c r="K61" s="8"/>
      <c r="L61" s="8"/>
      <c r="M61" s="8"/>
      <c r="R61" s="8"/>
      <c r="S61" s="8"/>
      <c r="W61" s="8"/>
      <c r="X61" s="8"/>
      <c r="Y61" s="8"/>
      <c r="Z61" s="8"/>
      <c r="AA61" s="8"/>
      <c r="AB61" s="8"/>
      <c r="AC61" s="8"/>
      <c r="AD61" s="8"/>
      <c r="AE61" s="8"/>
      <c r="AF61" s="8"/>
      <c r="AG61" s="8"/>
      <c r="AH61" s="8"/>
    </row>
  </sheetData>
  <phoneticPr fontId="26" type="noConversion"/>
  <conditionalFormatting sqref="T3:T1048576">
    <cfRule type="cellIs" dxfId="37" priority="1" operator="greaterThan">
      <formula>0</formula>
    </cfRule>
    <cfRule type="cellIs" dxfId="36" priority="2" operator="lessThan">
      <formula>0</formula>
    </cfRule>
    <cfRule type="cellIs" dxfId="35" priority="3" operator="greaterThan">
      <formula>0</formula>
    </cfRule>
    <cfRule type="cellIs" dxfId="34" priority="4" operator="lessThan">
      <formula>0</formula>
    </cfRule>
  </conditionalFormatting>
  <hyperlinks>
    <hyperlink ref="B12" r:id="rId1" xr:uid="{FCC7758D-E165-46FF-9D39-24D323DFE654}"/>
    <hyperlink ref="A1" location="'By sector'!A1" display="Main" xr:uid="{A1043AB5-BC8A-49FB-9AF7-2E750792B9FA}"/>
    <hyperlink ref="B18" r:id="rId2" display="C:\Users\franc\OneDrive\Dokumenty\Models stocks\SBUX Starbucls Corporation - model.xlsx" xr:uid="{73D77E4E-6DFA-4A9C-8916-554FF0D543A9}"/>
    <hyperlink ref="B10" r:id="rId3" display="Models stocks/Gamestop Corporation - model .xlsx" xr:uid="{4F291514-5384-4462-8C98-FF4AEDB8051E}"/>
    <hyperlink ref="B16" r:id="rId4" display="C:\Users\franc\OneDrive\Dokumenty\Models stocks\PDD Holdings inc - model.xlsx" xr:uid="{BEF5AD5E-FC8C-4EDD-A9E7-64444AE15DD0}"/>
    <hyperlink ref="B15" r:id="rId5" display="C:\Users\franc\OneDrive\Dokumenty\Models stocks\NKE Nike, Inc. - model.xlsx" xr:uid="{185B924E-B188-41C9-B7BB-DEDBBCB4A862}"/>
    <hyperlink ref="B22" r:id="rId6" display="C:\Users\franc\OneDrive\Dokumenty\Models stocks\RICK RCI Hospitality Holdings inc - model.xlsx" xr:uid="{3B0875DD-22BB-46F3-8519-70CEBD3AFF56}"/>
    <hyperlink ref="B23" r:id="rId7" display="C:\Users\franc\OneDrive\Dokumenty\Models stocks\SMG The Scotts Miracle-Gro company - model.xlsx" xr:uid="{DDE91BCD-DADA-46AC-A195-0C8E18519F26}"/>
  </hyperlinks>
  <pageMargins left="0.7" right="0.7" top="0.75" bottom="0.75" header="0.3" footer="0.3"/>
  <legacyDrawing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2F5DE-4742-44FA-AEAB-32A9115D9AA4}">
  <sheetPr codeName="Sheet4"/>
  <dimension ref="A1:Y60"/>
  <sheetViews>
    <sheetView tabSelected="1" zoomScaleNormal="100" workbookViewId="0">
      <pane xSplit="2" ySplit="2" topLeftCell="C3" activePane="bottomRight" state="frozen"/>
      <selection activeCell="B31" sqref="B31"/>
      <selection pane="topRight" activeCell="B31" sqref="B31"/>
      <selection pane="bottomLeft" activeCell="B31" sqref="B31"/>
      <selection pane="bottomRight" activeCell="B1" sqref="B1"/>
    </sheetView>
  </sheetViews>
  <sheetFormatPr defaultRowHeight="13.2" x14ac:dyDescent="0.25"/>
  <cols>
    <col min="1" max="1" width="4.88671875" style="2" bestFit="1" customWidth="1"/>
    <col min="2" max="2" width="19.21875" style="2" customWidth="1"/>
    <col min="3" max="3" width="5.77734375" style="2" customWidth="1"/>
    <col min="4" max="4" width="7.77734375" style="2" bestFit="1" customWidth="1"/>
    <col min="5" max="5" width="13.109375" style="2" customWidth="1"/>
    <col min="6" max="6" width="10.44140625" style="2" bestFit="1" customWidth="1"/>
    <col min="7" max="7" width="7.77734375" style="2" bestFit="1" customWidth="1"/>
    <col min="8" max="8" width="6.5546875" style="2" bestFit="1" customWidth="1"/>
    <col min="9" max="9" width="7.5546875" style="2" bestFit="1" customWidth="1"/>
    <col min="10" max="10" width="6.77734375" style="2" bestFit="1" customWidth="1"/>
    <col min="11" max="11" width="6.21875" style="2" bestFit="1" customWidth="1"/>
    <col min="12" max="12" width="5.21875" style="23" bestFit="1" customWidth="1"/>
    <col min="13" max="13" width="5.33203125" style="15" bestFit="1" customWidth="1"/>
    <col min="14" max="14" width="3.6640625" style="15" bestFit="1" customWidth="1"/>
    <col min="15" max="15" width="3.77734375" style="15" bestFit="1" customWidth="1"/>
    <col min="16" max="16" width="5.33203125" style="15" bestFit="1" customWidth="1"/>
    <col min="17" max="17" width="8.88671875" style="2" bestFit="1" customWidth="1"/>
    <col min="18" max="18" width="10.44140625" style="2" bestFit="1" customWidth="1"/>
    <col min="19" max="19" width="11.88671875" style="3" bestFit="1" customWidth="1"/>
    <col min="20" max="20" width="7" style="2" bestFit="1" customWidth="1"/>
    <col min="21" max="21" width="10.109375" style="30" bestFit="1" customWidth="1"/>
    <col min="22" max="16384" width="8.88671875" style="2"/>
  </cols>
  <sheetData>
    <row r="1" spans="1:25" x14ac:dyDescent="0.25">
      <c r="A1" s="9" t="s">
        <v>33</v>
      </c>
      <c r="B1" s="2" t="s">
        <v>52</v>
      </c>
      <c r="S1" s="2"/>
    </row>
    <row r="2" spans="1:25" s="36" customFormat="1" x14ac:dyDescent="0.25">
      <c r="B2" s="10" t="s">
        <v>0</v>
      </c>
      <c r="C2" s="11" t="s">
        <v>27</v>
      </c>
      <c r="D2" s="11" t="s">
        <v>11</v>
      </c>
      <c r="E2" s="11" t="s">
        <v>18</v>
      </c>
      <c r="F2" s="11" t="s">
        <v>1</v>
      </c>
      <c r="G2" s="12" t="s">
        <v>2</v>
      </c>
      <c r="H2" s="11" t="s">
        <v>71</v>
      </c>
      <c r="I2" s="11" t="s">
        <v>4</v>
      </c>
      <c r="J2" s="11" t="s">
        <v>6</v>
      </c>
      <c r="K2" s="11" t="s">
        <v>7</v>
      </c>
      <c r="L2" s="24" t="s">
        <v>81</v>
      </c>
      <c r="M2" s="16" t="s">
        <v>103</v>
      </c>
      <c r="N2" s="16" t="s">
        <v>68</v>
      </c>
      <c r="O2" s="16" t="s">
        <v>69</v>
      </c>
      <c r="P2" s="16" t="s">
        <v>70</v>
      </c>
      <c r="Q2" s="11" t="s">
        <v>49</v>
      </c>
      <c r="R2" s="11" t="s">
        <v>48</v>
      </c>
      <c r="S2" s="11" t="s">
        <v>55</v>
      </c>
      <c r="T2" s="11" t="s">
        <v>91</v>
      </c>
      <c r="U2" s="31" t="s">
        <v>94</v>
      </c>
      <c r="V2" s="11" t="s">
        <v>77</v>
      </c>
    </row>
    <row r="3" spans="1:25" x14ac:dyDescent="0.25">
      <c r="B3" s="4" t="s">
        <v>21</v>
      </c>
      <c r="C3" s="2" t="e" vm="44">
        <v>#VALUE!</v>
      </c>
      <c r="D3" s="5" t="str" cm="1">
        <f t="array" aca="1" ref="D3" ca="1">_FV(C3,"Ticker symbol",TRUE)</f>
        <v>LMT</v>
      </c>
      <c r="E3" s="2" t="str" cm="1">
        <f t="array" aca="1" ref="E3" ca="1">_FV(C3,"Industry")</f>
        <v>Aerospace &amp; Defense</v>
      </c>
      <c r="F3" s="6" cm="1">
        <f t="array" aca="1" ref="F3" ca="1">_FV(C3,"Price")</f>
        <v>484.91500000000002</v>
      </c>
      <c r="G3" s="7" cm="1">
        <f t="array" aca="1" ref="G3" ca="1">_FV(C3,"Market cap",TRUE)</f>
        <v>110944400000</v>
      </c>
      <c r="H3" s="8">
        <v>5292</v>
      </c>
      <c r="I3" s="8">
        <v>130925</v>
      </c>
      <c r="J3" s="8">
        <v>5732</v>
      </c>
      <c r="K3" s="8">
        <v>6920</v>
      </c>
      <c r="L3" s="23">
        <f>I3/K3</f>
        <v>18.919797687861273</v>
      </c>
      <c r="M3" s="15">
        <v>0.02</v>
      </c>
      <c r="N3" s="15">
        <v>7.0000000000000007E-2</v>
      </c>
      <c r="O3" s="15">
        <v>0.02</v>
      </c>
      <c r="P3" s="15">
        <v>-0.11</v>
      </c>
      <c r="Q3" s="6" cm="1">
        <f t="array" aca="1" ref="Q3" ca="1">_FV(C3,"52 week low",TRUE)</f>
        <v>413.92</v>
      </c>
      <c r="R3" s="6" cm="1">
        <f t="array" aca="1" ref="R3" ca="1">_FV(C3,"52 week high",TRUE)</f>
        <v>618.95000000000005</v>
      </c>
      <c r="S3" s="3">
        <f t="shared" ref="S3:S16" ca="1" si="0">F3/((R3+Q3)/2)-1</f>
        <v>-6.1033818389536032E-2</v>
      </c>
      <c r="T3" s="65" t="s">
        <v>95</v>
      </c>
      <c r="U3" s="38">
        <v>45671</v>
      </c>
      <c r="V3" s="8" t="s">
        <v>86</v>
      </c>
      <c r="W3" s="8"/>
      <c r="X3" s="8"/>
      <c r="Y3" s="8"/>
    </row>
    <row r="4" spans="1:25" ht="14.4" x14ac:dyDescent="0.3">
      <c r="B4" s="1" t="str" cm="1">
        <f t="array" aca="1" ref="B4" ca="1">+_FV(C4,"Name")</f>
        <v>GENERAL DYNAMICS CORPORATION</v>
      </c>
      <c r="C4" s="2" t="e" vm="45">
        <v>#VALUE!</v>
      </c>
      <c r="D4" s="5" t="str" cm="1">
        <f t="array" aca="1" ref="D4" ca="1">_FV(C4,"Ticker symbol",TRUE)</f>
        <v>GD</v>
      </c>
      <c r="E4" s="2" t="str" cm="1">
        <f t="array" aca="1" ref="E4" ca="1">_FV(C4,"Industry")</f>
        <v>Aerospace &amp; Defense</v>
      </c>
      <c r="F4" s="6" cm="1">
        <f t="array" aca="1" ref="F4" ca="1">_FV(C4,"Price")</f>
        <v>268.495</v>
      </c>
      <c r="G4" s="7" cm="1">
        <f t="array" aca="1" ref="G4" ca="1">_FV(C4,"Market cap",TRUE)</f>
        <v>71321360000</v>
      </c>
      <c r="H4" s="8">
        <v>5266</v>
      </c>
      <c r="I4" s="8">
        <v>90499</v>
      </c>
      <c r="J4" s="8">
        <v>3390</v>
      </c>
      <c r="K4" s="8">
        <v>3315</v>
      </c>
      <c r="L4" s="23">
        <f>I4/K4</f>
        <v>27.299849170437405</v>
      </c>
      <c r="M4" s="15">
        <v>7.0000000000000007E-2</v>
      </c>
      <c r="N4" s="15">
        <v>7.0000000000000007E-2</v>
      </c>
      <c r="O4" s="15">
        <v>0.02</v>
      </c>
      <c r="P4" s="15">
        <v>-0.1</v>
      </c>
      <c r="Q4" s="6" cm="1">
        <f t="array" aca="1" ref="Q4" ca="1">_FV(C4,"52 week low",TRUE)</f>
        <v>247.36009999999999</v>
      </c>
      <c r="R4" s="6" cm="1">
        <f t="array" aca="1" ref="R4" ca="1">_FV(C4,"52 week high",TRUE)</f>
        <v>316.89999999999998</v>
      </c>
      <c r="S4" s="3">
        <f ca="1">F4/((R4+Q4)/2)-1</f>
        <v>-4.8328953261093544E-2</v>
      </c>
      <c r="V4" s="8" t="s">
        <v>86</v>
      </c>
      <c r="W4" s="8"/>
      <c r="X4" s="8"/>
      <c r="Y4" s="8"/>
    </row>
    <row r="5" spans="1:25" x14ac:dyDescent="0.25">
      <c r="B5" s="2" t="s">
        <v>22</v>
      </c>
      <c r="C5" s="2" t="e" vm="46">
        <v>#VALUE!</v>
      </c>
      <c r="D5" s="5" t="str" cm="1">
        <f t="array" aca="1" ref="D5" ca="1">_FV(C5,"Ticker symbol",TRUE)</f>
        <v>EADSY</v>
      </c>
      <c r="E5" s="2" t="str" cm="1">
        <f t="array" aca="1" ref="E5" ca="1">_FV(C5,"Industry")</f>
        <v>Aerospace &amp; Defense</v>
      </c>
      <c r="F5" s="6" cm="1">
        <f t="array" aca="1" ref="F5" ca="1">_FV(C5,"Price")</f>
        <v>40.369999999999997</v>
      </c>
      <c r="G5" s="7" t="e" cm="1" vm="19">
        <f t="array" ref="G5">_FV(C5,"Market cap",TRUE)</f>
        <v>#VALUE!</v>
      </c>
      <c r="H5" s="8"/>
      <c r="I5" s="8"/>
      <c r="J5" s="8"/>
      <c r="K5" s="8"/>
      <c r="Q5" s="6" cm="1">
        <f t="array" aca="1" ref="Q5" ca="1">_FV(C5,"52 week low",TRUE)</f>
        <v>34.1</v>
      </c>
      <c r="R5" s="6" cm="1">
        <f t="array" aca="1" ref="R5" ca="1">_FV(C5,"52 week high",TRUE)</f>
        <v>46.487200000000001</v>
      </c>
      <c r="S5" s="3">
        <f t="shared" ca="1" si="0"/>
        <v>1.8960827525960067E-3</v>
      </c>
      <c r="V5" s="8"/>
      <c r="W5" s="8"/>
      <c r="X5" s="8"/>
      <c r="Y5" s="8"/>
    </row>
    <row r="6" spans="1:25" x14ac:dyDescent="0.25">
      <c r="B6" s="2" t="s">
        <v>23</v>
      </c>
      <c r="C6" s="2" t="e" vm="47">
        <v>#VALUE!</v>
      </c>
      <c r="D6" s="5" t="str" cm="1">
        <f t="array" aca="1" ref="D6" ca="1">_FV(C6,"Ticker symbol",TRUE)</f>
        <v>RTX</v>
      </c>
      <c r="E6" s="2" t="str" cm="1">
        <f t="array" aca="1" ref="E6" ca="1">_FV(C6,"Industry")</f>
        <v>Aerospace &amp; Defense</v>
      </c>
      <c r="F6" s="6" cm="1">
        <f t="array" aca="1" ref="F6" ca="1">_FV(C6,"Price")</f>
        <v>119.8708</v>
      </c>
      <c r="G6" s="7" cm="1">
        <f t="array" aca="1" ref="G6" ca="1">_FV(C6,"Market cap",TRUE)</f>
        <v>153213300000</v>
      </c>
      <c r="H6" s="8"/>
      <c r="I6" s="8"/>
      <c r="J6" s="8"/>
      <c r="K6" s="8"/>
      <c r="Q6" s="6" cm="1">
        <f t="array" aca="1" ref="Q6" ca="1">_FV(C6,"52 week low",TRUE)</f>
        <v>84.43</v>
      </c>
      <c r="R6" s="6" cm="1">
        <f t="array" aca="1" ref="R6" ca="1">_FV(C6,"52 week high",TRUE)</f>
        <v>128.69999999999999</v>
      </c>
      <c r="S6" s="3">
        <f t="shared" ca="1" si="0"/>
        <v>0.12486088302913712</v>
      </c>
      <c r="V6" s="8"/>
      <c r="W6" s="8"/>
      <c r="X6" s="8"/>
      <c r="Y6" s="8"/>
    </row>
    <row r="7" spans="1:25" x14ac:dyDescent="0.25">
      <c r="B7" s="4" t="s">
        <v>24</v>
      </c>
      <c r="C7" s="2" t="e" vm="48">
        <v>#VALUE!</v>
      </c>
      <c r="D7" s="5" t="str" cm="1">
        <f t="array" aca="1" ref="D7" ca="1">_FV(C7,"Ticker symbol",TRUE)</f>
        <v>BA</v>
      </c>
      <c r="E7" s="2" t="str" cm="1">
        <f t="array" aca="1" ref="E7" ca="1">_FV(C7,"Industry")</f>
        <v>Aerospace &amp; Defense</v>
      </c>
      <c r="F7" s="6" cm="1">
        <f t="array" aca="1" ref="F7" ca="1">_FV(C7,"Price")</f>
        <v>169</v>
      </c>
      <c r="G7" s="7" cm="1">
        <f t="array" aca="1" ref="G7" ca="1">_FV(C7,"Market cap",TRUE)</f>
        <v>128686300000</v>
      </c>
      <c r="H7" s="8">
        <v>24207</v>
      </c>
      <c r="I7" s="8">
        <v>158955</v>
      </c>
      <c r="J7" s="8">
        <v>-5053</v>
      </c>
      <c r="K7" s="8">
        <v>-2242</v>
      </c>
      <c r="L7" s="23">
        <f>I7/K7</f>
        <v>-70.898751115075825</v>
      </c>
      <c r="M7" s="15">
        <v>0.17</v>
      </c>
      <c r="N7" s="45" t="s">
        <v>101</v>
      </c>
      <c r="O7" s="45" t="s">
        <v>101</v>
      </c>
      <c r="P7" s="45" t="s">
        <v>101</v>
      </c>
      <c r="Q7" s="6" cm="1">
        <f t="array" aca="1" ref="Q7" ca="1">_FV(C7,"52 week low",TRUE)</f>
        <v>137.03</v>
      </c>
      <c r="R7" s="6" cm="1">
        <f t="array" aca="1" ref="R7" ca="1">_FV(C7,"52 week high",TRUE)</f>
        <v>217.59</v>
      </c>
      <c r="S7" s="3">
        <f t="shared" ca="1" si="0"/>
        <v>-4.6867068975241066E-2</v>
      </c>
      <c r="T7" s="44" t="s">
        <v>95</v>
      </c>
      <c r="U7" s="30">
        <v>45623</v>
      </c>
      <c r="V7" s="46" t="s">
        <v>111</v>
      </c>
      <c r="W7" s="8"/>
      <c r="X7" s="8"/>
      <c r="Y7" s="8"/>
    </row>
    <row r="8" spans="1:25" x14ac:dyDescent="0.25">
      <c r="B8" s="2" t="s">
        <v>25</v>
      </c>
      <c r="C8" s="2" t="e" vm="49">
        <v>#VALUE!</v>
      </c>
      <c r="D8" s="5" t="str" cm="1">
        <f t="array" aca="1" ref="D8" ca="1">_FV(C8,"Ticker symbol",TRUE)</f>
        <v>SAFRY</v>
      </c>
      <c r="E8" s="2" t="str" cm="1">
        <f t="array" aca="1" ref="E8" ca="1">_FV(C8,"Industry")</f>
        <v>Aerospace &amp; Defense</v>
      </c>
      <c r="F8" s="6" cm="1">
        <f t="array" aca="1" ref="F8" ca="1">_FV(C8,"Price")</f>
        <v>57.755000000000003</v>
      </c>
      <c r="G8" s="7" cm="1">
        <f t="array" aca="1" ref="G8" ca="1">_FV(C8,"Market cap",TRUE)</f>
        <v>93368630000</v>
      </c>
      <c r="H8" s="8"/>
      <c r="I8" s="8"/>
      <c r="J8" s="8"/>
      <c r="K8" s="8"/>
      <c r="Q8" s="6" cm="1">
        <f t="array" aca="1" ref="Q8" ca="1">_FV(C8,"52 week low",TRUE)</f>
        <v>45.055999999999997</v>
      </c>
      <c r="R8" s="6" cm="1">
        <f t="array" aca="1" ref="R8" ca="1">_FV(C8,"52 week high",TRUE)</f>
        <v>60.57</v>
      </c>
      <c r="S8" s="3">
        <f t="shared" ca="1" si="0"/>
        <v>9.357544543956986E-2</v>
      </c>
      <c r="V8" s="8"/>
      <c r="W8" s="8"/>
      <c r="X8" s="8"/>
      <c r="Y8" s="8"/>
    </row>
    <row r="9" spans="1:25" x14ac:dyDescent="0.25">
      <c r="B9" s="2" t="s">
        <v>26</v>
      </c>
      <c r="C9" s="2" t="e" vm="50">
        <v>#VALUE!</v>
      </c>
      <c r="D9" s="5" t="str" cm="1">
        <f t="array" aca="1" ref="D9" ca="1">_FV(C9,"Ticker symbol",TRUE)</f>
        <v>NOC</v>
      </c>
      <c r="E9" s="2" t="str" cm="1">
        <f t="array" aca="1" ref="E9" ca="1">_FV(C9,"Industry")</f>
        <v>Aerospace &amp; Defense</v>
      </c>
      <c r="F9" s="6" cm="1">
        <f t="array" aca="1" ref="F9" ca="1">_FV(C9,"Price")</f>
        <v>478.25</v>
      </c>
      <c r="G9" s="7" cm="1">
        <f t="array" aca="1" ref="G9" ca="1">_FV(C9,"Market cap",TRUE)</f>
        <v>66829000000</v>
      </c>
      <c r="H9" s="8"/>
      <c r="I9" s="8"/>
      <c r="J9" s="8"/>
      <c r="K9" s="8"/>
      <c r="Q9" s="6" cm="1">
        <f t="array" aca="1" ref="Q9" ca="1">_FV(C9,"52 week low",TRUE)</f>
        <v>418.6</v>
      </c>
      <c r="R9" s="6" cm="1">
        <f t="array" aca="1" ref="R9" ca="1">_FV(C9,"52 week high",TRUE)</f>
        <v>555.56569999999999</v>
      </c>
      <c r="S9" s="3">
        <f t="shared" ca="1" si="0"/>
        <v>-1.8134183948377625E-2</v>
      </c>
      <c r="V9" s="8"/>
      <c r="W9" s="8"/>
      <c r="X9" s="8"/>
      <c r="Y9" s="8"/>
    </row>
    <row r="10" spans="1:25" x14ac:dyDescent="0.25">
      <c r="B10" s="4" t="str" cm="1">
        <f t="array" aca="1" ref="B10" ca="1">_FV(C10,"Name")</f>
        <v>UNITED PARCEL SERVICE, INC.</v>
      </c>
      <c r="C10" s="2" t="e" vm="51">
        <v>#VALUE!</v>
      </c>
      <c r="D10" s="5" t="str" cm="1">
        <f t="array" aca="1" ref="D10" ca="1">_FV(C10,"Ticker symbol",TRUE)</f>
        <v>UPS</v>
      </c>
      <c r="E10" s="2" t="str" cm="1">
        <f t="array" aca="1" ref="E10" ca="1">_FV(C10,"Industry")</f>
        <v>Freight &amp; Logistics Services</v>
      </c>
      <c r="F10" s="6" cm="1">
        <f t="array" aca="1" ref="F10" ca="1">_FV(C10,"Price")</f>
        <v>130.04</v>
      </c>
      <c r="G10" s="7" cm="1">
        <f t="array" aca="1" ref="G10" ca="1">_FV(C10,"Market cap",TRUE)</f>
        <v>105203400000</v>
      </c>
      <c r="H10" s="8">
        <v>17414</v>
      </c>
      <c r="I10" s="8">
        <v>136627</v>
      </c>
      <c r="J10" s="8">
        <v>11548</v>
      </c>
      <c r="K10" s="8">
        <v>6708</v>
      </c>
      <c r="L10" s="23">
        <f>I10/K10</f>
        <v>20.367769827072152</v>
      </c>
      <c r="M10" s="15">
        <v>-0.09</v>
      </c>
      <c r="Q10" s="6" cm="1">
        <f t="array" aca="1" ref="Q10" ca="1">_FV(C10,"52 week low",TRUE)</f>
        <v>121.56</v>
      </c>
      <c r="R10" s="6" cm="1">
        <f t="array" aca="1" ref="R10" ca="1">_FV(C10,"52 week high",TRUE)</f>
        <v>161.35</v>
      </c>
      <c r="S10" s="3">
        <f t="shared" ca="1" si="0"/>
        <v>-8.0697041461949004E-2</v>
      </c>
      <c r="T10" s="29"/>
      <c r="V10" s="8"/>
      <c r="W10" s="8"/>
      <c r="X10" s="8"/>
      <c r="Y10" s="8"/>
    </row>
    <row r="11" spans="1:25" ht="14.4" x14ac:dyDescent="0.3">
      <c r="B11" s="1" t="str" cm="1">
        <f t="array" aca="1" ref="B11" ca="1">+_FV(C11,"Name")</f>
        <v>NORTHROP GRUMMAN CORPORATION</v>
      </c>
      <c r="C11" s="2" t="e" vm="50">
        <v>#VALUE!</v>
      </c>
      <c r="D11" s="5" t="str" cm="1">
        <f t="array" aca="1" ref="D11" ca="1">_FV(C11,"Ticker symbol",TRUE)</f>
        <v>NOC</v>
      </c>
      <c r="E11" s="2" t="str" cm="1">
        <f t="array" aca="1" ref="E11" ca="1">_FV(C11,"Industry")</f>
        <v>Aerospace &amp; Defense</v>
      </c>
      <c r="F11" s="6" cm="1">
        <f t="array" aca="1" ref="F11" ca="1">_FV(C11,"Price")</f>
        <v>478.25</v>
      </c>
      <c r="G11" s="7" cm="1">
        <f t="array" aca="1" ref="G11" ca="1">_FV(C11,"Market cap",TRUE)</f>
        <v>66829000000</v>
      </c>
      <c r="H11" s="8">
        <v>11453</v>
      </c>
      <c r="I11" s="8">
        <v>79916</v>
      </c>
      <c r="J11" s="8">
        <v>4896</v>
      </c>
      <c r="K11" s="8">
        <v>2056</v>
      </c>
      <c r="L11" s="23">
        <f>I11/K11</f>
        <v>38.869649805447473</v>
      </c>
      <c r="M11" s="15">
        <v>7.0000000000000007E-2</v>
      </c>
      <c r="N11" s="15">
        <v>7.0000000000000007E-2</v>
      </c>
      <c r="O11" s="15">
        <v>0.04</v>
      </c>
      <c r="P11" s="15">
        <v>-0.17</v>
      </c>
      <c r="Q11" s="6" cm="1">
        <f t="array" aca="1" ref="Q11" ca="1">_FV(C11,"52 week low",TRUE)</f>
        <v>418.6</v>
      </c>
      <c r="R11" s="6" cm="1">
        <f t="array" aca="1" ref="R11" ca="1">_FV(C11,"52 week high",TRUE)</f>
        <v>555.56569999999999</v>
      </c>
      <c r="S11" s="3">
        <f t="shared" ca="1" si="0"/>
        <v>-1.8134183948377625E-2</v>
      </c>
      <c r="V11" s="28" t="s">
        <v>90</v>
      </c>
      <c r="W11" s="8"/>
      <c r="X11" s="8"/>
      <c r="Y11" s="8"/>
    </row>
    <row r="12" spans="1:25" x14ac:dyDescent="0.25">
      <c r="B12" s="2" t="str" cm="1">
        <f t="array" aca="1" ref="B12" ca="1">+_FV(C12,"Name")</f>
        <v>AXON ENTERPRISE, INC.</v>
      </c>
      <c r="C12" s="2" t="e" vm="52">
        <v>#VALUE!</v>
      </c>
      <c r="D12" s="5" t="str" cm="1">
        <f t="array" aca="1" ref="D12" ca="1">_FV(C12,"Ticker symbol",TRUE)</f>
        <v>AXON</v>
      </c>
      <c r="E12" s="2" t="str" cm="1">
        <f t="array" aca="1" ref="E12" ca="1">_FV(C12,"Industry")</f>
        <v>Aerospace &amp; Defense</v>
      </c>
      <c r="F12" s="6" cm="1">
        <f t="array" aca="1" ref="F12" ca="1">_FV(C12,"Price")</f>
        <v>585.71</v>
      </c>
      <c r="G12" s="7" cm="1">
        <f t="array" aca="1" ref="G12" ca="1">_FV(C12,"Market cap",TRUE)</f>
        <v>44663187193</v>
      </c>
      <c r="H12" s="8"/>
      <c r="I12" s="8"/>
      <c r="J12" s="8"/>
      <c r="K12" s="8"/>
      <c r="Q12" s="6" cm="1">
        <f t="array" aca="1" ref="Q12" ca="1">_FV(C12,"52 week low",TRUE)</f>
        <v>246.98500000000001</v>
      </c>
      <c r="R12" s="6" cm="1">
        <f t="array" aca="1" ref="R12" ca="1">_FV(C12,"52 week high",TRUE)</f>
        <v>698.67</v>
      </c>
      <c r="S12" s="3">
        <f t="shared" ca="1" si="0"/>
        <v>0.2387392865262703</v>
      </c>
      <c r="V12" s="8"/>
      <c r="W12" s="8"/>
      <c r="X12" s="8"/>
      <c r="Y12" s="8"/>
    </row>
    <row r="13" spans="1:25" x14ac:dyDescent="0.25">
      <c r="B13" s="2" t="str" cm="1">
        <f t="array" aca="1" ref="B13" ca="1">+_FV(C13,"Name")</f>
        <v>TRANSDIGM GROUP INCORPORATED</v>
      </c>
      <c r="C13" s="2" t="e" vm="53">
        <v>#VALUE!</v>
      </c>
      <c r="D13" s="5" t="str" cm="1">
        <f t="array" aca="1" ref="D13" ca="1">_FV(C13,"Ticker symbol",TRUE)</f>
        <v>TDG</v>
      </c>
      <c r="E13" s="2" t="str" cm="1">
        <f t="array" aca="1" ref="E13" ca="1">_FV(C13,"Industry")</f>
        <v>Aerospace &amp; Defense</v>
      </c>
      <c r="F13" s="6" cm="1">
        <f t="array" aca="1" ref="F13" ca="1">_FV(C13,"Price")</f>
        <v>1325.2349999999999</v>
      </c>
      <c r="G13" s="7" cm="1">
        <f t="array" aca="1" ref="G13" ca="1">_FV(C13,"Market cap",TRUE)</f>
        <v>70969010000</v>
      </c>
      <c r="H13" s="8"/>
      <c r="I13" s="8"/>
      <c r="J13" s="8"/>
      <c r="K13" s="8"/>
      <c r="Q13" s="6" cm="1">
        <f t="array" aca="1" ref="Q13" ca="1">_FV(C13,"52 week low",TRUE)</f>
        <v>964.00829999999996</v>
      </c>
      <c r="R13" s="6" cm="1">
        <f t="array" aca="1" ref="R13" ca="1">_FV(C13,"52 week high",TRUE)</f>
        <v>1424.68</v>
      </c>
      <c r="S13" s="3">
        <f t="shared" ca="1" si="0"/>
        <v>0.10959223938929163</v>
      </c>
      <c r="V13" s="8"/>
      <c r="W13" s="8"/>
      <c r="X13" s="8"/>
      <c r="Y13" s="8"/>
    </row>
    <row r="14" spans="1:25" x14ac:dyDescent="0.25">
      <c r="B14" s="2" t="str" cm="1">
        <f t="array" aca="1" ref="B14" ca="1">+_FV(C14,"Name")</f>
        <v>L3HARRIS TECHNOLOGIES, INC.</v>
      </c>
      <c r="C14" s="2" t="e" vm="54">
        <v>#VALUE!</v>
      </c>
      <c r="D14" s="5" t="str" cm="1">
        <f t="array" aca="1" ref="D14" ca="1">_FV(C14,"Ticker symbol",TRUE)</f>
        <v>LHX</v>
      </c>
      <c r="E14" s="2" t="str" cm="1">
        <f t="array" aca="1" ref="E14" ca="1">_FV(C14,"Industry")</f>
        <v>Aerospace &amp; Defense</v>
      </c>
      <c r="F14" s="6" cm="1">
        <f t="array" aca="1" ref="F14" ca="1">_FV(C14,"Price")</f>
        <v>217.04</v>
      </c>
      <c r="G14" s="7" cm="1">
        <f t="array" aca="1" ref="G14" ca="1">_FV(C14,"Market cap",TRUE)</f>
        <v>39504130000</v>
      </c>
      <c r="H14" s="8"/>
      <c r="I14" s="8"/>
      <c r="J14" s="8"/>
      <c r="K14" s="8"/>
      <c r="Q14" s="6" cm="1">
        <f t="array" aca="1" ref="Q14" ca="1">_FV(C14,"52 week low",TRUE)</f>
        <v>200.18</v>
      </c>
      <c r="R14" s="6" cm="1">
        <f t="array" aca="1" ref="R14" ca="1">_FV(C14,"52 week high",TRUE)</f>
        <v>265.74</v>
      </c>
      <c r="S14" s="3">
        <f t="shared" ca="1" si="0"/>
        <v>-6.8337912087912178E-2</v>
      </c>
      <c r="V14" s="8"/>
      <c r="W14" s="8"/>
      <c r="X14" s="8"/>
      <c r="Y14" s="8"/>
    </row>
    <row r="15" spans="1:25" x14ac:dyDescent="0.25">
      <c r="B15" s="2" t="str" cm="1">
        <f t="array" aca="1" ref="B15" ca="1">+_FV(C15,"Name")</f>
        <v>HOWMET AEROSPACE INC.</v>
      </c>
      <c r="C15" s="2" t="e" vm="55">
        <v>#VALUE!</v>
      </c>
      <c r="D15" s="5" t="str" cm="1">
        <f t="array" aca="1" ref="D15" ca="1">_FV(C15,"Ticker symbol",TRUE)</f>
        <v>HWM</v>
      </c>
      <c r="E15" s="2" t="str" cm="1">
        <f t="array" aca="1" ref="E15" ca="1">_FV(C15,"Industry")</f>
        <v>Aerospace &amp; Defense</v>
      </c>
      <c r="F15" s="6" cm="1">
        <f t="array" aca="1" ref="F15" ca="1">_FV(C15,"Price")</f>
        <v>123.4</v>
      </c>
      <c r="G15" s="7" cm="1">
        <f t="array" aca="1" ref="G15" ca="1">_FV(C15,"Market cap",TRUE)</f>
        <v>45761200000</v>
      </c>
      <c r="H15" s="8"/>
      <c r="I15" s="8"/>
      <c r="J15" s="8"/>
      <c r="K15" s="8"/>
      <c r="Q15" s="6" cm="1">
        <f t="array" aca="1" ref="Q15" ca="1">_FV(C15,"52 week low",TRUE)</f>
        <v>53.18</v>
      </c>
      <c r="R15" s="6" cm="1">
        <f t="array" aca="1" ref="R15" ca="1">_FV(C15,"52 week high",TRUE)</f>
        <v>124.15</v>
      </c>
      <c r="S15" s="3">
        <f t="shared" ca="1" si="0"/>
        <v>0.39175548412564143</v>
      </c>
      <c r="V15" s="8"/>
      <c r="W15" s="8"/>
      <c r="X15" s="8"/>
      <c r="Y15" s="8"/>
    </row>
    <row r="16" spans="1:25" x14ac:dyDescent="0.25">
      <c r="B16" s="2" t="e" cm="1" vm="56">
        <f t="array" ref="B16">+_FV(C16,"Name")</f>
        <v>#VALUE!</v>
      </c>
      <c r="C16" s="2" t="s">
        <v>85</v>
      </c>
      <c r="D16" s="5" t="e" cm="1" vm="57">
        <f t="array" ref="D16">_FV(C16,"Ticker symbol",TRUE)</f>
        <v>#VALUE!</v>
      </c>
      <c r="E16" s="2" t="e" cm="1" vm="18">
        <f t="array" ref="E16">_FV(C16,"Industry")</f>
        <v>#VALUE!</v>
      </c>
      <c r="F16" s="6" t="e" cm="1" vm="36">
        <f t="array" ref="F16">_FV(C16,"Price")</f>
        <v>#VALUE!</v>
      </c>
      <c r="G16" s="7" t="e" cm="1" vm="19">
        <f t="array" ref="G16">_FV(C16,"Market cap",TRUE)</f>
        <v>#VALUE!</v>
      </c>
      <c r="H16" s="8"/>
      <c r="I16" s="8"/>
      <c r="J16" s="8"/>
      <c r="K16" s="8"/>
      <c r="Q16" s="6" t="e" cm="1" vm="37">
        <f t="array" ref="Q16">_FV(C16,"52 week low",TRUE)</f>
        <v>#VALUE!</v>
      </c>
      <c r="R16" s="6" t="e" cm="1" vm="38">
        <f t="array" ref="R16">_FV(C16,"52 week high",TRUE)</f>
        <v>#VALUE!</v>
      </c>
      <c r="S16" s="3" t="e" vm="39">
        <f t="shared" si="0"/>
        <v>#VALUE!</v>
      </c>
      <c r="V16" s="8"/>
      <c r="W16" s="8"/>
      <c r="X16" s="8"/>
      <c r="Y16" s="8"/>
    </row>
    <row r="17" spans="2:25" x14ac:dyDescent="0.25">
      <c r="B17" s="2" t="str" cm="1">
        <f t="array" aca="1" ref="B17" ca="1">+_FV(C17,"Name")</f>
        <v>TRANSDIGM GROUP INCORPORATED</v>
      </c>
      <c r="C17" s="2" t="e" vm="53">
        <v>#VALUE!</v>
      </c>
      <c r="D17" s="5" t="str" cm="1">
        <f t="array" aca="1" ref="D17" ca="1">_FV(C17,"Ticker symbol",TRUE)</f>
        <v>TDG</v>
      </c>
      <c r="E17" s="2" t="str" cm="1">
        <f t="array" aca="1" ref="E17" ca="1">_FV(C17,"Industry")</f>
        <v>Aerospace &amp; Defense</v>
      </c>
      <c r="F17" s="6" cm="1">
        <f t="array" aca="1" ref="F17" ca="1">_FV(C17,"Price")</f>
        <v>1325.2349999999999</v>
      </c>
      <c r="G17" s="7" cm="1">
        <f t="array" aca="1" ref="G17" ca="1">_FV(C17,"Market cap",TRUE)</f>
        <v>70969010000</v>
      </c>
      <c r="H17" s="8"/>
      <c r="I17" s="8"/>
      <c r="J17" s="8"/>
      <c r="K17" s="8"/>
      <c r="Q17" s="6" cm="1">
        <f t="array" aca="1" ref="Q17" ca="1">_FV(C17,"52 week low",TRUE)</f>
        <v>964.00829999999996</v>
      </c>
      <c r="R17" s="6" cm="1">
        <f t="array" aca="1" ref="R17" ca="1">_FV(C17,"52 week high",TRUE)</f>
        <v>1424.68</v>
      </c>
      <c r="S17" s="3">
        <f t="shared" ref="S17" ca="1" si="1">F17/((R17+Q17)/2)-1</f>
        <v>0.10959223938929163</v>
      </c>
      <c r="V17" s="8"/>
      <c r="W17" s="8"/>
      <c r="X17" s="8"/>
      <c r="Y17" s="8"/>
    </row>
    <row r="18" spans="2:25" x14ac:dyDescent="0.25">
      <c r="B18" s="2" t="str" cm="1">
        <f t="array" aca="1" ref="B18" ca="1">+_FV(C18,"Name")</f>
        <v>CURTISS-WRIGHT CORPORATION</v>
      </c>
      <c r="C18" s="2" t="e" vm="58">
        <v>#VALUE!</v>
      </c>
      <c r="D18" s="5" t="str" cm="1">
        <f t="array" aca="1" ref="D18" ca="1">_FV(C18,"Ticker symbol",TRUE)</f>
        <v>CW</v>
      </c>
      <c r="E18" s="2" t="str" cm="1">
        <f t="array" aca="1" ref="E18" ca="1">_FV(C18,"Industry")</f>
        <v>Aerospace &amp; Defense</v>
      </c>
      <c r="F18" s="6" cm="1">
        <f t="array" aca="1" ref="F18" ca="1">_FV(C18,"Price")</f>
        <v>366.495</v>
      </c>
      <c r="G18" s="7" cm="1">
        <f t="array" aca="1" ref="G18" ca="1">_FV(C18,"Market cap",TRUE)</f>
        <v>13288690000</v>
      </c>
      <c r="H18" s="8"/>
      <c r="I18" s="8"/>
      <c r="J18" s="8"/>
      <c r="K18" s="8"/>
      <c r="Q18" s="6" cm="1">
        <f t="array" aca="1" ref="Q18" ca="1">_FV(C18,"52 week low",TRUE)</f>
        <v>217.56530000000001</v>
      </c>
      <c r="R18" s="6" cm="1">
        <f t="array" aca="1" ref="R18" ca="1">_FV(C18,"52 week high",TRUE)</f>
        <v>393.4</v>
      </c>
      <c r="S18" s="3">
        <f t="shared" ref="S18" ca="1" si="2">F18/((R18+Q18)/2)-1</f>
        <v>0.19972443606862789</v>
      </c>
      <c r="V18" s="8"/>
      <c r="W18" s="8"/>
      <c r="X18" s="8"/>
      <c r="Y18" s="8"/>
    </row>
    <row r="19" spans="2:25" ht="14.4" x14ac:dyDescent="0.3">
      <c r="B19" s="1" t="str" cm="1">
        <f t="array" aca="1" ref="B19" ca="1">+_FV(C19,"Name")</f>
        <v>JOBY AVIATION, INC.</v>
      </c>
      <c r="C19" s="2" t="e" vm="59">
        <v>#VALUE!</v>
      </c>
      <c r="D19" s="5" t="str" cm="1">
        <f t="array" aca="1" ref="D19" ca="1">_FV(C19,"Ticker symbol",TRUE)</f>
        <v>JOBY</v>
      </c>
      <c r="E19" s="2" t="str" cm="1">
        <f t="array" aca="1" ref="E19" ca="1">_FV(C19,"Industry")</f>
        <v>Aerospace &amp; Defense</v>
      </c>
      <c r="F19" s="6" cm="1">
        <f t="array" aca="1" ref="F19" ca="1">_FV(C19,"Price")</f>
        <v>8.4382999999999999</v>
      </c>
      <c r="G19" s="7" cm="1">
        <f t="array" aca="1" ref="G19" ca="1">_FV(C19,"Market cap",TRUE)</f>
        <v>6686848000</v>
      </c>
      <c r="H19" s="8"/>
      <c r="I19" s="8"/>
      <c r="J19" s="8"/>
      <c r="K19" s="8"/>
      <c r="Q19" s="6" cm="1">
        <f t="array" aca="1" ref="Q19" ca="1">_FV(C19,"52 week low",TRUE)</f>
        <v>4.5</v>
      </c>
      <c r="R19" s="6" cm="1">
        <f t="array" aca="1" ref="R19" ca="1">_FV(C19,"52 week high",TRUE)</f>
        <v>10.72</v>
      </c>
      <c r="S19" s="3">
        <f t="shared" ref="S19" ca="1" si="3">F19/((R19+Q19)/2)-1</f>
        <v>0.10884362680683313</v>
      </c>
      <c r="V19" s="8"/>
      <c r="W19" s="8"/>
      <c r="X19" s="8"/>
      <c r="Y19" s="8"/>
    </row>
    <row r="20" spans="2:25" x14ac:dyDescent="0.25">
      <c r="B20" s="2" t="str" cm="1">
        <f t="array" aca="1" ref="B20" ca="1">+_FV(C20,"Name")</f>
        <v>Embraer SA</v>
      </c>
      <c r="C20" s="2" t="e" vm="60">
        <v>#VALUE!</v>
      </c>
      <c r="D20" s="5" t="str" cm="1">
        <f t="array" aca="1" ref="D20" ca="1">_FV(C20,"Ticker symbol",TRUE)</f>
        <v>ERJ</v>
      </c>
      <c r="E20" s="2" t="str" cm="1">
        <f t="array" aca="1" ref="E20" ca="1">_FV(C20,"Industry")</f>
        <v>Aerospace &amp; Defense</v>
      </c>
      <c r="F20" s="6" cm="1">
        <f t="array" aca="1" ref="F20" ca="1">_FV(C20,"Price")</f>
        <v>39.549999999999997</v>
      </c>
      <c r="G20" s="7" cm="1">
        <f t="array" aca="1" ref="G20" ca="1">_FV(C20,"Market cap",TRUE)</f>
        <v>7041652000</v>
      </c>
      <c r="H20" s="8"/>
      <c r="I20" s="8"/>
      <c r="J20" s="8"/>
      <c r="K20" s="8"/>
      <c r="Q20" s="6" cm="1">
        <f t="array" aca="1" ref="Q20" ca="1">_FV(C20,"52 week low",TRUE)</f>
        <v>16.89</v>
      </c>
      <c r="R20" s="6" cm="1">
        <f t="array" aca="1" ref="R20" ca="1">_FV(C20,"52 week high",TRUE)</f>
        <v>40.340000000000003</v>
      </c>
      <c r="S20" s="3">
        <f t="shared" ref="S20" ca="1" si="4">F20/((R20+Q20)/2)-1</f>
        <v>0.38214223309453055</v>
      </c>
      <c r="V20" s="8"/>
      <c r="W20" s="8"/>
      <c r="X20" s="8"/>
      <c r="Y20" s="8"/>
    </row>
    <row r="21" spans="2:25" x14ac:dyDescent="0.25">
      <c r="B21" s="2" t="str" cm="1">
        <f t="array" aca="1" ref="B21" ca="1">+_FV(C21,"Name")</f>
        <v>VISTA OUTDOOR INC.</v>
      </c>
      <c r="C21" s="2" t="e" vm="61">
        <v>#VALUE!</v>
      </c>
      <c r="D21" s="5" t="str" cm="1">
        <f t="array" aca="1" ref="D21" ca="1">_FV(C21,"Ticker symbol",TRUE)</f>
        <v>GEAR</v>
      </c>
      <c r="E21" s="2" t="str" cm="1">
        <f t="array" aca="1" ref="E21" ca="1">_FV(C21,"Industry")</f>
        <v>Leisure Products</v>
      </c>
      <c r="F21" s="6" cm="1">
        <f t="array" aca="1" ref="F21" ca="1">_FV(C21,"Price")</f>
        <v>19</v>
      </c>
      <c r="G21" s="7" cm="1">
        <f t="array" aca="1" ref="G21" ca="1">_FV(C21,"Market cap",TRUE)</f>
        <v>2595352000</v>
      </c>
      <c r="H21" s="8"/>
      <c r="I21" s="8"/>
      <c r="J21" s="8"/>
      <c r="K21" s="8"/>
      <c r="Q21" s="6" cm="1">
        <f t="array" aca="1" ref="Q21" ca="1">_FV(C21,"52 week low",TRUE)</f>
        <v>18.899999999999999</v>
      </c>
      <c r="R21" s="6" cm="1">
        <f t="array" aca="1" ref="R21" ca="1">_FV(C21,"52 week high",TRUE)</f>
        <v>44.72</v>
      </c>
      <c r="S21" s="3">
        <f t="shared" ref="S21" ca="1" si="5">F21/((R21+Q21)/2)-1</f>
        <v>-0.40270355234203081</v>
      </c>
      <c r="V21" s="8" t="s">
        <v>88</v>
      </c>
      <c r="W21" s="8"/>
      <c r="X21" s="8"/>
      <c r="Y21" s="8"/>
    </row>
    <row r="22" spans="2:25" x14ac:dyDescent="0.25">
      <c r="B22" s="2" t="str" cm="1">
        <f t="array" aca="1" ref="B22" ca="1">+_FV(C22,"Name")</f>
        <v>Olin Corporation</v>
      </c>
      <c r="C22" s="2" t="e" vm="62">
        <v>#VALUE!</v>
      </c>
      <c r="D22" s="5" t="str" cm="1">
        <f t="array" aca="1" ref="D22" ca="1">_FV(C22,"Ticker symbol",TRUE)</f>
        <v>OLN</v>
      </c>
      <c r="E22" s="2" t="str" cm="1">
        <f t="array" aca="1" ref="E22" ca="1">_FV(C22,"Industry")</f>
        <v>Chemicals</v>
      </c>
      <c r="F22" s="6" cm="1">
        <f t="array" aca="1" ref="F22" ca="1">_FV(C22,"Price")</f>
        <v>33.43</v>
      </c>
      <c r="G22" s="7" cm="1">
        <f t="array" aca="1" ref="G22" ca="1">_FV(C22,"Market cap",TRUE)</f>
        <v>3614491000</v>
      </c>
      <c r="H22" s="8"/>
      <c r="I22" s="8"/>
      <c r="J22" s="8"/>
      <c r="K22" s="8"/>
      <c r="Q22" s="6" cm="1">
        <f t="array" aca="1" ref="Q22" ca="1">_FV(C22,"52 week low",TRUE)</f>
        <v>30.6935</v>
      </c>
      <c r="R22" s="6" cm="1">
        <f t="array" aca="1" ref="R22" ca="1">_FV(C22,"52 week high",TRUE)</f>
        <v>60.6</v>
      </c>
      <c r="S22" s="3">
        <f t="shared" ref="S22:S23" ca="1" si="6">F22/((R22+Q22)/2)-1</f>
        <v>-0.26763679780050054</v>
      </c>
      <c r="V22" s="8" t="s">
        <v>87</v>
      </c>
      <c r="W22" s="8"/>
      <c r="X22" s="8"/>
      <c r="Y22" s="8"/>
    </row>
    <row r="23" spans="2:25" x14ac:dyDescent="0.25">
      <c r="B23" s="2" t="str" cm="1">
        <f t="array" aca="1" ref="B23" ca="1">+_FV(C23,"Name")</f>
        <v>STURM, RUGER &amp; COMPANY, INC.</v>
      </c>
      <c r="C23" s="2" t="e" vm="63">
        <v>#VALUE!</v>
      </c>
      <c r="D23" s="5" t="str" cm="1">
        <f t="array" aca="1" ref="D23" ca="1">_FV(C23,"Ticker symbol",TRUE)</f>
        <v>RGR</v>
      </c>
      <c r="E23" s="2" t="str" cm="1">
        <f t="array" aca="1" ref="E23" ca="1">_FV(C23,"Industry")</f>
        <v>Leisure Products</v>
      </c>
      <c r="F23" s="6" cm="1">
        <f t="array" aca="1" ref="F23" ca="1">_FV(C23,"Price")</f>
        <v>35.9</v>
      </c>
      <c r="G23" s="7" cm="1">
        <f t="array" aca="1" ref="G23" ca="1">_FV(C23,"Market cap",TRUE)</f>
        <v>583817000</v>
      </c>
      <c r="H23" s="8"/>
      <c r="I23" s="8"/>
      <c r="J23" s="8"/>
      <c r="K23" s="8"/>
      <c r="Q23" s="6" cm="1">
        <f t="array" aca="1" ref="Q23" ca="1">_FV(C23,"52 week low",TRUE)</f>
        <v>34.11</v>
      </c>
      <c r="R23" s="6" cm="1">
        <f t="array" aca="1" ref="R23" ca="1">_FV(C23,"52 week high",TRUE)</f>
        <v>48.2</v>
      </c>
      <c r="S23" s="3">
        <f t="shared" ca="1" si="6"/>
        <v>-0.12768800874741837</v>
      </c>
      <c r="V23" s="8"/>
      <c r="W23" s="8"/>
      <c r="X23" s="8"/>
      <c r="Y23" s="8"/>
    </row>
    <row r="24" spans="2:25" x14ac:dyDescent="0.25">
      <c r="B24" s="2" t="str" cm="1">
        <f t="array" aca="1" ref="B24" ca="1">+_FV(C24,"Name")</f>
        <v>SMITH &amp; WESSON BRANDS, INC.</v>
      </c>
      <c r="C24" s="2" t="e" vm="64">
        <v>#VALUE!</v>
      </c>
      <c r="D24" s="5" t="str" cm="1">
        <f t="array" aca="1" ref="D24" ca="1">_FV(C24,"Ticker symbol",TRUE)</f>
        <v>SWBI</v>
      </c>
      <c r="E24" s="2" t="str" cm="1">
        <f t="array" aca="1" ref="E24" ca="1">_FV(C24,"Industry")</f>
        <v>Aerospace &amp; Defense</v>
      </c>
      <c r="F24" s="6" cm="1">
        <f t="array" aca="1" ref="F24" ca="1">_FV(C24,"Price")</f>
        <v>10.345000000000001</v>
      </c>
      <c r="G24" s="7" cm="1">
        <f t="array" aca="1" ref="G24" ca="1">_FV(C24,"Market cap",TRUE)</f>
        <v>455207931</v>
      </c>
      <c r="H24" s="8"/>
      <c r="I24" s="8"/>
      <c r="J24" s="8"/>
      <c r="K24" s="8"/>
      <c r="Q24" s="6" cm="1">
        <f t="array" aca="1" ref="Q24" ca="1">_FV(C24,"52 week low",TRUE)</f>
        <v>9.68</v>
      </c>
      <c r="R24" s="6" cm="1">
        <f t="array" aca="1" ref="R24" ca="1">_FV(C24,"52 week high",TRUE)</f>
        <v>18.05</v>
      </c>
      <c r="S24" s="3">
        <f t="shared" ref="S24" ca="1" si="7">F24/((R24+Q24)/2)-1</f>
        <v>-0.2538766678687342</v>
      </c>
      <c r="V24" s="8"/>
      <c r="W24" s="8"/>
      <c r="X24" s="8"/>
      <c r="Y24" s="8"/>
    </row>
    <row r="25" spans="2:25" ht="14.4" x14ac:dyDescent="0.3">
      <c r="B25" s="1" t="str" cm="1">
        <f t="array" aca="1" ref="B25" ca="1">+_FV(C25,"Name")</f>
        <v>AMMO, INC.</v>
      </c>
      <c r="C25" s="2" t="e" vm="65">
        <v>#VALUE!</v>
      </c>
      <c r="D25" s="5" t="str" cm="1">
        <f t="array" aca="1" ref="D25" ca="1">_FV(C25,"Ticker symbol",TRUE)</f>
        <v>POWW</v>
      </c>
      <c r="E25" s="2" t="str" cm="1">
        <f t="array" aca="1" ref="E25" ca="1">_FV(C25,"Industry")</f>
        <v>Aerospace &amp; Defense</v>
      </c>
      <c r="F25" s="6" cm="1">
        <f t="array" aca="1" ref="F25" ca="1">_FV(C25,"Price")</f>
        <v>1.45</v>
      </c>
      <c r="G25" s="7" cm="1">
        <f t="array" aca="1" ref="G25" ca="1">_FV(C25,"Market cap",TRUE)</f>
        <v>161509200</v>
      </c>
      <c r="H25" s="8">
        <v>70</v>
      </c>
      <c r="I25" s="8">
        <v>90</v>
      </c>
      <c r="J25" s="8">
        <v>-4.5960000000000001</v>
      </c>
      <c r="K25" s="8">
        <v>-15.565</v>
      </c>
      <c r="L25" s="23">
        <f>I25/K25</f>
        <v>-5.7822036620623196</v>
      </c>
      <c r="M25" s="15">
        <v>-0.24</v>
      </c>
      <c r="Q25" s="6" cm="1">
        <f t="array" aca="1" ref="Q25" ca="1">_FV(C25,"52 week low",TRUE)</f>
        <v>0.95250000000000001</v>
      </c>
      <c r="R25" s="6" cm="1">
        <f t="array" aca="1" ref="R25" ca="1">_FV(C25,"52 week high",TRUE)</f>
        <v>2.94</v>
      </c>
      <c r="S25" s="3">
        <f t="shared" ref="S25" ca="1" si="8">F25/((R25+Q25)/2)-1</f>
        <v>-0.25497752087347469</v>
      </c>
      <c r="V25" s="8" t="s">
        <v>80</v>
      </c>
      <c r="W25" s="8"/>
      <c r="X25" s="8"/>
      <c r="Y25" s="8"/>
    </row>
    <row r="26" spans="2:25" x14ac:dyDescent="0.25">
      <c r="B26" s="2" t="str" cm="1">
        <f t="array" aca="1" ref="B26" ca="1">+_FV(C26,"Name")</f>
        <v>BAE SYSTEMS PLC</v>
      </c>
      <c r="C26" s="2" t="e" vm="66">
        <v>#VALUE!</v>
      </c>
      <c r="D26" s="5" t="str" cm="1">
        <f t="array" aca="1" ref="D26" ca="1">_FV(C26,"Ticker symbol",TRUE)</f>
        <v>BAESY</v>
      </c>
      <c r="E26" s="2" t="str" cm="1">
        <f t="array" aca="1" ref="E26" ca="1">_FV(C26,"Industry")</f>
        <v>Aerospace &amp; Defense</v>
      </c>
      <c r="F26" s="6" cm="1">
        <f t="array" aca="1" ref="F26" ca="1">_FV(C26,"Price")</f>
        <v>59.853999999999999</v>
      </c>
      <c r="G26" s="7" cm="1">
        <f t="array" aca="1" ref="G26" ca="1">_FV(C26,"Market cap",TRUE)</f>
        <v>44152140000</v>
      </c>
      <c r="H26" s="8"/>
      <c r="I26" s="8"/>
      <c r="J26" s="8"/>
      <c r="K26" s="8"/>
      <c r="Q26" s="6" cm="1">
        <f t="array" aca="1" ref="Q26" ca="1">_FV(C26,"52 week low",TRUE)</f>
        <v>56.19</v>
      </c>
      <c r="R26" s="6" cm="1">
        <f t="array" aca="1" ref="R26" ca="1">_FV(C26,"52 week high",TRUE)</f>
        <v>72.81</v>
      </c>
      <c r="S26" s="3">
        <f t="shared" ref="S26" ca="1" si="9">F26/((R26+Q26)/2)-1</f>
        <v>-7.2031007751938048E-2</v>
      </c>
      <c r="V26" s="8"/>
      <c r="W26" s="8"/>
      <c r="X26" s="8"/>
      <c r="Y26" s="8"/>
    </row>
    <row r="27" spans="2:25" x14ac:dyDescent="0.25">
      <c r="B27" s="2" t="str" cm="1">
        <f t="array" aca="1" ref="B27" ca="1">+_FV(C27,"Name")</f>
        <v>RTX CORPORATION</v>
      </c>
      <c r="C27" s="2" t="e" vm="67">
        <v>#VALUE!</v>
      </c>
      <c r="D27" s="5" t="str" cm="1">
        <f t="array" aca="1" ref="D27" ca="1">_FV(C27,"Ticker symbol",TRUE)</f>
        <v>0R2N</v>
      </c>
      <c r="E27" s="2" t="str" cm="1">
        <f t="array" aca="1" ref="E27" ca="1">_FV(C27,"Industry")</f>
        <v>Aerospace &amp; Defense</v>
      </c>
      <c r="F27" s="6" cm="1">
        <f t="array" aca="1" ref="F27" ca="1">_FV(C27,"Price")</f>
        <v>119.78</v>
      </c>
      <c r="G27" s="7" cm="1">
        <f t="array" aca="1" ref="G27" ca="1">_FV(C27,"Market cap",TRUE)</f>
        <v>153213300000</v>
      </c>
      <c r="H27" s="8"/>
      <c r="I27" s="8"/>
      <c r="J27" s="8"/>
      <c r="K27" s="8"/>
      <c r="Q27" s="6" cm="1">
        <f t="array" aca="1" ref="Q27" ca="1">_FV(C27,"52 week low",TRUE)</f>
        <v>77.16</v>
      </c>
      <c r="R27" s="6" cm="1">
        <f t="array" aca="1" ref="R27" ca="1">_FV(C27,"52 week high",TRUE)</f>
        <v>78.885000000000005</v>
      </c>
      <c r="S27" s="3">
        <f t="shared" ref="S27" ca="1" si="10">F27/((R27+Q27)/2)-1</f>
        <v>0.53519818001217589</v>
      </c>
      <c r="V27" s="8"/>
      <c r="W27" s="8"/>
      <c r="X27" s="8"/>
      <c r="Y27" s="8"/>
    </row>
    <row r="28" spans="2:25" x14ac:dyDescent="0.25">
      <c r="B28" s="2" t="str" cm="1">
        <f t="array" aca="1" ref="B28" ca="1">+_FV(C28,"Name")</f>
        <v>TEXTRON INC.</v>
      </c>
      <c r="C28" s="2" t="e" vm="68">
        <v>#VALUE!</v>
      </c>
      <c r="D28" s="5" t="str" cm="1">
        <f t="array" aca="1" ref="D28" ca="1">_FV(C28,"Ticker symbol",TRUE)</f>
        <v>TXT</v>
      </c>
      <c r="E28" s="2" t="str" cm="1">
        <f t="array" aca="1" ref="E28" ca="1">_FV(C28,"Industry")</f>
        <v>Aerospace &amp; Defense</v>
      </c>
      <c r="F28" s="6" cm="1">
        <f t="array" aca="1" ref="F28" ca="1">_FV(C28,"Price")</f>
        <v>78.77</v>
      </c>
      <c r="G28" s="7" cm="1">
        <f t="array" aca="1" ref="G28" ca="1">_FV(C28,"Market cap",TRUE)</f>
        <v>14033950000</v>
      </c>
      <c r="H28" s="8"/>
      <c r="I28" s="8"/>
      <c r="J28" s="8"/>
      <c r="K28" s="8"/>
      <c r="Q28" s="6" cm="1">
        <f t="array" aca="1" ref="Q28" ca="1">_FV(C28,"52 week low",TRUE)</f>
        <v>74.89</v>
      </c>
      <c r="R28" s="6" cm="1">
        <f t="array" aca="1" ref="R28" ca="1">_FV(C28,"52 week high",TRUE)</f>
        <v>97.334999999999994</v>
      </c>
      <c r="S28" s="3">
        <f t="shared" ref="S28" ca="1" si="11">F28/((R28+Q28)/2)-1</f>
        <v>-8.5266366671505334E-2</v>
      </c>
      <c r="V28" s="8"/>
      <c r="W28" s="8"/>
      <c r="X28" s="8"/>
      <c r="Y28" s="8"/>
    </row>
    <row r="29" spans="2:25" ht="14.4" x14ac:dyDescent="0.3">
      <c r="B29" s="1" t="str" cm="1">
        <f t="array" aca="1" ref="B29" ca="1">+_FV(C29,"Name")</f>
        <v>EASTMAN KODAK COMPANY</v>
      </c>
      <c r="C29" s="2" t="e" vm="69">
        <v>#VALUE!</v>
      </c>
      <c r="D29" s="5" t="str" cm="1">
        <f t="array" aca="1" ref="D29" ca="1">_FV(C29,"Ticker symbol",TRUE)</f>
        <v>KODK</v>
      </c>
      <c r="E29" s="2" t="str" cm="1">
        <f t="array" aca="1" ref="E29" ca="1">_FV(C29,"Industry")</f>
        <v>Office Equipment</v>
      </c>
      <c r="F29" s="6" cm="1">
        <f t="array" aca="1" ref="F29" ca="1">_FV(C29,"Price")</f>
        <v>7.31</v>
      </c>
      <c r="G29" s="7" cm="1">
        <f t="array" aca="1" ref="G29" ca="1">_FV(C29,"Market cap",TRUE)</f>
        <v>497676000</v>
      </c>
      <c r="H29" s="8">
        <v>390</v>
      </c>
      <c r="I29" s="8">
        <v>571</v>
      </c>
      <c r="J29" s="8">
        <v>26</v>
      </c>
      <c r="K29" s="8">
        <v>75</v>
      </c>
      <c r="L29" s="23">
        <f>I29/K29</f>
        <v>7.6133333333333333</v>
      </c>
      <c r="M29" s="15">
        <v>-7.0000000000000007E-2</v>
      </c>
      <c r="Q29" s="6" cm="1">
        <f t="array" aca="1" ref="Q29" ca="1">_FV(C29,"52 week low",TRUE)</f>
        <v>3.33</v>
      </c>
      <c r="R29" s="6" cm="1">
        <f t="array" aca="1" ref="R29" ca="1">_FV(C29,"52 week high",TRUE)</f>
        <v>7.74</v>
      </c>
      <c r="S29" s="3">
        <f t="shared" ref="S29:S30" ca="1" si="12">F29/((R29+Q29)/2)-1</f>
        <v>0.32068654019873533</v>
      </c>
      <c r="V29" s="8"/>
      <c r="W29" s="8"/>
      <c r="X29" s="8"/>
      <c r="Y29" s="8"/>
    </row>
    <row r="30" spans="2:25" x14ac:dyDescent="0.25">
      <c r="B30" s="2" t="str" cm="1">
        <f t="array" aca="1" ref="B30" ca="1">+_FV(C30,"Name")</f>
        <v>Rheinmetall AG</v>
      </c>
      <c r="C30" s="25" t="e" vm="70">
        <v>#VALUE!</v>
      </c>
      <c r="D30" s="5" t="str" cm="1">
        <f t="array" aca="1" ref="D30" ca="1">_FV(C30,"Ticker symbol",TRUE)</f>
        <v>RHM</v>
      </c>
      <c r="E30" s="2" t="str" cm="1">
        <f t="array" aca="1" ref="E30" ca="1">_FV(C30,"Industry")</f>
        <v>Aerospace &amp; Defense</v>
      </c>
      <c r="F30" s="26" cm="1">
        <f t="array" aca="1" ref="F30" ca="1">_FV(C30,"Price")</f>
        <v>682.4</v>
      </c>
      <c r="G30" s="7" cm="1">
        <f t="array" aca="1" ref="G30" ca="1">_FV(C30,"Market cap",TRUE)</f>
        <v>28313250000</v>
      </c>
      <c r="H30" s="8"/>
      <c r="I30" s="8"/>
      <c r="J30" s="8"/>
      <c r="K30" s="8"/>
      <c r="Q30" s="6" t="e" cm="1" vm="37">
        <f t="array" ref="Q30">_FV(C30,"52 week low",TRUE)</f>
        <v>#VALUE!</v>
      </c>
      <c r="R30" s="6" t="e" cm="1" vm="38">
        <f t="array" ref="R30">_FV(C30,"52 week high",TRUE)</f>
        <v>#VALUE!</v>
      </c>
      <c r="S30" s="3" t="e" vm="39">
        <f t="shared" ca="1" si="12"/>
        <v>#VALUE!</v>
      </c>
      <c r="T30" s="30"/>
      <c r="V30" s="8"/>
      <c r="W30" s="8"/>
      <c r="X30" s="8"/>
      <c r="Y30" s="8"/>
    </row>
    <row r="31" spans="2:25" x14ac:dyDescent="0.25">
      <c r="G31" s="8"/>
      <c r="H31" s="8"/>
      <c r="I31" s="8"/>
      <c r="J31" s="8"/>
      <c r="K31" s="8"/>
      <c r="Q31" s="8"/>
      <c r="R31" s="8"/>
      <c r="V31" s="8"/>
      <c r="W31" s="8"/>
      <c r="X31" s="8"/>
      <c r="Y31" s="8"/>
    </row>
    <row r="32" spans="2:25" x14ac:dyDescent="0.25">
      <c r="G32" s="8"/>
      <c r="H32" s="8"/>
      <c r="I32" s="8"/>
      <c r="J32" s="8"/>
      <c r="K32" s="8"/>
      <c r="Q32" s="8"/>
      <c r="R32" s="8"/>
      <c r="V32" s="8"/>
      <c r="W32" s="8"/>
      <c r="X32" s="8"/>
      <c r="Y32" s="8"/>
    </row>
    <row r="33" spans="7:25" x14ac:dyDescent="0.25">
      <c r="G33" s="8"/>
      <c r="H33" s="8"/>
      <c r="I33" s="8"/>
      <c r="J33" s="8"/>
      <c r="K33" s="8"/>
      <c r="Q33" s="8"/>
      <c r="R33" s="8"/>
      <c r="V33" s="8"/>
      <c r="W33" s="8"/>
      <c r="X33" s="8"/>
      <c r="Y33" s="8"/>
    </row>
    <row r="34" spans="7:25" x14ac:dyDescent="0.25">
      <c r="G34" s="8"/>
      <c r="H34" s="8"/>
      <c r="I34" s="8"/>
      <c r="J34" s="8"/>
      <c r="K34" s="8"/>
      <c r="Q34" s="8"/>
      <c r="R34" s="8"/>
      <c r="V34" s="8"/>
      <c r="W34" s="8"/>
      <c r="X34" s="8"/>
      <c r="Y34" s="8"/>
    </row>
    <row r="35" spans="7:25" x14ac:dyDescent="0.25">
      <c r="G35" s="8"/>
      <c r="H35" s="8"/>
      <c r="I35" s="8"/>
      <c r="J35" s="8"/>
      <c r="K35" s="8"/>
      <c r="Q35" s="8"/>
      <c r="R35" s="8"/>
      <c r="V35" s="8"/>
      <c r="W35" s="8"/>
      <c r="X35" s="8"/>
      <c r="Y35" s="8"/>
    </row>
    <row r="36" spans="7:25" x14ac:dyDescent="0.25">
      <c r="G36" s="8"/>
      <c r="H36" s="8"/>
      <c r="I36" s="8"/>
      <c r="J36" s="8"/>
      <c r="K36" s="8"/>
      <c r="Q36" s="8"/>
      <c r="R36" s="8"/>
      <c r="V36" s="8"/>
      <c r="W36" s="8"/>
      <c r="X36" s="8"/>
      <c r="Y36" s="8"/>
    </row>
    <row r="37" spans="7:25" x14ac:dyDescent="0.25">
      <c r="G37" s="8"/>
      <c r="H37" s="8"/>
      <c r="I37" s="8"/>
      <c r="J37" s="8"/>
      <c r="K37" s="8"/>
      <c r="Q37" s="8"/>
      <c r="R37" s="8"/>
      <c r="V37" s="8"/>
      <c r="W37" s="8"/>
      <c r="X37" s="8"/>
      <c r="Y37" s="8"/>
    </row>
    <row r="38" spans="7:25" x14ac:dyDescent="0.25">
      <c r="G38" s="8"/>
      <c r="H38" s="8"/>
      <c r="I38" s="8"/>
      <c r="J38" s="8"/>
      <c r="K38" s="8"/>
      <c r="Q38" s="8"/>
      <c r="R38" s="8"/>
      <c r="V38" s="8"/>
      <c r="W38" s="8"/>
      <c r="X38" s="8"/>
      <c r="Y38" s="8"/>
    </row>
    <row r="39" spans="7:25" x14ac:dyDescent="0.25">
      <c r="G39" s="8"/>
      <c r="H39" s="8"/>
      <c r="I39" s="8"/>
      <c r="J39" s="8"/>
      <c r="K39" s="8"/>
      <c r="Q39" s="8"/>
      <c r="R39" s="8"/>
      <c r="V39" s="8"/>
      <c r="W39" s="8"/>
      <c r="X39" s="8"/>
      <c r="Y39" s="8"/>
    </row>
    <row r="40" spans="7:25" x14ac:dyDescent="0.25">
      <c r="G40" s="8"/>
      <c r="H40" s="8"/>
      <c r="I40" s="8"/>
      <c r="J40" s="8"/>
      <c r="K40" s="8"/>
      <c r="Q40" s="8"/>
      <c r="R40" s="8"/>
      <c r="V40" s="8"/>
      <c r="W40" s="8"/>
      <c r="X40" s="8"/>
      <c r="Y40" s="8"/>
    </row>
    <row r="41" spans="7:25" x14ac:dyDescent="0.25">
      <c r="G41" s="8"/>
      <c r="H41" s="8"/>
      <c r="I41" s="8"/>
      <c r="J41" s="8"/>
      <c r="K41" s="8"/>
      <c r="Q41" s="8"/>
      <c r="R41" s="8"/>
      <c r="V41" s="8"/>
      <c r="W41" s="8"/>
      <c r="X41" s="8"/>
      <c r="Y41" s="8"/>
    </row>
    <row r="42" spans="7:25" x14ac:dyDescent="0.25">
      <c r="G42" s="8"/>
      <c r="H42" s="8"/>
      <c r="I42" s="8"/>
      <c r="J42" s="8"/>
      <c r="K42" s="8"/>
      <c r="Q42" s="8"/>
      <c r="R42" s="8"/>
      <c r="V42" s="8"/>
      <c r="W42" s="8"/>
      <c r="X42" s="8"/>
      <c r="Y42" s="8"/>
    </row>
    <row r="43" spans="7:25" x14ac:dyDescent="0.25">
      <c r="G43" s="8"/>
      <c r="H43" s="8"/>
      <c r="I43" s="8"/>
      <c r="J43" s="8"/>
      <c r="K43" s="8"/>
      <c r="Q43" s="8"/>
      <c r="R43" s="8"/>
      <c r="V43" s="8"/>
      <c r="W43" s="8"/>
      <c r="X43" s="8"/>
      <c r="Y43" s="8"/>
    </row>
    <row r="44" spans="7:25" x14ac:dyDescent="0.25">
      <c r="G44" s="8"/>
      <c r="H44" s="8"/>
      <c r="I44" s="8"/>
      <c r="J44" s="8"/>
      <c r="K44" s="8"/>
      <c r="Q44" s="8"/>
      <c r="R44" s="8"/>
      <c r="V44" s="8"/>
      <c r="W44" s="8"/>
      <c r="X44" s="8"/>
      <c r="Y44" s="8"/>
    </row>
    <row r="45" spans="7:25" x14ac:dyDescent="0.25">
      <c r="G45" s="8"/>
      <c r="H45" s="8"/>
      <c r="I45" s="8"/>
      <c r="J45" s="8"/>
      <c r="K45" s="8"/>
      <c r="Q45" s="8"/>
      <c r="R45" s="8"/>
      <c r="V45" s="8"/>
      <c r="W45" s="8"/>
      <c r="X45" s="8"/>
      <c r="Y45" s="8"/>
    </row>
    <row r="46" spans="7:25" x14ac:dyDescent="0.25">
      <c r="G46" s="8"/>
      <c r="H46" s="8"/>
      <c r="I46" s="8"/>
      <c r="J46" s="8"/>
      <c r="K46" s="8"/>
      <c r="Q46" s="8"/>
      <c r="R46" s="8"/>
      <c r="V46" s="8"/>
      <c r="W46" s="8"/>
      <c r="X46" s="8"/>
      <c r="Y46" s="8"/>
    </row>
    <row r="47" spans="7:25" x14ac:dyDescent="0.25">
      <c r="G47" s="8"/>
      <c r="H47" s="8"/>
      <c r="I47" s="8"/>
      <c r="J47" s="8"/>
      <c r="K47" s="8"/>
      <c r="Q47" s="8"/>
      <c r="R47" s="8"/>
      <c r="V47" s="8"/>
      <c r="W47" s="8"/>
      <c r="X47" s="8"/>
      <c r="Y47" s="8"/>
    </row>
    <row r="48" spans="7:25" x14ac:dyDescent="0.25">
      <c r="G48" s="8"/>
      <c r="H48" s="8"/>
      <c r="I48" s="8"/>
      <c r="J48" s="8"/>
      <c r="K48" s="8"/>
      <c r="Q48" s="8"/>
      <c r="R48" s="8"/>
      <c r="V48" s="8"/>
      <c r="W48" s="8"/>
      <c r="X48" s="8"/>
      <c r="Y48" s="8"/>
    </row>
    <row r="49" spans="7:25" x14ac:dyDescent="0.25">
      <c r="G49" s="8"/>
      <c r="H49" s="8"/>
      <c r="I49" s="8"/>
      <c r="J49" s="8"/>
      <c r="K49" s="8"/>
      <c r="Q49" s="8"/>
      <c r="R49" s="8"/>
      <c r="V49" s="8"/>
      <c r="W49" s="8"/>
      <c r="X49" s="8"/>
      <c r="Y49" s="8"/>
    </row>
    <row r="50" spans="7:25" x14ac:dyDescent="0.25">
      <c r="G50" s="8"/>
      <c r="H50" s="8"/>
      <c r="I50" s="8"/>
      <c r="J50" s="8"/>
      <c r="K50" s="8"/>
      <c r="Q50" s="8"/>
      <c r="R50" s="8"/>
      <c r="V50" s="8"/>
      <c r="W50" s="8"/>
      <c r="X50" s="8"/>
      <c r="Y50" s="8"/>
    </row>
    <row r="51" spans="7:25" x14ac:dyDescent="0.25">
      <c r="G51" s="8"/>
      <c r="H51" s="8"/>
      <c r="I51" s="8"/>
      <c r="J51" s="8"/>
      <c r="K51" s="8"/>
      <c r="Q51" s="8"/>
      <c r="R51" s="8"/>
      <c r="V51" s="8"/>
      <c r="W51" s="8"/>
      <c r="X51" s="8"/>
      <c r="Y51" s="8"/>
    </row>
    <row r="52" spans="7:25" x14ac:dyDescent="0.25">
      <c r="G52" s="8"/>
      <c r="H52" s="8"/>
      <c r="I52" s="8"/>
      <c r="J52" s="8"/>
      <c r="K52" s="8"/>
      <c r="Q52" s="8"/>
      <c r="R52" s="8"/>
      <c r="V52" s="8"/>
      <c r="W52" s="8"/>
      <c r="X52" s="8"/>
      <c r="Y52" s="8"/>
    </row>
    <row r="53" spans="7:25" x14ac:dyDescent="0.25">
      <c r="G53" s="8"/>
      <c r="H53" s="8"/>
      <c r="I53" s="8"/>
      <c r="J53" s="8"/>
      <c r="K53" s="8"/>
      <c r="Q53" s="8"/>
      <c r="R53" s="8"/>
      <c r="V53" s="8"/>
      <c r="W53" s="8"/>
      <c r="X53" s="8"/>
      <c r="Y53" s="8"/>
    </row>
    <row r="54" spans="7:25" x14ac:dyDescent="0.25">
      <c r="G54" s="8"/>
      <c r="H54" s="8"/>
      <c r="I54" s="8"/>
      <c r="J54" s="8"/>
      <c r="K54" s="8"/>
      <c r="Q54" s="8"/>
      <c r="R54" s="8"/>
      <c r="V54" s="8"/>
      <c r="W54" s="8"/>
      <c r="X54" s="8"/>
      <c r="Y54" s="8"/>
    </row>
    <row r="55" spans="7:25" x14ac:dyDescent="0.25">
      <c r="G55" s="8"/>
      <c r="H55" s="8"/>
      <c r="I55" s="8"/>
      <c r="J55" s="8"/>
      <c r="K55" s="8"/>
      <c r="Q55" s="8"/>
      <c r="R55" s="8"/>
      <c r="V55" s="8"/>
      <c r="W55" s="8"/>
      <c r="X55" s="8"/>
      <c r="Y55" s="8"/>
    </row>
    <row r="56" spans="7:25" x14ac:dyDescent="0.25">
      <c r="G56" s="8"/>
      <c r="H56" s="8"/>
      <c r="I56" s="8"/>
      <c r="J56" s="8"/>
      <c r="K56" s="8"/>
      <c r="Q56" s="8"/>
      <c r="R56" s="8"/>
      <c r="V56" s="8"/>
      <c r="W56" s="8"/>
      <c r="X56" s="8"/>
      <c r="Y56" s="8"/>
    </row>
    <row r="57" spans="7:25" x14ac:dyDescent="0.25">
      <c r="G57" s="8"/>
      <c r="H57" s="8"/>
      <c r="I57" s="8"/>
      <c r="J57" s="8"/>
      <c r="K57" s="8"/>
      <c r="Q57" s="8"/>
      <c r="R57" s="8"/>
      <c r="V57" s="8"/>
      <c r="W57" s="8"/>
      <c r="X57" s="8"/>
      <c r="Y57" s="8"/>
    </row>
    <row r="58" spans="7:25" x14ac:dyDescent="0.25">
      <c r="G58" s="8"/>
      <c r="H58" s="8"/>
      <c r="I58" s="8"/>
      <c r="J58" s="8"/>
      <c r="K58" s="8"/>
      <c r="Q58" s="8"/>
      <c r="R58" s="8"/>
      <c r="V58" s="8"/>
      <c r="W58" s="8"/>
      <c r="X58" s="8"/>
      <c r="Y58" s="8"/>
    </row>
    <row r="59" spans="7:25" x14ac:dyDescent="0.25">
      <c r="G59" s="8"/>
      <c r="H59" s="8"/>
      <c r="I59" s="8"/>
      <c r="J59" s="8"/>
      <c r="K59" s="8"/>
      <c r="Q59" s="8"/>
      <c r="R59" s="8"/>
      <c r="V59" s="8"/>
      <c r="W59" s="8"/>
      <c r="X59" s="8"/>
      <c r="Y59" s="8"/>
    </row>
    <row r="60" spans="7:25" x14ac:dyDescent="0.25">
      <c r="G60" s="8"/>
      <c r="H60" s="8"/>
      <c r="I60" s="8"/>
      <c r="J60" s="8"/>
      <c r="K60" s="8"/>
      <c r="Q60" s="8"/>
      <c r="R60" s="8"/>
      <c r="V60" s="8"/>
      <c r="W60" s="8"/>
      <c r="X60" s="8"/>
      <c r="Y60" s="8"/>
    </row>
  </sheetData>
  <conditionalFormatting sqref="S3:S1048576">
    <cfRule type="cellIs" dxfId="33" priority="1" operator="greaterThan">
      <formula>0</formula>
    </cfRule>
    <cfRule type="cellIs" dxfId="32" priority="2" operator="lessThan">
      <formula>0</formula>
    </cfRule>
    <cfRule type="cellIs" dxfId="31" priority="3" operator="greaterThan">
      <formula>0</formula>
    </cfRule>
    <cfRule type="cellIs" dxfId="30" priority="4" operator="lessThan">
      <formula>0</formula>
    </cfRule>
  </conditionalFormatting>
  <hyperlinks>
    <hyperlink ref="A1" location="'By sector'!A1" display="Main" xr:uid="{622BCC50-D3DE-49FD-86D4-526393E28CFB}"/>
    <hyperlink ref="B7" r:id="rId1" xr:uid="{83162C1B-8AFC-4BB3-9F95-ED77A9372CD7}"/>
    <hyperlink ref="B10" r:id="rId2" display="C:\Users\franc\OneDrive\Dokumenty\Models stocks\UPS United Parcel Service, inc - model.xlsx" xr:uid="{943416D3-1B7C-4AF5-B1F2-624614C95148}"/>
    <hyperlink ref="B3" r:id="rId3" xr:uid="{D0C72265-4FB1-4844-A060-7D1D0C9308E1}"/>
    <hyperlink ref="B4" r:id="rId4" display="C:\Users\franc\OneDrive\Dokumenty\Models stocks\GD General Dynamics Corporation - model.xlsx" xr:uid="{C5078719-85DE-4BFC-8BD3-2470B238C13F}"/>
    <hyperlink ref="B25" r:id="rId5" display="C:\Users\franc\OneDrive\Dokumenty\Models stocks\POWW Ammo inc - model.xlsx" xr:uid="{C9D9C623-1103-42FB-A5CD-F943D1B10321}"/>
    <hyperlink ref="B19" r:id="rId6" display="C:\Users\franc\OneDrive\Dokumenty\Models stocks\JOBY Joby Aviation inc - model.xlsx" xr:uid="{5ECF7D33-629D-4C00-8015-5EB0C7A5E6A0}"/>
    <hyperlink ref="B29" r:id="rId7" display="C:\Users\franc\OneDrive\Dokumenty\Models stocks\KODK Eastman Kodak Company - model.xlsx" xr:uid="{FD4603E1-3225-454B-A0E0-A7680DE1065A}"/>
    <hyperlink ref="B11" r:id="rId8" display="C:\Users\franc\OneDrive\Dokumenty\Models stocks\NOC Northrop Grumman Corporation - model.xlsx" xr:uid="{B975E7F4-006E-4AB9-A81F-595869673A17}"/>
  </hyperlinks>
  <pageMargins left="0.7" right="0.7" top="0.75" bottom="0.75" header="0.3" footer="0.3"/>
  <legacyDrawing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1E79C-E7F7-47BB-9A4C-99BEE2ED057A}">
  <sheetPr codeName="Sheet5"/>
  <dimension ref="A1:V30"/>
  <sheetViews>
    <sheetView workbookViewId="0">
      <pane xSplit="2" ySplit="2" topLeftCell="C3" activePane="bottomRight" state="frozen"/>
      <selection activeCell="B31" sqref="B31"/>
      <selection pane="topRight" activeCell="B31" sqref="B31"/>
      <selection pane="bottomLeft" activeCell="B31" sqref="B31"/>
      <selection pane="bottomRight" activeCell="B8" sqref="B8"/>
    </sheetView>
  </sheetViews>
  <sheetFormatPr defaultRowHeight="13.2" x14ac:dyDescent="0.25"/>
  <cols>
    <col min="1" max="1" width="4.88671875" style="2" bestFit="1" customWidth="1"/>
    <col min="2" max="2" width="19.33203125" style="2" customWidth="1"/>
    <col min="3" max="3" width="5.6640625" style="2" customWidth="1"/>
    <col min="4" max="4" width="6" style="2" bestFit="1" customWidth="1"/>
    <col min="5" max="5" width="9.6640625" style="2" customWidth="1"/>
    <col min="6" max="6" width="11.21875" style="2" bestFit="1" customWidth="1"/>
    <col min="7" max="7" width="9" style="2" bestFit="1" customWidth="1"/>
    <col min="8" max="8" width="9" style="8" bestFit="1" customWidth="1"/>
    <col min="9" max="9" width="6.5546875" style="8" bestFit="1" customWidth="1"/>
    <col min="10" max="10" width="6.77734375" style="8" bestFit="1" customWidth="1"/>
    <col min="11" max="11" width="6.5546875" style="8" bestFit="1" customWidth="1"/>
    <col min="12" max="12" width="5.21875" style="8" bestFit="1" customWidth="1"/>
    <col min="13" max="13" width="5.33203125" style="15" bestFit="1" customWidth="1"/>
    <col min="14" max="14" width="4.6640625" style="15" bestFit="1" customWidth="1"/>
    <col min="15" max="16" width="4.33203125" style="15" bestFit="1" customWidth="1"/>
    <col min="17" max="18" width="11.21875" style="2" bestFit="1" customWidth="1"/>
    <col min="19" max="19" width="11.77734375" style="3" bestFit="1" customWidth="1"/>
    <col min="20" max="20" width="7" style="2" bestFit="1" customWidth="1"/>
    <col min="21" max="21" width="10.109375" style="30" bestFit="1" customWidth="1"/>
    <col min="22" max="16384" width="8.88671875" style="2"/>
  </cols>
  <sheetData>
    <row r="1" spans="1:22" x14ac:dyDescent="0.25">
      <c r="A1" s="9" t="s">
        <v>33</v>
      </c>
      <c r="S1" s="2"/>
    </row>
    <row r="2" spans="1:22" x14ac:dyDescent="0.25">
      <c r="B2" s="10" t="s">
        <v>0</v>
      </c>
      <c r="C2" s="11" t="s">
        <v>27</v>
      </c>
      <c r="D2" s="11" t="s">
        <v>11</v>
      </c>
      <c r="E2" s="11" t="s">
        <v>18</v>
      </c>
      <c r="F2" s="11" t="s">
        <v>1</v>
      </c>
      <c r="G2" s="12" t="s">
        <v>2</v>
      </c>
      <c r="H2" s="12" t="s">
        <v>3</v>
      </c>
      <c r="I2" s="12" t="s">
        <v>4</v>
      </c>
      <c r="J2" s="12" t="s">
        <v>6</v>
      </c>
      <c r="K2" s="12" t="s">
        <v>7</v>
      </c>
      <c r="L2" s="12" t="s">
        <v>81</v>
      </c>
      <c r="M2" s="16" t="s">
        <v>103</v>
      </c>
      <c r="N2" s="16" t="s">
        <v>68</v>
      </c>
      <c r="O2" s="16" t="s">
        <v>69</v>
      </c>
      <c r="P2" s="16" t="s">
        <v>70</v>
      </c>
      <c r="Q2" s="11" t="s">
        <v>49</v>
      </c>
      <c r="R2" s="11" t="s">
        <v>48</v>
      </c>
      <c r="S2" s="11" t="s">
        <v>55</v>
      </c>
      <c r="T2" s="11" t="s">
        <v>91</v>
      </c>
      <c r="U2" s="31" t="s">
        <v>94</v>
      </c>
      <c r="V2" s="11" t="s">
        <v>77</v>
      </c>
    </row>
    <row r="3" spans="1:22" x14ac:dyDescent="0.25">
      <c r="B3" s="2" t="str" cm="1">
        <f t="array" aca="1" ref="B3" ca="1">_FV(C3,"Official name",TRUE)</f>
        <v>EXXON MOBIL CORPORATION</v>
      </c>
      <c r="C3" s="2" t="e" vm="71">
        <v>#VALUE!</v>
      </c>
      <c r="D3" s="5" t="str" cm="1">
        <f t="array" aca="1" ref="D3" ca="1">_FV(C3,"Ticker symbol",TRUE)</f>
        <v>XOM</v>
      </c>
      <c r="E3" s="2" t="str" cm="1">
        <f t="array" aca="1" ref="E3" ca="1">_FV(C3,"Industry")</f>
        <v>Oil &amp; Gas</v>
      </c>
      <c r="F3" s="6" cm="1">
        <f t="array" aca="1" ref="F3" ca="1">_FV(C3,"Price")</f>
        <v>111.31</v>
      </c>
      <c r="G3" s="7" cm="1">
        <f t="array" aca="1" ref="G3" ca="1">_FV(C3,"Market cap",TRUE)</f>
        <v>468253400000</v>
      </c>
      <c r="Q3" s="6" cm="1">
        <f t="array" aca="1" ref="Q3" ca="1">_FV(C3,"52 week low",TRUE)</f>
        <v>95.77</v>
      </c>
      <c r="R3" s="6" cm="1">
        <f t="array" aca="1" ref="R3" ca="1">_FV(C3,"52 week high",TRUE)</f>
        <v>126.34</v>
      </c>
      <c r="S3" s="3">
        <f t="shared" ref="S3:S16" ca="1" si="0">F3/((R3+Q3)/2)-1</f>
        <v>2.2961595605781593E-3</v>
      </c>
      <c r="T3" s="35"/>
      <c r="U3" s="38"/>
    </row>
    <row r="4" spans="1:22" x14ac:dyDescent="0.25">
      <c r="B4" s="2" t="str" cm="1">
        <f t="array" aca="1" ref="B4" ca="1">_FV(C4,"Official name",TRUE)</f>
        <v>CHEVRON CORPORATION</v>
      </c>
      <c r="C4" s="2" t="e" vm="72">
        <v>#VALUE!</v>
      </c>
      <c r="D4" s="5" t="str" cm="1">
        <f t="array" aca="1" ref="D4" ca="1">_FV(C4,"Ticker symbol",TRUE)</f>
        <v>CVX</v>
      </c>
      <c r="E4" s="2" t="str" cm="1">
        <f t="array" aca="1" ref="E4" ca="1">_FV(C4,"Industry")</f>
        <v>Oil &amp; Gas</v>
      </c>
      <c r="F4" s="6" cm="1">
        <f t="array" aca="1" ref="F4" ca="1">_FV(C4,"Price")</f>
        <v>159.44540000000001</v>
      </c>
      <c r="G4" s="7" cm="1">
        <f t="array" aca="1" ref="G4" ca="1">_FV(C4,"Market cap",TRUE)</f>
        <v>275206600000</v>
      </c>
      <c r="Q4" s="6" cm="1">
        <f t="array" aca="1" ref="Q4" ca="1">_FV(C4,"52 week low",TRUE)</f>
        <v>135.3672</v>
      </c>
      <c r="R4" s="6" cm="1">
        <f t="array" aca="1" ref="R4" ca="1">_FV(C4,"52 week high",TRUE)</f>
        <v>167.11</v>
      </c>
      <c r="S4" s="3">
        <f t="shared" ca="1" si="0"/>
        <v>5.4263924685893583E-2</v>
      </c>
    </row>
    <row r="5" spans="1:22" x14ac:dyDescent="0.25">
      <c r="B5" s="2" t="str" cm="1">
        <f t="array" aca="1" ref="B5" ca="1">_FV(C5,"Official name",TRUE)</f>
        <v>SHELL PLC</v>
      </c>
      <c r="C5" s="2" t="e" vm="73">
        <v>#VALUE!</v>
      </c>
      <c r="D5" s="5" t="str" cm="1">
        <f t="array" aca="1" ref="D5" ca="1">_FV(C5,"Ticker symbol",TRUE)</f>
        <v>SHEL</v>
      </c>
      <c r="E5" s="2" t="str" cm="1">
        <f t="array" aca="1" ref="E5" ca="1">_FV(C5,"Industry")</f>
        <v>Oil &amp; Gas</v>
      </c>
      <c r="F5" s="6" cm="1">
        <f t="array" aca="1" ref="F5" ca="1">_FV(C5,"Price")</f>
        <v>2689</v>
      </c>
      <c r="G5" s="7" cm="1">
        <f t="array" aca="1" ref="G5" ca="1">_FV(C5,"Market cap",TRUE)</f>
        <v>161598700000</v>
      </c>
      <c r="Q5" s="6" cm="1">
        <f t="array" aca="1" ref="Q5" ca="1">_FV(C5,"52 week low",TRUE)</f>
        <v>2345</v>
      </c>
      <c r="R5" s="6" cm="1">
        <f t="array" aca="1" ref="R5" ca="1">_FV(C5,"52 week high",TRUE)</f>
        <v>2961</v>
      </c>
      <c r="S5" s="3">
        <f t="shared" ca="1" si="0"/>
        <v>1.3569543912551829E-2</v>
      </c>
    </row>
    <row r="6" spans="1:22" x14ac:dyDescent="0.25">
      <c r="B6" s="2" t="str" cm="1">
        <f t="array" aca="1" ref="B6" ca="1">_FV(C6,"Official name",TRUE)</f>
        <v>TotalEnergies SE</v>
      </c>
      <c r="C6" s="2" t="e" vm="74">
        <v>#VALUE!</v>
      </c>
      <c r="D6" s="5" t="str" cm="1">
        <f t="array" aca="1" ref="D6" ca="1">_FV(C6,"Ticker symbol",TRUE)</f>
        <v>TTE</v>
      </c>
      <c r="E6" s="2" t="str" cm="1">
        <f t="array" aca="1" ref="E6" ca="1">_FV(C6,"Industry")</f>
        <v>Oil &amp; Gas</v>
      </c>
      <c r="F6" s="6" cm="1">
        <f t="array" aca="1" ref="F6" ca="1">_FV(C6,"Price")</f>
        <v>57.38</v>
      </c>
      <c r="G6" s="7" cm="1">
        <f t="array" aca="1" ref="G6" ca="1">_FV(C6,"Market cap",TRUE)</f>
        <v>133170300000</v>
      </c>
      <c r="Q6" s="6" cm="1">
        <f t="array" aca="1" ref="Q6" ca="1">_FV(C6,"52 week low",TRUE)</f>
        <v>50.8</v>
      </c>
      <c r="R6" s="6" cm="1">
        <f t="array" aca="1" ref="R6" ca="1">_FV(C6,"52 week high",TRUE)</f>
        <v>70.11</v>
      </c>
      <c r="S6" s="3">
        <f t="shared" ca="1" si="0"/>
        <v>-5.0864279215945718E-2</v>
      </c>
    </row>
    <row r="7" spans="1:22" x14ac:dyDescent="0.25">
      <c r="B7" s="2" t="str" cm="1">
        <f t="array" aca="1" ref="B7" ca="1">_FV(C7,"Official name",TRUE)</f>
        <v>BP P.L.C.</v>
      </c>
      <c r="C7" s="2" t="e" vm="75">
        <v>#VALUE!</v>
      </c>
      <c r="D7" s="5" t="str" cm="1">
        <f t="array" aca="1" ref="D7" ca="1">_FV(C7,"Ticker symbol",TRUE)</f>
        <v>BPE5</v>
      </c>
      <c r="E7" s="2" t="str" cm="1">
        <f t="array" aca="1" ref="E7" ca="1">_FV(C7,"Industry")</f>
        <v>Oil &amp; Gas</v>
      </c>
      <c r="F7" s="6" cm="1">
        <f t="array" aca="1" ref="F7" ca="1">_FV(C7,"Price")</f>
        <v>5.1100000000000003</v>
      </c>
      <c r="G7" s="7" cm="1">
        <f t="array" aca="1" ref="G7" ca="1">_FV(C7,"Market cap",TRUE)</f>
        <v>69282910000</v>
      </c>
      <c r="Q7" s="6" t="e" cm="1" vm="37">
        <f t="array" ref="Q7">_FV(C7,"52 week low",TRUE)</f>
        <v>#VALUE!</v>
      </c>
      <c r="R7" s="6" t="e" cm="1" vm="38">
        <f t="array" ref="R7">_FV(C7,"52 week high",TRUE)</f>
        <v>#VALUE!</v>
      </c>
      <c r="S7" s="3" t="e" vm="39">
        <f t="shared" ca="1" si="0"/>
        <v>#VALUE!</v>
      </c>
    </row>
    <row r="8" spans="1:22" x14ac:dyDescent="0.25">
      <c r="B8" s="2" t="str" cm="1">
        <f t="array" aca="1" ref="B8" ca="1">_FV(C8,"Official name",TRUE)</f>
        <v>Equinor ASA</v>
      </c>
      <c r="C8" s="2" t="e" vm="76">
        <v>#VALUE!</v>
      </c>
      <c r="D8" s="5" t="str" cm="1">
        <f t="array" aca="1" ref="D8" ca="1">_FV(C8,"Ticker symbol",TRUE)</f>
        <v>EQNR</v>
      </c>
      <c r="E8" s="2" t="str" cm="1">
        <f t="array" aca="1" ref="E8" ca="1">_FV(C8,"Industry")</f>
        <v>Oil &amp; Gas</v>
      </c>
      <c r="F8" s="6" cm="1">
        <f t="array" aca="1" ref="F8" ca="1">_FV(C8,"Price")</f>
        <v>284.95</v>
      </c>
      <c r="G8" s="7" cm="1">
        <f t="array" aca="1" ref="G8" ca="1">_FV(C8,"Market cap",TRUE)</f>
        <v>826150600000</v>
      </c>
      <c r="Q8" s="6" cm="1">
        <f t="array" aca="1" ref="Q8" ca="1">_FV(C8,"52 week low",TRUE)</f>
        <v>247.25</v>
      </c>
      <c r="R8" s="6" cm="1">
        <f t="array" aca="1" ref="R8" ca="1">_FV(C8,"52 week high",TRUE)</f>
        <v>316.8</v>
      </c>
      <c r="S8" s="3">
        <f t="shared" ca="1" si="0"/>
        <v>1.0371420973318113E-2</v>
      </c>
    </row>
    <row r="9" spans="1:22" x14ac:dyDescent="0.25">
      <c r="B9" s="4" t="str" cm="1">
        <f t="array" aca="1" ref="B9" ca="1">_FV(C9,"Official name",TRUE)</f>
        <v>Orlen SA</v>
      </c>
      <c r="C9" s="2" t="e" vm="77">
        <v>#VALUE!</v>
      </c>
      <c r="D9" s="5" t="str" cm="1">
        <f t="array" aca="1" ref="D9" ca="1">_FV(C9,"Ticker symbol",TRUE)</f>
        <v>PKN</v>
      </c>
      <c r="E9" s="2" t="str" cm="1">
        <f t="array" aca="1" ref="E9" ca="1">_FV(C9,"Industry")</f>
        <v>Oil &amp; Gas</v>
      </c>
      <c r="F9" s="14" cm="1">
        <f t="array" aca="1" ref="F9" ca="1">_FV(C9,"Price")</f>
        <v>51.5</v>
      </c>
      <c r="G9" s="7" cm="1">
        <f t="array" aca="1" ref="G9" ca="1">_FV(C9,"Market cap",TRUE)</f>
        <v>59893000000</v>
      </c>
      <c r="H9" s="8">
        <v>40738</v>
      </c>
      <c r="I9" s="8">
        <v>94123</v>
      </c>
      <c r="J9" s="8">
        <v>39819</v>
      </c>
      <c r="K9" s="8">
        <v>20727</v>
      </c>
      <c r="L9" s="8">
        <f>+I9/K9</f>
        <v>4.5410816808993104</v>
      </c>
      <c r="M9" s="15">
        <v>0.32</v>
      </c>
      <c r="N9" s="15">
        <v>0.1</v>
      </c>
      <c r="O9" s="15">
        <v>0.05</v>
      </c>
      <c r="P9" s="15">
        <v>-0.02</v>
      </c>
      <c r="Q9" s="14" cm="1">
        <f t="array" aca="1" ref="Q9" ca="1">_FV(C9,"52 week low",TRUE)</f>
        <v>45.395000000000003</v>
      </c>
      <c r="R9" s="14" cm="1">
        <f t="array" aca="1" ref="R9" ca="1">_FV(C9,"52 week high",TRUE)</f>
        <v>73.59</v>
      </c>
      <c r="S9" s="3">
        <f t="shared" ca="1" si="0"/>
        <v>-0.13434466529394473</v>
      </c>
      <c r="T9" s="35" t="s">
        <v>95</v>
      </c>
      <c r="U9" s="30">
        <v>45615</v>
      </c>
      <c r="V9" s="2" t="s">
        <v>83</v>
      </c>
    </row>
    <row r="10" spans="1:22" x14ac:dyDescent="0.25">
      <c r="B10" s="2" t="str" cm="1">
        <f t="array" aca="1" ref="B10" ca="1">_FV(C10,"Official name",TRUE)</f>
        <v>ENTERGY CORPORATION</v>
      </c>
      <c r="C10" s="2" t="e" vm="78">
        <v>#VALUE!</v>
      </c>
      <c r="D10" s="5" t="str" cm="1">
        <f t="array" aca="1" ref="D10" ca="1">_FV(C10,"Ticker symbol",TRUE)</f>
        <v>ETR</v>
      </c>
      <c r="E10" s="2" t="str" cm="1">
        <f t="array" aca="1" ref="E10" ca="1">_FV(C10,"Industry")</f>
        <v>Electrical Utilities &amp; IPPs</v>
      </c>
      <c r="F10" s="6" cm="1">
        <f t="array" aca="1" ref="F10" ca="1">_FV(C10,"Price")</f>
        <v>80.89</v>
      </c>
      <c r="G10" s="7" cm="1">
        <f t="array" aca="1" ref="G10" ca="1">_FV(C10,"Market cap",TRUE)</f>
        <v>32671490000</v>
      </c>
      <c r="Q10" s="6" cm="1">
        <f t="array" aca="1" ref="Q10" ca="1">_FV(C10,"52 week low",TRUE)</f>
        <v>48.075000000000003</v>
      </c>
      <c r="R10" s="6" cm="1">
        <f t="array" aca="1" ref="R10" ca="1">_FV(C10,"52 week high",TRUE)</f>
        <v>81.33</v>
      </c>
      <c r="S10" s="3">
        <f t="shared" ca="1" si="0"/>
        <v>0.25018353232100776</v>
      </c>
      <c r="T10" s="29"/>
    </row>
    <row r="11" spans="1:22" x14ac:dyDescent="0.25">
      <c r="B11" s="2" t="str" cm="1">
        <f t="array" aca="1" ref="B11" ca="1">_FV(C11,"Official name",TRUE)</f>
        <v>EDISON INTERNATIONAL</v>
      </c>
      <c r="C11" s="2" t="e" vm="79">
        <v>#VALUE!</v>
      </c>
      <c r="D11" s="5" t="str" cm="1">
        <f t="array" aca="1" ref="D11" ca="1">_FV(C11,"Ticker symbol",TRUE)</f>
        <v>EIX</v>
      </c>
      <c r="E11" s="2" t="str" cm="1">
        <f t="array" aca="1" ref="E11" ca="1">_FV(C11,"Industry")</f>
        <v>Electrical Utilities &amp; IPPs</v>
      </c>
      <c r="F11" s="6" cm="1">
        <f t="array" aca="1" ref="F11" ca="1">_FV(C11,"Price")</f>
        <v>61.594999999999999</v>
      </c>
      <c r="G11" s="7" cm="1">
        <f t="array" aca="1" ref="G11" ca="1">_FV(C11,"Market cap",TRUE)</f>
        <v>25164770000</v>
      </c>
      <c r="Q11" s="6" cm="1">
        <f t="array" aca="1" ref="Q11" ca="1">_FV(C11,"52 week low",TRUE)</f>
        <v>55.27</v>
      </c>
      <c r="R11" s="6" cm="1">
        <f t="array" aca="1" ref="R11" ca="1">_FV(C11,"52 week high",TRUE)</f>
        <v>88.77</v>
      </c>
      <c r="S11" s="3">
        <f t="shared" ca="1" si="0"/>
        <v>-0.1447514579283532</v>
      </c>
    </row>
    <row r="12" spans="1:22" x14ac:dyDescent="0.25">
      <c r="B12" s="2" t="str" cm="1">
        <f t="array" aca="1" ref="B12" ca="1">_FV(C12,"Official name",TRUE)</f>
        <v>FIRSTENERGY CORP.</v>
      </c>
      <c r="C12" s="2" t="e" vm="80">
        <v>#VALUE!</v>
      </c>
      <c r="D12" s="5" t="str" cm="1">
        <f t="array" aca="1" ref="D12" ca="1">_FV(C12,"Ticker symbol",TRUE)</f>
        <v>FE</v>
      </c>
      <c r="E12" s="2" t="str" cm="1">
        <f t="array" aca="1" ref="E12" ca="1">_FV(C12,"Industry")</f>
        <v>Electrical Utilities &amp; IPPs</v>
      </c>
      <c r="F12" s="6" cm="1">
        <f t="array" aca="1" ref="F12" ca="1">_FV(C12,"Price")</f>
        <v>39.895000000000003</v>
      </c>
      <c r="G12" s="7" cm="1">
        <f t="array" aca="1" ref="G12" ca="1">_FV(C12,"Market cap",TRUE)</f>
        <v>22314990000</v>
      </c>
      <c r="Q12" s="6" cm="1">
        <f t="array" aca="1" ref="Q12" ca="1">_FV(C12,"52 week low",TRUE)</f>
        <v>35.409999999999997</v>
      </c>
      <c r="R12" s="6" cm="1">
        <f t="array" aca="1" ref="R12" ca="1">_FV(C12,"52 week high",TRUE)</f>
        <v>44.97</v>
      </c>
      <c r="S12" s="3">
        <f t="shared" ca="1" si="0"/>
        <v>-7.3401343617813808E-3</v>
      </c>
    </row>
    <row r="13" spans="1:22" x14ac:dyDescent="0.25">
      <c r="B13" s="2" t="str" cm="1">
        <f t="array" aca="1" ref="B13" ca="1">_FV(C13,"Official name",TRUE)</f>
        <v>AMERICAN ELECTRIC POWER COMPANY, INC.</v>
      </c>
      <c r="C13" s="2" t="e" vm="81">
        <v>#VALUE!</v>
      </c>
      <c r="D13" s="5" t="str" cm="1">
        <f t="array" aca="1" ref="D13" ca="1">_FV(C13,"Ticker symbol",TRUE)</f>
        <v>AEP</v>
      </c>
      <c r="E13" s="2" t="str" cm="1">
        <f t="array" aca="1" ref="E13" ca="1">_FV(C13,"Industry")</f>
        <v>Electrical Utilities &amp; IPPs</v>
      </c>
      <c r="F13" s="6" cm="1">
        <f t="array" aca="1" ref="F13" ca="1">_FV(C13,"Price")</f>
        <v>96.48</v>
      </c>
      <c r="G13" s="7" cm="1">
        <f t="array" aca="1" ref="G13" ca="1">_FV(C13,"Market cap",TRUE)</f>
        <v>51381909792</v>
      </c>
      <c r="Q13" s="6" cm="1">
        <f t="array" aca="1" ref="Q13" ca="1">_FV(C13,"52 week low",TRUE)</f>
        <v>75.22</v>
      </c>
      <c r="R13" s="6" cm="1">
        <f t="array" aca="1" ref="R13" ca="1">_FV(C13,"52 week high",TRUE)</f>
        <v>105.18</v>
      </c>
      <c r="S13" s="3">
        <f t="shared" ca="1" si="0"/>
        <v>6.9623059866962267E-2</v>
      </c>
    </row>
    <row r="14" spans="1:22" x14ac:dyDescent="0.25">
      <c r="B14" s="2" t="str" cm="1">
        <f t="array" aca="1" ref="B14" ca="1">_FV(C14,"Official name",TRUE)</f>
        <v>CHEVRON CORPORATION</v>
      </c>
      <c r="C14" s="2" t="e" vm="72">
        <v>#VALUE!</v>
      </c>
      <c r="D14" s="5" t="str" cm="1">
        <f t="array" aca="1" ref="D14" ca="1">_FV(C14,"Ticker symbol",TRUE)</f>
        <v>CVX</v>
      </c>
      <c r="E14" s="2" t="str" cm="1">
        <f t="array" aca="1" ref="E14" ca="1">_FV(C14,"Industry")</f>
        <v>Oil &amp; Gas</v>
      </c>
      <c r="F14" s="6" cm="1">
        <f t="array" aca="1" ref="F14" ca="1">_FV(C14,"Price")</f>
        <v>159.44540000000001</v>
      </c>
      <c r="G14" s="7" cm="1">
        <f t="array" aca="1" ref="G14" ca="1">_FV(C14,"Market cap",TRUE)</f>
        <v>275206600000</v>
      </c>
      <c r="Q14" s="6" cm="1">
        <f t="array" aca="1" ref="Q14" ca="1">_FV(C14,"52 week low",TRUE)</f>
        <v>135.3672</v>
      </c>
      <c r="R14" s="6" cm="1">
        <f t="array" aca="1" ref="R14" ca="1">_FV(C14,"52 week high",TRUE)</f>
        <v>167.11</v>
      </c>
      <c r="S14" s="3">
        <f t="shared" ca="1" si="0"/>
        <v>5.4263924685893583E-2</v>
      </c>
    </row>
    <row r="15" spans="1:22" ht="14.4" x14ac:dyDescent="0.3">
      <c r="A15" s="2" t="s">
        <v>56</v>
      </c>
      <c r="B15" s="1" t="str" cm="1">
        <f t="array" aca="1" ref="B15" ca="1">_FV(C15,"Official name",TRUE)</f>
        <v>OCCIDENTAL PETROLEUM CORPORATION</v>
      </c>
      <c r="C15" s="2" t="e" vm="82">
        <v>#VALUE!</v>
      </c>
      <c r="D15" s="5" t="str" cm="1">
        <f t="array" aca="1" ref="D15" ca="1">_FV(C15,"Ticker symbol",TRUE)</f>
        <v>OXY</v>
      </c>
      <c r="E15" s="2" t="str" cm="1">
        <f t="array" aca="1" ref="E15" ca="1">_FV(C15,"Industry")</f>
        <v>Oil &amp; Gas</v>
      </c>
      <c r="F15" s="6" cm="1">
        <f t="array" aca="1" ref="F15" ca="1">_FV(C15,"Price")</f>
        <v>52.445</v>
      </c>
      <c r="G15" s="7" cm="1">
        <f t="array" aca="1" ref="G15" ca="1">_FV(C15,"Market cap",TRUE)</f>
        <v>48137000000</v>
      </c>
      <c r="H15" s="8">
        <v>5741</v>
      </c>
      <c r="I15" s="8">
        <v>47040</v>
      </c>
      <c r="J15" s="8">
        <v>13304</v>
      </c>
      <c r="K15" s="8">
        <v>4696</v>
      </c>
      <c r="L15" s="8">
        <f>+I15/K15</f>
        <v>10.017035775127768</v>
      </c>
      <c r="M15" s="15">
        <v>-0.22</v>
      </c>
      <c r="N15" s="15">
        <v>7.0000000000000007E-2</v>
      </c>
      <c r="O15" s="15">
        <v>-0.03</v>
      </c>
      <c r="P15" s="15">
        <v>-0.03</v>
      </c>
      <c r="Q15" s="6" cm="1">
        <f t="array" aca="1" ref="Q15" ca="1">_FV(C15,"52 week low",TRUE)</f>
        <v>45.17</v>
      </c>
      <c r="R15" s="6" cm="1">
        <f t="array" aca="1" ref="R15" ca="1">_FV(C15,"52 week high",TRUE)</f>
        <v>71.185000000000002</v>
      </c>
      <c r="S15" s="3">
        <f t="shared" ca="1" si="0"/>
        <v>-9.8534656869064485E-2</v>
      </c>
      <c r="T15" s="35" t="s">
        <v>100</v>
      </c>
      <c r="U15" s="30">
        <v>45615</v>
      </c>
      <c r="V15" s="35" t="s">
        <v>104</v>
      </c>
    </row>
    <row r="16" spans="1:22" x14ac:dyDescent="0.25">
      <c r="B16" s="2" t="s">
        <v>54</v>
      </c>
      <c r="C16" s="2" t="e" vm="83">
        <v>#VALUE!</v>
      </c>
      <c r="D16" s="5" t="str" cm="1">
        <f t="array" aca="1" ref="D16" ca="1">_FV(C16,"Ticker symbol",TRUE)</f>
        <v>EPD</v>
      </c>
      <c r="E16" s="2" t="s">
        <v>53</v>
      </c>
      <c r="F16" s="6" cm="1">
        <f t="array" aca="1" ref="F16" ca="1">_FV(C16,"Price")</f>
        <v>33.645000000000003</v>
      </c>
      <c r="G16" s="7" t="e" cm="1" vm="19">
        <f t="array" ref="G16">_FV(C16,"Market cap",TRUE)</f>
        <v>#VALUE!</v>
      </c>
      <c r="Q16" s="6" cm="1">
        <f t="array" aca="1" ref="Q16" ca="1">_FV(C16,"52 week low",TRUE)</f>
        <v>26.12</v>
      </c>
      <c r="R16" s="6" cm="1">
        <f t="array" aca="1" ref="R16" ca="1">_FV(C16,"52 week high",TRUE)</f>
        <v>34.630000000000003</v>
      </c>
      <c r="S16" s="3">
        <f t="shared" ca="1" si="0"/>
        <v>0.10765432098765437</v>
      </c>
    </row>
    <row r="17" spans="17:20" x14ac:dyDescent="0.25">
      <c r="Q17" s="6"/>
      <c r="R17" s="6"/>
    </row>
    <row r="18" spans="17:20" x14ac:dyDescent="0.25">
      <c r="Q18" s="6"/>
      <c r="R18" s="6"/>
    </row>
    <row r="19" spans="17:20" x14ac:dyDescent="0.25">
      <c r="Q19" s="6"/>
      <c r="R19" s="6"/>
    </row>
    <row r="20" spans="17:20" x14ac:dyDescent="0.25">
      <c r="Q20" s="6"/>
      <c r="R20" s="6"/>
    </row>
    <row r="30" spans="17:20" x14ac:dyDescent="0.25">
      <c r="T30" s="30"/>
    </row>
  </sheetData>
  <conditionalFormatting sqref="S3:S1048576">
    <cfRule type="cellIs" dxfId="29" priority="1" operator="greaterThan">
      <formula>0</formula>
    </cfRule>
    <cfRule type="cellIs" dxfId="28" priority="2" operator="lessThan">
      <formula>0</formula>
    </cfRule>
    <cfRule type="cellIs" dxfId="27" priority="3" operator="greaterThan">
      <formula>0</formula>
    </cfRule>
    <cfRule type="cellIs" dxfId="26" priority="4" operator="lessThan">
      <formula>0</formula>
    </cfRule>
  </conditionalFormatting>
  <hyperlinks>
    <hyperlink ref="A1" location="'By sector'!A1" display="Main" xr:uid="{3139A6B6-5B07-4D42-A288-A755768D9CC9}"/>
    <hyperlink ref="B9" r:id="rId1" display="C:\Users\franc\OneDrive\Dokumenty\Models stocks\PKN Orlen - model.xlsx" xr:uid="{D36F1ADD-7341-4A1A-8222-E2A091CE9D52}"/>
    <hyperlink ref="B15" r:id="rId2" display="C:\Users\franc\OneDrive\Dokumenty\Models stocks\OXY Occidental Petroleum Corp - model.xlsx" xr:uid="{05A3F86A-BCEF-48A1-B65F-D536BA56BDF8}"/>
  </hyperlinks>
  <pageMargins left="0.7" right="0.7" top="0.75" bottom="0.75" header="0.3" footer="0.3"/>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5FD2B-8B5F-40D9-BE8B-012AB316982A}">
  <sheetPr codeName="Sheet6"/>
  <dimension ref="A1:U11"/>
  <sheetViews>
    <sheetView workbookViewId="0">
      <pane xSplit="2" ySplit="2" topLeftCell="C3" activePane="bottomRight" state="frozen"/>
      <selection activeCell="B31" sqref="B31"/>
      <selection pane="topRight" activeCell="B31" sqref="B31"/>
      <selection pane="bottomLeft" activeCell="B31" sqref="B31"/>
      <selection pane="bottomRight"/>
    </sheetView>
  </sheetViews>
  <sheetFormatPr defaultRowHeight="13.2" x14ac:dyDescent="0.25"/>
  <cols>
    <col min="1" max="1" width="4.88671875" style="2" bestFit="1" customWidth="1"/>
    <col min="2" max="2" width="17.33203125" style="2" customWidth="1"/>
    <col min="3" max="3" width="5" style="2" customWidth="1"/>
    <col min="4" max="4" width="6" style="2" bestFit="1" customWidth="1"/>
    <col min="5" max="5" width="11.109375" style="2" customWidth="1"/>
    <col min="6" max="6" width="9.5546875" style="2" bestFit="1" customWidth="1"/>
    <col min="7" max="12" width="9" style="2" bestFit="1" customWidth="1"/>
    <col min="13" max="13" width="9" style="15" bestFit="1" customWidth="1"/>
    <col min="14" max="14" width="4.5546875" style="15" bestFit="1" customWidth="1"/>
    <col min="15" max="15" width="3.88671875" style="15" bestFit="1" customWidth="1"/>
    <col min="16" max="16" width="5.21875" style="15" bestFit="1" customWidth="1"/>
    <col min="17" max="17" width="12.5546875" style="15" bestFit="1" customWidth="1"/>
    <col min="18" max="19" width="9.5546875" style="2" bestFit="1" customWidth="1"/>
    <col min="20" max="20" width="11.77734375" style="3" bestFit="1" customWidth="1"/>
    <col min="21" max="16384" width="8.88671875" style="2"/>
  </cols>
  <sheetData>
    <row r="1" spans="1:21" x14ac:dyDescent="0.25">
      <c r="A1" s="9" t="s">
        <v>33</v>
      </c>
      <c r="Q1" s="2"/>
      <c r="T1" s="2"/>
    </row>
    <row r="2" spans="1:21" x14ac:dyDescent="0.25">
      <c r="B2" s="10" t="s">
        <v>0</v>
      </c>
      <c r="C2" s="11" t="s">
        <v>27</v>
      </c>
      <c r="D2" s="11" t="s">
        <v>11</v>
      </c>
      <c r="E2" s="11" t="s">
        <v>18</v>
      </c>
      <c r="F2" s="11" t="s">
        <v>1</v>
      </c>
      <c r="G2" s="12" t="s">
        <v>2</v>
      </c>
      <c r="H2" s="11" t="s">
        <v>3</v>
      </c>
      <c r="I2" s="11" t="s">
        <v>4</v>
      </c>
      <c r="J2" s="11" t="s">
        <v>6</v>
      </c>
      <c r="K2" s="11" t="s">
        <v>7</v>
      </c>
      <c r="L2" s="11" t="s">
        <v>50</v>
      </c>
      <c r="M2" s="16" t="s">
        <v>47</v>
      </c>
      <c r="N2" s="16" t="s">
        <v>68</v>
      </c>
      <c r="O2" s="16" t="s">
        <v>69</v>
      </c>
      <c r="P2" s="16" t="s">
        <v>70</v>
      </c>
      <c r="Q2" s="11" t="s">
        <v>41</v>
      </c>
      <c r="R2" s="11" t="s">
        <v>49</v>
      </c>
      <c r="S2" s="11" t="s">
        <v>48</v>
      </c>
      <c r="T2" s="11" t="s">
        <v>55</v>
      </c>
      <c r="U2" s="11" t="s">
        <v>77</v>
      </c>
    </row>
    <row r="3" spans="1:21" x14ac:dyDescent="0.25">
      <c r="B3" s="4" t="str" cm="1">
        <f t="array" aca="1" ref="B3" ca="1">_FV(C3,"Official name",TRUE)</f>
        <v>THE WALT DISNEY COMPANY</v>
      </c>
      <c r="C3" s="2" t="e" vm="84">
        <v>#VALUE!</v>
      </c>
      <c r="D3" s="5" t="str" cm="1">
        <f t="array" aca="1" ref="D3" ca="1">_FV(C3,"Ticker symbol",TRUE)</f>
        <v>DIS</v>
      </c>
      <c r="E3" s="2" t="s">
        <v>28</v>
      </c>
      <c r="F3" s="6" cm="1">
        <f t="array" aca="1" ref="F3" ca="1">_FV(C3,"Price")</f>
        <v>106.54</v>
      </c>
      <c r="G3" s="7" cm="1">
        <f t="array" aca="1" ref="G3" ca="1">_FV(C3,"Market cap",TRUE)</f>
        <v>196758600000</v>
      </c>
      <c r="R3" s="6" cm="1">
        <f t="array" aca="1" ref="R3" ca="1">_FV(C3,"52 week low",TRUE)</f>
        <v>83.91</v>
      </c>
      <c r="S3" s="6" cm="1">
        <f t="array" aca="1" ref="S3" ca="1">_FV(C3,"52 week high",TRUE)</f>
        <v>123.74</v>
      </c>
      <c r="T3" s="3">
        <f t="shared" ref="T3:T11" ca="1" si="0">F3/((S3+R3)/2)-1</f>
        <v>2.6149771249699194E-2</v>
      </c>
    </row>
    <row r="4" spans="1:21" x14ac:dyDescent="0.25">
      <c r="B4" s="2" t="str" cm="1">
        <f t="array" aca="1" ref="B4" ca="1">_FV(C4,"Official name",TRUE)</f>
        <v>VERIZON COMMUNICATIONS INC.</v>
      </c>
      <c r="C4" s="2" t="e" vm="85">
        <v>#VALUE!</v>
      </c>
      <c r="D4" s="5" t="str" cm="1">
        <f t="array" aca="1" ref="D4" ca="1">_FV(C4,"Ticker symbol",TRUE)</f>
        <v>VZ</v>
      </c>
      <c r="E4" s="2" t="str" cm="1">
        <f t="array" aca="1" ref="E4" ca="1">_FV(C4,"Industry")</f>
        <v>Telecommunications Services</v>
      </c>
      <c r="F4" s="6" cm="1">
        <f t="array" aca="1" ref="F4" ca="1">_FV(C4,"Price")</f>
        <v>38.273600000000002</v>
      </c>
      <c r="G4" s="7" cm="1">
        <f t="array" aca="1" ref="G4" ca="1">_FV(C4,"Market cap",TRUE)</f>
        <v>159166000000</v>
      </c>
      <c r="R4" s="6" cm="1">
        <f t="array" aca="1" ref="R4" ca="1">_FV(C4,"52 week low",TRUE)</f>
        <v>37.585000000000001</v>
      </c>
      <c r="S4" s="6" cm="1">
        <f t="array" aca="1" ref="S4" ca="1">_FV(C4,"52 week high",TRUE)</f>
        <v>45.36</v>
      </c>
      <c r="T4" s="3">
        <f t="shared" ca="1" si="0"/>
        <v>-7.7133039966242545E-2</v>
      </c>
    </row>
    <row r="5" spans="1:21" x14ac:dyDescent="0.25">
      <c r="B5" s="4" t="str" cm="1">
        <f t="array" aca="1" ref="B5" ca="1">_FV(C5,"Official name",TRUE)</f>
        <v>NETFLIX, INC.</v>
      </c>
      <c r="C5" s="2" t="e" vm="86">
        <v>#VALUE!</v>
      </c>
      <c r="D5" s="5" t="str" cm="1">
        <f t="array" aca="1" ref="D5" ca="1">_FV(C5,"Ticker symbol",TRUE)</f>
        <v>NFLX</v>
      </c>
      <c r="E5" s="2" t="s">
        <v>28</v>
      </c>
      <c r="F5" s="6" cm="1">
        <f t="array" aca="1" ref="F5" ca="1">_FV(C5,"Price")</f>
        <v>849.17</v>
      </c>
      <c r="G5" s="7" cm="1">
        <f t="array" aca="1" ref="G5" ca="1">_FV(C5,"Market cap",TRUE)</f>
        <v>362984594777</v>
      </c>
      <c r="H5" s="8">
        <v>9224</v>
      </c>
      <c r="I5" s="8">
        <v>335234</v>
      </c>
      <c r="J5" s="8">
        <v>4491</v>
      </c>
      <c r="K5" s="8">
        <v>5407</v>
      </c>
      <c r="L5" s="8">
        <f>+I5/K5</f>
        <v>62</v>
      </c>
      <c r="M5" s="15">
        <v>7.0000000000000007E-2</v>
      </c>
      <c r="N5" s="15">
        <v>0.08</v>
      </c>
      <c r="O5" s="15">
        <v>7.0000000000000007E-2</v>
      </c>
      <c r="P5" s="15">
        <v>0.13</v>
      </c>
      <c r="R5" s="6" cm="1">
        <f t="array" aca="1" ref="R5" ca="1">_FV(C5,"52 week low",TRUE)</f>
        <v>475.26420000000002</v>
      </c>
      <c r="S5" s="6" cm="1">
        <f t="array" aca="1" ref="S5" ca="1">_FV(C5,"52 week high",TRUE)</f>
        <v>941.75</v>
      </c>
      <c r="T5" s="3">
        <f t="shared" ca="1" si="0"/>
        <v>0.19853421370089297</v>
      </c>
      <c r="U5" s="2" t="s">
        <v>84</v>
      </c>
    </row>
    <row r="6" spans="1:21" x14ac:dyDescent="0.25">
      <c r="B6" s="2" t="str" cm="1">
        <f t="array" aca="1" ref="B6" ca="1">_FV(C6,"Official name",TRUE)</f>
        <v>Spotify Technology SA</v>
      </c>
      <c r="C6" s="2" t="e" vm="87">
        <v>#VALUE!</v>
      </c>
      <c r="D6" s="5" t="str" cm="1">
        <f t="array" aca="1" ref="D6" ca="1">_FV(C6,"Ticker symbol",TRUE)</f>
        <v>SPOT</v>
      </c>
      <c r="E6" s="2" t="str" cm="1">
        <f t="array" aca="1" ref="E6" ca="1">_FV(C6,"Industry")</f>
        <v>Software &amp; IT Services</v>
      </c>
      <c r="F6" s="6" cm="1">
        <f t="array" aca="1" ref="F6" ca="1">_FV(C6,"Price")</f>
        <v>490.41</v>
      </c>
      <c r="G6" s="7" cm="1">
        <f t="array" aca="1" ref="G6" ca="1">_FV(C6,"Market cap",TRUE)</f>
        <v>92277380000</v>
      </c>
      <c r="R6" s="6" cm="1">
        <f t="array" aca="1" ref="R6" ca="1">_FV(C6,"52 week low",TRUE)</f>
        <v>191.88</v>
      </c>
      <c r="S6" s="6" cm="1">
        <f t="array" aca="1" ref="S6" ca="1">_FV(C6,"52 week high",TRUE)</f>
        <v>506.47289999999998</v>
      </c>
      <c r="T6" s="3">
        <f t="shared" ca="1" si="0"/>
        <v>0.40447616097821038</v>
      </c>
    </row>
    <row r="7" spans="1:21" x14ac:dyDescent="0.25">
      <c r="B7" s="2" t="str" cm="1">
        <f t="array" aca="1" ref="B7" ca="1">_FV(C7,"Official name",TRUE)</f>
        <v>WARNER BROS. DISCOVERY, INC.</v>
      </c>
      <c r="C7" s="2" t="e" vm="88">
        <v>#VALUE!</v>
      </c>
      <c r="D7" s="5" t="str" cm="1">
        <f t="array" aca="1" ref="D7" ca="1">_FV(C7,"Ticker symbol",TRUE)</f>
        <v>WBD</v>
      </c>
      <c r="E7" s="2" t="str" cm="1">
        <f t="array" aca="1" ref="E7" ca="1">_FV(C7,"Industry")</f>
        <v>Media &amp; Publishing</v>
      </c>
      <c r="F7" s="6" cm="1">
        <f t="array" aca="1" ref="F7" ca="1">_FV(C7,"Price")</f>
        <v>9.5050000000000008</v>
      </c>
      <c r="G7" s="7" cm="1">
        <f t="array" aca="1" ref="G7" ca="1">_FV(C7,"Market cap",TRUE)</f>
        <v>23317333325</v>
      </c>
      <c r="R7" s="6" cm="1">
        <f t="array" aca="1" ref="R7" ca="1">_FV(C7,"52 week low",TRUE)</f>
        <v>6.64</v>
      </c>
      <c r="S7" s="6" cm="1">
        <f t="array" aca="1" ref="S7" ca="1">_FV(C7,"52 week high",TRUE)</f>
        <v>12.7</v>
      </c>
      <c r="T7" s="3">
        <f t="shared" ca="1" si="0"/>
        <v>-1.706308169596682E-2</v>
      </c>
    </row>
    <row r="8" spans="1:21" x14ac:dyDescent="0.25">
      <c r="B8" s="2" t="str" cm="1">
        <f t="array" aca="1" ref="B8" ca="1">_FV(C8,"Official name",TRUE)</f>
        <v>LIVE NATION ENTERTAINMENT, INC.</v>
      </c>
      <c r="C8" s="2" t="e" vm="89">
        <v>#VALUE!</v>
      </c>
      <c r="D8" s="5" t="str" cm="1">
        <f t="array" aca="1" ref="D8" ca="1">_FV(C8,"Ticker symbol",TRUE)</f>
        <v>LYV</v>
      </c>
      <c r="E8" s="2" t="str" cm="1">
        <f t="array" aca="1" ref="E8" ca="1">_FV(C8,"Industry")</f>
        <v>Media &amp; Publishing</v>
      </c>
      <c r="F8" s="6" cm="1">
        <f t="array" aca="1" ref="F8" ca="1">_FV(C8,"Price")</f>
        <v>134.44999999999999</v>
      </c>
      <c r="G8" s="7" cm="1">
        <f t="array" aca="1" ref="G8" ca="1">_FV(C8,"Market cap",TRUE)</f>
        <v>29859770000</v>
      </c>
      <c r="R8" s="6" cm="1">
        <f t="array" aca="1" ref="R8" ca="1">_FV(C8,"52 week low",TRUE)</f>
        <v>86.67</v>
      </c>
      <c r="S8" s="6" cm="1">
        <f t="array" aca="1" ref="S8" ca="1">_FV(C8,"52 week high",TRUE)</f>
        <v>141.18</v>
      </c>
      <c r="T8" s="3">
        <f t="shared" ca="1" si="0"/>
        <v>0.18016238753565927</v>
      </c>
    </row>
    <row r="9" spans="1:21" x14ac:dyDescent="0.25">
      <c r="B9" s="2" t="str" cm="1">
        <f t="array" aca="1" ref="B9" ca="1">_FV(C9,"Official name",TRUE)</f>
        <v>WARNER MUSIC GROUP CORP.</v>
      </c>
      <c r="C9" s="2" t="e" vm="90">
        <v>#VALUE!</v>
      </c>
      <c r="D9" s="5" t="str" cm="1">
        <f t="array" aca="1" ref="D9" ca="1">_FV(C9,"Ticker symbol",TRUE)</f>
        <v>WMG</v>
      </c>
      <c r="E9" s="2" t="str" cm="1">
        <f t="array" aca="1" ref="E9" ca="1">_FV(C9,"Industry")</f>
        <v>Media &amp; Publishing</v>
      </c>
      <c r="F9" s="6" cm="1">
        <f t="array" aca="1" ref="F9" ca="1">_FV(C9,"Price")</f>
        <v>30.05</v>
      </c>
      <c r="G9" s="7" cm="1">
        <f t="array" aca="1" ref="G9" ca="1">_FV(C9,"Market cap",TRUE)</f>
        <v>15327460000</v>
      </c>
      <c r="R9" s="6" cm="1">
        <f t="array" aca="1" ref="R9" ca="1">_FV(C9,"52 week low",TRUE)</f>
        <v>27.06</v>
      </c>
      <c r="S9" s="6" cm="1">
        <f t="array" aca="1" ref="S9" ca="1">_FV(C9,"52 week high",TRUE)</f>
        <v>38.049999999999997</v>
      </c>
      <c r="T9" s="3">
        <f t="shared" ca="1" si="0"/>
        <v>-7.6946705575180463E-2</v>
      </c>
    </row>
    <row r="10" spans="1:21" x14ac:dyDescent="0.25">
      <c r="B10" s="2" t="str" cm="1">
        <f t="array" aca="1" ref="B10" ca="1">_FV(C10,"Official name",TRUE)</f>
        <v>SIRIUS XM HOLDINGS INC.</v>
      </c>
      <c r="C10" s="2" t="e" vm="91">
        <v>#VALUE!</v>
      </c>
      <c r="D10" s="5" t="str" cm="1">
        <f t="array" aca="1" ref="D10" ca="1">_FV(C10,"Ticker symbol",TRUE)</f>
        <v>SIRI</v>
      </c>
      <c r="E10" s="2" t="str" cm="1">
        <f t="array" aca="1" ref="E10" ca="1">_FV(C10,"Industry")</f>
        <v>Media &amp; Publishing</v>
      </c>
      <c r="F10" s="6" cm="1">
        <f t="array" aca="1" ref="F10" ca="1">_FV(C10,"Price")</f>
        <v>21.765000000000001</v>
      </c>
      <c r="G10" s="7" cm="1">
        <f t="array" aca="1" ref="G10" ca="1">_FV(C10,"Market cap",TRUE)</f>
        <v>7382733706</v>
      </c>
      <c r="R10" s="6" cm="1">
        <f t="array" aca="1" ref="R10" ca="1">_FV(C10,"52 week low",TRUE)</f>
        <v>20.47</v>
      </c>
      <c r="S10" s="6" cm="1">
        <f t="array" aca="1" ref="S10" ca="1">_FV(C10,"52 week high",TRUE)</f>
        <v>55.4</v>
      </c>
      <c r="T10" s="3">
        <f t="shared" ca="1" si="0"/>
        <v>-0.42625543693159351</v>
      </c>
    </row>
    <row r="11" spans="1:21" x14ac:dyDescent="0.25">
      <c r="B11" s="2" t="str" cm="1">
        <f t="array" aca="1" ref="B11" ca="1">_FV(C11,"Official name",TRUE)</f>
        <v>PARAMOUNT GLOBAL</v>
      </c>
      <c r="C11" s="2" t="e" vm="92">
        <v>#VALUE!</v>
      </c>
      <c r="D11" s="5" t="str" cm="1">
        <f t="array" aca="1" ref="D11" ca="1">_FV(C11,"Ticker symbol",TRUE)</f>
        <v>PARA</v>
      </c>
      <c r="E11" s="2" t="s">
        <v>28</v>
      </c>
      <c r="F11" s="6" cm="1">
        <f t="array" aca="1" ref="F11" ca="1">_FV(C11,"Price")</f>
        <v>10.225</v>
      </c>
      <c r="G11" s="7" cm="1">
        <f t="array" aca="1" ref="G11" ca="1">_FV(C11,"Market cap",TRUE)</f>
        <v>7454909000</v>
      </c>
      <c r="R11" s="6" cm="1">
        <f t="array" aca="1" ref="R11" ca="1">_FV(C11,"52 week low",TRUE)</f>
        <v>9.5399999999999991</v>
      </c>
      <c r="S11" s="6" cm="1">
        <f t="array" aca="1" ref="S11" ca="1">_FV(C11,"52 week high",TRUE)</f>
        <v>15.7</v>
      </c>
      <c r="T11" s="3">
        <f t="shared" ca="1" si="0"/>
        <v>-0.18977812995245635</v>
      </c>
    </row>
  </sheetData>
  <phoneticPr fontId="26" type="noConversion"/>
  <conditionalFormatting sqref="Q1 Q3:Q1048576">
    <cfRule type="cellIs" dxfId="25" priority="7" operator="greaterThan">
      <formula>0</formula>
    </cfRule>
  </conditionalFormatting>
  <conditionalFormatting sqref="Q3:Q83">
    <cfRule type="cellIs" dxfId="24" priority="6" operator="lessThan">
      <formula>0</formula>
    </cfRule>
  </conditionalFormatting>
  <conditionalFormatting sqref="T3:T1048576">
    <cfRule type="cellIs" dxfId="23" priority="1" operator="greaterThan">
      <formula>0</formula>
    </cfRule>
    <cfRule type="cellIs" dxfId="22" priority="2" operator="lessThan">
      <formula>0</formula>
    </cfRule>
    <cfRule type="cellIs" dxfId="21" priority="3" operator="greaterThan">
      <formula>0</formula>
    </cfRule>
    <cfRule type="cellIs" dxfId="20" priority="4" operator="lessThan">
      <formula>0</formula>
    </cfRule>
  </conditionalFormatting>
  <hyperlinks>
    <hyperlink ref="A1" location="'By sector'!A1" display="Main" xr:uid="{3D49C25C-4E4C-4A87-9A17-D6295B2BCA9A}"/>
    <hyperlink ref="B3" r:id="rId1" display="C:\Users\user\OneDrive\Dokumenty\Models stocks\DIS The Walt Disney Company - model.xlsx" xr:uid="{75FE1AA3-C463-4B98-98B8-2E3C95FCEAD4}"/>
    <hyperlink ref="B5" r:id="rId2" display="C:\Users\franc\OneDrive\Dokumenty\Models stocks\NFLX Netflix inc - model.xlsx" xr:uid="{5ABD2DF7-A62C-48E6-AC8C-925D412EF88B}"/>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D2B8C-A6B3-46D8-BC35-4E2BAE370032}">
  <sheetPr codeName="Sheet7"/>
  <dimension ref="A1:W43"/>
  <sheetViews>
    <sheetView zoomScaleNormal="100" workbookViewId="0">
      <pane xSplit="2" ySplit="2" topLeftCell="C14" activePane="bottomRight" state="frozen"/>
      <selection activeCell="B31" sqref="B31"/>
      <selection pane="topRight" activeCell="B31" sqref="B31"/>
      <selection pane="bottomLeft" activeCell="B31" sqref="B31"/>
      <selection pane="bottomRight" activeCell="B15" sqref="B15"/>
    </sheetView>
  </sheetViews>
  <sheetFormatPr defaultRowHeight="13.2" x14ac:dyDescent="0.25"/>
  <cols>
    <col min="1" max="1" width="4.88671875" style="2" bestFit="1" customWidth="1"/>
    <col min="2" max="2" width="23.44140625" style="2" customWidth="1"/>
    <col min="3" max="4" width="6.6640625" style="2" customWidth="1"/>
    <col min="5" max="5" width="11" style="2" customWidth="1"/>
    <col min="6" max="6" width="11.21875" style="2" bestFit="1" customWidth="1"/>
    <col min="7" max="7" width="9.109375" style="2" bestFit="1" customWidth="1"/>
    <col min="8" max="8" width="7.5546875" style="8" bestFit="1" customWidth="1"/>
    <col min="9" max="9" width="9.109375" style="8" bestFit="1" customWidth="1"/>
    <col min="10" max="10" width="6.77734375" style="8" bestFit="1" customWidth="1"/>
    <col min="11" max="11" width="6.5546875" style="8" bestFit="1" customWidth="1"/>
    <col min="12" max="12" width="6.77734375" style="8" bestFit="1" customWidth="1"/>
    <col min="13" max="13" width="5.21875" style="23" bestFit="1" customWidth="1"/>
    <col min="14" max="14" width="5.33203125" style="15" bestFit="1" customWidth="1"/>
    <col min="15" max="15" width="4.6640625" style="15" bestFit="1" customWidth="1"/>
    <col min="16" max="17" width="5.33203125" style="15" bestFit="1" customWidth="1"/>
    <col min="18" max="19" width="11.21875" style="2" bestFit="1" customWidth="1"/>
    <col min="20" max="20" width="11.88671875" style="3" bestFit="1" customWidth="1"/>
    <col min="21" max="21" width="7" style="2" bestFit="1" customWidth="1"/>
    <col min="22" max="22" width="10.109375" style="30" bestFit="1" customWidth="1"/>
    <col min="23" max="16384" width="8.88671875" style="2"/>
  </cols>
  <sheetData>
    <row r="1" spans="1:23" x14ac:dyDescent="0.25">
      <c r="A1" s="9" t="s">
        <v>33</v>
      </c>
      <c r="B1" s="2" t="s">
        <v>75</v>
      </c>
      <c r="T1" s="2"/>
    </row>
    <row r="2" spans="1:23" x14ac:dyDescent="0.25">
      <c r="B2" s="10" t="s">
        <v>0</v>
      </c>
      <c r="C2" s="11" t="s">
        <v>27</v>
      </c>
      <c r="D2" s="11" t="s">
        <v>11</v>
      </c>
      <c r="E2" s="11" t="s">
        <v>18</v>
      </c>
      <c r="F2" s="11" t="s">
        <v>1</v>
      </c>
      <c r="G2" s="12" t="s">
        <v>2</v>
      </c>
      <c r="H2" s="12" t="s">
        <v>71</v>
      </c>
      <c r="I2" s="12" t="s">
        <v>4</v>
      </c>
      <c r="J2" s="12" t="s">
        <v>6</v>
      </c>
      <c r="K2" s="12" t="s">
        <v>7</v>
      </c>
      <c r="L2" s="12" t="s">
        <v>96</v>
      </c>
      <c r="M2" s="24" t="s">
        <v>81</v>
      </c>
      <c r="N2" s="16" t="s">
        <v>103</v>
      </c>
      <c r="O2" s="16" t="s">
        <v>68</v>
      </c>
      <c r="P2" s="16" t="s">
        <v>69</v>
      </c>
      <c r="Q2" s="16" t="s">
        <v>70</v>
      </c>
      <c r="R2" s="11" t="s">
        <v>49</v>
      </c>
      <c r="S2" s="11" t="s">
        <v>48</v>
      </c>
      <c r="T2" s="11" t="s">
        <v>55</v>
      </c>
      <c r="U2" s="11" t="s">
        <v>91</v>
      </c>
      <c r="V2" s="31" t="s">
        <v>94</v>
      </c>
      <c r="W2" s="11" t="s">
        <v>77</v>
      </c>
    </row>
    <row r="3" spans="1:23" x14ac:dyDescent="0.25">
      <c r="B3" s="4" t="str" cm="1">
        <f t="array" aca="1" ref="B3" ca="1">_FV(C3,"Official name",TRUE)</f>
        <v>AIRBNB, INC.</v>
      </c>
      <c r="C3" s="2" t="e" vm="93">
        <v>#VALUE!</v>
      </c>
      <c r="D3" s="5" t="str" cm="1">
        <f t="array" aca="1" ref="D3" ca="1">_FV(C3,"Ticker symbol",TRUE)</f>
        <v>ABNB</v>
      </c>
      <c r="E3" s="2" t="str" cm="1">
        <f t="array" aca="1" ref="E3" ca="1">_FV(C3,"Industry")</f>
        <v>Software &amp; IT Services</v>
      </c>
      <c r="F3" s="6" cm="1">
        <f t="array" aca="1" ref="F3" ca="1">_FV(C3,"Price")</f>
        <v>132.45500000000001</v>
      </c>
      <c r="G3" s="7" cm="1">
        <f t="array" aca="1" ref="G3" ca="1">_FV(C3,"Market cap",TRUE)</f>
        <v>82754135523</v>
      </c>
      <c r="H3" s="8">
        <v>11253</v>
      </c>
      <c r="I3" s="8">
        <v>76985</v>
      </c>
      <c r="J3" s="8">
        <v>1893</v>
      </c>
      <c r="K3" s="8">
        <v>4792</v>
      </c>
      <c r="L3" s="37" t="s">
        <v>101</v>
      </c>
      <c r="M3" s="23">
        <f>+I3/K3</f>
        <v>16.065317195325541</v>
      </c>
      <c r="N3" s="15">
        <v>0.18</v>
      </c>
      <c r="O3" s="15">
        <v>0.08</v>
      </c>
      <c r="P3" s="15">
        <v>0.01</v>
      </c>
      <c r="Q3" s="15">
        <v>-0.1</v>
      </c>
      <c r="R3" s="6" cm="1">
        <f t="array" aca="1" ref="R3" ca="1">_FV(C3,"52 week low",TRUE)</f>
        <v>110.38</v>
      </c>
      <c r="S3" s="6" cm="1">
        <f t="array" aca="1" ref="S3" ca="1">_FV(C3,"52 week high",TRUE)</f>
        <v>170.1</v>
      </c>
      <c r="T3" s="3">
        <f t="shared" ref="T3:T31" ca="1" si="0">F3/((S3+R3)/2)-1</f>
        <v>-5.5511979463776395E-2</v>
      </c>
      <c r="U3" s="35" t="s">
        <v>95</v>
      </c>
      <c r="V3" s="38">
        <v>45615</v>
      </c>
      <c r="W3" s="35" t="s">
        <v>102</v>
      </c>
    </row>
    <row r="4" spans="1:23" x14ac:dyDescent="0.25">
      <c r="B4" s="4" t="str" cm="1">
        <f t="array" aca="1" ref="B4" ca="1">_FV(C4,"Official name",TRUE)</f>
        <v>Alibaba Group Holding Limited</v>
      </c>
      <c r="C4" s="2" t="e" vm="94">
        <v>#VALUE!</v>
      </c>
      <c r="D4" s="5" t="str" cm="1">
        <f t="array" aca="1" ref="D4" ca="1">_FV(C4,"Ticker symbol",TRUE)</f>
        <v>BABA</v>
      </c>
      <c r="E4" s="2" t="str" cm="1">
        <f t="array" aca="1" ref="E4" ca="1">_FV(C4,"Industry")</f>
        <v>Software &amp; IT Services</v>
      </c>
      <c r="F4" s="6" cm="1">
        <f t="array" aca="1" ref="F4" ca="1">_FV(C4,"Price")</f>
        <v>82.424999999999997</v>
      </c>
      <c r="G4" s="7" cm="1">
        <f t="array" aca="1" ref="G4" ca="1">_FV(C4,"Market cap",TRUE)</f>
        <v>191807700000</v>
      </c>
      <c r="R4" s="6" cm="1">
        <f t="array" aca="1" ref="R4" ca="1">_FV(C4,"52 week low",TRUE)</f>
        <v>66.066500000000005</v>
      </c>
      <c r="S4" s="6" cm="1">
        <f t="array" aca="1" ref="S4" ca="1">_FV(C4,"52 week high",TRUE)</f>
        <v>117.82</v>
      </c>
      <c r="T4" s="3">
        <f t="shared" ca="1" si="0"/>
        <v>-0.10352309712784802</v>
      </c>
    </row>
    <row r="5" spans="1:23" x14ac:dyDescent="0.25">
      <c r="B5" s="2" t="str" cm="1">
        <f t="array" aca="1" ref="B5" ca="1">_FV(C5,"Official name",TRUE)</f>
        <v>ALLEGRO MICROSYSTEMS, INC</v>
      </c>
      <c r="C5" s="2" t="e" vm="95">
        <v>#VALUE!</v>
      </c>
      <c r="D5" s="5" t="str" cm="1">
        <f t="array" aca="1" ref="D5" ca="1">_FV(C5,"Ticker symbol",TRUE)</f>
        <v>ALGM</v>
      </c>
      <c r="E5" s="2" t="str" cm="1">
        <f t="array" aca="1" ref="E5" ca="1">_FV(C5,"Industry")</f>
        <v>Semiconductors &amp; Semiconductor Equipment</v>
      </c>
      <c r="F5" s="6" cm="1">
        <f t="array" aca="1" ref="F5" ca="1">_FV(C5,"Price")</f>
        <v>23.74</v>
      </c>
      <c r="G5" s="7" cm="1">
        <f t="array" aca="1" ref="G5" ca="1">_FV(C5,"Market cap",TRUE)</f>
        <v>4367777786</v>
      </c>
      <c r="R5" s="6" cm="1">
        <f t="array" aca="1" ref="R5" ca="1">_FV(C5,"52 week low",TRUE)</f>
        <v>18.59</v>
      </c>
      <c r="S5" s="6" cm="1">
        <f t="array" aca="1" ref="S5" ca="1">_FV(C5,"52 week high",TRUE)</f>
        <v>33.26</v>
      </c>
      <c r="T5" s="3">
        <f t="shared" ca="1" si="0"/>
        <v>-8.4281581485053048E-2</v>
      </c>
    </row>
    <row r="6" spans="1:23" ht="14.4" x14ac:dyDescent="0.3">
      <c r="B6" s="1" t="str" cm="1">
        <f t="array" aca="1" ref="B6" ca="1">_FV(C6,"Official name",TRUE)</f>
        <v>ALPHABET INC.</v>
      </c>
      <c r="C6" s="2" t="e" vm="96">
        <v>#VALUE!</v>
      </c>
      <c r="D6" s="5" t="str" cm="1">
        <f t="array" aca="1" ref="D6" ca="1">_FV(C6,"Ticker symbol",TRUE)</f>
        <v>GOOG</v>
      </c>
      <c r="E6" s="2" t="str" cm="1">
        <f t="array" aca="1" ref="E6" ca="1">_FV(C6,"Industry")</f>
        <v>Software &amp; IT Services</v>
      </c>
      <c r="F6" s="6" cm="1">
        <f t="array" aca="1" ref="F6" ca="1">_FV(C6,"Price")</f>
        <v>195.04499999999999</v>
      </c>
      <c r="G6" s="7" cm="1">
        <f t="array" aca="1" ref="G6" ca="1">_FV(C6,"Market cap",TRUE)</f>
        <v>2401641000000</v>
      </c>
      <c r="H6" s="8">
        <v>142334</v>
      </c>
      <c r="I6" s="8">
        <v>2014878</v>
      </c>
      <c r="J6" s="8">
        <v>59972</v>
      </c>
      <c r="K6" s="8">
        <v>73795</v>
      </c>
      <c r="L6" s="47" t="s">
        <v>101</v>
      </c>
      <c r="M6" s="23">
        <f>+I6/K6</f>
        <v>27.303719764211667</v>
      </c>
      <c r="N6" s="15">
        <v>0.09</v>
      </c>
      <c r="O6" s="15">
        <v>7.0000000000000007E-2</v>
      </c>
      <c r="P6" s="15">
        <v>0.03</v>
      </c>
      <c r="Q6" s="15">
        <v>-0.06</v>
      </c>
      <c r="R6" s="6" cm="1">
        <f t="array" aca="1" ref="R6" ca="1">_FV(C6,"52 week low",TRUE)</f>
        <v>131.55000000000001</v>
      </c>
      <c r="S6" s="6" cm="1">
        <f t="array" aca="1" ref="S6" ca="1">_FV(C6,"52 week high",TRUE)</f>
        <v>202.88</v>
      </c>
      <c r="T6" s="3">
        <f t="shared" ca="1" si="0"/>
        <v>0.16643243728134438</v>
      </c>
      <c r="U6" s="48" t="s">
        <v>95</v>
      </c>
      <c r="V6" s="30">
        <v>45624</v>
      </c>
      <c r="W6" s="48" t="s">
        <v>86</v>
      </c>
    </row>
    <row r="7" spans="1:23" x14ac:dyDescent="0.25">
      <c r="B7" s="4" t="str" cm="1">
        <f t="array" aca="1" ref="B7" ca="1">_FV(C7,"Official name",TRUE)</f>
        <v>AMAZON.COM, INC.</v>
      </c>
      <c r="C7" s="2" t="e" vm="97">
        <v>#VALUE!</v>
      </c>
      <c r="D7" s="5" t="str" cm="1">
        <f t="array" aca="1" ref="D7" ca="1">_FV(C7,"Ticker symbol",TRUE)</f>
        <v>AMZN</v>
      </c>
      <c r="E7" s="2" t="str" cm="1">
        <f t="array" aca="1" ref="E7" ca="1">_FV(C7,"Industry")</f>
        <v>Diversified Retail</v>
      </c>
      <c r="F7" s="6" cm="1">
        <f t="array" aca="1" ref="F7" ca="1">_FV(C7,"Price")</f>
        <v>221.46</v>
      </c>
      <c r="G7" s="7" cm="1">
        <f t="array" aca="1" ref="G7" ca="1">_FV(C7,"Market cap",TRUE)</f>
        <v>2328654114600</v>
      </c>
      <c r="H7" s="8">
        <v>172351</v>
      </c>
      <c r="I7" s="8">
        <v>1976271</v>
      </c>
      <c r="R7" s="6" cm="1">
        <f t="array" aca="1" ref="R7" ca="1">_FV(C7,"52 week low",TRUE)</f>
        <v>149.91</v>
      </c>
      <c r="S7" s="6" cm="1">
        <f t="array" aca="1" ref="S7" ca="1">_FV(C7,"52 week high",TRUE)</f>
        <v>233</v>
      </c>
      <c r="T7" s="3">
        <f t="shared" ca="1" si="0"/>
        <v>0.15672090047269616</v>
      </c>
    </row>
    <row r="8" spans="1:23" x14ac:dyDescent="0.25">
      <c r="B8" s="2" t="str" cm="1">
        <f t="array" aca="1" ref="B8" ca="1">_FV(C8,"Official name",TRUE)</f>
        <v>AMBARELLA INC</v>
      </c>
      <c r="C8" s="2" t="e" vm="98">
        <v>#VALUE!</v>
      </c>
      <c r="D8" s="5" t="str" cm="1">
        <f t="array" aca="1" ref="D8" ca="1">_FV(C8,"Ticker symbol",TRUE)</f>
        <v>AMBA</v>
      </c>
      <c r="E8" s="2" t="str" cm="1">
        <f t="array" aca="1" ref="E8" ca="1">_FV(C8,"Industry")</f>
        <v>Semiconductors &amp; Semiconductor Equipment</v>
      </c>
      <c r="F8" s="6" cm="1">
        <f t="array" aca="1" ref="F8" ca="1">_FV(C8,"Price")</f>
        <v>77.984899999999996</v>
      </c>
      <c r="G8" s="7" cm="1">
        <f t="array" aca="1" ref="G8" ca="1">_FV(C8,"Market cap",TRUE)</f>
        <v>3252122400</v>
      </c>
      <c r="R8" s="6" cm="1">
        <f t="array" aca="1" ref="R8" ca="1">_FV(C8,"52 week low",TRUE)</f>
        <v>39.69</v>
      </c>
      <c r="S8" s="6" cm="1">
        <f t="array" aca="1" ref="S8" ca="1">_FV(C8,"52 week high",TRUE)</f>
        <v>81.319999999999993</v>
      </c>
      <c r="T8" s="3">
        <f t="shared" ca="1" si="0"/>
        <v>0.28890009090157842</v>
      </c>
    </row>
    <row r="9" spans="1:23" x14ac:dyDescent="0.25">
      <c r="B9" s="2" t="str" cm="1">
        <f t="array" aca="1" ref="B9" ca="1">_FV(C9,"Official name",TRUE)</f>
        <v>ANALOG DEVICES, INC.</v>
      </c>
      <c r="C9" s="2" t="e" vm="99">
        <v>#VALUE!</v>
      </c>
      <c r="D9" s="5" t="str" cm="1">
        <f t="array" aca="1" ref="D9" ca="1">_FV(C9,"Ticker symbol",TRUE)</f>
        <v>ADI</v>
      </c>
      <c r="E9" s="2" t="str" cm="1">
        <f t="array" aca="1" ref="E9" ca="1">_FV(C9,"Industry")</f>
        <v>Semiconductors &amp; Semiconductor Equipment</v>
      </c>
      <c r="F9" s="6" cm="1">
        <f t="array" aca="1" ref="F9" ca="1">_FV(C9,"Price")</f>
        <v>216.03</v>
      </c>
      <c r="G9" s="7" cm="1">
        <f t="array" aca="1" ref="G9" ca="1">_FV(C9,"Market cap",TRUE)</f>
        <v>107214997704</v>
      </c>
      <c r="R9" s="6" cm="1">
        <f t="array" aca="1" ref="R9" ca="1">_FV(C9,"52 week low",TRUE)</f>
        <v>182.57</v>
      </c>
      <c r="S9" s="6" cm="1">
        <f t="array" aca="1" ref="S9" ca="1">_FV(C9,"52 week high",TRUE)</f>
        <v>244.14</v>
      </c>
      <c r="T9" s="3">
        <f t="shared" ca="1" si="0"/>
        <v>1.2537789130791399E-2</v>
      </c>
    </row>
    <row r="10" spans="1:23" x14ac:dyDescent="0.25">
      <c r="B10" s="4" t="str" cm="1">
        <f t="array" aca="1" ref="B10" ca="1">_FV(C10,"Official name",TRUE)</f>
        <v>APPLE INC.</v>
      </c>
      <c r="C10" s="2" t="e" vm="100">
        <v>#VALUE!</v>
      </c>
      <c r="D10" s="5" t="str" cm="1">
        <f t="array" aca="1" ref="D10" ca="1">_FV(C10,"Ticker symbol",TRUE)</f>
        <v>AAPL</v>
      </c>
      <c r="E10" s="2" t="str" cm="1">
        <f t="array" aca="1" ref="E10" ca="1">_FV(C10,"Industry")</f>
        <v>Computers, Phones &amp; Household Electronics</v>
      </c>
      <c r="F10" s="6" cm="1">
        <f t="array" aca="1" ref="F10" ca="1">_FV(C10,"Price")</f>
        <v>228.91</v>
      </c>
      <c r="G10" s="7" cm="1">
        <f t="array" aca="1" ref="G10" ca="1">_FV(C10,"Market cap",TRUE)</f>
        <v>3442318821700</v>
      </c>
      <c r="H10" s="8">
        <v>190060</v>
      </c>
      <c r="I10" s="8">
        <v>3376622</v>
      </c>
      <c r="J10" s="8">
        <v>99803</v>
      </c>
      <c r="K10" s="8">
        <v>96995</v>
      </c>
      <c r="L10" s="8">
        <v>93736</v>
      </c>
      <c r="M10" s="23">
        <f>+I10/L10</f>
        <v>36.022680720320899</v>
      </c>
      <c r="N10" s="15">
        <v>-0.03</v>
      </c>
      <c r="O10" s="15">
        <v>7.0000000000000007E-2</v>
      </c>
      <c r="P10" s="15">
        <v>0.04</v>
      </c>
      <c r="Q10" s="15">
        <v>-0.09</v>
      </c>
      <c r="R10" s="6" cm="1">
        <f t="array" aca="1" ref="R10" ca="1">_FV(C10,"52 week low",TRUE)</f>
        <v>164.07499999999999</v>
      </c>
      <c r="S10" s="6" cm="1">
        <f t="array" aca="1" ref="S10" ca="1">_FV(C10,"52 week high",TRUE)</f>
        <v>260.10000000000002</v>
      </c>
      <c r="T10" s="3">
        <f t="shared" ca="1" si="0"/>
        <v>7.9318677432663298E-2</v>
      </c>
      <c r="U10" s="29" t="s">
        <v>95</v>
      </c>
      <c r="V10" s="30">
        <v>45616</v>
      </c>
      <c r="W10" s="35" t="s">
        <v>105</v>
      </c>
    </row>
    <row r="11" spans="1:23" x14ac:dyDescent="0.25">
      <c r="B11" s="2" t="str" cm="1">
        <f t="array" aca="1" ref="B11" ca="1">_FV(C11,"Official name",TRUE)</f>
        <v>BROADCOM INC.</v>
      </c>
      <c r="C11" s="2" t="e" vm="101">
        <v>#VALUE!</v>
      </c>
      <c r="D11" s="5" t="str" cm="1">
        <f t="array" aca="1" ref="D11" ca="1">_FV(C11,"Ticker symbol",TRUE)</f>
        <v>AVGO</v>
      </c>
      <c r="E11" s="2" t="str" cm="1">
        <f t="array" aca="1" ref="E11" ca="1">_FV(C11,"Industry")</f>
        <v>Semiconductors &amp; Semiconductor Equipment</v>
      </c>
      <c r="F11" s="6" cm="1">
        <f t="array" aca="1" ref="F11" ca="1">_FV(C11,"Price")</f>
        <v>231.37</v>
      </c>
      <c r="G11" s="7" cm="1">
        <f t="array" aca="1" ref="G11" ca="1">_FV(C11,"Market cap",TRUE)</f>
        <v>1084513557720</v>
      </c>
      <c r="R11" s="6" cm="1">
        <f t="array" aca="1" ref="R11" ca="1">_FV(C11,"52 week low",TRUE)</f>
        <v>109.0215</v>
      </c>
      <c r="S11" s="6" cm="1">
        <f t="array" aca="1" ref="S11" ca="1">_FV(C11,"52 week high",TRUE)</f>
        <v>251.88</v>
      </c>
      <c r="T11" s="3">
        <f t="shared" ca="1" si="0"/>
        <v>0.2821781012270661</v>
      </c>
    </row>
    <row r="12" spans="1:23" x14ac:dyDescent="0.25">
      <c r="B12" s="4" t="s">
        <v>45</v>
      </c>
      <c r="C12" s="2" t="e" vm="102">
        <v>#VALUE!</v>
      </c>
      <c r="D12" s="5" t="s">
        <v>44</v>
      </c>
      <c r="E12" s="2" t="s">
        <v>46</v>
      </c>
      <c r="F12" s="18" cm="1">
        <f t="array" aca="1" ref="F12" ca="1">+_FV(C12,"Price")</f>
        <v>14.145</v>
      </c>
      <c r="G12" s="19" cm="1">
        <f t="array" aca="1" ref="G12" ca="1">+_FV(C12,"Market cap",TRUE)/1000000</f>
        <v>8953.6450000000004</v>
      </c>
      <c r="H12" s="8">
        <v>6742</v>
      </c>
      <c r="I12" s="8">
        <v>18520</v>
      </c>
      <c r="J12" s="8">
        <v>901</v>
      </c>
      <c r="K12" s="8">
        <v>312</v>
      </c>
      <c r="L12" s="37" t="s">
        <v>101</v>
      </c>
      <c r="M12" s="23">
        <f>+I12/K12</f>
        <v>59.358974358974358</v>
      </c>
      <c r="N12" s="15">
        <v>0.06</v>
      </c>
      <c r="O12" s="15">
        <v>0.1</v>
      </c>
      <c r="P12" s="15">
        <v>0</v>
      </c>
      <c r="Q12" s="15">
        <v>0.05</v>
      </c>
      <c r="R12" s="14" cm="1">
        <f t="array" aca="1" ref="R12" ca="1">_FV(C12,"52 week low",TRUE)</f>
        <v>9.6560000000000006</v>
      </c>
      <c r="S12" s="14" cm="1">
        <f t="array" aca="1" ref="S12" ca="1">_FV(C12,"52 week high",TRUE)</f>
        <v>15.46</v>
      </c>
      <c r="T12" s="3">
        <f t="shared" ca="1" si="0"/>
        <v>0.12637362637362637</v>
      </c>
      <c r="U12" s="35" t="s">
        <v>95</v>
      </c>
      <c r="V12" s="30">
        <v>45616</v>
      </c>
      <c r="W12" s="35" t="s">
        <v>106</v>
      </c>
    </row>
    <row r="13" spans="1:23" x14ac:dyDescent="0.25">
      <c r="B13" s="4" t="str" cm="1">
        <f t="array" aca="1" ref="B13" ca="1">_FV(C13,"Official name",TRUE)</f>
        <v>GOPRO, INC</v>
      </c>
      <c r="C13" s="2" t="e" vm="103">
        <v>#VALUE!</v>
      </c>
      <c r="D13" s="5" t="str" cm="1">
        <f t="array" aca="1" ref="D13" ca="1">_FV(C13,"Ticker symbol",TRUE)</f>
        <v>GPRO</v>
      </c>
      <c r="E13" s="2" t="s">
        <v>51</v>
      </c>
      <c r="F13" s="6" cm="1">
        <f t="array" aca="1" ref="F13" ca="1">_FV(C13,"Price")</f>
        <v>1.0649999999999999</v>
      </c>
      <c r="G13" s="7" cm="1">
        <f t="array" aca="1" ref="G13" ca="1">_FV(C13,"Market cap",TRUE)</f>
        <v>164046700</v>
      </c>
      <c r="R13" s="6" cm="1">
        <f t="array" aca="1" ref="R13" ca="1">_FV(C13,"52 week low",TRUE)</f>
        <v>1.03</v>
      </c>
      <c r="S13" s="6" cm="1">
        <f t="array" aca="1" ref="S13" ca="1">_FV(C13,"52 week high",TRUE)</f>
        <v>3.395</v>
      </c>
      <c r="T13" s="3">
        <f t="shared" ca="1" si="0"/>
        <v>-0.51864406779661021</v>
      </c>
    </row>
    <row r="14" spans="1:23" x14ac:dyDescent="0.25">
      <c r="B14" s="2" t="str" cm="1">
        <f t="array" aca="1" ref="B14" ca="1">_FV(C14,"Official name",TRUE)</f>
        <v>INTEL CORPORATION</v>
      </c>
      <c r="C14" s="2" t="e" vm="104">
        <v>#VALUE!</v>
      </c>
      <c r="D14" s="5" t="str" cm="1">
        <f t="array" aca="1" ref="D14" ca="1">_FV(C14,"Ticker symbol",TRUE)</f>
        <v>INTC</v>
      </c>
      <c r="E14" s="2" t="str" cm="1">
        <f t="array" aca="1" ref="E14" ca="1">_FV(C14,"Industry")</f>
        <v>Semiconductors &amp; Semiconductor Equipment</v>
      </c>
      <c r="F14" s="6" cm="1">
        <f t="array" aca="1" ref="F14" ca="1">_FV(C14,"Price")</f>
        <v>19.72</v>
      </c>
      <c r="G14" s="7" cm="1">
        <f t="array" aca="1" ref="G14" ca="1">_FV(C14,"Market cap",TRUE)</f>
        <v>85052360000</v>
      </c>
      <c r="R14" s="6" cm="1">
        <f t="array" aca="1" ref="R14" ca="1">_FV(C14,"52 week low",TRUE)</f>
        <v>18.510000000000002</v>
      </c>
      <c r="S14" s="6" cm="1">
        <f t="array" aca="1" ref="S14" ca="1">_FV(C14,"52 week high",TRUE)</f>
        <v>50.3</v>
      </c>
      <c r="T14" s="3">
        <f t="shared" ca="1" si="0"/>
        <v>-0.42682749600348791</v>
      </c>
    </row>
    <row r="15" spans="1:23" x14ac:dyDescent="0.25">
      <c r="B15" s="2" t="str" cm="1">
        <f t="array" aca="1" ref="B15" ca="1">_FV(C15,"Official name",TRUE)</f>
        <v>JD.COM, INC.</v>
      </c>
      <c r="C15" s="2" t="e" vm="105">
        <v>#VALUE!</v>
      </c>
      <c r="D15" s="5" t="str" cm="1">
        <f t="array" aca="1" ref="D15" ca="1">_FV(C15,"Ticker symbol",TRUE)</f>
        <v>JD</v>
      </c>
      <c r="E15" s="2" t="str" cm="1">
        <f t="array" aca="1" ref="E15" ca="1">_FV(C15,"Industry")</f>
        <v>Diversified Retail</v>
      </c>
      <c r="F15" s="6" cm="1">
        <f t="array" aca="1" ref="F15" ca="1">_FV(C15,"Price")</f>
        <v>35.454999999999998</v>
      </c>
      <c r="G15" s="7" cm="1">
        <f t="array" aca="1" ref="G15" ca="1">_FV(C15,"Market cap",TRUE)</f>
        <v>53481430000</v>
      </c>
      <c r="R15" s="6" cm="1">
        <f t="array" aca="1" ref="R15" ca="1">_FV(C15,"52 week low",TRUE)</f>
        <v>20.82</v>
      </c>
      <c r="S15" s="6" cm="1">
        <f t="array" aca="1" ref="S15" ca="1">_FV(C15,"52 week high",TRUE)</f>
        <v>47.82</v>
      </c>
      <c r="T15" s="3">
        <f t="shared" ca="1" si="0"/>
        <v>3.3071095571095555E-2</v>
      </c>
    </row>
    <row r="16" spans="1:23" x14ac:dyDescent="0.25">
      <c r="B16" s="2" t="str" cm="1">
        <f t="array" aca="1" ref="B16" ca="1">_FV(C16,"Official name",TRUE)</f>
        <v>LATTICE SEMICONDUCTOR CORPORATION</v>
      </c>
      <c r="C16" s="2" t="e" vm="106">
        <v>#VALUE!</v>
      </c>
      <c r="D16" s="5" t="str" cm="1">
        <f t="array" aca="1" ref="D16" ca="1">_FV(C16,"Ticker symbol",TRUE)</f>
        <v>LSCC</v>
      </c>
      <c r="E16" s="2" t="str" cm="1">
        <f t="array" aca="1" ref="E16" ca="1">_FV(C16,"Industry")</f>
        <v>Semiconductors &amp; Semiconductor Equipment</v>
      </c>
      <c r="F16" s="6" cm="1">
        <f t="array" aca="1" ref="F16" ca="1">_FV(C16,"Price")</f>
        <v>56.96</v>
      </c>
      <c r="G16" s="7" cm="1">
        <f t="array" aca="1" ref="G16" ca="1">_FV(C16,"Market cap",TRUE)</f>
        <v>7858839552</v>
      </c>
      <c r="R16" s="6" cm="1">
        <f t="array" aca="1" ref="R16" ca="1">_FV(C16,"52 week low",TRUE)</f>
        <v>40.65</v>
      </c>
      <c r="S16" s="6" cm="1">
        <f t="array" aca="1" ref="S16" ca="1">_FV(C16,"52 week high",TRUE)</f>
        <v>85.69</v>
      </c>
      <c r="T16" s="3">
        <f t="shared" ca="1" si="0"/>
        <v>-9.8306157986385978E-2</v>
      </c>
    </row>
    <row r="17" spans="2:23" x14ac:dyDescent="0.25">
      <c r="B17" s="2" t="str" cm="1">
        <f t="array" aca="1" ref="B17" ca="1">_FV(C17,"Official name",TRUE)</f>
        <v>MACOM TECHNOLOGY SOLUTIONS HOLDINGS, INC.</v>
      </c>
      <c r="C17" s="2" t="e" vm="107">
        <v>#VALUE!</v>
      </c>
      <c r="D17" s="5" t="str" cm="1">
        <f t="array" aca="1" ref="D17" ca="1">_FV(C17,"Ticker symbol",TRUE)</f>
        <v>MTSI</v>
      </c>
      <c r="E17" s="2" t="str" cm="1">
        <f t="array" aca="1" ref="E17" ca="1">_FV(C17,"Industry")</f>
        <v>Semiconductors &amp; Semiconductor Equipment</v>
      </c>
      <c r="F17" s="6" cm="1">
        <f t="array" aca="1" ref="F17" ca="1">_FV(C17,"Price")</f>
        <v>143.19</v>
      </c>
      <c r="G17" s="7" cm="1">
        <f t="array" aca="1" ref="G17" ca="1">_FV(C17,"Market cap",TRUE)</f>
        <v>10593568494</v>
      </c>
      <c r="R17" s="6" cm="1">
        <f t="array" aca="1" ref="R17" ca="1">_FV(C17,"52 week low",TRUE)</f>
        <v>79.25</v>
      </c>
      <c r="S17" s="6" cm="1">
        <f t="array" aca="1" ref="S17" ca="1">_FV(C17,"52 week high",TRUE)</f>
        <v>144.80000000000001</v>
      </c>
      <c r="T17" s="3">
        <f t="shared" ca="1" si="0"/>
        <v>0.27819683106449444</v>
      </c>
    </row>
    <row r="18" spans="2:23" x14ac:dyDescent="0.25">
      <c r="B18" s="2" t="str" cm="1">
        <f t="array" aca="1" ref="B18" ca="1">_FV(C18,"Official name",TRUE)</f>
        <v>Meta Platforms, Inc.</v>
      </c>
      <c r="C18" s="2" t="e" vm="108">
        <v>#VALUE!</v>
      </c>
      <c r="D18" s="5" t="str" cm="1">
        <f t="array" aca="1" ref="D18" ca="1">_FV(C18,"Ticker symbol",TRUE)</f>
        <v>META</v>
      </c>
      <c r="E18" s="2" t="str" cm="1">
        <f t="array" aca="1" ref="E18" ca="1">_FV(C18,"Industry")</f>
        <v>Software &amp; IT Services</v>
      </c>
      <c r="F18" s="6" cm="1">
        <f t="array" aca="1" ref="F18" ca="1">_FV(C18,"Price")</f>
        <v>613.56500000000005</v>
      </c>
      <c r="G18" s="7" cm="1">
        <f t="array" aca="1" ref="G18" ca="1">_FV(C18,"Market cap",TRUE)</f>
        <v>1557912000000</v>
      </c>
      <c r="R18" s="6" cm="1">
        <f t="array" aca="1" ref="R18" ca="1">_FV(C18,"52 week low",TRUE)</f>
        <v>358.61</v>
      </c>
      <c r="S18" s="6" cm="1">
        <f t="array" aca="1" ref="S18" ca="1">_FV(C18,"52 week high",TRUE)</f>
        <v>638.4</v>
      </c>
      <c r="T18" s="3">
        <f t="shared" ca="1" si="0"/>
        <v>0.23081012226557429</v>
      </c>
    </row>
    <row r="19" spans="2:23" x14ac:dyDescent="0.25">
      <c r="B19" s="2" t="str" cm="1">
        <f t="array" aca="1" ref="B19" ca="1">_FV(C19,"Official name",TRUE)</f>
        <v>MICROSOFT CORPORATION</v>
      </c>
      <c r="C19" s="2" t="e" vm="109">
        <v>#VALUE!</v>
      </c>
      <c r="D19" s="5" t="str" cm="1">
        <f t="array" aca="1" ref="D19" ca="1">_FV(C19,"Ticker symbol",TRUE)</f>
        <v>MSFT</v>
      </c>
      <c r="E19" s="2" t="str" cm="1">
        <f t="array" aca="1" ref="E19" ca="1">_FV(C19,"Industry")</f>
        <v>Software &amp; IT Services</v>
      </c>
      <c r="F19" s="6" cm="1">
        <f t="array" aca="1" ref="F19" ca="1">_FV(C19,"Price")</f>
        <v>426.35500000000002</v>
      </c>
      <c r="G19" s="7" cm="1">
        <f t="array" aca="1" ref="G19" ca="1">_FV(C19,"Market cap",TRUE)</f>
        <v>3169898688755</v>
      </c>
      <c r="O19" s="15">
        <v>7.0000000000000007E-2</v>
      </c>
      <c r="R19" s="6" cm="1">
        <f t="array" aca="1" ref="R19" ca="1">_FV(C19,"52 week low",TRUE)</f>
        <v>384.81</v>
      </c>
      <c r="S19" s="6" cm="1">
        <f t="array" aca="1" ref="S19" ca="1">_FV(C19,"52 week high",TRUE)</f>
        <v>468.35</v>
      </c>
      <c r="T19" s="3">
        <f t="shared" ca="1" si="0"/>
        <v>-5.2745088846173349E-4</v>
      </c>
    </row>
    <row r="20" spans="2:23" x14ac:dyDescent="0.25">
      <c r="B20" s="4" t="str" cm="1">
        <f t="array" aca="1" ref="B20" ca="1">_FV(C20,"Official name",TRUE)</f>
        <v>NVIDIA CORPORATION</v>
      </c>
      <c r="C20" s="2" t="e" vm="110">
        <v>#VALUE!</v>
      </c>
      <c r="D20" s="5" t="str" cm="1">
        <f t="array" aca="1" ref="D20" ca="1">_FV(C20,"Ticker symbol",TRUE)</f>
        <v>NVDA</v>
      </c>
      <c r="E20" s="2" t="str" cm="1">
        <f t="array" aca="1" ref="E20" ca="1">_FV(C20,"Industry")</f>
        <v>Semiconductors &amp; Semiconductor Equipment</v>
      </c>
      <c r="F20" s="6" cm="1">
        <f t="array" aca="1" ref="F20" ca="1">_FV(C20,"Price")</f>
        <v>135.00450000000001</v>
      </c>
      <c r="G20" s="7" cm="1">
        <f t="array" aca="1" ref="G20" ca="1">_FV(C20,"Market cap",TRUE)</f>
        <v>3306260205000</v>
      </c>
      <c r="H20" s="8">
        <v>48932</v>
      </c>
      <c r="I20" s="8">
        <v>2884732</v>
      </c>
      <c r="R20" s="6" cm="1">
        <f t="array" aca="1" ref="R20" ca="1">_FV(C20,"52 week low",TRUE)</f>
        <v>54.74</v>
      </c>
      <c r="S20" s="6" cm="1">
        <f t="array" aca="1" ref="S20" ca="1">_FV(C20,"52 week high",TRUE)</f>
        <v>153.13</v>
      </c>
      <c r="T20" s="3">
        <f t="shared" ca="1" si="0"/>
        <v>0.2989320248232068</v>
      </c>
    </row>
    <row r="21" spans="2:23" x14ac:dyDescent="0.25">
      <c r="B21" s="4" t="s">
        <v>12</v>
      </c>
      <c r="C21" s="2" t="e" vm="111">
        <v>#VALUE!</v>
      </c>
      <c r="D21" s="5" t="str" cm="1">
        <f t="array" aca="1" ref="D21" ca="1">_FV(C21,"Ticker symbol",TRUE)</f>
        <v>QRVO</v>
      </c>
      <c r="E21" s="2" t="str" cm="1">
        <f t="array" aca="1" ref="E21" ca="1">_FV(C21,"Industry")</f>
        <v>Semiconductors &amp; Semiconductor Equipment</v>
      </c>
      <c r="F21" s="6" cm="1">
        <f t="array" aca="1" ref="F21" ca="1">_FV(C21,"Price")</f>
        <v>74.17</v>
      </c>
      <c r="G21" s="7" cm="1">
        <f t="array" aca="1" ref="G21" ca="1">_FV(C21,"Market cap",TRUE)</f>
        <v>7011045339</v>
      </c>
      <c r="R21" s="6" cm="1">
        <f t="array" aca="1" ref="R21" ca="1">_FV(C21,"52 week low",TRUE)</f>
        <v>64.540000000000006</v>
      </c>
      <c r="S21" s="6" cm="1">
        <f t="array" aca="1" ref="S21" ca="1">_FV(C21,"52 week high",TRUE)</f>
        <v>130.99</v>
      </c>
      <c r="T21" s="3">
        <f t="shared" ca="1" si="0"/>
        <v>-0.2413440392778603</v>
      </c>
    </row>
    <row r="22" spans="2:23" x14ac:dyDescent="0.25">
      <c r="B22" s="2" t="str" cm="1">
        <f t="array" aca="1" ref="B22" ca="1">_FV(C22,"Official name",TRUE)</f>
        <v>RAMBUS INC.</v>
      </c>
      <c r="C22" s="2" t="e" vm="112">
        <v>#VALUE!</v>
      </c>
      <c r="D22" s="5" t="str" cm="1">
        <f t="array" aca="1" ref="D22" ca="1">_FV(C22,"Ticker symbol",TRUE)</f>
        <v>RMBS</v>
      </c>
      <c r="E22" s="2" t="str" cm="1">
        <f t="array" aca="1" ref="E22" ca="1">_FV(C22,"Industry")</f>
        <v>Semiconductors &amp; Semiconductor Equipment</v>
      </c>
      <c r="F22" s="6" cm="1">
        <f t="array" aca="1" ref="F22" ca="1">_FV(C22,"Price")</f>
        <v>59.94</v>
      </c>
      <c r="G22" s="7" cm="1">
        <f t="array" aca="1" ref="G22" ca="1">_FV(C22,"Market cap",TRUE)</f>
        <v>6388129476</v>
      </c>
      <c r="R22" s="6" cm="1">
        <f t="array" aca="1" ref="R22" ca="1">_FV(C22,"52 week low",TRUE)</f>
        <v>37.424999999999997</v>
      </c>
      <c r="S22" s="6" cm="1">
        <f t="array" aca="1" ref="S22" ca="1">_FV(C22,"52 week high",TRUE)</f>
        <v>76.38</v>
      </c>
      <c r="T22" s="3">
        <f t="shared" ca="1" si="0"/>
        <v>5.3380782918149405E-2</v>
      </c>
    </row>
    <row r="23" spans="2:23" x14ac:dyDescent="0.25">
      <c r="B23" s="4" t="str" cm="1">
        <f t="array" aca="1" ref="B23" ca="1">_FV(C23,"Official name",TRUE)</f>
        <v>TESLA, INC.</v>
      </c>
      <c r="C23" s="2" t="e" vm="113">
        <v>#VALUE!</v>
      </c>
      <c r="D23" s="5" t="str" cm="1">
        <f t="array" aca="1" ref="D23" ca="1">_FV(C23,"Ticker symbol",TRUE)</f>
        <v>TSLA</v>
      </c>
      <c r="E23" s="2" t="str" cm="1">
        <f t="array" aca="1" ref="E23" ca="1">_FV(C23,"Industry")</f>
        <v>Automobiles &amp; Auto Parts</v>
      </c>
      <c r="F23" s="6" cm="1">
        <f t="array" aca="1" ref="F23" ca="1">_FV(C23,"Price")</f>
        <v>414.35</v>
      </c>
      <c r="G23" s="7" cm="1">
        <f t="array" aca="1" ref="G23" ca="1">_FV(C23,"Market cap",TRUE)</f>
        <v>1330088361000</v>
      </c>
      <c r="H23" s="8">
        <v>36961</v>
      </c>
      <c r="I23" s="8">
        <v>1051695</v>
      </c>
      <c r="J23" s="8">
        <v>12942</v>
      </c>
      <c r="K23" s="8">
        <v>15212</v>
      </c>
      <c r="L23" s="47" t="s">
        <v>101</v>
      </c>
      <c r="M23" s="23">
        <f>+I23/K23</f>
        <v>69.13587956876151</v>
      </c>
      <c r="N23" s="15">
        <v>0.19</v>
      </c>
      <c r="O23" s="15">
        <v>0.08</v>
      </c>
      <c r="P23" s="15">
        <v>0</v>
      </c>
      <c r="Q23" s="15">
        <v>-0.09</v>
      </c>
      <c r="R23" s="6" cm="1">
        <f t="array" aca="1" ref="R23" ca="1">_FV(C23,"52 week low",TRUE)</f>
        <v>138.80250000000001</v>
      </c>
      <c r="S23" s="6" cm="1">
        <f t="array" aca="1" ref="S23" ca="1">_FV(C23,"52 week high",TRUE)</f>
        <v>488.53989999999999</v>
      </c>
      <c r="T23" s="3">
        <f t="shared" ca="1" si="0"/>
        <v>0.3209692187233002</v>
      </c>
      <c r="U23" s="48" t="s">
        <v>95</v>
      </c>
      <c r="V23" s="30">
        <v>45624</v>
      </c>
      <c r="W23" s="48" t="s">
        <v>112</v>
      </c>
    </row>
    <row r="24" spans="2:23" x14ac:dyDescent="0.25">
      <c r="B24" s="4" t="str" cm="1">
        <f t="array" aca="1" ref="B24" ca="1">_FV(C24,"Official name",TRUE)</f>
        <v>TEXAS INSTRUMENTS INCORPORATED</v>
      </c>
      <c r="C24" s="2" t="e" vm="114">
        <v>#VALUE!</v>
      </c>
      <c r="D24" s="5" t="str" cm="1">
        <f t="array" aca="1" ref="D24" ca="1">_FV(C24,"Ticker symbol",TRUE)</f>
        <v>TXN</v>
      </c>
      <c r="E24" s="2" t="str" cm="1">
        <f t="array" aca="1" ref="E24" ca="1">_FV(C24,"Industry")</f>
        <v>Semiconductors &amp; Semiconductor Equipment</v>
      </c>
      <c r="F24" s="2" cm="1">
        <f t="array" aca="1" ref="F24" ca="1">_FV(C24,"Price")</f>
        <v>188.01900000000001</v>
      </c>
      <c r="G24" s="7" cm="1">
        <f t="array" aca="1" ref="G24" ca="1">_FV(C24,"Market cap",TRUE)</f>
        <v>171514052915</v>
      </c>
      <c r="R24" s="6" cm="1">
        <f t="array" aca="1" ref="R24" ca="1">_FV(C24,"52 week low",TRUE)</f>
        <v>155.46</v>
      </c>
      <c r="S24" s="6" cm="1">
        <f t="array" aca="1" ref="S24" ca="1">_FV(C24,"52 week high",TRUE)</f>
        <v>220.38499999999999</v>
      </c>
      <c r="T24" s="3">
        <f t="shared" ca="1" si="0"/>
        <v>5.1350955846163338E-4</v>
      </c>
    </row>
    <row r="25" spans="2:23" x14ac:dyDescent="0.25">
      <c r="B25" s="2" t="str" cm="1">
        <f t="array" aca="1" ref="B25" ca="1">_FV(C25,"Official name",TRUE)</f>
        <v>UNIVERSAL DISPLAY CORPORATION</v>
      </c>
      <c r="C25" s="2" t="e" vm="115">
        <v>#VALUE!</v>
      </c>
      <c r="D25" s="5" t="str" cm="1">
        <f t="array" aca="1" ref="D25" ca="1">_FV(C25,"Ticker symbol",TRUE)</f>
        <v>OLED</v>
      </c>
      <c r="E25" s="2" t="str" cm="1">
        <f t="array" aca="1" ref="E25" ca="1">_FV(C25,"Industry")</f>
        <v>Semiconductors &amp; Semiconductor Equipment</v>
      </c>
      <c r="F25" s="6" cm="1">
        <f t="array" aca="1" ref="F25" ca="1">_FV(C25,"Price")</f>
        <v>147.19999999999999</v>
      </c>
      <c r="G25" s="7" cm="1">
        <f t="array" aca="1" ref="G25" ca="1">_FV(C25,"Market cap",TRUE)</f>
        <v>6986319551</v>
      </c>
      <c r="R25" s="6" cm="1">
        <f t="array" aca="1" ref="R25" ca="1">_FV(C25,"52 week low",TRUE)</f>
        <v>143.25</v>
      </c>
      <c r="S25" s="6" cm="1">
        <f t="array" aca="1" ref="S25" ca="1">_FV(C25,"52 week high",TRUE)</f>
        <v>237</v>
      </c>
      <c r="T25" s="3">
        <f t="shared" ca="1" si="0"/>
        <v>-0.22577251808021048</v>
      </c>
    </row>
    <row r="26" spans="2:23" x14ac:dyDescent="0.25">
      <c r="B26" s="2" t="str" cm="1">
        <f t="array" aca="1" ref="B26" ca="1">_FV(C26,"Official name",TRUE)</f>
        <v>ADOBE INC.</v>
      </c>
      <c r="C26" s="2" t="e" vm="116">
        <v>#VALUE!</v>
      </c>
      <c r="D26" s="5" t="str" cm="1">
        <f t="array" aca="1" ref="D26" ca="1">_FV(C26,"Ticker symbol",TRUE)</f>
        <v>ADBE</v>
      </c>
      <c r="E26" s="2" t="str" cm="1">
        <f t="array" aca="1" ref="E26" ca="1">_FV(C26,"Industry")</f>
        <v>Software &amp; IT Services</v>
      </c>
      <c r="F26" s="6" cm="1">
        <f t="array" aca="1" ref="F26" ca="1">_FV(C26,"Price")</f>
        <v>426.06</v>
      </c>
      <c r="G26" s="7" cm="1">
        <f t="array" aca="1" ref="G26" ca="1">_FV(C26,"Market cap",TRUE)</f>
        <v>185467795146</v>
      </c>
      <c r="O26" s="15">
        <v>0.08</v>
      </c>
      <c r="R26" s="6" cm="1">
        <f t="array" aca="1" ref="R26" ca="1">_FV(C26,"52 week low",TRUE)</f>
        <v>403.75</v>
      </c>
      <c r="S26" s="6" cm="1">
        <f t="array" aca="1" ref="S26" ca="1">_FV(C26,"52 week high",TRUE)</f>
        <v>638.25</v>
      </c>
      <c r="T26" s="3">
        <f t="shared" ca="1" si="0"/>
        <v>-0.18222648752399229</v>
      </c>
    </row>
    <row r="27" spans="2:23" x14ac:dyDescent="0.25">
      <c r="B27" s="4" t="str" cm="1">
        <f t="array" aca="1" ref="B27" ca="1">_FV(C27,"Official name",TRUE)</f>
        <v>GRINDR INC.</v>
      </c>
      <c r="C27" s="2" t="e" vm="117">
        <v>#VALUE!</v>
      </c>
      <c r="D27" s="5" t="str" cm="1">
        <f t="array" aca="1" ref="D27" ca="1">_FV(C27,"Ticker symbol",TRUE)</f>
        <v>GRND</v>
      </c>
      <c r="E27" s="2" t="str" cm="1">
        <f t="array" aca="1" ref="E27" ca="1">_FV(C27,"Industry")</f>
        <v>Software &amp; IT Services</v>
      </c>
      <c r="F27" s="6" cm="1">
        <f t="array" aca="1" ref="F27" ca="1">_FV(C27,"Price")</f>
        <v>16.908999999999999</v>
      </c>
      <c r="G27" s="7" cm="1">
        <f t="array" aca="1" ref="G27" ca="1">_FV(C27,"Market cap",TRUE)</f>
        <v>2956491000</v>
      </c>
      <c r="H27" s="8" t="s">
        <v>76</v>
      </c>
      <c r="I27" s="8">
        <v>2448</v>
      </c>
      <c r="O27" s="15">
        <v>0.1</v>
      </c>
      <c r="P27" s="15">
        <v>0.09</v>
      </c>
      <c r="Q27" s="15">
        <v>0.04</v>
      </c>
      <c r="R27" s="6" cm="1">
        <f t="array" aca="1" ref="R27" ca="1">_FV(C27,"52 week low",TRUE)</f>
        <v>7.93</v>
      </c>
      <c r="S27" s="6" cm="1">
        <f t="array" aca="1" ref="S27" ca="1">_FV(C27,"52 week high",TRUE)</f>
        <v>18.425000000000001</v>
      </c>
      <c r="T27" s="3">
        <f t="shared" ca="1" si="0"/>
        <v>0.28317207361032048</v>
      </c>
      <c r="W27" s="2" t="s">
        <v>78</v>
      </c>
    </row>
    <row r="28" spans="2:23" x14ac:dyDescent="0.25">
      <c r="B28" s="2" t="str" cm="1">
        <f t="array" aca="1" ref="B28" ca="1">_FV(C28,"Official name",TRUE)</f>
        <v>Ubisoft Entertainment SA</v>
      </c>
      <c r="C28" s="2" t="e" vm="118">
        <v>#VALUE!</v>
      </c>
      <c r="D28" s="5" t="str" cm="1">
        <f t="array" aca="1" ref="D28" ca="1">_FV(C28,"Ticker symbol",TRUE)</f>
        <v>UBI</v>
      </c>
      <c r="E28" s="2" t="str" cm="1">
        <f t="array" aca="1" ref="E28" ca="1">_FV(C28,"Industry")</f>
        <v>Software &amp; IT Services</v>
      </c>
      <c r="F28" s="6" cm="1">
        <f t="array" aca="1" ref="F28" ca="1">_FV(C28,"Price")</f>
        <v>11.55</v>
      </c>
      <c r="G28" s="7" cm="1">
        <f t="array" aca="1" ref="G28" ca="1">_FV(C28,"Market cap",TRUE)</f>
        <v>1586821000</v>
      </c>
      <c r="R28" s="6" cm="1">
        <f t="array" aca="1" ref="R28" ca="1">_FV(C28,"52 week low",TRUE)</f>
        <v>9.01</v>
      </c>
      <c r="S28" s="6" cm="1">
        <f t="array" aca="1" ref="S28" ca="1">_FV(C28,"52 week high",TRUE)</f>
        <v>24.6</v>
      </c>
      <c r="T28" s="3">
        <f t="shared" ca="1" si="0"/>
        <v>-0.31270455221660209</v>
      </c>
    </row>
    <row r="29" spans="2:23" x14ac:dyDescent="0.25">
      <c r="B29" s="2" t="str" cm="1">
        <f t="array" aca="1" ref="B29" ca="1">_FV(C29,"Official name",TRUE)</f>
        <v>SIRIUS XM HOLDINGS INC.</v>
      </c>
      <c r="C29" s="2" t="e" vm="91">
        <v>#VALUE!</v>
      </c>
      <c r="D29" s="5" t="str" cm="1">
        <f t="array" aca="1" ref="D29" ca="1">_FV(C29,"Ticker symbol",TRUE)</f>
        <v>SIRI</v>
      </c>
      <c r="E29" s="2" t="str" cm="1">
        <f t="array" aca="1" ref="E29" ca="1">_FV(C29,"Industry")</f>
        <v>Media &amp; Publishing</v>
      </c>
      <c r="F29" s="6" cm="1">
        <f t="array" aca="1" ref="F29" ca="1">_FV(C29,"Price")</f>
        <v>21.765000000000001</v>
      </c>
      <c r="G29" s="7" cm="1">
        <f t="array" aca="1" ref="G29" ca="1">_FV(C29,"Market cap",TRUE)</f>
        <v>7382733706</v>
      </c>
      <c r="R29" s="6" cm="1">
        <f t="array" aca="1" ref="R29" ca="1">_FV(C29,"52 week low",TRUE)</f>
        <v>20.47</v>
      </c>
      <c r="S29" s="6" cm="1">
        <f t="array" aca="1" ref="S29" ca="1">_FV(C29,"52 week high",TRUE)</f>
        <v>55.4</v>
      </c>
      <c r="T29" s="3">
        <f t="shared" ca="1" si="0"/>
        <v>-0.42625543693159351</v>
      </c>
    </row>
    <row r="30" spans="2:23" x14ac:dyDescent="0.25">
      <c r="B30" s="4" t="str" cm="1">
        <f t="array" aca="1" ref="B30" ca="1">_FV(C30,"Official name",TRUE)</f>
        <v>CHEGG, INC.</v>
      </c>
      <c r="C30" s="2" t="e" vm="119">
        <v>#VALUE!</v>
      </c>
      <c r="D30" s="5" t="str" cm="1">
        <f t="array" aca="1" ref="D30" ca="1">_FV(C30,"Ticker symbol",TRUE)</f>
        <v>CHGG</v>
      </c>
      <c r="E30" s="2" t="str" cm="1">
        <f t="array" aca="1" ref="E30" ca="1">_FV(C30,"Industry")</f>
        <v>Professional &amp; Commercial Services</v>
      </c>
      <c r="F30" s="6" cm="1">
        <f t="array" aca="1" ref="F30" ca="1">_FV(C30,"Price")</f>
        <v>1.5449999999999999</v>
      </c>
      <c r="G30" s="7" cm="1">
        <f t="array" aca="1" ref="G30" ca="1">_FV(C30,"Market cap",TRUE)</f>
        <v>186710100</v>
      </c>
      <c r="H30" s="8">
        <v>605</v>
      </c>
      <c r="I30" s="8">
        <v>160</v>
      </c>
      <c r="J30" s="8">
        <v>267</v>
      </c>
      <c r="K30" s="8">
        <v>18</v>
      </c>
      <c r="M30" s="23">
        <f>+I30/K30</f>
        <v>8.8888888888888893</v>
      </c>
      <c r="N30" s="15">
        <v>-7.0000000000000007E-2</v>
      </c>
      <c r="O30" s="15">
        <v>0.1</v>
      </c>
      <c r="P30" s="15">
        <v>-0.2</v>
      </c>
      <c r="Q30" s="15">
        <v>0.05</v>
      </c>
      <c r="R30" s="6" cm="1">
        <f t="array" aca="1" ref="R30" ca="1">_FV(C30,"52 week low",TRUE)</f>
        <v>1.3401000000000001</v>
      </c>
      <c r="S30" s="6" cm="1">
        <f t="array" aca="1" ref="S30" ca="1">_FV(C30,"52 week high",TRUE)</f>
        <v>11.25</v>
      </c>
      <c r="T30" s="3">
        <f t="shared" ca="1" si="0"/>
        <v>-0.75456906617103914</v>
      </c>
      <c r="U30" s="30" t="s">
        <v>95</v>
      </c>
      <c r="V30" s="30">
        <v>45612</v>
      </c>
      <c r="W30" s="29" t="s">
        <v>93</v>
      </c>
    </row>
    <row r="31" spans="2:23" x14ac:dyDescent="0.25">
      <c r="B31" s="2" t="str" cm="1">
        <f t="array" aca="1" ref="B31" ca="1">_FV(C31,"Official name",TRUE)</f>
        <v>Stellantis NV</v>
      </c>
      <c r="C31" s="2" t="e" vm="120">
        <v>#VALUE!</v>
      </c>
      <c r="D31" s="5" t="str" cm="1">
        <f t="array" aca="1" ref="D31" ca="1">_FV(C31,"Ticker symbol",TRUE)</f>
        <v>STLA</v>
      </c>
      <c r="E31" s="2" t="str" cm="1">
        <f t="array" aca="1" ref="E31" ca="1">_FV(C31,"Industry")</f>
        <v>Automobiles &amp; Auto Parts</v>
      </c>
      <c r="F31" s="6" cm="1">
        <f t="array" aca="1" ref="F31" ca="1">_FV(C31,"Price")</f>
        <v>12.545</v>
      </c>
      <c r="G31" s="7" cm="1">
        <f t="array" aca="1" ref="G31" ca="1">_FV(C31,"Market cap",TRUE)</f>
        <v>35552200000</v>
      </c>
      <c r="R31" s="6" cm="1">
        <f t="array" aca="1" ref="R31" ca="1">_FV(C31,"52 week low",TRUE)</f>
        <v>12.12</v>
      </c>
      <c r="S31" s="6" cm="1">
        <f t="array" aca="1" ref="S31" ca="1">_FV(C31,"52 week high",TRUE)</f>
        <v>29.51</v>
      </c>
      <c r="T31" s="3">
        <f t="shared" ca="1" si="0"/>
        <v>-0.39730963247657947</v>
      </c>
    </row>
    <row r="32" spans="2:23" ht="14.4" x14ac:dyDescent="0.3">
      <c r="B32" s="1" t="str" cm="1">
        <f t="array" aca="1" ref="B32" ca="1">_FV(C32,"Official name",TRUE)</f>
        <v>TOAST, INC.</v>
      </c>
      <c r="C32" s="42" t="e" vm="121">
        <v>#VALUE!</v>
      </c>
      <c r="D32" s="5"/>
      <c r="E32" s="2" t="str" cm="1">
        <f t="array" aca="1" ref="E32" ca="1">_FV(C32,"Industry")</f>
        <v>Software &amp; IT Services</v>
      </c>
      <c r="F32" s="6" cm="1">
        <f t="array" aca="1" ref="F32" ca="1">_FV(C32,"Price")</f>
        <v>36.950000000000003</v>
      </c>
      <c r="G32" s="7" cm="1">
        <f t="array" aca="1" ref="G32" ca="1">_FV(C32,"Market cap",TRUE)</f>
        <v>20277600000</v>
      </c>
      <c r="H32" s="8">
        <v>1377</v>
      </c>
      <c r="I32" s="8">
        <v>23202</v>
      </c>
      <c r="J32" s="8">
        <v>-275</v>
      </c>
      <c r="K32" s="8">
        <v>-246</v>
      </c>
      <c r="L32" s="43" t="s">
        <v>101</v>
      </c>
      <c r="M32" s="23">
        <f>+I32/K32</f>
        <v>-94.317073170731703</v>
      </c>
      <c r="N32" s="15">
        <v>0.42</v>
      </c>
      <c r="O32" s="15">
        <v>0.1</v>
      </c>
      <c r="R32" s="6" cm="1">
        <f t="array" aca="1" ref="R32" ca="1">_FV(C32,"52 week low",TRUE)</f>
        <v>16.13</v>
      </c>
      <c r="S32" s="6" cm="1">
        <f t="array" aca="1" ref="S32" ca="1">_FV(C32,"52 week high",TRUE)</f>
        <v>44.115000000000002</v>
      </c>
      <c r="T32" s="3">
        <f t="shared" ref="T32" ca="1" si="1">F32/((S32+R32)/2)-1</f>
        <v>0.226657813926467</v>
      </c>
      <c r="U32" s="42" t="s">
        <v>95</v>
      </c>
      <c r="V32" s="30">
        <v>45622</v>
      </c>
      <c r="W32" s="42" t="s">
        <v>110</v>
      </c>
    </row>
    <row r="33" spans="2:23" x14ac:dyDescent="0.25">
      <c r="B33" s="2" t="str" cm="1">
        <f t="array" aca="1" ref="B33" ca="1">_FV(C33,"Official name",TRUE)</f>
        <v>EBAY INC.</v>
      </c>
      <c r="C33" s="2" t="e" vm="122">
        <v>#VALUE!</v>
      </c>
      <c r="D33" s="5" t="str" cm="1">
        <f t="array" aca="1" ref="D33" ca="1">_FV(C33,"Ticker symbol",TRUE)</f>
        <v>EBAY</v>
      </c>
      <c r="E33" s="2" t="str" cm="1">
        <f t="array" aca="1" ref="E33" ca="1">_FV(C33,"Industry")</f>
        <v>Software &amp; IT Services</v>
      </c>
      <c r="F33" s="6" cm="1">
        <f t="array" aca="1" ref="F33" ca="1">_FV(C33,"Price")</f>
        <v>65.069999999999993</v>
      </c>
      <c r="G33" s="7" cm="1">
        <f t="array" aca="1" ref="G33" ca="1">_FV(C33,"Market cap",TRUE)</f>
        <v>31168529999</v>
      </c>
      <c r="O33" s="15">
        <v>0.09</v>
      </c>
      <c r="R33" s="6" cm="1">
        <f t="array" aca="1" ref="R33" ca="1">_FV(C33,"52 week low",TRUE)</f>
        <v>40.159999999999997</v>
      </c>
      <c r="S33" s="6" cm="1">
        <f t="array" aca="1" ref="S33" ca="1">_FV(C33,"52 week high",TRUE)</f>
        <v>71.519900000000007</v>
      </c>
      <c r="T33" s="3">
        <f ca="1">F33/((S33+R33)/2)-1</f>
        <v>0.16529473969801178</v>
      </c>
    </row>
    <row r="34" spans="2:23" x14ac:dyDescent="0.25">
      <c r="B34" s="2" t="str" cm="1">
        <f t="array" aca="1" ref="B34" ca="1">_FV(C34,"Official name",TRUE)</f>
        <v>Benefit Systems SA</v>
      </c>
      <c r="C34" s="2" t="e" vm="123">
        <v>#VALUE!</v>
      </c>
      <c r="D34" s="5" t="str" cm="1">
        <f t="array" aca="1" ref="D34" ca="1">_FV(C34,"Ticker symbol",TRUE)</f>
        <v>BFT</v>
      </c>
      <c r="E34" s="2" t="str" cm="1">
        <f t="array" aca="1" ref="E34" ca="1">_FV(C34,"Industry")</f>
        <v>Professional &amp; Commercial Services</v>
      </c>
      <c r="F34" s="14" cm="1">
        <f t="array" aca="1" ref="F34" ca="1">_FV(C34,"Price")</f>
        <v>2990</v>
      </c>
      <c r="G34" s="7" cm="1">
        <f t="array" aca="1" ref="G34" ca="1">_FV(C34,"Market cap",TRUE)</f>
        <v>8785958000</v>
      </c>
      <c r="R34" s="14" cm="1">
        <f t="array" aca="1" ref="R34" ca="1">_FV(C34,"52 week low",TRUE)</f>
        <v>2090</v>
      </c>
      <c r="S34" s="14" cm="1">
        <f t="array" aca="1" ref="S34" ca="1">_FV(C34,"52 week high",TRUE)</f>
        <v>3090</v>
      </c>
      <c r="T34" s="3">
        <f ca="1">F34/((S34+R34)/2)-1</f>
        <v>0.15444015444015435</v>
      </c>
    </row>
    <row r="35" spans="2:23" ht="14.4" x14ac:dyDescent="0.3">
      <c r="B35" s="1" t="str" cm="1">
        <f t="array" aca="1" ref="B35" ca="1">_FV(C35,"Official name",TRUE)</f>
        <v>SUPER MICRO COMPUTER, INC.</v>
      </c>
      <c r="C35" s="27" t="e" vm="124">
        <v>#VALUE!</v>
      </c>
      <c r="D35" s="5" t="str" cm="1">
        <f t="array" aca="1" ref="D35" ca="1">_FV(C35,"Ticker symbol",TRUE)</f>
        <v>SMCI</v>
      </c>
      <c r="E35" s="2" t="str" cm="1">
        <f t="array" aca="1" ref="E35" ca="1">_FV(C35,"Industry")</f>
        <v>Computers, Phones &amp; Household Electronics</v>
      </c>
      <c r="F35" s="6" cm="1">
        <f t="array" aca="1" ref="F35" ca="1">_FV(C35,"Price")</f>
        <v>31.609100000000002</v>
      </c>
      <c r="G35" s="7" cm="1">
        <f t="array" aca="1" ref="G35" ca="1">_FV(C35,"Market cap",TRUE)</f>
        <v>18509188963</v>
      </c>
      <c r="H35" s="8">
        <v>3765.6289999999999</v>
      </c>
      <c r="I35" s="8">
        <v>18164.893</v>
      </c>
      <c r="J35" s="8">
        <v>285.16300000000001</v>
      </c>
      <c r="K35" s="8">
        <v>639.99800000000005</v>
      </c>
      <c r="M35" s="23">
        <f>+I35/K35</f>
        <v>28.382734008543775</v>
      </c>
      <c r="N35" s="15">
        <v>0.37</v>
      </c>
      <c r="O35" s="15">
        <v>0.08</v>
      </c>
      <c r="P35" s="15">
        <v>0.04</v>
      </c>
      <c r="Q35" s="15">
        <v>-0.08</v>
      </c>
      <c r="R35" s="6" cm="1">
        <f t="array" aca="1" ref="R35" ca="1">_FV(C35,"52 week low",TRUE)</f>
        <v>17.25</v>
      </c>
      <c r="S35" s="6" cm="1">
        <f t="array" aca="1" ref="S35" ca="1">_FV(C35,"52 week high",TRUE)</f>
        <v>122.9</v>
      </c>
      <c r="T35" s="3">
        <f t="shared" ref="T35:T37" ca="1" si="2">F35/((S35+R35)/2)-1</f>
        <v>-0.54892472351052446</v>
      </c>
    </row>
    <row r="36" spans="2:23" ht="14.4" x14ac:dyDescent="0.3">
      <c r="B36" s="1" t="str" cm="1">
        <f t="array" aca="1" ref="B36" ca="1">_FV(C36,"Official name",TRUE)</f>
        <v>PERION NETWORK LTD</v>
      </c>
      <c r="C36" s="39" t="e" vm="125">
        <v>#VALUE!</v>
      </c>
      <c r="D36" s="5" t="str" cm="1">
        <f t="array" aca="1" ref="D36" ca="1">_FV(C36,"Ticker symbol",TRUE)</f>
        <v>PERI</v>
      </c>
      <c r="E36" s="2" t="str" cm="1">
        <f t="array" aca="1" ref="E36" ca="1">_FV(C36,"Industry")</f>
        <v>Software &amp; IT Services</v>
      </c>
      <c r="F36" s="6" cm="1">
        <f t="array" aca="1" ref="F36" ca="1">_FV(C36,"Price")</f>
        <v>8.9</v>
      </c>
      <c r="G36" s="7" cm="1">
        <f t="array" aca="1" ref="G36" ca="1">_FV(C36,"Market cap",TRUE)</f>
        <v>430956868</v>
      </c>
      <c r="H36" s="8">
        <v>517.27499999999998</v>
      </c>
      <c r="I36" s="8">
        <v>0.53800000000000003</v>
      </c>
      <c r="J36" s="8">
        <v>99</v>
      </c>
      <c r="K36" s="8">
        <v>117</v>
      </c>
      <c r="L36" s="40" t="s">
        <v>101</v>
      </c>
      <c r="M36" s="23">
        <f>+I36/K36</f>
        <v>4.5982905982905982E-3</v>
      </c>
      <c r="N36" s="15">
        <v>0.16</v>
      </c>
      <c r="O36" s="15">
        <v>0.1</v>
      </c>
      <c r="R36" s="6" cm="1">
        <f t="array" aca="1" ref="R36" ca="1">_FV(C36,"52 week low",TRUE)</f>
        <v>7.47</v>
      </c>
      <c r="S36" s="6" cm="1">
        <f t="array" aca="1" ref="S36" ca="1">_FV(C36,"52 week high",TRUE)</f>
        <v>31.375</v>
      </c>
      <c r="T36" s="3">
        <f t="shared" ca="1" si="2"/>
        <v>-0.54176856738318957</v>
      </c>
      <c r="U36" s="39" t="s">
        <v>95</v>
      </c>
      <c r="V36" s="30">
        <v>45618</v>
      </c>
      <c r="W36" s="39" t="s">
        <v>109</v>
      </c>
    </row>
    <row r="37" spans="2:23" x14ac:dyDescent="0.25">
      <c r="B37" s="2" t="str" cm="1">
        <f t="array" aca="1" ref="B37" ca="1">_FV(C37,"Official name",TRUE)</f>
        <v>HUBSPOT, INC.</v>
      </c>
      <c r="C37" s="41" t="e" vm="126">
        <v>#VALUE!</v>
      </c>
      <c r="D37" s="5" t="str" cm="1">
        <f t="array" aca="1" ref="D37" ca="1">_FV(C37,"Ticker symbol",TRUE)</f>
        <v>HUBS</v>
      </c>
      <c r="E37" s="2" t="str" cm="1">
        <f t="array" aca="1" ref="E37" ca="1">_FV(C37,"Industry")</f>
        <v>Software &amp; IT Services</v>
      </c>
      <c r="F37" s="6" cm="1">
        <f t="array" aca="1" ref="F37" ca="1">_FV(C37,"Price")</f>
        <v>720.96500000000003</v>
      </c>
      <c r="G37" s="7" cm="1">
        <f t="array" aca="1" ref="G37" ca="1">_FV(C37,"Market cap",TRUE)</f>
        <v>36361580000</v>
      </c>
      <c r="R37" s="6" cm="1">
        <f t="array" aca="1" ref="R37" ca="1">_FV(C37,"52 week low",TRUE)</f>
        <v>434.84</v>
      </c>
      <c r="S37" s="6" cm="1">
        <f t="array" aca="1" ref="S37" ca="1">_FV(C37,"52 week high",TRUE)</f>
        <v>762.46510000000001</v>
      </c>
      <c r="T37" s="3">
        <f t="shared" ca="1" si="2"/>
        <v>0.20431291907133775</v>
      </c>
    </row>
    <row r="38" spans="2:23" x14ac:dyDescent="0.25">
      <c r="B38" s="49" t="str" cm="1">
        <f t="array" aca="1" ref="B38" ca="1">_FV(C38,"Official name",TRUE)</f>
        <v>UDEMY, INC.</v>
      </c>
      <c r="C38" s="49" t="e" vm="127">
        <v>#VALUE!</v>
      </c>
      <c r="D38" s="50" t="str" cm="1">
        <f t="array" aca="1" ref="D38" ca="1">_FV(C38,"Ticker symbol",TRUE)</f>
        <v>UDMY</v>
      </c>
      <c r="E38" s="49" t="str" cm="1">
        <f t="array" aca="1" ref="E38" ca="1">_FV(C38,"Industry")</f>
        <v>Software &amp; IT Services</v>
      </c>
      <c r="F38" s="51" cm="1">
        <f t="array" aca="1" ref="F38" ca="1">_FV(C38,"Price")</f>
        <v>8.5749999999999993</v>
      </c>
      <c r="G38" s="52" cm="1">
        <f t="array" aca="1" ref="G38" ca="1">_FV(C38,"Market cap",TRUE)</f>
        <v>1251104505</v>
      </c>
      <c r="H38" s="8">
        <v>438</v>
      </c>
      <c r="I38" s="8">
        <v>777</v>
      </c>
      <c r="J38" s="8">
        <v>-153</v>
      </c>
      <c r="K38" s="8">
        <v>-107</v>
      </c>
      <c r="L38" s="8" t="s">
        <v>101</v>
      </c>
      <c r="M38" s="23">
        <f>+I38/K38</f>
        <v>-7.2616822429906538</v>
      </c>
      <c r="P38" s="15">
        <v>0.16</v>
      </c>
      <c r="R38" s="51" cm="1">
        <f t="array" aca="1" ref="R38" ca="1">_FV(C38,"52 week low",TRUE)</f>
        <v>6.67</v>
      </c>
      <c r="S38" s="51" cm="1">
        <f t="array" aca="1" ref="S38" ca="1">_FV(C38,"52 week high",TRUE)</f>
        <v>14.74</v>
      </c>
      <c r="T38" s="3">
        <f ca="1">F38/((S38+R38)/2)-1</f>
        <v>-0.19897244278374604</v>
      </c>
      <c r="U38" s="2" t="s">
        <v>95</v>
      </c>
      <c r="V38" s="30">
        <v>45624</v>
      </c>
      <c r="W38" s="2" t="s">
        <v>113</v>
      </c>
    </row>
    <row r="39" spans="2:23" ht="14.4" x14ac:dyDescent="0.3">
      <c r="B39" s="1" t="str" cm="1">
        <f t="array" aca="1" ref="B39" ca="1">_FV(C39,"Official name",TRUE)</f>
        <v>PINTEREST, INC.</v>
      </c>
      <c r="C39" s="55" t="e" vm="128">
        <v>#VALUE!</v>
      </c>
      <c r="D39" s="5" t="str" cm="1">
        <f t="array" aca="1" ref="D39" ca="1">_FV(C39,"Ticker symbol",TRUE)</f>
        <v>PINS</v>
      </c>
      <c r="E39" s="2" t="str" cm="1">
        <f t="array" aca="1" ref="E39" ca="1">_FV(C39,"Industry")</f>
        <v>Software &amp; IT Services</v>
      </c>
      <c r="F39" s="6" cm="1">
        <f t="array" aca="1" ref="F39" ca="1">_FV(C39,"Price")</f>
        <v>30.57</v>
      </c>
      <c r="G39" s="7" cm="1">
        <f t="array" aca="1" ref="G39" ca="1">_FV(C39,"Market cap",TRUE)</f>
        <v>20720830000</v>
      </c>
      <c r="H39" s="8">
        <v>2443</v>
      </c>
      <c r="I39" s="8">
        <v>18052</v>
      </c>
      <c r="J39" s="8">
        <v>-96</v>
      </c>
      <c r="K39" s="8">
        <v>-36</v>
      </c>
      <c r="L39" s="57" t="s">
        <v>101</v>
      </c>
      <c r="M39" s="23">
        <f>+I39/K39</f>
        <v>-501.44444444444446</v>
      </c>
      <c r="N39" s="15">
        <v>0.09</v>
      </c>
      <c r="R39" s="6" cm="1">
        <f t="array" aca="1" ref="R39" ca="1">_FV(C39,"52 week low",TRUE)</f>
        <v>27</v>
      </c>
      <c r="S39" s="6" cm="1">
        <f t="array" aca="1" ref="S39" ca="1">_FV(C39,"52 week high",TRUE)</f>
        <v>45.185000000000002</v>
      </c>
      <c r="T39" s="3">
        <f t="shared" ref="T39" ca="1" si="3">F39/((S39+R39)/2)-1</f>
        <v>-0.15300962803906626</v>
      </c>
      <c r="U39" s="55" t="s">
        <v>95</v>
      </c>
      <c r="V39" s="30">
        <v>45629</v>
      </c>
      <c r="W39" s="55" t="s">
        <v>116</v>
      </c>
    </row>
    <row r="40" spans="2:23" ht="14.4" x14ac:dyDescent="0.3">
      <c r="B40" s="1" t="str" cm="1">
        <f t="array" aca="1" ref="B40" ca="1">_FV(C40,"Official name",TRUE)</f>
        <v>BLEND LABS, INC.</v>
      </c>
      <c r="C40" s="55" t="e" vm="129">
        <v>#VALUE!</v>
      </c>
      <c r="D40" s="5" t="str" cm="1">
        <f t="array" aca="1" ref="D40" ca="1">_FV(C40,"Ticker symbol",TRUE)</f>
        <v>BLND</v>
      </c>
      <c r="E40" s="2" t="str" cm="1">
        <f t="array" aca="1" ref="E40" ca="1">_FV(C40,"Industry")</f>
        <v>Software &amp; IT Services</v>
      </c>
      <c r="F40" s="6" cm="1">
        <f t="array" aca="1" ref="F40" ca="1">_FV(C40,"Price")</f>
        <v>3.62</v>
      </c>
      <c r="G40" s="7" cm="1">
        <f t="array" aca="1" ref="G40" ca="1">_FV(C40,"Market cap",TRUE)</f>
        <v>859925000</v>
      </c>
      <c r="H40" s="8">
        <v>116.785</v>
      </c>
      <c r="I40" s="8">
        <v>1244.7629999999999</v>
      </c>
      <c r="J40" s="8">
        <v>-763.8</v>
      </c>
      <c r="K40" s="8">
        <v>-179.87899999999999</v>
      </c>
      <c r="L40" s="58" t="s">
        <v>101</v>
      </c>
      <c r="M40" s="23">
        <f>+I40/K40</f>
        <v>-6.920001778973643</v>
      </c>
      <c r="N40" s="15">
        <v>-0.33</v>
      </c>
      <c r="R40" s="6" cm="1">
        <f t="array" aca="1" ref="R40" ca="1">_FV(C40,"52 week low",TRUE)</f>
        <v>2.08</v>
      </c>
      <c r="S40" s="6" cm="1">
        <f t="array" aca="1" ref="S40" ca="1">_FV(C40,"52 week high",TRUE)</f>
        <v>5.5250000000000004</v>
      </c>
      <c r="T40" s="3">
        <f t="shared" ref="T40" ca="1" si="4">F40/((S40+R40)/2)-1</f>
        <v>-4.799474030243267E-2</v>
      </c>
      <c r="U40" s="59" t="s">
        <v>95</v>
      </c>
      <c r="V40" s="30">
        <v>45629</v>
      </c>
      <c r="W40" s="59" t="s">
        <v>117</v>
      </c>
    </row>
    <row r="41" spans="2:23" x14ac:dyDescent="0.25">
      <c r="B41" s="2" t="str" cm="1">
        <f t="array" aca="1" ref="B41" ca="1">_FV(C41,"Official name",TRUE)</f>
        <v>SNOWFLAKE INC.</v>
      </c>
      <c r="C41" s="55" t="e" vm="130">
        <v>#VALUE!</v>
      </c>
      <c r="D41" s="5" t="str" cm="1">
        <f t="array" aca="1" ref="D41" ca="1">_FV(C41,"Ticker symbol",TRUE)</f>
        <v>SNOW</v>
      </c>
      <c r="E41" s="2" t="str" cm="1">
        <f t="array" aca="1" ref="E41" ca="1">_FV(C41,"Industry")</f>
        <v>Software &amp; IT Services</v>
      </c>
      <c r="F41" s="6" cm="1">
        <f t="array" aca="1" ref="F41" ca="1">_FV(C41,"Price")</f>
        <v>168.75</v>
      </c>
      <c r="G41" s="7" cm="1">
        <f t="array" aca="1" ref="G41" ca="1">_FV(C41,"Market cap",TRUE)</f>
        <v>53628050000</v>
      </c>
      <c r="R41" s="6" cm="1">
        <f t="array" aca="1" ref="R41" ca="1">_FV(C41,"52 week low",TRUE)</f>
        <v>107.13</v>
      </c>
      <c r="S41" s="6" cm="1">
        <f t="array" aca="1" ref="S41" ca="1">_FV(C41,"52 week high",TRUE)</f>
        <v>237.72</v>
      </c>
      <c r="T41" s="3">
        <f t="shared" ref="T41" ca="1" si="5">F41/((S41+R41)/2)-1</f>
        <v>-2.1313614615050103E-2</v>
      </c>
    </row>
    <row r="42" spans="2:23" x14ac:dyDescent="0.25">
      <c r="B42" s="2" t="str" cm="1">
        <f t="array" aca="1" ref="B42" ca="1">_FV(C42,"Official name",TRUE)</f>
        <v>TTEC Holdings, Inc.</v>
      </c>
      <c r="C42" s="55" t="e" vm="131">
        <v>#VALUE!</v>
      </c>
      <c r="D42" s="5" t="str" cm="1">
        <f t="array" aca="1" ref="D42" ca="1">_FV(C42,"Ticker symbol",TRUE)</f>
        <v>TTEC</v>
      </c>
      <c r="E42" s="2" t="str" cm="1">
        <f t="array" aca="1" ref="E42" ca="1">_FV(C42,"Industry")</f>
        <v>Software &amp; IT Services</v>
      </c>
      <c r="F42" s="6" cm="1">
        <f t="array" aca="1" ref="F42" ca="1">_FV(C42,"Price")</f>
        <v>3.9824999999999999</v>
      </c>
      <c r="G42" s="7" cm="1">
        <f t="array" aca="1" ref="G42" ca="1">_FV(C42,"Market cap",TRUE)</f>
        <v>190080344</v>
      </c>
      <c r="R42" s="6" cm="1">
        <f t="array" aca="1" ref="R42" ca="1">_FV(C42,"52 week low",TRUE)</f>
        <v>3.67</v>
      </c>
      <c r="S42" s="6" cm="1">
        <f t="array" aca="1" ref="S42" ca="1">_FV(C42,"52 week high",TRUE)</f>
        <v>22.66</v>
      </c>
      <c r="T42" s="3">
        <f t="shared" ref="T42" ca="1" si="6">F42/((S42+R42)/2)-1</f>
        <v>-0.69749335358906195</v>
      </c>
    </row>
    <row r="43" spans="2:23" x14ac:dyDescent="0.25">
      <c r="B43" s="2" t="str" cm="1">
        <f t="array" aca="1" ref="B43" ca="1">_FV(C43,"Official name",TRUE)</f>
        <v>HEWLETT PACKARD ENTERPRISE COMPANY</v>
      </c>
      <c r="C43" s="61" t="e" vm="132">
        <v>#VALUE!</v>
      </c>
      <c r="D43" s="5" t="str" cm="1">
        <f t="array" aca="1" ref="D43" ca="1">_FV(C43,"Ticker symbol",TRUE)</f>
        <v>HPE</v>
      </c>
      <c r="E43" s="2" t="str" cm="1">
        <f t="array" aca="1" ref="E43" ca="1">_FV(C43,"Industry")</f>
        <v>Computers, Phones &amp; Household Electronics</v>
      </c>
      <c r="F43" s="6" cm="1">
        <f t="array" aca="1" ref="F43" ca="1">_FV(C43,"Price")</f>
        <v>23.375</v>
      </c>
      <c r="G43" s="7" cm="1">
        <f t="array" aca="1" ref="G43" ca="1">_FV(C43,"Market cap",TRUE)</f>
        <v>29042570000</v>
      </c>
      <c r="R43" s="6" cm="1">
        <f t="array" aca="1" ref="R43" ca="1">_FV(C43,"52 week low",TRUE)</f>
        <v>14.465</v>
      </c>
      <c r="S43" s="6" cm="1">
        <f t="array" aca="1" ref="S43" ca="1">_FV(C43,"52 week high",TRUE)</f>
        <v>24.24</v>
      </c>
      <c r="T43" s="3">
        <f t="shared" ref="T43" ca="1" si="7">F43/((S43+R43)/2)-1</f>
        <v>0.20785428239245585</v>
      </c>
    </row>
  </sheetData>
  <conditionalFormatting sqref="T3:T1048576">
    <cfRule type="cellIs" dxfId="19" priority="1" operator="greaterThan">
      <formula>0</formula>
    </cfRule>
    <cfRule type="cellIs" dxfId="18" priority="2" operator="lessThan">
      <formula>0</formula>
    </cfRule>
    <cfRule type="cellIs" dxfId="17" priority="3" operator="greaterThan">
      <formula>0</formula>
    </cfRule>
    <cfRule type="cellIs" dxfId="16" priority="4" operator="lessThan">
      <formula>0</formula>
    </cfRule>
  </conditionalFormatting>
  <hyperlinks>
    <hyperlink ref="B21" r:id="rId1" xr:uid="{697704F2-D011-4C12-A2D3-396210252363}"/>
    <hyperlink ref="A1" location="'By sector'!A1" display="Main" xr:uid="{467251EC-A5CC-4C54-B632-FAC3F3A41D19}"/>
    <hyperlink ref="B24" r:id="rId2" display="TXN Texas Instruments Incorporated - model.xlsx" xr:uid="{F7C83F2F-1F02-4099-8394-C2661D54BF5D}"/>
    <hyperlink ref="B4" r:id="rId3" display="C:\Users\franc\OneDrive\Dokumenty\Models stocks\BABA Alibaba Group Holding Limited - model.xlsx" xr:uid="{4470B924-94A6-438E-A8A3-199067F80C55}"/>
    <hyperlink ref="B10" r:id="rId4" display="C:\Users\franc\OneDrive\Dokumenty\Models stocks\AAPL Apple inc. - model.xlsx" xr:uid="{5A1BEEFF-CE35-473C-8021-A1E5E57A0A14}"/>
    <hyperlink ref="B7" r:id="rId5" display="C:\Users\user\OneDrive\Dokumenty\AMZN Amazon Inc - model.xlsx" xr:uid="{BDAB8D7A-8C93-48FC-BEBF-63C15603109C}"/>
    <hyperlink ref="B12" r:id="rId6" xr:uid="{15E872BB-9460-4FC1-B296-08E61D8BF629}"/>
    <hyperlink ref="B13" r:id="rId7" display="C:\Users\franc\OneDrive\Dokumenty\Models stocks\GPRO - GoPro inc - model.xlsx" xr:uid="{FC2DD75E-4FF3-4F2A-9D41-9AE2609D5E14}"/>
    <hyperlink ref="B23" r:id="rId8" display="C:\Users\franc\OneDrive\Dokumenty\Models stocks\TSLA Tesla - model (1).xlsx" xr:uid="{C561C871-C193-4A67-B206-7EDB52FACE55}"/>
    <hyperlink ref="B3" r:id="rId9" display="C:\Users\franc\OneDrive\Dokumenty\Models stocks\ABNB AirBNB - model.xlsx" xr:uid="{A7A8CE7C-73CE-4EC8-AE84-73F7D7339A5E}"/>
    <hyperlink ref="B20" r:id="rId10" display="C:\Users\franc\OneDrive\Dokumenty\Models stocks\NVDA Nvidia Corporation - model.xlsx" xr:uid="{8686C7FE-8FE2-4554-A847-F6D5D75B41F2}"/>
    <hyperlink ref="B27" r:id="rId11" display="C:\Users\franc\OneDrive\Dokumenty\Models stocks\GRND - model.xlsx" xr:uid="{DE71EF7C-12BB-43D2-803C-159674040D84}"/>
    <hyperlink ref="B30" r:id="rId12" display="C:\Users\franc\OneDrive\Dokumenty\Models stocks\CHGG Chegg inc - model.xlsx" xr:uid="{C5D9C40F-DA19-4B79-A732-B5407CA73BB5}"/>
    <hyperlink ref="B35" r:id="rId13" display="C:\Users\franc\OneDrive\Dokumenty\Models stocks\SMCI Super Micro Computer inc - model.xlsx" xr:uid="{85DCAC71-7D6C-41EA-96D7-67CEEC6BF7A9}"/>
    <hyperlink ref="B36" r:id="rId14" display="C:\Users\franc\OneDrive\Dokumenty\Models stocks\PERI Perion Network ltd - model.xlsx" xr:uid="{5048F0FD-21B1-4C8F-8313-39895F1F8E36}"/>
    <hyperlink ref="B32" r:id="rId15" display="C:\Users\franc\OneDrive\Dokumenty\Models stocks\TOST Toast inc - model.xlsx" xr:uid="{C6493826-679F-4D5C-99B5-95DF370BB6F7}"/>
    <hyperlink ref="B6" r:id="rId16" display="C:\Users\franc\OneDrive\Dokumenty\Models stocks\GOOG Alphabet inc. - model.xlsx" xr:uid="{930DFC7E-2B9F-4AB6-B1E2-2418EF1B8B3B}"/>
    <hyperlink ref="B39" r:id="rId17" display="C:\Users\franc\OneDrive\Dokumenty\Models stocks\PINS Pinterest - model.xlsx" xr:uid="{2AF34302-9994-466C-9751-611EC3451004}"/>
    <hyperlink ref="B40" r:id="rId18" display="C:\Users\franc\OneDrive\Dokumenty\Models stocks\BLND Blend Labs inc - model.xlsx" xr:uid="{68A50448-4CA6-4CE8-AAB5-9E12DA3F9535}"/>
  </hyperlinks>
  <pageMargins left="0.7" right="0.7" top="0.75" bottom="0.75" header="0.3" footer="0.3"/>
  <legacyDrawing r:id="rId19"/>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9E52B-6648-4E80-BD39-E9D325C9E28E}">
  <sheetPr codeName="Sheet8"/>
  <dimension ref="A1:V30"/>
  <sheetViews>
    <sheetView workbookViewId="0">
      <pane xSplit="2" ySplit="2" topLeftCell="C3" activePane="bottomRight" state="frozen"/>
      <selection activeCell="B31" sqref="B31"/>
      <selection pane="topRight" activeCell="B31" sqref="B31"/>
      <selection pane="bottomLeft" activeCell="B31" sqref="B31"/>
      <selection pane="bottomRight" activeCell="B19" sqref="B19"/>
    </sheetView>
  </sheetViews>
  <sheetFormatPr defaultRowHeight="13.2" x14ac:dyDescent="0.25"/>
  <cols>
    <col min="1" max="1" width="4.88671875" style="2" bestFit="1" customWidth="1"/>
    <col min="2" max="2" width="20.5546875" style="2" customWidth="1"/>
    <col min="3" max="3" width="6.44140625" style="2" customWidth="1"/>
    <col min="4" max="4" width="6.33203125" style="2" bestFit="1" customWidth="1"/>
    <col min="5" max="5" width="15.109375" style="2" customWidth="1"/>
    <col min="6" max="6" width="9.5546875" style="2" bestFit="1" customWidth="1"/>
    <col min="7" max="7" width="9.109375" style="2" bestFit="1" customWidth="1"/>
    <col min="8" max="8" width="9" style="2" bestFit="1" customWidth="1"/>
    <col min="9" max="9" width="6.5546875" style="2" bestFit="1" customWidth="1"/>
    <col min="10" max="10" width="6.77734375" style="8" bestFit="1" customWidth="1"/>
    <col min="11" max="11" width="6.5546875" style="8" bestFit="1" customWidth="1"/>
    <col min="12" max="12" width="5.21875" style="23" bestFit="1" customWidth="1"/>
    <col min="13" max="14" width="4.6640625" style="15" bestFit="1" customWidth="1"/>
    <col min="15" max="15" width="3.77734375" style="15" bestFit="1" customWidth="1"/>
    <col min="16" max="16" width="5.33203125" style="15" bestFit="1" customWidth="1"/>
    <col min="17" max="18" width="9.5546875" style="2" bestFit="1" customWidth="1"/>
    <col min="19" max="19" width="11.77734375" style="3" bestFit="1" customWidth="1"/>
    <col min="20" max="20" width="7" style="2" bestFit="1" customWidth="1"/>
    <col min="21" max="21" width="10.109375" style="30" bestFit="1" customWidth="1"/>
    <col min="22" max="16384" width="8.88671875" style="2"/>
  </cols>
  <sheetData>
    <row r="1" spans="1:22" x14ac:dyDescent="0.25">
      <c r="A1" s="9" t="s">
        <v>33</v>
      </c>
      <c r="S1" s="2"/>
    </row>
    <row r="2" spans="1:22" x14ac:dyDescent="0.25">
      <c r="B2" s="10" t="s">
        <v>0</v>
      </c>
      <c r="C2" s="11" t="s">
        <v>27</v>
      </c>
      <c r="D2" s="11" t="s">
        <v>11</v>
      </c>
      <c r="E2" s="11" t="s">
        <v>18</v>
      </c>
      <c r="F2" s="11" t="s">
        <v>1</v>
      </c>
      <c r="G2" s="12" t="s">
        <v>2</v>
      </c>
      <c r="H2" s="11" t="s">
        <v>3</v>
      </c>
      <c r="I2" s="11" t="s">
        <v>4</v>
      </c>
      <c r="J2" s="12" t="s">
        <v>6</v>
      </c>
      <c r="K2" s="12" t="s">
        <v>7</v>
      </c>
      <c r="L2" s="24" t="s">
        <v>81</v>
      </c>
      <c r="M2" s="16" t="s">
        <v>103</v>
      </c>
      <c r="N2" s="16" t="s">
        <v>68</v>
      </c>
      <c r="O2" s="16" t="s">
        <v>69</v>
      </c>
      <c r="P2" s="16" t="s">
        <v>70</v>
      </c>
      <c r="Q2" s="11" t="s">
        <v>49</v>
      </c>
      <c r="R2" s="11" t="s">
        <v>48</v>
      </c>
      <c r="S2" s="11" t="s">
        <v>55</v>
      </c>
      <c r="T2" s="11" t="s">
        <v>91</v>
      </c>
      <c r="U2" s="31" t="s">
        <v>94</v>
      </c>
      <c r="V2" s="11" t="s">
        <v>77</v>
      </c>
    </row>
    <row r="3" spans="1:22" x14ac:dyDescent="0.25">
      <c r="B3" s="4" t="s">
        <v>31</v>
      </c>
      <c r="C3" s="2" t="e" vm="133">
        <v>#VALUE!</v>
      </c>
      <c r="D3" s="5" t="str" cm="1">
        <f t="array" aca="1" ref="D3" ca="1">_FV(C3,"Ticker symbol",TRUE)</f>
        <v>V</v>
      </c>
      <c r="E3" s="2" t="str" cm="1">
        <f t="array" aca="1" ref="E3" ca="1">+_FV(C3,"Industry")</f>
        <v>Software &amp; IT Services</v>
      </c>
      <c r="F3" s="6" cm="1">
        <f t="array" aca="1" ref="F3" ca="1">_FV(C3,"Price")</f>
        <v>316.91500000000002</v>
      </c>
      <c r="G3" s="7" cm="1">
        <f t="array" aca="1" ref="G3" ca="1">_FV(C3,"Market cap",TRUE)</f>
        <v>603429800000</v>
      </c>
      <c r="Q3" s="6" cm="1">
        <f t="array" aca="1" ref="Q3" ca="1">_FV(C3,"52 week low",TRUE)</f>
        <v>252.7</v>
      </c>
      <c r="R3" s="6" cm="1">
        <f t="array" aca="1" ref="R3" ca="1">_FV(C3,"52 week high",TRUE)</f>
        <v>321.61500000000001</v>
      </c>
      <c r="S3" s="3">
        <f t="shared" ref="S3:S16" ca="1" si="0">F3/((R3+Q3)/2)-1</f>
        <v>0.10362780007487182</v>
      </c>
      <c r="T3" s="35"/>
      <c r="U3" s="38"/>
      <c r="V3" s="35"/>
    </row>
    <row r="4" spans="1:22" x14ac:dyDescent="0.25">
      <c r="B4" s="4" t="s">
        <v>61</v>
      </c>
      <c r="C4" s="2" t="s">
        <v>60</v>
      </c>
      <c r="D4" s="5" t="s">
        <v>60</v>
      </c>
      <c r="E4" s="2" t="s">
        <v>62</v>
      </c>
      <c r="F4" s="17">
        <v>40</v>
      </c>
      <c r="G4" s="8" t="s">
        <v>63</v>
      </c>
      <c r="H4" s="2" t="s">
        <v>64</v>
      </c>
      <c r="I4" s="2" t="s">
        <v>65</v>
      </c>
      <c r="J4" s="8" t="s">
        <v>66</v>
      </c>
      <c r="K4" s="8" t="s">
        <v>67</v>
      </c>
      <c r="L4" s="23">
        <f>39/3</f>
        <v>13</v>
      </c>
      <c r="M4" s="15">
        <v>0.28000000000000003</v>
      </c>
      <c r="N4" s="15">
        <v>0.1</v>
      </c>
      <c r="O4" s="15">
        <v>0</v>
      </c>
      <c r="P4" s="15">
        <v>-0.16</v>
      </c>
      <c r="Q4" s="17">
        <v>36</v>
      </c>
      <c r="R4" s="17">
        <v>72</v>
      </c>
      <c r="S4" s="3">
        <f t="shared" si="0"/>
        <v>-0.2592592592592593</v>
      </c>
      <c r="T4" s="35" t="s">
        <v>95</v>
      </c>
    </row>
    <row r="5" spans="1:22" x14ac:dyDescent="0.25">
      <c r="B5" s="2" t="str" cm="1">
        <f t="array" aca="1" ref="B5" ca="1">_FV(C5,"Official name",TRUE)</f>
        <v>MASTERCARD INCORPORATED.</v>
      </c>
      <c r="C5" s="2" t="e" vm="134">
        <v>#VALUE!</v>
      </c>
      <c r="D5" s="5" t="str" cm="1">
        <f t="array" aca="1" ref="D5" ca="1">_FV(C5,"Ticker symbol",TRUE)</f>
        <v>MA</v>
      </c>
      <c r="E5" s="2" t="str" cm="1">
        <f t="array" aca="1" ref="E5" ca="1">+_FV(C5,"Industry")</f>
        <v>Software &amp; IT Services</v>
      </c>
      <c r="F5" s="6" cm="1">
        <f t="array" aca="1" ref="F5" ca="1">_FV(C5,"Price")</f>
        <v>521.73580000000004</v>
      </c>
      <c r="G5" s="7" cm="1">
        <f t="array" aca="1" ref="G5" ca="1">_FV(C5,"Market cap",TRUE)</f>
        <v>463201800000</v>
      </c>
      <c r="Q5" s="6" cm="1">
        <f t="array" aca="1" ref="Q5" ca="1">_FV(C5,"52 week low",TRUE)</f>
        <v>425.48</v>
      </c>
      <c r="R5" s="6" cm="1">
        <f t="array" aca="1" ref="R5" ca="1">_FV(C5,"52 week high",TRUE)</f>
        <v>537.70000000000005</v>
      </c>
      <c r="S5" s="3">
        <f t="shared" ca="1" si="0"/>
        <v>8.3360950185842775E-2</v>
      </c>
    </row>
    <row r="6" spans="1:22" x14ac:dyDescent="0.25">
      <c r="B6" s="2" t="str" cm="1">
        <f t="array" aca="1" ref="B6" ca="1">_FV(C6,"Official name",TRUE)</f>
        <v>FISERV, INC.</v>
      </c>
      <c r="C6" s="2" t="e" vm="135">
        <v>#VALUE!</v>
      </c>
      <c r="D6" s="5" t="str" cm="1">
        <f t="array" aca="1" ref="D6" ca="1">_FV(C6,"Ticker symbol",TRUE)</f>
        <v>FI</v>
      </c>
      <c r="E6" s="2" t="str" cm="1">
        <f t="array" aca="1" ref="E6" ca="1">+_FV(C6,"Industry")</f>
        <v>Professional &amp; Commercial Services</v>
      </c>
      <c r="F6" s="6" cm="1">
        <f t="array" aca="1" ref="F6" ca="1">_FV(C6,"Price")</f>
        <v>205.89500000000001</v>
      </c>
      <c r="G6" s="7" cm="1">
        <f t="array" aca="1" ref="G6" ca="1">_FV(C6,"Market cap",TRUE)</f>
        <v>114073900000</v>
      </c>
      <c r="Q6" s="6" cm="1">
        <f t="array" aca="1" ref="Q6" ca="1">_FV(C6,"52 week low",TRUE)</f>
        <v>135.97</v>
      </c>
      <c r="R6" s="6" cm="1">
        <f t="array" aca="1" ref="R6" ca="1">_FV(C6,"52 week high",TRUE)</f>
        <v>223.23</v>
      </c>
      <c r="S6" s="3">
        <f t="shared" ca="1" si="0"/>
        <v>0.14640868596881962</v>
      </c>
    </row>
    <row r="7" spans="1:22" x14ac:dyDescent="0.25">
      <c r="B7" s="2" t="str" cm="1">
        <f t="array" aca="1" ref="B7" ca="1">_FV(C7,"Official name",TRUE)</f>
        <v>PAYPAL HOLDINGS, INC.</v>
      </c>
      <c r="C7" s="2" t="e" vm="136">
        <v>#VALUE!</v>
      </c>
      <c r="D7" s="5" t="str" cm="1">
        <f t="array" aca="1" ref="D7" ca="1">_FV(C7,"Ticker symbol",TRUE)</f>
        <v>PYPL</v>
      </c>
      <c r="E7" s="2" t="str" cm="1">
        <f t="array" aca="1" ref="E7" ca="1">+_FV(C7,"Industry")</f>
        <v>Professional &amp; Commercial Services</v>
      </c>
      <c r="F7" s="6" cm="1">
        <f t="array" aca="1" ref="F7" ca="1">_FV(C7,"Price")</f>
        <v>89.385000000000005</v>
      </c>
      <c r="G7" s="7" cm="1">
        <f t="array" aca="1" ref="G7" ca="1">_FV(C7,"Market cap",TRUE)</f>
        <v>89611948515</v>
      </c>
      <c r="Q7" s="6" cm="1">
        <f t="array" aca="1" ref="Q7" ca="1">_FV(C7,"52 week low",TRUE)</f>
        <v>55.77</v>
      </c>
      <c r="R7" s="6" cm="1">
        <f t="array" aca="1" ref="R7" ca="1">_FV(C7,"52 week high",TRUE)</f>
        <v>93.66</v>
      </c>
      <c r="S7" s="3">
        <f t="shared" ca="1" si="0"/>
        <v>0.19634611523790402</v>
      </c>
    </row>
    <row r="8" spans="1:22" x14ac:dyDescent="0.25">
      <c r="B8" s="2" t="str" cm="1">
        <f t="array" aca="1" ref="B8" ca="1">_FV(C8,"Official name",TRUE)</f>
        <v>BLOCK, INC.</v>
      </c>
      <c r="C8" s="2" t="e" vm="137">
        <v>#VALUE!</v>
      </c>
      <c r="D8" s="5" t="str" cm="1">
        <f t="array" aca="1" ref="D8" ca="1">_FV(C8,"Ticker symbol",TRUE)</f>
        <v>SQ</v>
      </c>
      <c r="E8" s="2" t="str" cm="1">
        <f t="array" aca="1" ref="E8" ca="1">+_FV(C8,"Industry")</f>
        <v>Professional &amp; Commercial Services</v>
      </c>
      <c r="F8" s="6" cm="1">
        <f t="array" aca="1" ref="F8" ca="1">_FV(C8,"Price")</f>
        <v>86.7</v>
      </c>
      <c r="G8" s="7" cm="1">
        <f t="array" aca="1" ref="G8" ca="1">_FV(C8,"Market cap",TRUE)</f>
        <v>51159450000</v>
      </c>
      <c r="Q8" s="6" cm="1">
        <f t="array" aca="1" ref="Q8" ca="1">_FV(C8,"52 week low",TRUE)</f>
        <v>55</v>
      </c>
      <c r="R8" s="6" cm="1">
        <f t="array" aca="1" ref="R8" ca="1">_FV(C8,"52 week high",TRUE)</f>
        <v>99.26</v>
      </c>
      <c r="S8" s="3">
        <f t="shared" ca="1" si="0"/>
        <v>0.12407623492804376</v>
      </c>
    </row>
    <row r="9" spans="1:22" x14ac:dyDescent="0.25">
      <c r="B9" s="2" t="str" cm="1">
        <f t="array" aca="1" ref="B9" ca="1">_FV(C9,"Official name",TRUE)</f>
        <v>Adyen NV</v>
      </c>
      <c r="C9" s="2" t="e" vm="138">
        <v>#VALUE!</v>
      </c>
      <c r="D9" s="5" t="str" cm="1">
        <f t="array" aca="1" ref="D9" ca="1">_FV(C9,"Ticker symbol",TRUE)</f>
        <v>ADYEY</v>
      </c>
      <c r="E9" s="2" t="str" cm="1">
        <f t="array" aca="1" ref="E9" ca="1">+_FV(C9,"Industry")</f>
        <v>Financial Technology (Fintech) &amp; Infrastructure</v>
      </c>
      <c r="F9" s="6" cm="1">
        <f t="array" aca="1" ref="F9" ca="1">_FV(C9,"Price")</f>
        <v>15.28</v>
      </c>
      <c r="G9" s="7" cm="1">
        <f t="array" aca="1" ref="G9" ca="1">_FV(C9,"Market cap",TRUE)</f>
        <v>46358790000</v>
      </c>
      <c r="Q9" s="6" cm="1">
        <f t="array" aca="1" ref="Q9" ca="1">_FV(C9,"52 week low",TRUE)</f>
        <v>10.78</v>
      </c>
      <c r="R9" s="6" cm="1">
        <f t="array" aca="1" ref="R9" ca="1">_FV(C9,"52 week high",TRUE)</f>
        <v>17.27</v>
      </c>
      <c r="S9" s="3">
        <f t="shared" ca="1" si="0"/>
        <v>8.9483065953654295E-2</v>
      </c>
    </row>
    <row r="10" spans="1:22" x14ac:dyDescent="0.25">
      <c r="B10" s="2" t="str" cm="1">
        <f t="array" aca="1" ref="B10" ca="1">_FV(C10,"Official name",TRUE)</f>
        <v>T. ROWE PRICE GROUP, INC.</v>
      </c>
      <c r="C10" s="2" t="e" vm="139">
        <v>#VALUE!</v>
      </c>
      <c r="D10" s="5" t="str" cm="1">
        <f t="array" aca="1" ref="D10" ca="1">_FV(C10,"Ticker symbol",TRUE)</f>
        <v>TROW</v>
      </c>
      <c r="E10" s="2" t="str" cm="1">
        <f t="array" aca="1" ref="E10" ca="1">+_FV(C10,"Industry")</f>
        <v>Investment Banking &amp; Investment Services</v>
      </c>
      <c r="F10" s="6" cm="1">
        <f t="array" aca="1" ref="F10" ca="1">_FV(C10,"Price")</f>
        <v>111.95</v>
      </c>
      <c r="G10" s="7" cm="1">
        <f t="array" aca="1" ref="G10" ca="1">_FV(C10,"Market cap",TRUE)</f>
        <v>24870756025</v>
      </c>
      <c r="Q10" s="6" cm="1">
        <f t="array" aca="1" ref="Q10" ca="1">_FV(C10,"52 week low",TRUE)</f>
        <v>100.49</v>
      </c>
      <c r="R10" s="6" cm="1">
        <f t="array" aca="1" ref="R10" ca="1">_FV(C10,"52 week high",TRUE)</f>
        <v>125.8078</v>
      </c>
      <c r="S10" s="3">
        <f t="shared" ca="1" si="0"/>
        <v>-1.0595772473263043E-2</v>
      </c>
      <c r="T10" s="29"/>
      <c r="V10" s="35"/>
    </row>
    <row r="11" spans="1:22" x14ac:dyDescent="0.25">
      <c r="B11" s="2" t="str" cm="1">
        <f t="array" aca="1" ref="B11" ca="1">_FV(C11,"Official name",TRUE)</f>
        <v>BERKSHIRE HATHAWAY INC.</v>
      </c>
      <c r="C11" s="2" t="e" vm="140">
        <v>#VALUE!</v>
      </c>
      <c r="D11" s="5" t="str" cm="1">
        <f t="array" aca="1" ref="D11" ca="1">_FV(C11,"Ticker symbol",TRUE)</f>
        <v>BRK.B</v>
      </c>
      <c r="E11" s="2" t="str" cm="1">
        <f t="array" aca="1" ref="E11" ca="1">+_FV(C11,"Industry")</f>
        <v>Consumer Goods Conglomerates</v>
      </c>
      <c r="F11" s="6" cm="1">
        <f t="array" aca="1" ref="F11" ca="1">_FV(C11,"Price")</f>
        <v>461.2</v>
      </c>
      <c r="G11" s="7" cm="1">
        <f t="array" aca="1" ref="G11" ca="1">_FV(C11,"Market cap",TRUE)</f>
        <v>954010900000</v>
      </c>
      <c r="Q11" s="6" cm="1">
        <f t="array" aca="1" ref="Q11" ca="1">_FV(C11,"52 week low",TRUE)</f>
        <v>357.98</v>
      </c>
      <c r="R11" s="6" cm="1">
        <f t="array" aca="1" ref="R11" ca="1">_FV(C11,"52 week high",TRUE)</f>
        <v>491.67</v>
      </c>
      <c r="S11" s="3">
        <f t="shared" ca="1" si="0"/>
        <v>8.5623492026128289E-2</v>
      </c>
    </row>
    <row r="12" spans="1:22" x14ac:dyDescent="0.25">
      <c r="B12" s="2" t="str" cm="1">
        <f t="array" aca="1" ref="B12" ca="1">_FV(C12,"Official name",TRUE)</f>
        <v>MOODY'S CORPORATION</v>
      </c>
      <c r="C12" s="2" t="e" vm="141">
        <v>#VALUE!</v>
      </c>
      <c r="D12" s="5" t="str" cm="1">
        <f t="array" aca="1" ref="D12" ca="1">_FV(C12,"Ticker symbol",TRUE)</f>
        <v>MCO</v>
      </c>
      <c r="E12" s="2" t="str" cm="1">
        <f t="array" aca="1" ref="E12" ca="1">+_FV(C12,"Industry")</f>
        <v>Professional &amp; Commercial Services</v>
      </c>
      <c r="F12" s="6" cm="1">
        <f t="array" aca="1" ref="F12" ca="1">_FV(C12,"Price")</f>
        <v>477.01499999999999</v>
      </c>
      <c r="G12" s="7" cm="1">
        <f t="array" aca="1" ref="G12" ca="1">_FV(C12,"Market cap",TRUE)</f>
        <v>82049170000</v>
      </c>
      <c r="Q12" s="6" cm="1">
        <f t="array" aca="1" ref="Q12" ca="1">_FV(C12,"52 week low",TRUE)</f>
        <v>360.05</v>
      </c>
      <c r="R12" s="6" cm="1">
        <f t="array" aca="1" ref="R12" ca="1">_FV(C12,"52 week high",TRUE)</f>
        <v>503.94499999999999</v>
      </c>
      <c r="S12" s="3">
        <f t="shared" ca="1" si="0"/>
        <v>0.1042077789802025</v>
      </c>
      <c r="T12" s="35"/>
      <c r="V12" s="35"/>
    </row>
    <row r="13" spans="1:22" x14ac:dyDescent="0.25">
      <c r="B13" s="2" t="str" cm="1">
        <f t="array" aca="1" ref="B13" ca="1">_FV(C13,"Official name",TRUE)</f>
        <v>T. ROWE PRICE GROUP, INC.</v>
      </c>
      <c r="C13" s="2" t="e" vm="139">
        <v>#VALUE!</v>
      </c>
      <c r="D13" s="5" t="str" cm="1">
        <f t="array" aca="1" ref="D13" ca="1">_FV(C13,"Ticker symbol",TRUE)</f>
        <v>TROW</v>
      </c>
      <c r="E13" s="2" t="str" cm="1">
        <f t="array" aca="1" ref="E13" ca="1">+_FV(C13,"Industry")</f>
        <v>Investment Banking &amp; Investment Services</v>
      </c>
      <c r="F13" s="6" cm="1">
        <f t="array" aca="1" ref="F13" ca="1">_FV(C13,"Price")</f>
        <v>111.95</v>
      </c>
      <c r="G13" s="7" cm="1">
        <f t="array" aca="1" ref="G13" ca="1">_FV(C13,"Market cap",TRUE)</f>
        <v>24870756025</v>
      </c>
      <c r="Q13" s="6" cm="1">
        <f t="array" aca="1" ref="Q13" ca="1">_FV(C13,"52 week low",TRUE)</f>
        <v>100.49</v>
      </c>
      <c r="R13" s="6" cm="1">
        <f t="array" aca="1" ref="R13" ca="1">_FV(C13,"52 week high",TRUE)</f>
        <v>125.8078</v>
      </c>
      <c r="S13" s="3">
        <f t="shared" ca="1" si="0"/>
        <v>-1.0595772473263043E-2</v>
      </c>
    </row>
    <row r="14" spans="1:22" x14ac:dyDescent="0.25">
      <c r="B14" s="2" t="str" cm="1">
        <f t="array" aca="1" ref="B14" ca="1">_FV(C14,"Official name",TRUE)</f>
        <v>GLOBE LIFE INC.</v>
      </c>
      <c r="C14" s="2" t="e" vm="142">
        <v>#VALUE!</v>
      </c>
      <c r="D14" s="5" t="str" cm="1">
        <f t="array" aca="1" ref="D14" ca="1">_FV(C14,"Ticker symbol",TRUE)</f>
        <v>GL</v>
      </c>
      <c r="E14" s="2" t="str" cm="1">
        <f t="array" aca="1" ref="E14" ca="1">+_FV(C14,"Industry")</f>
        <v>Insurance</v>
      </c>
      <c r="F14" s="6" cm="1">
        <f t="array" aca="1" ref="F14" ca="1">_FV(C14,"Price")</f>
        <v>116.9</v>
      </c>
      <c r="G14" s="7" cm="1">
        <f t="array" aca="1" ref="G14" ca="1">_FV(C14,"Market cap",TRUE)</f>
        <v>9437104000</v>
      </c>
      <c r="Q14" s="6" cm="1">
        <f t="array" aca="1" ref="Q14" ca="1">_FV(C14,"52 week low",TRUE)</f>
        <v>38.950000000000003</v>
      </c>
      <c r="R14" s="6" cm="1">
        <f t="array" aca="1" ref="R14" ca="1">_FV(C14,"52 week high",TRUE)</f>
        <v>132</v>
      </c>
      <c r="S14" s="3">
        <f t="shared" ca="1" si="0"/>
        <v>0.36765136004679744</v>
      </c>
    </row>
    <row r="15" spans="1:22" x14ac:dyDescent="0.25">
      <c r="B15" s="2" t="str" cm="1">
        <f t="array" aca="1" ref="B15" ca="1">_FV(C15,"Official name",TRUE)</f>
        <v>ALLY FINANCIAL INC.</v>
      </c>
      <c r="C15" s="2" t="e" vm="143">
        <v>#VALUE!</v>
      </c>
      <c r="D15" s="5" t="str" cm="1">
        <f t="array" aca="1" ref="D15" ca="1">_FV(C15,"Ticker symbol",TRUE)</f>
        <v>ALLY</v>
      </c>
      <c r="E15" s="2" t="str" cm="1">
        <f t="array" aca="1" ref="E15" ca="1">+_FV(C15,"Industry")</f>
        <v>Banking Services</v>
      </c>
      <c r="F15" s="6" cm="1">
        <f t="array" aca="1" ref="F15" ca="1">_FV(C15,"Price")</f>
        <v>37.307699999999997</v>
      </c>
      <c r="G15" s="7" cm="1">
        <f t="array" aca="1" ref="G15" ca="1">_FV(C15,"Market cap",TRUE)</f>
        <v>10418200000</v>
      </c>
      <c r="Q15" s="6" cm="1">
        <f t="array" aca="1" ref="Q15" ca="1">_FV(C15,"52 week low",TRUE)</f>
        <v>31.774999999999999</v>
      </c>
      <c r="R15" s="6" cm="1">
        <f t="array" aca="1" ref="R15" ca="1">_FV(C15,"52 week high",TRUE)</f>
        <v>45.46</v>
      </c>
      <c r="S15" s="3">
        <f t="shared" ca="1" si="0"/>
        <v>-3.3917265488444426E-2</v>
      </c>
    </row>
    <row r="16" spans="1:22" ht="14.4" x14ac:dyDescent="0.3">
      <c r="B16" s="1" t="str" cm="1">
        <f t="array" aca="1" ref="B16" ca="1">_FV(C16,"Official name",TRUE)</f>
        <v>ROBINHOOD MARKETS, INC.</v>
      </c>
      <c r="C16" s="2" t="e" vm="144">
        <v>#VALUE!</v>
      </c>
      <c r="D16" s="5" t="str" cm="1">
        <f t="array" aca="1" ref="D16" ca="1">_FV(C16,"Ticker symbol",TRUE)</f>
        <v>HOOD</v>
      </c>
      <c r="E16" s="2" t="str" cm="1">
        <f t="array" aca="1" ref="E16" ca="1">+_FV(C16,"Industry")</f>
        <v>Financial Technology (Fintech) &amp; Infrastructure</v>
      </c>
      <c r="F16" s="6" cm="1">
        <f t="array" aca="1" ref="F16" ca="1">_FV(C16,"Price")</f>
        <v>46.31</v>
      </c>
      <c r="G16" s="7" cm="1">
        <f t="array" aca="1" ref="G16" ca="1">_FV(C16,"Market cap",TRUE)</f>
        <v>40936914667</v>
      </c>
      <c r="H16" s="8">
        <v>14380</v>
      </c>
      <c r="I16" s="8">
        <v>15429</v>
      </c>
      <c r="J16" s="8">
        <v>-1028</v>
      </c>
      <c r="K16" s="8">
        <v>-541</v>
      </c>
      <c r="L16" s="23">
        <v>-13</v>
      </c>
      <c r="M16" s="15">
        <v>0.37</v>
      </c>
      <c r="N16" s="15">
        <v>0.08</v>
      </c>
      <c r="Q16" s="6" cm="1">
        <f t="array" aca="1" ref="Q16" ca="1">_FV(C16,"52 week low",TRUE)</f>
        <v>10.38</v>
      </c>
      <c r="R16" s="6" cm="1">
        <f t="array" aca="1" ref="R16" ca="1">_FV(C16,"52 week high",TRUE)</f>
        <v>46.85</v>
      </c>
      <c r="S16" s="3">
        <f t="shared" ca="1" si="0"/>
        <v>0.6183819674995632</v>
      </c>
    </row>
    <row r="17" spans="2:22" ht="14.4" x14ac:dyDescent="0.3">
      <c r="B17" s="1" t="str" cm="1">
        <f t="array" aca="1" ref="B17" ca="1">_FV(C17,"Official name",TRUE)</f>
        <v>PZU SA</v>
      </c>
      <c r="C17" s="35" t="e" vm="145">
        <v>#VALUE!</v>
      </c>
      <c r="D17" s="5" t="str" cm="1">
        <f t="array" aca="1" ref="D17" ca="1">_FV(C17,"Ticker symbol",TRUE)</f>
        <v>PZU</v>
      </c>
      <c r="E17" s="2" t="str" cm="1">
        <f t="array" aca="1" ref="E17" ca="1">+_FV(C17,"Industry")</f>
        <v>Insurance</v>
      </c>
      <c r="F17" s="17" cm="1">
        <f t="array" aca="1" ref="F17" ca="1">+_FV(C17,"Price")</f>
        <v>48.54</v>
      </c>
      <c r="G17" s="7" cm="1">
        <f t="array" aca="1" ref="G17" ca="1">_FV(C17,"Market cap",TRUE)</f>
        <v>41924040000</v>
      </c>
      <c r="H17" s="2">
        <v>28254</v>
      </c>
      <c r="I17" s="2">
        <v>7194</v>
      </c>
      <c r="J17" s="8">
        <v>5666</v>
      </c>
      <c r="K17" s="8">
        <v>12452</v>
      </c>
      <c r="L17" s="23">
        <f>+K17/I17</f>
        <v>1.7308868501529051</v>
      </c>
      <c r="M17" s="15">
        <v>0.09</v>
      </c>
      <c r="N17" s="15">
        <v>0.1</v>
      </c>
      <c r="O17" s="15">
        <v>0</v>
      </c>
      <c r="P17" s="15">
        <v>0.41</v>
      </c>
      <c r="Q17" s="14" cm="1">
        <f t="array" aca="1" ref="Q17" ca="1">_FV(C17,"52 week low",TRUE)</f>
        <v>39.15</v>
      </c>
      <c r="R17" s="14" cm="1">
        <f t="array" aca="1" ref="R17" ca="1">_FV(C17,"52 week high",TRUE)</f>
        <v>56.12</v>
      </c>
      <c r="S17" s="3">
        <f t="shared" ref="S17:S18" ca="1" si="1">F17/((R17+Q17)/2)-1</f>
        <v>1.8998635457121882E-2</v>
      </c>
      <c r="T17" s="35" t="s">
        <v>95</v>
      </c>
      <c r="U17" s="30">
        <v>45617</v>
      </c>
      <c r="V17" s="35" t="s">
        <v>107</v>
      </c>
    </row>
    <row r="18" spans="2:22" x14ac:dyDescent="0.25">
      <c r="B18" s="2" t="str" cm="1">
        <f t="array" aca="1" ref="B18" ca="1">_FV(C18,"Official name",TRUE)</f>
        <v>CITIGROUP INC.</v>
      </c>
      <c r="C18" s="61" t="e" vm="146">
        <v>#VALUE!</v>
      </c>
      <c r="D18" s="5" t="str" cm="1">
        <f t="array" aca="1" ref="D18" ca="1">_FV(C18,"Ticker symbol",TRUE)</f>
        <v>CITI</v>
      </c>
      <c r="E18" s="2" t="str" cm="1">
        <f t="array" aca="1" ref="E18" ca="1">+_FV(C18,"Industry")</f>
        <v>Investment Banking &amp; Investment Services</v>
      </c>
      <c r="F18" s="6" cm="1">
        <f t="array" aca="1" ref="F18" ca="1">_FV(C18,"Price")</f>
        <v>75.900000000000006</v>
      </c>
      <c r="G18" s="7" cm="1">
        <f t="array" aca="1" ref="G18" ca="1">_FV(C18,"Market cap",TRUE)</f>
        <v>135036300000</v>
      </c>
      <c r="Q18" s="6" cm="1">
        <f t="array" aca="1" ref="Q18" ca="1">+_FV(C18,"Low")</f>
        <v>75.900000000000006</v>
      </c>
      <c r="R18" s="6" cm="1">
        <f t="array" aca="1" ref="R18" ca="1">+_FV(C18,"High")</f>
        <v>76.45</v>
      </c>
      <c r="S18" s="3">
        <f t="shared" ca="1" si="1"/>
        <v>-3.6101083032491488E-3</v>
      </c>
    </row>
    <row r="19" spans="2:22" x14ac:dyDescent="0.25">
      <c r="B19" s="61" t="s">
        <v>120</v>
      </c>
      <c r="C19" s="61"/>
      <c r="D19" s="5" t="e" cm="1" vm="57">
        <f t="array" ref="D19">_FV(C19,"Ticker symbol",TRUE)</f>
        <v>#VALUE!</v>
      </c>
      <c r="E19" s="2" t="e" cm="1" vm="18">
        <f t="array" ref="E19">+_FV(C19,"Industry")</f>
        <v>#VALUE!</v>
      </c>
      <c r="F19" s="6" t="e" cm="1" vm="36">
        <f t="array" ref="F19">_FV(C19,"Price")</f>
        <v>#VALUE!</v>
      </c>
      <c r="G19" s="7" t="e" cm="1" vm="19">
        <f t="array" ref="G19">_FV(C19,"Market cap",TRUE)</f>
        <v>#VALUE!</v>
      </c>
      <c r="Q19" s="6" t="e" cm="1" vm="147">
        <f t="array" ref="Q19">+_FV(C19,"Low")</f>
        <v>#VALUE!</v>
      </c>
      <c r="R19" s="6" t="e" cm="1" vm="148">
        <f t="array" ref="R19">+_FV(C19,"High")</f>
        <v>#VALUE!</v>
      </c>
      <c r="S19" s="3" t="e" vm="39">
        <f t="shared" ref="S19" si="2">F19/((R19+Q19)/2)-1</f>
        <v>#VALUE!</v>
      </c>
    </row>
    <row r="20" spans="2:22" x14ac:dyDescent="0.25">
      <c r="Q20" s="6"/>
      <c r="R20" s="6"/>
    </row>
    <row r="30" spans="2:22" x14ac:dyDescent="0.25">
      <c r="T30" s="30"/>
      <c r="V30" s="29"/>
    </row>
  </sheetData>
  <conditionalFormatting sqref="S3:S1048576">
    <cfRule type="cellIs" dxfId="15" priority="1" operator="greaterThan">
      <formula>0</formula>
    </cfRule>
    <cfRule type="cellIs" dxfId="14" priority="2" operator="lessThan">
      <formula>0</formula>
    </cfRule>
    <cfRule type="cellIs" dxfId="13" priority="3" operator="greaterThan">
      <formula>0</formula>
    </cfRule>
    <cfRule type="cellIs" dxfId="12" priority="4" operator="lessThan">
      <formula>0</formula>
    </cfRule>
  </conditionalFormatting>
  <hyperlinks>
    <hyperlink ref="B3" r:id="rId1" display="Visa" xr:uid="{0F8A5D21-2401-4638-9B93-B421046EEC2B}"/>
    <hyperlink ref="A1" location="'By sector'!A1" display="Main" xr:uid="{F5BBD820-AEB5-427E-A9D7-1ABB0E8CB351}"/>
    <hyperlink ref="B4" r:id="rId2" xr:uid="{525B7F73-B312-4ABE-90C5-D9E3AFF71247}"/>
    <hyperlink ref="B16" r:id="rId3" display="C:\Users\franc\OneDrive\Dokumenty\Models stocks\HOOD Robinhood Markets inc - model.xlsx" xr:uid="{E7E386B5-CEE4-4A98-9C5F-FFA3AFB6BC7F}"/>
    <hyperlink ref="B17" r:id="rId4" display="C:\Users\franc\OneDrive\Dokumenty\Models stocks\PZU PZU S.A. - model.xlsx" xr:uid="{B86D2FFA-D37F-444B-9151-9B3210ADDF45}"/>
  </hyperlinks>
  <pageMargins left="0.7" right="0.7" top="0.75" bottom="0.75" header="0.3" footer="0.3"/>
  <legacyDrawing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384D9-1991-4007-8BFE-228185F5F8A9}">
  <sheetPr codeName="Sheet9"/>
  <dimension ref="A1:V12"/>
  <sheetViews>
    <sheetView workbookViewId="0">
      <pane xSplit="2" ySplit="2" topLeftCell="O3" activePane="bottomRight" state="frozen"/>
      <selection activeCell="B31" sqref="B31"/>
      <selection pane="topRight" activeCell="B31" sqref="B31"/>
      <selection pane="bottomLeft" activeCell="B31" sqref="B31"/>
      <selection pane="bottomRight" activeCell="G12" sqref="G12"/>
    </sheetView>
  </sheetViews>
  <sheetFormatPr defaultRowHeight="13.2" x14ac:dyDescent="0.25"/>
  <cols>
    <col min="1" max="1" width="4.88671875" style="2" bestFit="1" customWidth="1"/>
    <col min="2" max="2" width="21.109375" style="2" customWidth="1"/>
    <col min="3" max="3" width="5.44140625" style="2" customWidth="1"/>
    <col min="4" max="4" width="6.21875" style="2" bestFit="1" customWidth="1"/>
    <col min="5" max="5" width="11.5546875" style="2" customWidth="1"/>
    <col min="6" max="6" width="9.6640625" style="2" bestFit="1" customWidth="1"/>
    <col min="7" max="7" width="6.5546875" style="2" bestFit="1" customWidth="1"/>
    <col min="8" max="14" width="8.88671875" style="2"/>
    <col min="15" max="15" width="11.5546875" style="2" bestFit="1" customWidth="1"/>
    <col min="16" max="16" width="12.5546875" style="2" bestFit="1" customWidth="1"/>
    <col min="17" max="18" width="10.33203125" style="2" bestFit="1" customWidth="1"/>
    <col min="19" max="19" width="11.77734375" style="3" bestFit="1" customWidth="1"/>
    <col min="20" max="16384" width="8.88671875" style="2"/>
  </cols>
  <sheetData>
    <row r="1" spans="1:22" x14ac:dyDescent="0.25">
      <c r="A1" s="9" t="s">
        <v>33</v>
      </c>
      <c r="S1" s="2"/>
    </row>
    <row r="2" spans="1:22" x14ac:dyDescent="0.25">
      <c r="B2" s="10" t="s">
        <v>0</v>
      </c>
      <c r="C2" s="11" t="s">
        <v>27</v>
      </c>
      <c r="D2" s="11" t="s">
        <v>11</v>
      </c>
      <c r="E2" s="11" t="s">
        <v>18</v>
      </c>
      <c r="F2" s="11" t="s">
        <v>1</v>
      </c>
      <c r="G2" s="12" t="s">
        <v>2</v>
      </c>
      <c r="H2" s="12" t="s">
        <v>3</v>
      </c>
      <c r="I2" s="12" t="s">
        <v>4</v>
      </c>
      <c r="J2" s="12" t="s">
        <v>6</v>
      </c>
      <c r="K2" s="12" t="s">
        <v>7</v>
      </c>
      <c r="L2" s="12" t="s">
        <v>81</v>
      </c>
      <c r="M2" s="16" t="s">
        <v>103</v>
      </c>
      <c r="N2" s="16" t="s">
        <v>68</v>
      </c>
      <c r="O2" s="16" t="s">
        <v>69</v>
      </c>
      <c r="P2" s="16" t="s">
        <v>70</v>
      </c>
      <c r="Q2" s="11" t="s">
        <v>49</v>
      </c>
      <c r="R2" s="11" t="s">
        <v>48</v>
      </c>
      <c r="S2" s="11" t="s">
        <v>55</v>
      </c>
      <c r="T2" s="11" t="s">
        <v>91</v>
      </c>
      <c r="U2" s="31" t="s">
        <v>94</v>
      </c>
      <c r="V2" s="11" t="s">
        <v>77</v>
      </c>
    </row>
    <row r="3" spans="1:22" x14ac:dyDescent="0.25">
      <c r="B3" s="4" t="str" cm="1">
        <f t="array" aca="1" ref="B3" ca="1">_FV(C3,"Official name",TRUE)</f>
        <v>MEDICAL PROPERTIES TRUST, INC.</v>
      </c>
      <c r="C3" s="2" t="e" vm="149">
        <v>#VALUE!</v>
      </c>
      <c r="D3" s="5" t="str" cm="1">
        <f t="array" aca="1" ref="D3" ca="1">_FV(C3,"Ticker symbol",TRUE)</f>
        <v>MPW</v>
      </c>
      <c r="E3" s="2" t="s">
        <v>28</v>
      </c>
      <c r="F3" s="6" cm="1">
        <f t="array" aca="1" ref="F3" ca="1">_FV(C3,"Price")</f>
        <v>3.9950000000000001</v>
      </c>
      <c r="G3" s="7" cm="1">
        <f t="array" aca="1" ref="G3" ca="1">_FV(C3,"Market cap",TRUE)</f>
        <v>2299532000</v>
      </c>
      <c r="Q3" s="6" cm="1">
        <f t="array" aca="1" ref="Q3" ca="1">_FV(C3,"52 week low",TRUE)</f>
        <v>2.92</v>
      </c>
      <c r="R3" s="6" cm="1">
        <f t="array" aca="1" ref="R3" ca="1">_FV(C3,"52 week high",TRUE)</f>
        <v>6.55</v>
      </c>
      <c r="S3" s="3">
        <f ca="1">F3/((R3+Q3)/2)-1</f>
        <v>-0.15628299894403364</v>
      </c>
    </row>
    <row r="4" spans="1:22" x14ac:dyDescent="0.25">
      <c r="B4" s="4" t="str" cm="1">
        <f t="array" aca="1" ref="B4" ca="1">_FV(C4,"Official name",TRUE)</f>
        <v>REALTY INCOME CORPORATION</v>
      </c>
      <c r="C4" s="2" t="e" vm="150">
        <v>#VALUE!</v>
      </c>
      <c r="D4" s="5" t="str" cm="1">
        <f t="array" aca="1" ref="D4" ca="1">_FV(C4,"Ticker symbol",TRUE)</f>
        <v>O</v>
      </c>
      <c r="E4" s="2" t="s">
        <v>28</v>
      </c>
      <c r="F4" s="6" cm="1">
        <f t="array" aca="1" ref="F4" ca="1">_FV(C4,"Price")</f>
        <v>54.508400000000002</v>
      </c>
      <c r="G4" s="7" cm="1">
        <f t="array" aca="1" ref="G4" ca="1">_FV(C4,"Market cap",TRUE)</f>
        <v>45222160000</v>
      </c>
      <c r="Q4" s="6" cm="1">
        <f t="array" aca="1" ref="Q4" ca="1">_FV(C4,"52 week low",TRUE)</f>
        <v>50.65</v>
      </c>
      <c r="R4" s="6" cm="1">
        <f t="array" aca="1" ref="R4" ca="1">_FV(C4,"52 week high",TRUE)</f>
        <v>64.88</v>
      </c>
      <c r="S4" s="3">
        <f t="shared" ref="S4:S10" ca="1" si="0">F4/((R4+Q4)/2)-1</f>
        <v>-5.6376698692980121E-2</v>
      </c>
    </row>
    <row r="5" spans="1:22" x14ac:dyDescent="0.25">
      <c r="B5" s="2" t="str" cm="1">
        <f t="array" aca="1" ref="B5" ca="1">_FV(C5,"Official name",TRUE)</f>
        <v>LTC PROPERTIES, INC.</v>
      </c>
      <c r="C5" s="2" t="e" vm="151">
        <v>#VALUE!</v>
      </c>
      <c r="D5" s="5" t="str" cm="1">
        <f t="array" aca="1" ref="D5" ca="1">_FV(C5,"Ticker symbol",TRUE)</f>
        <v>LTC</v>
      </c>
      <c r="E5" s="2" t="s">
        <v>28</v>
      </c>
      <c r="F5" s="6" cm="1">
        <f t="array" aca="1" ref="F5" ca="1">_FV(C5,"Price")</f>
        <v>34.799999999999997</v>
      </c>
      <c r="G5" s="7" cm="1">
        <f t="array" aca="1" ref="G5" ca="1">_FV(C5,"Market cap",TRUE)</f>
        <v>1516235000</v>
      </c>
      <c r="Q5" s="6" cm="1">
        <f t="array" aca="1" ref="Q5" ca="1">_FV(C5,"52 week low",TRUE)</f>
        <v>30.3</v>
      </c>
      <c r="R5" s="6" cm="1">
        <f t="array" aca="1" ref="R5" ca="1">_FV(C5,"52 week high",TRUE)</f>
        <v>39.89</v>
      </c>
      <c r="S5" s="3">
        <f t="shared" ca="1" si="0"/>
        <v>-8.4057558056703785E-3</v>
      </c>
    </row>
    <row r="6" spans="1:22" x14ac:dyDescent="0.25">
      <c r="B6" s="2" t="str" cm="1">
        <f t="array" aca="1" ref="B6" ca="1">_FV(C6,"Official name",TRUE)</f>
        <v>NATIONAL HEALTH INVESTORS, INC.</v>
      </c>
      <c r="C6" s="2" t="e" vm="152">
        <v>#VALUE!</v>
      </c>
      <c r="D6" s="5" t="str" cm="1">
        <f t="array" aca="1" ref="D6" ca="1">_FV(C6,"Ticker symbol",TRUE)</f>
        <v>NHI</v>
      </c>
      <c r="E6" s="2" t="s">
        <v>28</v>
      </c>
      <c r="F6" s="6" cm="1">
        <f t="array" aca="1" ref="F6" ca="1">_FV(C6,"Price")</f>
        <v>69.17</v>
      </c>
      <c r="G6" s="7" cm="1">
        <f t="array" aca="1" ref="G6" ca="1">_FV(C6,"Market cap",TRUE)</f>
        <v>3007849000</v>
      </c>
      <c r="Q6" s="6" cm="1">
        <f t="array" aca="1" ref="Q6" ca="1">_FV(C6,"52 week low",TRUE)</f>
        <v>51.59</v>
      </c>
      <c r="R6" s="6" cm="1">
        <f t="array" aca="1" ref="R6" ca="1">_FV(C6,"52 week high",TRUE)</f>
        <v>86.13</v>
      </c>
      <c r="S6" s="3">
        <f t="shared" ca="1" si="0"/>
        <v>4.5018878884692803E-3</v>
      </c>
    </row>
    <row r="7" spans="1:22" x14ac:dyDescent="0.25">
      <c r="B7" s="2" t="str" cm="1">
        <f t="array" aca="1" ref="B7" ca="1">_FV(C7,"Official name",TRUE)</f>
        <v>CARETRUST REIT, INC.</v>
      </c>
      <c r="C7" s="2" t="e" vm="153">
        <v>#VALUE!</v>
      </c>
      <c r="D7" s="5" t="str" cm="1">
        <f t="array" aca="1" ref="D7" ca="1">_FV(C7,"Ticker symbol",TRUE)</f>
        <v>CTRE</v>
      </c>
      <c r="E7" s="2" t="s">
        <v>28</v>
      </c>
      <c r="F7" s="6" cm="1">
        <f t="array" aca="1" ref="F7" ca="1">_FV(C7,"Price")</f>
        <v>27.08</v>
      </c>
      <c r="G7" s="7" cm="1">
        <f t="array" aca="1" ref="G7" ca="1">_FV(C7,"Market cap",TRUE)</f>
        <v>4876774000</v>
      </c>
      <c r="Q7" s="6" cm="1">
        <f t="array" aca="1" ref="Q7" ca="1">_FV(C7,"52 week low",TRUE)</f>
        <v>20.100000000000001</v>
      </c>
      <c r="R7" s="6" cm="1">
        <f t="array" aca="1" ref="R7" ca="1">_FV(C7,"52 week high",TRUE)</f>
        <v>33.15</v>
      </c>
      <c r="S7" s="3">
        <f t="shared" ca="1" si="0"/>
        <v>1.7089201877934279E-2</v>
      </c>
    </row>
    <row r="8" spans="1:22" x14ac:dyDescent="0.25">
      <c r="B8" s="2" t="str" cm="1">
        <f t="array" aca="1" ref="B8" ca="1">_FV(C8,"Official name",TRUE)</f>
        <v>DIVERSIFIED HEALTHCARE TRUST</v>
      </c>
      <c r="C8" s="2" t="e" vm="154">
        <v>#VALUE!</v>
      </c>
      <c r="D8" s="5" t="str" cm="1">
        <f t="array" aca="1" ref="D8" ca="1">_FV(C8,"Ticker symbol",TRUE)</f>
        <v>DHC</v>
      </c>
      <c r="E8" s="2" t="s">
        <v>28</v>
      </c>
      <c r="F8" s="6" cm="1">
        <f t="array" aca="1" ref="F8" ca="1">_FV(C8,"Price")</f>
        <v>2.0550000000000002</v>
      </c>
      <c r="G8" s="7" cm="1">
        <f t="array" aca="1" ref="G8" ca="1">_FV(C8,"Market cap",TRUE)</f>
        <v>495820947</v>
      </c>
      <c r="Q8" s="6" cm="1">
        <f t="array" aca="1" ref="Q8" ca="1">_FV(C8,"52 week low",TRUE)</f>
        <v>2.0049999999999999</v>
      </c>
      <c r="R8" s="6" cm="1">
        <f t="array" aca="1" ref="R8" ca="1">_FV(C8,"52 week high",TRUE)</f>
        <v>4.24</v>
      </c>
      <c r="S8" s="3">
        <f t="shared" ca="1" si="0"/>
        <v>-0.34187349879903917</v>
      </c>
    </row>
    <row r="9" spans="1:22" x14ac:dyDescent="0.25">
      <c r="B9" s="2" t="str" cm="1">
        <f t="array" aca="1" ref="B9" ca="1">_FV(C9,"Official name",TRUE)</f>
        <v>SBA Communications Corporation</v>
      </c>
      <c r="C9" s="2" t="e" vm="155">
        <v>#VALUE!</v>
      </c>
      <c r="D9" s="5" t="str" cm="1">
        <f t="array" aca="1" ref="D9" ca="1">_FV(C9,"Ticker symbol",TRUE)</f>
        <v>SBAC</v>
      </c>
      <c r="E9" s="2" t="s">
        <v>28</v>
      </c>
      <c r="F9" s="6" cm="1">
        <f t="array" aca="1" ref="F9" ca="1">_FV(C9,"Price")</f>
        <v>204.03</v>
      </c>
      <c r="G9" s="7" cm="1">
        <f t="array" aca="1" ref="G9" ca="1">_FV(C9,"Market cap",TRUE)</f>
        <v>21206690000</v>
      </c>
      <c r="Q9" s="6" cm="1">
        <f t="array" aca="1" ref="Q9" ca="1">_FV(C9,"52 week low",TRUE)</f>
        <v>183.64</v>
      </c>
      <c r="R9" s="6" cm="1">
        <f t="array" aca="1" ref="R9" ca="1">_FV(C9,"52 week high",TRUE)</f>
        <v>252.64</v>
      </c>
      <c r="S9" s="3">
        <f t="shared" ca="1" si="0"/>
        <v>-6.4683230952599202E-2</v>
      </c>
    </row>
    <row r="10" spans="1:22" x14ac:dyDescent="0.25">
      <c r="B10" s="2" t="str" cm="1">
        <f t="array" aca="1" ref="B10" ca="1">_FV(C10,"Official name",TRUE)</f>
        <v>HOWARD HUGHES HOLDINGS INC.</v>
      </c>
      <c r="C10" s="2" t="e" vm="156">
        <v>#VALUE!</v>
      </c>
      <c r="D10" s="5" t="str" cm="1">
        <f t="array" aca="1" ref="D10" ca="1">_FV(C10,"Ticker symbol",TRUE)</f>
        <v>HHH</v>
      </c>
      <c r="E10" s="2" t="str" cm="1">
        <f t="array" aca="1" ref="E10" ca="1">_FV(C10,"Industry")</f>
        <v>Real Estate Operations</v>
      </c>
      <c r="F10" s="6" cm="1">
        <f t="array" aca="1" ref="F10" ca="1">_FV(C10,"Price")</f>
        <v>77.599999999999994</v>
      </c>
      <c r="G10" s="7" cm="1">
        <f t="array" aca="1" ref="G10" ca="1">_FV(C10,"Market cap",TRUE)</f>
        <v>3598871000</v>
      </c>
      <c r="Q10" s="6" cm="1">
        <f t="array" aca="1" ref="Q10" ca="1">_FV(C10,"52 week low",TRUE)</f>
        <v>56.215800000000002</v>
      </c>
      <c r="R10" s="6" cm="1">
        <f t="array" aca="1" ref="R10" ca="1">_FV(C10,"52 week high",TRUE)</f>
        <v>87.769900000000007</v>
      </c>
      <c r="S10" s="3">
        <f t="shared" ca="1" si="0"/>
        <v>7.7884817728427036E-2</v>
      </c>
    </row>
    <row r="11" spans="1:22" x14ac:dyDescent="0.25">
      <c r="B11" s="2" t="str" cm="1">
        <f t="array" aca="1" ref="B11" ca="1">_FV(C11,"Official name",TRUE)</f>
        <v>Budimex SA</v>
      </c>
      <c r="C11" s="2" t="e" vm="157">
        <v>#VALUE!</v>
      </c>
      <c r="D11" s="5" t="str" cm="1">
        <f t="array" aca="1" ref="D11" ca="1">_FV(C11,"Ticker symbol",TRUE)</f>
        <v>BDX</v>
      </c>
      <c r="E11" s="2" t="str" cm="1">
        <f t="array" aca="1" ref="E11" ca="1">_FV(C11,"Industry")</f>
        <v>Construction &amp; Engineering</v>
      </c>
      <c r="F11" s="14" cm="1">
        <f t="array" aca="1" ref="F11" ca="1">_FV(C11,"Price")</f>
        <v>458.4</v>
      </c>
      <c r="G11" s="7" cm="1">
        <f t="array" aca="1" ref="G11" ca="1">_FV(C11,"Market cap",TRUE)</f>
        <v>11779590000</v>
      </c>
      <c r="Q11" s="14" cm="1">
        <f t="array" aca="1" ref="Q11" ca="1">_FV(C11,"52 week low",TRUE)</f>
        <v>438.8</v>
      </c>
      <c r="R11" s="14" cm="1">
        <f t="array" aca="1" ref="R11" ca="1">_FV(C11,"52 week high",TRUE)</f>
        <v>813</v>
      </c>
      <c r="S11" s="3">
        <f t="shared" ref="S11:S12" ca="1" si="1">F11/((R11+Q11)/2)-1</f>
        <v>-0.26761463492570703</v>
      </c>
    </row>
    <row r="12" spans="1:22" x14ac:dyDescent="0.25">
      <c r="B12" s="2" t="str" cm="1">
        <f t="array" aca="1" ref="B12" ca="1">_FV(C12,"Official name",TRUE)</f>
        <v>VORNADO REALTY TRUST</v>
      </c>
      <c r="C12" s="64" t="e" vm="158">
        <v>#VALUE!</v>
      </c>
      <c r="D12" s="5" t="str" cm="1">
        <f t="array" aca="1" ref="D12" ca="1">_FV(C12,"Ticker symbol",TRUE)</f>
        <v>VNO</v>
      </c>
      <c r="E12" s="2" t="str" cm="1">
        <f t="array" aca="1" ref="E12" ca="1">_FV(C12,"Industry")</f>
        <v>Residential &amp; Commercial REIT</v>
      </c>
      <c r="F12" s="6" cm="1">
        <f t="array" aca="1" ref="F12" ca="1">_FV(C12,"Price")</f>
        <v>41</v>
      </c>
      <c r="G12" s="7" cm="1">
        <f t="array" aca="1" ref="G12" ca="1">_FV(C12,"Market cap",TRUE)</f>
        <v>7191578000</v>
      </c>
      <c r="Q12" s="6" cm="1">
        <f t="array" aca="1" ref="Q12" ca="1">_FV(C12,"52 week low",TRUE)</f>
        <v>22.42</v>
      </c>
      <c r="R12" s="6" cm="1">
        <f t="array" aca="1" ref="R12" ca="1">_FV(C12,"52 week high",TRUE)</f>
        <v>46.63</v>
      </c>
      <c r="S12" s="3">
        <f t="shared" ca="1" si="1"/>
        <v>0.18754525706010128</v>
      </c>
    </row>
  </sheetData>
  <conditionalFormatting sqref="S3:S1048576">
    <cfRule type="cellIs" dxfId="11" priority="1" operator="greaterThan">
      <formula>0</formula>
    </cfRule>
    <cfRule type="cellIs" dxfId="10" priority="2" operator="lessThan">
      <formula>0</formula>
    </cfRule>
    <cfRule type="cellIs" dxfId="9" priority="3" operator="greaterThan">
      <formula>0</formula>
    </cfRule>
    <cfRule type="cellIs" dxfId="8" priority="4" operator="lessThan">
      <formula>0</formula>
    </cfRule>
  </conditionalFormatting>
  <hyperlinks>
    <hyperlink ref="A1" location="'By sector'!A1" display="Main" xr:uid="{69682971-846F-42E3-97B5-5F72C12B5392}"/>
    <hyperlink ref="B3" r:id="rId1" display="C:\Users\franc\OneDrive\Dokumenty\MPW Medical Properties Trust, Inc. - model.xlsx" xr:uid="{1ACA186D-8D08-4DAB-87A9-F2A2E8C1758D}"/>
    <hyperlink ref="B4" r:id="rId2" display="C:\Users\franc\OneDrive\Dokumenty\Models stocks\O Realty Income - model.xlsx" xr:uid="{8BEA1EEF-10F9-43CA-8BB4-C424590475D6}"/>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7AE8-D3FC-48BB-92C6-D92E359ECACD}">
  <sheetPr codeName="Sheet10"/>
  <dimension ref="A1:V30"/>
  <sheetViews>
    <sheetView workbookViewId="0">
      <pane xSplit="2" ySplit="2" topLeftCell="C3" activePane="bottomRight" state="frozen"/>
      <selection activeCell="B31" sqref="B31"/>
      <selection pane="topRight" activeCell="B31" sqref="B31"/>
      <selection pane="bottomLeft" activeCell="B31" sqref="B31"/>
      <selection pane="bottomRight" activeCell="C6" sqref="C6"/>
    </sheetView>
  </sheetViews>
  <sheetFormatPr defaultRowHeight="13.2" x14ac:dyDescent="0.25"/>
  <cols>
    <col min="1" max="1" width="4.88671875" style="2" bestFit="1" customWidth="1"/>
    <col min="2" max="2" width="14.6640625" style="2" customWidth="1"/>
    <col min="3" max="3" width="6.77734375" style="2" customWidth="1"/>
    <col min="4" max="4" width="6.21875" style="2" bestFit="1" customWidth="1"/>
    <col min="5" max="5" width="11.88671875" style="2" customWidth="1"/>
    <col min="6" max="6" width="9.6640625" style="2" bestFit="1" customWidth="1"/>
    <col min="7" max="7" width="7.5546875" style="2" bestFit="1" customWidth="1"/>
    <col min="8" max="8" width="9" style="8" bestFit="1" customWidth="1"/>
    <col min="9" max="9" width="7.5546875" style="8" bestFit="1" customWidth="1"/>
    <col min="10" max="10" width="6.77734375" style="8" bestFit="1" customWidth="1"/>
    <col min="11" max="11" width="6.21875" style="8" bestFit="1" customWidth="1"/>
    <col min="12" max="12" width="5.21875" style="8" bestFit="1" customWidth="1"/>
    <col min="13" max="13" width="5.33203125" style="15" bestFit="1" customWidth="1"/>
    <col min="14" max="14" width="4.6640625" style="15" bestFit="1" customWidth="1"/>
    <col min="15" max="15" width="3.77734375" style="15" bestFit="1" customWidth="1"/>
    <col min="16" max="16" width="5.33203125" style="15" bestFit="1" customWidth="1"/>
    <col min="17" max="18" width="9.6640625" style="2" bestFit="1" customWidth="1"/>
    <col min="19" max="19" width="11.77734375" style="2" bestFit="1" customWidth="1"/>
    <col min="20" max="20" width="7" style="2" bestFit="1" customWidth="1"/>
    <col min="21" max="21" width="10.109375" style="30" bestFit="1" customWidth="1"/>
    <col min="22" max="16384" width="8.88671875" style="2"/>
  </cols>
  <sheetData>
    <row r="1" spans="1:22" x14ac:dyDescent="0.25">
      <c r="A1" s="9" t="s">
        <v>33</v>
      </c>
    </row>
    <row r="2" spans="1:22" x14ac:dyDescent="0.25">
      <c r="B2" s="10" t="s">
        <v>0</v>
      </c>
      <c r="C2" s="11" t="s">
        <v>27</v>
      </c>
      <c r="D2" s="11" t="s">
        <v>11</v>
      </c>
      <c r="E2" s="11" t="s">
        <v>18</v>
      </c>
      <c r="F2" s="11" t="s">
        <v>1</v>
      </c>
      <c r="G2" s="12" t="s">
        <v>2</v>
      </c>
      <c r="H2" s="12" t="s">
        <v>3</v>
      </c>
      <c r="I2" s="12" t="s">
        <v>4</v>
      </c>
      <c r="J2" s="12" t="s">
        <v>6</v>
      </c>
      <c r="K2" s="12" t="s">
        <v>7</v>
      </c>
      <c r="L2" s="12" t="s">
        <v>81</v>
      </c>
      <c r="M2" s="16" t="s">
        <v>103</v>
      </c>
      <c r="N2" s="16" t="s">
        <v>68</v>
      </c>
      <c r="O2" s="16" t="s">
        <v>69</v>
      </c>
      <c r="P2" s="16" t="s">
        <v>70</v>
      </c>
      <c r="Q2" s="11" t="s">
        <v>49</v>
      </c>
      <c r="R2" s="11" t="s">
        <v>48</v>
      </c>
      <c r="S2" s="11" t="s">
        <v>55</v>
      </c>
      <c r="T2" s="11" t="s">
        <v>91</v>
      </c>
      <c r="U2" s="31" t="s">
        <v>94</v>
      </c>
      <c r="V2" s="11" t="s">
        <v>77</v>
      </c>
    </row>
    <row r="3" spans="1:22" ht="14.4" x14ac:dyDescent="0.3">
      <c r="B3" s="1" t="str" cm="1">
        <f t="array" aca="1" ref="B3" ca="1">_FV(C3,"Official name",TRUE)</f>
        <v>PFIZER INC.</v>
      </c>
      <c r="C3" s="2" t="e" vm="159">
        <v>#VALUE!</v>
      </c>
      <c r="D3" s="5" t="str" cm="1">
        <f t="array" aca="1" ref="D3" ca="1">_FV(C3,"Ticker symbol",TRUE)</f>
        <v>PFE</v>
      </c>
      <c r="E3" s="2" t="str" cm="1">
        <f t="array" aca="1" ref="E3" ca="1">_FV(C3,"Industry")</f>
        <v>Pharmaceuticals</v>
      </c>
      <c r="F3" s="6" cm="1">
        <f t="array" aca="1" ref="F3" ca="1">_FV(C3,"Price")</f>
        <v>26.5214</v>
      </c>
      <c r="G3" s="7" cm="1">
        <f t="array" aca="1" ref="G3" ca="1">_FV(C3,"Market cap",TRUE)</f>
        <v>151422000000</v>
      </c>
      <c r="H3" s="8">
        <v>35165</v>
      </c>
      <c r="I3" s="8">
        <v>180261</v>
      </c>
      <c r="J3" s="37">
        <v>31405</v>
      </c>
      <c r="K3" s="8">
        <v>2157</v>
      </c>
      <c r="L3" s="8">
        <f>+I3/K3</f>
        <v>83.570236439499311</v>
      </c>
      <c r="M3" s="15">
        <v>-0.42</v>
      </c>
      <c r="Q3" s="6" cm="1">
        <f t="array" aca="1" ref="Q3" ca="1">_FV(C3,"52 week low",TRUE)</f>
        <v>24.48</v>
      </c>
      <c r="R3" s="6" cm="1">
        <f t="array" aca="1" ref="R3" ca="1">_FV(C3,"52 week high",TRUE)</f>
        <v>31.54</v>
      </c>
      <c r="S3" s="3">
        <f t="shared" ref="S3:S8" ca="1" si="0">F3/((R3+Q3)/2)-1</f>
        <v>-5.3145305248125552E-2</v>
      </c>
      <c r="T3" s="35" t="s">
        <v>95</v>
      </c>
      <c r="U3" s="38">
        <v>45618</v>
      </c>
      <c r="V3" s="35" t="s">
        <v>108</v>
      </c>
    </row>
    <row r="4" spans="1:22" x14ac:dyDescent="0.25">
      <c r="B4" s="4" t="str" cm="1">
        <f t="array" aca="1" ref="B4" ca="1">_FV(C4,"Official name",TRUE)</f>
        <v>GRAIL, INC.</v>
      </c>
      <c r="C4" s="2" t="e" vm="160">
        <v>#VALUE!</v>
      </c>
      <c r="D4" s="5" t="str" cm="1">
        <f t="array" aca="1" ref="D4" ca="1">_FV(C4,"Ticker symbol",TRUE)</f>
        <v>GRAL</v>
      </c>
      <c r="E4" s="2" t="s">
        <v>57</v>
      </c>
      <c r="F4" s="6" cm="1">
        <f t="array" aca="1" ref="F4" ca="1">_FV(C4,"Price")</f>
        <v>17.29</v>
      </c>
      <c r="G4" s="7"/>
      <c r="Q4" s="6" cm="1">
        <f t="array" aca="1" ref="Q4" ca="1">_FV(C4,"52 week low",TRUE)</f>
        <v>12.33</v>
      </c>
      <c r="R4" s="6" cm="1">
        <f t="array" aca="1" ref="R4" ca="1">_FV(C4,"52 week high",TRUE)</f>
        <v>24.92</v>
      </c>
      <c r="S4" s="3">
        <f t="shared" ca="1" si="0"/>
        <v>-7.1677852348993376E-2</v>
      </c>
      <c r="T4" s="35"/>
    </row>
    <row r="5" spans="1:22" x14ac:dyDescent="0.25">
      <c r="B5" s="4" t="str" cm="1">
        <f t="array" aca="1" ref="B5" ca="1">_FV(C5,"Official name",TRUE)</f>
        <v>CASSAVA SCIENCES, INC.</v>
      </c>
      <c r="C5" s="2" t="e" vm="161">
        <v>#VALUE!</v>
      </c>
      <c r="D5" s="5" t="str" cm="1">
        <f t="array" aca="1" ref="D5" ca="1">_FV(C5,"Ticker symbol",TRUE)</f>
        <v>SAVA</v>
      </c>
      <c r="E5" s="2" t="str" cm="1">
        <f t="array" aca="1" ref="E5" ca="1">_FV(C5,"Industry")</f>
        <v>Biotechnology &amp; Medical Research</v>
      </c>
      <c r="F5" s="6" cm="1">
        <f t="array" aca="1" ref="F5" ca="1">_FV(C5,"Price")</f>
        <v>2.6850000000000001</v>
      </c>
      <c r="G5" s="7" cm="1">
        <f t="array" aca="1" ref="G5" ca="1">_FV(C5,"Market cap",TRUE)</f>
        <v>135772600</v>
      </c>
      <c r="Q5" s="6" cm="1">
        <f t="array" aca="1" ref="Q5" ca="1">_FV(C5,"52 week low",TRUE)</f>
        <v>2.23</v>
      </c>
      <c r="R5" s="6" cm="1">
        <f t="array" aca="1" ref="R5" ca="1">_FV(C5,"52 week high",TRUE)</f>
        <v>42.2</v>
      </c>
      <c r="S5" s="3">
        <f t="shared" ca="1" si="0"/>
        <v>-0.87913571910871036</v>
      </c>
    </row>
    <row r="6" spans="1:22" x14ac:dyDescent="0.25">
      <c r="B6" s="2" t="str" cm="1">
        <f t="array" aca="1" ref="B6" ca="1">_FV(C6,"Official name",TRUE)</f>
        <v>NEUCA SA</v>
      </c>
      <c r="C6" s="2" t="e" vm="162">
        <v>#VALUE!</v>
      </c>
      <c r="D6" s="5" t="str" cm="1">
        <f t="array" aca="1" ref="D6" ca="1">_FV(C6,"Ticker symbol",TRUE)</f>
        <v>NEU</v>
      </c>
      <c r="E6" s="2" t="str" cm="1">
        <f t="array" aca="1" ref="E6" ca="1">_FV(C6,"Industry")</f>
        <v>Pharmaceuticals</v>
      </c>
      <c r="F6" s="14" cm="1">
        <f t="array" aca="1" ref="F6" ca="1">_FV(C6,"Price")</f>
        <v>847</v>
      </c>
      <c r="G6" s="7" cm="1">
        <f t="array" aca="1" ref="G6" ca="1">_FV(C6,"Market cap",TRUE)</f>
        <v>3792316000</v>
      </c>
      <c r="Q6" s="14" cm="1">
        <f t="array" aca="1" ref="Q6" ca="1">_FV(C6,"52 week low",TRUE)</f>
        <v>730</v>
      </c>
      <c r="R6" s="14" cm="1">
        <f t="array" aca="1" ref="R6" ca="1">_FV(C6,"52 week high",TRUE)</f>
        <v>969</v>
      </c>
      <c r="S6" s="3">
        <f t="shared" ca="1" si="0"/>
        <v>-2.9429075927015491E-3</v>
      </c>
    </row>
    <row r="7" spans="1:22" x14ac:dyDescent="0.25">
      <c r="B7" s="2" t="str" cm="1">
        <f t="array" aca="1" ref="B7" ca="1">_FV(C7,"Official name",TRUE)</f>
        <v>IDEXX LABORATORIES, INC.</v>
      </c>
      <c r="C7" s="64" t="e" vm="163">
        <v>#VALUE!</v>
      </c>
      <c r="D7" s="5" t="str" cm="1">
        <f t="array" aca="1" ref="D7" ca="1">_FV(C7,"Ticker symbol",TRUE)</f>
        <v>IDXX</v>
      </c>
      <c r="E7" s="2" t="str" cm="1">
        <f t="array" aca="1" ref="E7" ca="1">_FV(C7,"Industry")</f>
        <v>Healthcare Equipment &amp; Supplies</v>
      </c>
      <c r="F7" s="6" cm="1">
        <f t="array" aca="1" ref="F7" ca="1">_FV(C7,"Price")</f>
        <v>427.61</v>
      </c>
      <c r="G7" s="7" cm="1">
        <f t="array" aca="1" ref="G7" ca="1">_FV(C7,"Market cap",TRUE)</f>
        <v>35014699462</v>
      </c>
      <c r="Q7" s="6" cm="1">
        <f t="array" aca="1" ref="Q7" ca="1">_FV(C7,"52 week low",TRUE)</f>
        <v>398.5</v>
      </c>
      <c r="R7" s="6" cm="1">
        <f t="array" aca="1" ref="R7" ca="1">_FV(C7,"52 week high",TRUE)</f>
        <v>583.39</v>
      </c>
      <c r="S7" s="3">
        <f t="shared" ca="1" si="0"/>
        <v>-0.12900630416849135</v>
      </c>
    </row>
    <row r="8" spans="1:22" x14ac:dyDescent="0.25">
      <c r="B8" s="2" t="str" cm="1">
        <f t="array" aca="1" ref="B8" ca="1">_FV(C8,"Official name",TRUE)</f>
        <v>MONOGRAM TECHNOLOGIES INC.</v>
      </c>
      <c r="C8" s="64" t="e" vm="164">
        <v>#VALUE!</v>
      </c>
      <c r="D8" s="5" t="str" cm="1">
        <f t="array" aca="1" ref="D8" ca="1">_FV(C8,"Ticker symbol",TRUE)</f>
        <v>MGRM</v>
      </c>
      <c r="E8" s="2" t="str" cm="1">
        <f t="array" aca="1" ref="E8" ca="1">_FV(C8,"Industry")</f>
        <v>Healthcare Equipment &amp; Supplies</v>
      </c>
      <c r="F8" s="6" cm="1">
        <f t="array" aca="1" ref="F8" ca="1">_FV(C8,"Price")</f>
        <v>2.4801000000000002</v>
      </c>
      <c r="G8" s="7" cm="1">
        <f t="array" aca="1" ref="G8" ca="1">_FV(C8,"Market cap",TRUE)</f>
        <v>85780650</v>
      </c>
      <c r="Q8" s="6" cm="1">
        <f t="array" aca="1" ref="Q8" ca="1">_FV(C8,"52 week low",TRUE)</f>
        <v>1.53</v>
      </c>
      <c r="R8" s="6" cm="1">
        <f t="array" aca="1" ref="R8" ca="1">_FV(C8,"52 week high",TRUE)</f>
        <v>4.9000000000000004</v>
      </c>
      <c r="S8" s="3">
        <f t="shared" ca="1" si="0"/>
        <v>-0.22858475894245722</v>
      </c>
    </row>
    <row r="10" spans="1:22" x14ac:dyDescent="0.25">
      <c r="T10" s="29"/>
      <c r="V10" s="35"/>
    </row>
    <row r="12" spans="1:22" x14ac:dyDescent="0.25">
      <c r="T12" s="35"/>
      <c r="V12" s="35"/>
    </row>
    <row r="17" spans="20:22" x14ac:dyDescent="0.25">
      <c r="T17" s="35"/>
      <c r="V17" s="35"/>
    </row>
    <row r="30" spans="20:22" x14ac:dyDescent="0.25">
      <c r="T30" s="30"/>
      <c r="V30" s="29"/>
    </row>
  </sheetData>
  <conditionalFormatting sqref="S3:S8">
    <cfRule type="cellIs" dxfId="7" priority="1" operator="greaterThan">
      <formula>0</formula>
    </cfRule>
    <cfRule type="cellIs" dxfId="6" priority="2" operator="lessThan">
      <formula>0</formula>
    </cfRule>
    <cfRule type="cellIs" dxfId="5" priority="3" operator="greaterThan">
      <formula>0</formula>
    </cfRule>
    <cfRule type="cellIs" dxfId="4" priority="4" operator="lessThan">
      <formula>0</formula>
    </cfRule>
  </conditionalFormatting>
  <hyperlinks>
    <hyperlink ref="A1" location="'By sector'!A1" display="Main" xr:uid="{70B0B2B2-AD40-46B9-BAC6-2BDCBF8CEC4C}"/>
    <hyperlink ref="B4" r:id="rId1" display="C:\Users\franc\OneDrive\Dokumenty\Models stocks\GRAL, inc. - model.xlsx" xr:uid="{261FB43C-9F7E-467B-A55B-085C87877AA1}"/>
    <hyperlink ref="B5" r:id="rId2" display="C:\Users\franc\OneDrive\Dokumenty\Models stocks\SAVA Cassava sciences, inc - model.xlsx" xr:uid="{8D4CE32C-B044-4B36-BEA8-95EFE7F80BD2}"/>
    <hyperlink ref="B3" r:id="rId3" display="C:\Users\franc\OneDrive\Dokumenty\Models stocks\PFE Pfizer Inc - model.xlsx" xr:uid="{90E3C28A-C458-4FD9-92D6-BBA2CB80C5F9}"/>
  </hyperlinks>
  <pageMargins left="0.7" right="0.7" top="0.75" bottom="0.75" header="0.3" footer="0.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4E3E-CB1F-40DA-9BAC-AC10D1D18309}">
  <sheetPr codeName="Sheet11"/>
  <dimension ref="A1:W8"/>
  <sheetViews>
    <sheetView workbookViewId="0">
      <pane xSplit="2" ySplit="2" topLeftCell="C3" activePane="bottomRight" state="frozen"/>
      <selection activeCell="B31" sqref="B31"/>
      <selection pane="topRight" activeCell="B31" sqref="B31"/>
      <selection pane="bottomLeft" activeCell="B31" sqref="B31"/>
      <selection pane="bottomRight" activeCell="C7" sqref="C7"/>
    </sheetView>
  </sheetViews>
  <sheetFormatPr defaultRowHeight="13.2" x14ac:dyDescent="0.25"/>
  <cols>
    <col min="1" max="1" width="4.88671875" style="2" bestFit="1" customWidth="1"/>
    <col min="2" max="2" width="19.6640625" style="2" customWidth="1"/>
    <col min="3" max="3" width="5.33203125" style="2" customWidth="1"/>
    <col min="4" max="4" width="6.21875" style="2" bestFit="1" customWidth="1"/>
    <col min="5" max="5" width="13.88671875" style="2" bestFit="1" customWidth="1"/>
    <col min="6" max="6" width="11.88671875" style="2" bestFit="1" customWidth="1"/>
    <col min="7" max="7" width="6.5546875" style="2" bestFit="1" customWidth="1"/>
    <col min="8" max="9" width="6.6640625" style="2" customWidth="1"/>
    <col min="10" max="10" width="6.77734375" style="2" bestFit="1" customWidth="1"/>
    <col min="11" max="11" width="6.21875" style="2" bestFit="1" customWidth="1"/>
    <col min="12" max="12" width="6.77734375" style="2" bestFit="1" customWidth="1"/>
    <col min="13" max="13" width="5.21875" style="2" bestFit="1" customWidth="1"/>
    <col min="14" max="14" width="4.33203125" style="2" bestFit="1" customWidth="1"/>
    <col min="15" max="15" width="3.6640625" style="15" bestFit="1" customWidth="1"/>
    <col min="16" max="16" width="3.77734375" style="15" bestFit="1" customWidth="1"/>
    <col min="17" max="17" width="4.6640625" style="15" bestFit="1" customWidth="1"/>
    <col min="18" max="20" width="11.88671875" style="2" bestFit="1" customWidth="1"/>
    <col min="21" max="21" width="7" style="2" bestFit="1" customWidth="1"/>
    <col min="22" max="22" width="10.109375" style="2" bestFit="1" customWidth="1"/>
    <col min="23" max="16384" width="8.88671875" style="2"/>
  </cols>
  <sheetData>
    <row r="1" spans="1:23" x14ac:dyDescent="0.25">
      <c r="A1" s="9" t="s">
        <v>33</v>
      </c>
    </row>
    <row r="2" spans="1:23" x14ac:dyDescent="0.25">
      <c r="B2" s="10" t="s">
        <v>0</v>
      </c>
      <c r="C2" s="11" t="s">
        <v>27</v>
      </c>
      <c r="D2" s="11" t="s">
        <v>11</v>
      </c>
      <c r="E2" s="11" t="s">
        <v>18</v>
      </c>
      <c r="F2" s="11" t="s">
        <v>1</v>
      </c>
      <c r="G2" s="12" t="s">
        <v>2</v>
      </c>
      <c r="H2" s="12" t="s">
        <v>71</v>
      </c>
      <c r="I2" s="12" t="s">
        <v>4</v>
      </c>
      <c r="J2" s="12" t="s">
        <v>6</v>
      </c>
      <c r="K2" s="12" t="s">
        <v>7</v>
      </c>
      <c r="L2" s="12" t="s">
        <v>96</v>
      </c>
      <c r="M2" s="24" t="s">
        <v>81</v>
      </c>
      <c r="N2" s="16" t="s">
        <v>103</v>
      </c>
      <c r="O2" s="16" t="s">
        <v>68</v>
      </c>
      <c r="P2" s="16" t="s">
        <v>69</v>
      </c>
      <c r="Q2" s="16" t="s">
        <v>70</v>
      </c>
      <c r="R2" s="11" t="s">
        <v>49</v>
      </c>
      <c r="S2" s="11" t="s">
        <v>48</v>
      </c>
      <c r="T2" s="11" t="s">
        <v>55</v>
      </c>
      <c r="U2" s="11" t="s">
        <v>91</v>
      </c>
      <c r="V2" s="31" t="s">
        <v>94</v>
      </c>
      <c r="W2" s="11" t="s">
        <v>77</v>
      </c>
    </row>
    <row r="3" spans="1:23" x14ac:dyDescent="0.25">
      <c r="B3" s="2" t="str" cm="1">
        <f t="array" aca="1" ref="B3" ca="1">_FV(C3,"Official name",TRUE)</f>
        <v>Grupa Kety SA</v>
      </c>
      <c r="C3" s="2" t="e" vm="165">
        <v>#VALUE!</v>
      </c>
      <c r="D3" s="5" t="str" cm="1">
        <f t="array" aca="1" ref="D3" ca="1">_FV(C3,"Ticker symbol",TRUE)</f>
        <v>KTY</v>
      </c>
      <c r="E3" s="2" t="str" cm="1">
        <f t="array" aca="1" ref="E3" ca="1">_FV(C3,"Industry")</f>
        <v>Metals &amp; Mining</v>
      </c>
      <c r="F3" s="13" cm="1">
        <f t="array" aca="1" ref="F3" ca="1">_FV(C3,"Price")</f>
        <v>697</v>
      </c>
      <c r="G3" s="7" cm="1">
        <f t="array" aca="1" ref="G3" ca="1">_FV(C3,"Market cap",TRUE)</f>
        <v>6759932000</v>
      </c>
      <c r="R3" s="13" cm="1">
        <f t="array" aca="1" ref="R3" ca="1">_FV(C3,"52 week low",TRUE)</f>
        <v>652</v>
      </c>
      <c r="S3" s="13" cm="1">
        <f t="array" aca="1" ref="S3" ca="1">_FV(C3,"52 week high",TRUE)</f>
        <v>918</v>
      </c>
      <c r="T3" s="3">
        <f ca="1">F3/((S3+R3)/2)-1</f>
        <v>-0.11210191082802545</v>
      </c>
    </row>
    <row r="4" spans="1:23" x14ac:dyDescent="0.25">
      <c r="B4" s="2" t="str" cm="1">
        <f t="array" aca="1" ref="B4" ca="1">_FV(C4,"Official name",TRUE)</f>
        <v>RIO TINTO LIMITED</v>
      </c>
      <c r="C4" s="61" t="e" vm="166">
        <v>#VALUE!</v>
      </c>
      <c r="D4" s="5" t="str" cm="1">
        <f t="array" aca="1" ref="D4" ca="1">_FV(C4,"Ticker symbol",TRUE)</f>
        <v>RIO</v>
      </c>
      <c r="E4" s="2" t="str" cm="1">
        <f t="array" aca="1" ref="E4" ca="1">_FV(C4,"Industry")</f>
        <v>Metals &amp; Mining</v>
      </c>
      <c r="F4" s="62">
        <v>115.93</v>
      </c>
      <c r="G4" s="7"/>
      <c r="H4" s="8"/>
      <c r="I4" s="8"/>
      <c r="J4" s="8"/>
      <c r="K4" s="8"/>
      <c r="L4" s="8"/>
      <c r="M4" s="23"/>
      <c r="N4" s="15"/>
      <c r="R4" s="62" cm="1">
        <f t="array" aca="1" ref="R4" ca="1">_FV(C4,"52 week low",TRUE)</f>
        <v>68.763000000000005</v>
      </c>
      <c r="S4" s="62" cm="1">
        <f t="array" aca="1" ref="S4" ca="1">_FV(C4,"52 week high",TRUE)</f>
        <v>68.763000000000005</v>
      </c>
      <c r="T4" s="3">
        <f t="shared" ref="T4:T6" ca="1" si="0">F4/((S4+R4)/2)-1</f>
        <v>0.68593575033084653</v>
      </c>
    </row>
    <row r="5" spans="1:23" ht="14.4" x14ac:dyDescent="0.3">
      <c r="B5" s="1" t="str" cm="1">
        <f t="array" aca="1" ref="B5" ca="1">_FV(C5,"Official name",TRUE)</f>
        <v>CLEVELAND-CLIFFS INC.</v>
      </c>
      <c r="C5" s="63" t="e" vm="167">
        <v>#VALUE!</v>
      </c>
      <c r="D5" s="5" t="str" cm="1">
        <f t="array" aca="1" ref="D5" ca="1">_FV(C5,"Ticker symbol",TRUE)</f>
        <v>CLF</v>
      </c>
      <c r="E5" s="2" t="str" cm="1">
        <f t="array" aca="1" ref="E5" ca="1">_FV(C5,"Industry")</f>
        <v>Metals &amp; Mining</v>
      </c>
      <c r="F5" s="6" cm="1">
        <f t="array" aca="1" ref="F5" ca="1">_FV(C5,"Price")</f>
        <v>10.45</v>
      </c>
      <c r="G5" s="7" cm="1">
        <f t="array" aca="1" ref="G5" ca="1">_FV(C5,"Market cap",TRUE)</f>
        <v>4890041000</v>
      </c>
      <c r="H5" s="8">
        <v>39</v>
      </c>
      <c r="I5" s="8">
        <v>8625</v>
      </c>
      <c r="J5" s="8">
        <v>3030</v>
      </c>
      <c r="K5" s="8">
        <v>1373</v>
      </c>
      <c r="L5" s="8"/>
      <c r="M5" s="23">
        <f>+I5/K5</f>
        <v>6.2818645302257829</v>
      </c>
      <c r="N5" s="15">
        <v>-0.04</v>
      </c>
      <c r="O5" s="15">
        <v>0.08</v>
      </c>
      <c r="P5" s="15">
        <v>0.03</v>
      </c>
      <c r="Q5" s="15">
        <v>0.11</v>
      </c>
      <c r="R5" s="6" cm="1">
        <f t="array" aca="1" ref="R5" ca="1">_FV(C5,"52 week low",TRUE)</f>
        <v>8.99</v>
      </c>
      <c r="S5" s="6" cm="1">
        <f t="array" aca="1" ref="S5" ca="1">_FV(C5,"52 week high",TRUE)</f>
        <v>22.97</v>
      </c>
      <c r="T5" s="3">
        <f t="shared" ca="1" si="0"/>
        <v>-0.34605757196495623</v>
      </c>
      <c r="U5" s="63" t="s">
        <v>95</v>
      </c>
      <c r="V5" s="30">
        <v>45669</v>
      </c>
      <c r="W5" s="63" t="s">
        <v>121</v>
      </c>
    </row>
    <row r="6" spans="1:23" x14ac:dyDescent="0.25">
      <c r="B6" s="2" t="str" cm="1">
        <f t="array" aca="1" ref="B6" ca="1">_FV(C6,"Official name",TRUE)</f>
        <v>NIPPON STEEL CORPORATION</v>
      </c>
      <c r="C6" s="63" t="e" vm="168">
        <v>#VALUE!</v>
      </c>
      <c r="D6" s="5" t="str" cm="1">
        <f t="array" aca="1" ref="D6" ca="1">_FV(C6,"Ticker symbol",TRUE)</f>
        <v>NPSA</v>
      </c>
      <c r="E6" s="2" t="str" cm="1">
        <f t="array" aca="1" ref="E6" ca="1">_FV(C6,"Industry")</f>
        <v>Metals &amp; Mining</v>
      </c>
      <c r="F6" s="6" cm="1">
        <f t="array" aca="1" ref="F6" ca="1">_FV(C6,"Price")</f>
        <v>6</v>
      </c>
      <c r="G6" s="7" cm="1">
        <f t="array" aca="1" ref="G6" ca="1">_FV(C6,"Market cap",TRUE)</f>
        <v>20680370000</v>
      </c>
      <c r="H6" s="8"/>
      <c r="I6" s="8"/>
      <c r="J6" s="8"/>
      <c r="K6" s="8"/>
      <c r="L6" s="8"/>
      <c r="M6" s="23"/>
      <c r="N6" s="15"/>
      <c r="R6" s="6" t="e" cm="1" vm="37">
        <f t="array" ref="R6">_FV(C6,"52 week low",TRUE)</f>
        <v>#VALUE!</v>
      </c>
      <c r="S6" s="6" t="e" cm="1" vm="38">
        <f t="array" ref="S6">_FV(C6,"52 week high",TRUE)</f>
        <v>#VALUE!</v>
      </c>
      <c r="T6" s="3" t="e" vm="39">
        <f t="shared" ca="1" si="0"/>
        <v>#VALUE!</v>
      </c>
    </row>
    <row r="7" spans="1:23" ht="14.4" x14ac:dyDescent="0.3">
      <c r="B7" s="1" t="str" cm="1">
        <f t="array" aca="1" ref="B7" ca="1">_FV(C7,"Official name",TRUE)</f>
        <v>UNITED STATES STEEL CORPORATION</v>
      </c>
      <c r="C7" s="64" t="e" vm="169">
        <v>#VALUE!</v>
      </c>
      <c r="D7" s="5" t="str" cm="1">
        <f t="array" aca="1" ref="D7" ca="1">_FV(C7,"Ticker symbol",TRUE)</f>
        <v>X</v>
      </c>
      <c r="E7" s="2" t="str" cm="1">
        <f t="array" aca="1" ref="E7" ca="1">_FV(C7,"Industry")</f>
        <v>Metals &amp; Mining</v>
      </c>
      <c r="F7" s="6" cm="1">
        <f t="array" aca="1" ref="F7" ca="1">_FV(C7,"Price")</f>
        <v>35.969000000000001</v>
      </c>
      <c r="G7" s="7" cm="1">
        <f t="array" aca="1" ref="G7" ca="1">_FV(C7,"Market cap",TRUE)</f>
        <v>7709853000</v>
      </c>
      <c r="H7" s="8"/>
      <c r="I7" s="8"/>
      <c r="J7" s="8"/>
      <c r="K7" s="8"/>
      <c r="L7" s="8"/>
      <c r="M7" s="23"/>
      <c r="N7" s="15"/>
      <c r="R7" s="6" cm="1">
        <f t="array" aca="1" ref="R7" ca="1">_FV(C7,"52 week low",TRUE)</f>
        <v>26.914999999999999</v>
      </c>
      <c r="S7" s="6" cm="1">
        <f t="array" aca="1" ref="S7" ca="1">_FV(C7,"52 week high",TRUE)</f>
        <v>48.85</v>
      </c>
      <c r="T7" s="3">
        <f t="shared" ref="T7" ca="1" si="1">F7/((S7+R7)/2)-1</f>
        <v>-5.0511449877911896E-2</v>
      </c>
    </row>
    <row r="8" spans="1:23" x14ac:dyDescent="0.25">
      <c r="R8" s="6"/>
    </row>
  </sheetData>
  <conditionalFormatting sqref="T3:T7">
    <cfRule type="cellIs" dxfId="3" priority="1" operator="greaterThan">
      <formula>0</formula>
    </cfRule>
    <cfRule type="cellIs" dxfId="2" priority="2" operator="lessThan">
      <formula>0</formula>
    </cfRule>
    <cfRule type="cellIs" dxfId="1" priority="3" operator="greaterThan">
      <formula>0</formula>
    </cfRule>
    <cfRule type="cellIs" dxfId="0" priority="4" operator="lessThan">
      <formula>0</formula>
    </cfRule>
  </conditionalFormatting>
  <hyperlinks>
    <hyperlink ref="A1" location="'By sector'!A1" display="Main" xr:uid="{23B39007-A3BA-4812-97AA-70CA4DB8B295}"/>
    <hyperlink ref="B5" r:id="rId1" display="C:\Users\franc\OneDrive\Dokumenty\Models stocks\CLF Cleaveland-Cliffs inc - model.xlsx" xr:uid="{A685AAFE-01D9-490E-B53D-D4BA83A404E9}"/>
    <hyperlink ref="B7" r:id="rId2" display="C:\Users\franc\OneDrive\Dokumenty\Models stocks\X United States Steel corp - model.xlsx" xr:uid="{7D07CB37-86E8-48BB-A127-FD69B1DCDF45}"/>
  </hyperlinks>
  <pageMargins left="0.7" right="0.7" top="0.75" bottom="0.75" header="0.3" footer="0.3"/>
  <pageSetup paperSize="9" orientation="portrait"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39087-F2E6-4971-ABEB-362556349B33}">
  <sheetPr codeName="Sheet12"/>
  <dimension ref="A1:S8"/>
  <sheetViews>
    <sheetView workbookViewId="0">
      <pane xSplit="2" ySplit="2" topLeftCell="C3" activePane="bottomRight" state="frozen"/>
      <selection activeCell="C7" sqref="C7"/>
      <selection pane="topRight" activeCell="C7" sqref="C7"/>
      <selection pane="bottomLeft" activeCell="C7" sqref="C7"/>
      <selection pane="bottomRight" activeCell="B31" sqref="B31"/>
    </sheetView>
  </sheetViews>
  <sheetFormatPr defaultRowHeight="13.2" x14ac:dyDescent="0.25"/>
  <cols>
    <col min="1" max="1" width="4.88671875" style="2" bestFit="1" customWidth="1"/>
    <col min="2" max="2" width="28.33203125" style="2" customWidth="1"/>
    <col min="3" max="4" width="8.88671875" style="2"/>
    <col min="5" max="5" width="21" style="2" bestFit="1" customWidth="1"/>
    <col min="6" max="14" width="8.88671875" style="2"/>
    <col min="15" max="15" width="11.5546875" style="2" bestFit="1" customWidth="1"/>
    <col min="16" max="16" width="12.5546875" style="2" bestFit="1" customWidth="1"/>
    <col min="17" max="18" width="8.88671875" style="2"/>
    <col min="19" max="19" width="11.6640625" style="2" bestFit="1" customWidth="1"/>
    <col min="20" max="16384" width="8.88671875" style="2"/>
  </cols>
  <sheetData>
    <row r="1" spans="1:19" x14ac:dyDescent="0.25">
      <c r="A1" s="9" t="s">
        <v>33</v>
      </c>
    </row>
    <row r="2" spans="1:19" x14ac:dyDescent="0.25">
      <c r="B2" s="10" t="s">
        <v>0</v>
      </c>
      <c r="C2" s="11" t="s">
        <v>27</v>
      </c>
      <c r="D2" s="11" t="s">
        <v>11</v>
      </c>
      <c r="E2" s="11" t="s">
        <v>18</v>
      </c>
      <c r="F2" s="11" t="s">
        <v>1</v>
      </c>
      <c r="G2" s="12" t="s">
        <v>2</v>
      </c>
      <c r="H2" s="11" t="s">
        <v>3</v>
      </c>
      <c r="I2" s="11" t="s">
        <v>4</v>
      </c>
      <c r="J2" s="11" t="s">
        <v>5</v>
      </c>
      <c r="K2" s="11" t="s">
        <v>5</v>
      </c>
      <c r="L2" s="11" t="s">
        <v>6</v>
      </c>
      <c r="M2" s="11" t="s">
        <v>7</v>
      </c>
      <c r="N2" s="11" t="s">
        <v>8</v>
      </c>
      <c r="O2" s="11" t="s">
        <v>40</v>
      </c>
      <c r="P2" s="11" t="s">
        <v>41</v>
      </c>
      <c r="Q2" s="11" t="s">
        <v>49</v>
      </c>
      <c r="R2" s="11" t="s">
        <v>48</v>
      </c>
      <c r="S2" s="11" t="s">
        <v>55</v>
      </c>
    </row>
    <row r="3" spans="1:19" x14ac:dyDescent="0.25">
      <c r="D3" s="5"/>
      <c r="F3" s="6"/>
      <c r="G3" s="7"/>
      <c r="Q3" s="6"/>
      <c r="R3" s="6"/>
    </row>
    <row r="4" spans="1:19" x14ac:dyDescent="0.25">
      <c r="Q4" s="6"/>
      <c r="R4" s="6"/>
    </row>
    <row r="5" spans="1:19" x14ac:dyDescent="0.25">
      <c r="Q5" s="6"/>
      <c r="R5" s="6"/>
    </row>
    <row r="6" spans="1:19" x14ac:dyDescent="0.25">
      <c r="Q6" s="6"/>
      <c r="R6" s="6"/>
    </row>
    <row r="7" spans="1:19" x14ac:dyDescent="0.25">
      <c r="Q7" s="6"/>
      <c r="R7" s="6"/>
    </row>
    <row r="8" spans="1:19" x14ac:dyDescent="0.25">
      <c r="Q8" s="6"/>
      <c r="R8" s="6"/>
    </row>
  </sheetData>
  <hyperlinks>
    <hyperlink ref="A1" location="'By sector'!A1" display="Main" xr:uid="{244F9DFB-A53C-4BE0-94A6-8A3ABAD90485}"/>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By sector</vt:lpstr>
      <vt:lpstr>Consumer staples</vt:lpstr>
      <vt:lpstr>Consumer discretionary</vt:lpstr>
      <vt:lpstr>Industrials</vt:lpstr>
      <vt:lpstr>Energy</vt:lpstr>
      <vt:lpstr>Communication services</vt:lpstr>
      <vt:lpstr>Tech</vt:lpstr>
      <vt:lpstr>Financials</vt:lpstr>
      <vt:lpstr>Real estate</vt:lpstr>
      <vt:lpstr>Healthcare</vt:lpstr>
      <vt:lpstr>Materials</vt:lpstr>
      <vt:lpstr>Utilities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Franciszek Kessler</dc:creator>
  <cp:lastModifiedBy>Franciszek Kessler</cp:lastModifiedBy>
  <dcterms:created xsi:type="dcterms:W3CDTF">2023-11-30T13:35:29Z</dcterms:created>
  <dcterms:modified xsi:type="dcterms:W3CDTF">2025-01-16T20:37:39Z</dcterms:modified>
</cp:coreProperties>
</file>