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4f7019993bda6022/Área de Trabalho/"/>
    </mc:Choice>
  </mc:AlternateContent>
  <xr:revisionPtr revIDLastSave="0" documentId="8_{0A910537-DC3A-4C66-9492-A4A3BFB5ECA2}" xr6:coauthVersionLast="47" xr6:coauthVersionMax="47" xr10:uidLastSave="{00000000-0000-0000-0000-000000000000}"/>
  <bookViews>
    <workbookView xWindow="-120" yWindow="-120" windowWidth="20730" windowHeight="11040" firstSheet="2" activeTab="2" xr2:uid="{FF9BF890-CAF3-4033-94BE-C6ABB34A8418}"/>
  </bookViews>
  <sheets>
    <sheet name="LISTAS" sheetId="2" state="hidden" r:id="rId1"/>
    <sheet name="TB_FATO" sheetId="17" state="hidden" r:id="rId2"/>
    <sheet name="INICIO" sheetId="8" r:id="rId3"/>
    <sheet name="DESEJAVEIS" sheetId="9" r:id="rId4"/>
    <sheet name="Info" sheetId="18" r:id="rId5"/>
    <sheet name="ENG_PETROLEO" sheetId="15" state="hidden" r:id="rId6"/>
    <sheet name="TECNOLOGIA_AMBIENTAL_2024" sheetId="11" state="hidden" r:id="rId7"/>
    <sheet name="ENG_AMBIENTAL" sheetId="12" state="hidden" r:id="rId8"/>
    <sheet name="NEGÓCIOS_2024" sheetId="7" state="hidden" r:id="rId9"/>
    <sheet name="GENERALISTA_2024" sheetId="6" state="hidden" r:id="rId10"/>
  </sheets>
  <definedNames>
    <definedName name="_AMBIENTAL2024">LISTAS!$N$2:$N$40</definedName>
    <definedName name="_CC_ECT3101">GENERALISTA_2024!$A$3:$D$3,GENERALISTA_2024!$C$3</definedName>
    <definedName name="_CC_ECT3102">GENERALISTA_2024!$A$4:$D$4,GENERALISTA_2024!$C$4</definedName>
    <definedName name="_CH_AMBIENTAL2024">TECNOLOGIA_AMBIENTAL_2024!$I$4:$L$4</definedName>
    <definedName name="_CH_ENF_GENERALISTA2023">#REF!</definedName>
    <definedName name="_CH_ENG_AMBIENTAL">ENG_AMBIENTAL!$I$4:$L$4</definedName>
    <definedName name="_CH_ENG_PETROLEO">ENG_PETROLEO!$I$4:$L$4</definedName>
    <definedName name="_CH_GENERALISTA24">GENERALISTA_2024!$H$4:$K$4</definedName>
    <definedName name="_CH_NEGOCIOS">NEGÓCIOS_2024!$I$4:$L$4</definedName>
    <definedName name="_ENFASE">INICIO!$N$2</definedName>
    <definedName name="_ENG_AMBIENTAL">LISTAS!$O$2:$O$57</definedName>
    <definedName name="_ENG_PETROLEO">LISTAS!$P$2:$P$49</definedName>
    <definedName name="_xlnm._FilterDatabase" localSheetId="2" hidden="1">INICIO!$A$2:$F$50</definedName>
    <definedName name="_GENERALISTA">LISTAS!$L$2:$L$25</definedName>
    <definedName name="_NEGOCIOS">LISTAS!$M$2:$M$27</definedName>
    <definedName name="DadosExternos_1" localSheetId="2" hidden="1">INICIO!#REF!</definedName>
    <definedName name="DadosExternos_1" localSheetId="1" hidden="1">TB_FATO!$A$1:$C$514</definedName>
    <definedName name="DadosExternos_1" localSheetId="6" hidden="1">TECNOLOGIA_AMBIENTAL_2024!$A$2:$F$399</definedName>
    <definedName name="DadosExternos_2" localSheetId="7" hidden="1">ENG_AMBIENTAL!$A$2:$F$185</definedName>
    <definedName name="DadosExternos_2" localSheetId="5" hidden="1">ENG_PETROLEO!$A$2:$E$132</definedName>
    <definedName name="EDIT_VISAO24">INICIO!$B$3:$B$50</definedName>
    <definedName name="ENF_GENERALISTA">GENERALISTA_2024!$A$3:$A$25</definedName>
    <definedName name="ENF_NEGOCIOS">INICIO!$P$5:$P$40</definedName>
    <definedName name="LIST_ENF">ENF_NEGOCIOS,ENF_GENERALISTA,ENF_NEURO,ENF_COMPUTACAO</definedName>
    <definedName name="LIST_RESULTADO">LISTAS!$B$2:$B$10</definedName>
    <definedName name="list_semestres">LISTAS!$C$2:$C$18</definedName>
    <definedName name="list_status">LISTAS!$A$2:$A$4</definedName>
    <definedName name="TCC_NEGOCIOS">NEGÓCIOS_2024!$A$28</definedName>
    <definedName name="VISAO_2024">INICIO!$D$3:$D$50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a="1"/>
  <c r="D3" i="8" s="1"/>
  <c r="D4" i="8" a="1"/>
  <c r="D4" i="8" s="1"/>
  <c r="D5" i="8" a="1"/>
  <c r="D5" i="8" s="1"/>
  <c r="D6" i="8" a="1"/>
  <c r="D6" i="8" s="1"/>
  <c r="D7" i="8" a="1"/>
  <c r="D7" i="8" s="1"/>
  <c r="D8" i="8" a="1"/>
  <c r="D8" i="8" s="1"/>
  <c r="D9" i="8" a="1"/>
  <c r="D9" i="8" s="1"/>
  <c r="D10" i="8" a="1"/>
  <c r="D10" i="8" s="1"/>
  <c r="D11" i="8" a="1"/>
  <c r="D11" i="8" s="1"/>
  <c r="D12" i="8" a="1"/>
  <c r="D12" i="8" s="1"/>
  <c r="D13" i="8" a="1"/>
  <c r="D13" i="8" s="1"/>
  <c r="D14" i="8" a="1"/>
  <c r="D14" i="8" s="1"/>
  <c r="D15" i="8" a="1"/>
  <c r="D15" i="8" s="1"/>
  <c r="D16" i="8" a="1"/>
  <c r="D16" i="8" s="1"/>
  <c r="D17" i="8" a="1"/>
  <c r="D17" i="8" s="1"/>
  <c r="D18" i="8" a="1"/>
  <c r="D18" i="8" s="1"/>
  <c r="D19" i="8" a="1"/>
  <c r="D19" i="8" s="1"/>
  <c r="D20" i="8" a="1"/>
  <c r="D20" i="8" s="1"/>
  <c r="D21" i="8" a="1"/>
  <c r="D21" i="8" s="1"/>
  <c r="D22" i="8" a="1"/>
  <c r="D22" i="8" s="1"/>
  <c r="D23" i="8" a="1"/>
  <c r="D23" i="8" s="1"/>
  <c r="D24" i="8" a="1"/>
  <c r="D24" i="8" s="1"/>
  <c r="D25" i="8" a="1"/>
  <c r="D25" i="8" s="1"/>
  <c r="D26" i="8" a="1"/>
  <c r="D26" i="8" s="1"/>
  <c r="D27" i="8" a="1"/>
  <c r="D27" i="8" s="1"/>
  <c r="D28" i="8" a="1"/>
  <c r="D28" i="8" s="1"/>
  <c r="D29" i="8" a="1"/>
  <c r="D29" i="8" s="1"/>
  <c r="D30" i="8" a="1"/>
  <c r="D30" i="8" s="1"/>
  <c r="D31" i="8" a="1"/>
  <c r="D31" i="8" s="1"/>
  <c r="D32" i="8" a="1"/>
  <c r="D32" i="8" s="1"/>
  <c r="D33" i="8" a="1"/>
  <c r="D33" i="8" s="1"/>
  <c r="D34" i="8" a="1"/>
  <c r="D34" i="8" s="1"/>
  <c r="D35" i="8" a="1"/>
  <c r="D35" i="8" s="1"/>
  <c r="D36" i="8" a="1"/>
  <c r="D36" i="8" s="1"/>
  <c r="D37" i="8" a="1"/>
  <c r="D37" i="8" s="1"/>
  <c r="D38" i="8" a="1"/>
  <c r="D38" i="8" s="1"/>
  <c r="D39" i="8" a="1"/>
  <c r="D39" i="8" s="1"/>
  <c r="D40" i="8" a="1"/>
  <c r="D40" i="8" s="1"/>
  <c r="D41" i="8" a="1"/>
  <c r="D41" i="8" s="1"/>
  <c r="D42" i="8" a="1"/>
  <c r="D42" i="8" s="1"/>
  <c r="D43" i="8" a="1"/>
  <c r="D43" i="8" s="1"/>
  <c r="D44" i="8" a="1"/>
  <c r="D44" i="8" s="1"/>
  <c r="D45" i="8" a="1"/>
  <c r="D45" i="8" s="1"/>
  <c r="D46" i="8" a="1"/>
  <c r="D46" i="8" s="1"/>
  <c r="D47" i="8" a="1"/>
  <c r="D47" i="8" s="1"/>
  <c r="D48" i="8" a="1"/>
  <c r="D48" i="8" s="1"/>
  <c r="D49" i="8" a="1"/>
  <c r="D49" i="8" s="1"/>
  <c r="D50" i="8" a="1"/>
  <c r="D50" i="8" s="1"/>
  <c r="E3" i="8" a="1"/>
  <c r="E3" i="8" s="1"/>
  <c r="E4" i="8" a="1"/>
  <c r="E4" i="8" s="1"/>
  <c r="E5" i="8" a="1"/>
  <c r="E5" i="8" s="1"/>
  <c r="E6" i="8" a="1"/>
  <c r="E6" i="8" s="1"/>
  <c r="E7" i="8" a="1"/>
  <c r="E7" i="8" s="1"/>
  <c r="E8" i="8" a="1"/>
  <c r="E8" i="8" s="1"/>
  <c r="E9" i="8" a="1"/>
  <c r="E9" i="8" s="1"/>
  <c r="E10" i="8" a="1"/>
  <c r="E10" i="8" s="1"/>
  <c r="E11" i="8" a="1"/>
  <c r="E11" i="8" s="1"/>
  <c r="E12" i="8" a="1"/>
  <c r="E12" i="8" s="1"/>
  <c r="E13" i="8" a="1"/>
  <c r="E13" i="8" s="1"/>
  <c r="E14" i="8" a="1"/>
  <c r="E14" i="8" s="1"/>
  <c r="E15" i="8" a="1"/>
  <c r="E15" i="8" s="1"/>
  <c r="E16" i="8" a="1"/>
  <c r="E16" i="8" s="1"/>
  <c r="E17" i="8" a="1"/>
  <c r="E17" i="8" s="1"/>
  <c r="E18" i="8" a="1"/>
  <c r="E18" i="8" s="1"/>
  <c r="E19" i="8" a="1"/>
  <c r="E19" i="8" s="1"/>
  <c r="E20" i="8" a="1"/>
  <c r="E20" i="8" s="1"/>
  <c r="E21" i="8" a="1"/>
  <c r="E21" i="8" s="1"/>
  <c r="E22" i="8" a="1"/>
  <c r="E22" i="8" s="1"/>
  <c r="E23" i="8" a="1"/>
  <c r="E23" i="8" s="1"/>
  <c r="E24" i="8" a="1"/>
  <c r="E24" i="8" s="1"/>
  <c r="E25" i="8" a="1"/>
  <c r="E25" i="8" s="1"/>
  <c r="E26" i="8" a="1"/>
  <c r="E26" i="8" s="1"/>
  <c r="E27" i="8" a="1"/>
  <c r="E27" i="8" s="1"/>
  <c r="E28" i="8" a="1"/>
  <c r="E28" i="8" s="1"/>
  <c r="E29" i="8" a="1"/>
  <c r="E29" i="8" s="1"/>
  <c r="E30" i="8" a="1"/>
  <c r="E30" i="8" s="1"/>
  <c r="E31" i="8" a="1"/>
  <c r="E31" i="8" s="1"/>
  <c r="E32" i="8" a="1"/>
  <c r="E32" i="8" s="1"/>
  <c r="E33" i="8" a="1"/>
  <c r="E33" i="8" s="1"/>
  <c r="E34" i="8" a="1"/>
  <c r="E34" i="8" s="1"/>
  <c r="E35" i="8" a="1"/>
  <c r="E35" i="8" s="1"/>
  <c r="E36" i="8" a="1"/>
  <c r="E36" i="8" s="1"/>
  <c r="E37" i="8" a="1"/>
  <c r="E37" i="8" s="1"/>
  <c r="E38" i="8" a="1"/>
  <c r="E38" i="8" s="1"/>
  <c r="E39" i="8" a="1"/>
  <c r="E39" i="8" s="1"/>
  <c r="E40" i="8" a="1"/>
  <c r="E40" i="8" s="1"/>
  <c r="E41" i="8" a="1"/>
  <c r="E41" i="8" s="1"/>
  <c r="E42" i="8" a="1"/>
  <c r="E42" i="8" s="1"/>
  <c r="E43" i="8" a="1"/>
  <c r="E43" i="8" s="1"/>
  <c r="E44" i="8" a="1"/>
  <c r="E44" i="8" s="1"/>
  <c r="E45" i="8" a="1"/>
  <c r="E45" i="8" s="1"/>
  <c r="E46" i="8" a="1"/>
  <c r="E46" i="8" s="1"/>
  <c r="E47" i="8" a="1"/>
  <c r="E47" i="8" s="1"/>
  <c r="E48" i="8" a="1"/>
  <c r="E48" i="8" s="1"/>
  <c r="E49" i="8" a="1"/>
  <c r="E49" i="8" s="1"/>
  <c r="E50" i="8" a="1"/>
  <c r="E50" i="8" s="1"/>
  <c r="C3" i="8" a="1"/>
  <c r="C3" i="8" s="1"/>
  <c r="C4" i="8" a="1"/>
  <c r="C4" i="8" s="1"/>
  <c r="C5" i="8" a="1"/>
  <c r="C5" i="8" s="1"/>
  <c r="C6" i="8" a="1"/>
  <c r="C6" i="8" s="1"/>
  <c r="C7" i="8" a="1"/>
  <c r="C7" i="8" s="1"/>
  <c r="C8" i="8" a="1"/>
  <c r="C8" i="8" s="1"/>
  <c r="C9" i="8" a="1"/>
  <c r="C9" i="8" s="1"/>
  <c r="C10" i="8" a="1"/>
  <c r="C10" i="8" s="1"/>
  <c r="C11" i="8" a="1"/>
  <c r="C11" i="8" s="1"/>
  <c r="C12" i="8" a="1"/>
  <c r="C12" i="8" s="1"/>
  <c r="C13" i="8" a="1"/>
  <c r="C13" i="8" s="1"/>
  <c r="C14" i="8" a="1"/>
  <c r="C14" i="8" s="1"/>
  <c r="C15" i="8" a="1"/>
  <c r="C15" i="8" s="1"/>
  <c r="C16" i="8" a="1"/>
  <c r="C16" i="8" s="1"/>
  <c r="C17" i="8" a="1"/>
  <c r="C17" i="8" s="1"/>
  <c r="C18" i="8" a="1"/>
  <c r="C18" i="8" s="1"/>
  <c r="C19" i="8" a="1"/>
  <c r="C19" i="8" s="1"/>
  <c r="C20" i="8" a="1"/>
  <c r="C20" i="8" s="1"/>
  <c r="C21" i="8" a="1"/>
  <c r="C21" i="8" s="1"/>
  <c r="C22" i="8" a="1"/>
  <c r="C22" i="8" s="1"/>
  <c r="C23" i="8" a="1"/>
  <c r="C23" i="8" s="1"/>
  <c r="C24" i="8" a="1"/>
  <c r="C24" i="8" s="1"/>
  <c r="C25" i="8" a="1"/>
  <c r="C25" i="8" s="1"/>
  <c r="C26" i="8" a="1"/>
  <c r="C26" i="8" s="1"/>
  <c r="C27" i="8" a="1"/>
  <c r="C27" i="8" s="1"/>
  <c r="C28" i="8" a="1"/>
  <c r="C28" i="8" s="1"/>
  <c r="C29" i="8" a="1"/>
  <c r="C29" i="8" s="1"/>
  <c r="C30" i="8" a="1"/>
  <c r="C30" i="8" s="1"/>
  <c r="C31" i="8" a="1"/>
  <c r="C31" i="8" s="1"/>
  <c r="C32" i="8" a="1"/>
  <c r="C32" i="8" s="1"/>
  <c r="C33" i="8" a="1"/>
  <c r="C33" i="8" s="1"/>
  <c r="C34" i="8" a="1"/>
  <c r="C34" i="8" s="1"/>
  <c r="C35" i="8" a="1"/>
  <c r="C35" i="8" s="1"/>
  <c r="C36" i="8" a="1"/>
  <c r="C36" i="8" s="1"/>
  <c r="C37" i="8" a="1"/>
  <c r="C37" i="8" s="1"/>
  <c r="C38" i="8" a="1"/>
  <c r="C38" i="8" s="1"/>
  <c r="C39" i="8" a="1"/>
  <c r="C39" i="8" s="1"/>
  <c r="C40" i="8" a="1"/>
  <c r="C40" i="8" s="1"/>
  <c r="C41" i="8" a="1"/>
  <c r="C41" i="8" s="1"/>
  <c r="C42" i="8" a="1"/>
  <c r="C42" i="8" s="1"/>
  <c r="C43" i="8" a="1"/>
  <c r="C43" i="8" s="1"/>
  <c r="C44" i="8" a="1"/>
  <c r="C44" i="8" s="1"/>
  <c r="C45" i="8" a="1"/>
  <c r="C45" i="8" s="1"/>
  <c r="C46" i="8" a="1"/>
  <c r="C46" i="8" s="1"/>
  <c r="C47" i="8" a="1"/>
  <c r="C47" i="8" s="1"/>
  <c r="C48" i="8" a="1"/>
  <c r="C48" i="8" s="1"/>
  <c r="C49" i="8" a="1"/>
  <c r="C49" i="8" s="1"/>
  <c r="C50" i="8" a="1"/>
  <c r="C50" i="8" s="1"/>
  <c r="I19" i="9" a="1"/>
  <c r="I19" i="9" s="1"/>
  <c r="I18" i="9" a="1"/>
  <c r="I18" i="9" s="1"/>
  <c r="I17" i="9" a="1"/>
  <c r="I17" i="9" s="1"/>
  <c r="I16" i="9" a="1"/>
  <c r="I16" i="9" s="1"/>
  <c r="I15" i="9" a="1"/>
  <c r="I15" i="9" s="1"/>
  <c r="I14" i="9" a="1"/>
  <c r="I14" i="9" s="1"/>
  <c r="I13" i="9" a="1"/>
  <c r="I13" i="9" s="1"/>
  <c r="I12" i="9" a="1"/>
  <c r="I12" i="9" s="1"/>
  <c r="I11" i="9" a="1"/>
  <c r="I11" i="9" s="1"/>
  <c r="I10" i="9" a="1"/>
  <c r="I10" i="9" s="1"/>
  <c r="I9" i="9" a="1"/>
  <c r="I9" i="9" s="1"/>
  <c r="I8" i="9" a="1"/>
  <c r="I8" i="9" s="1"/>
  <c r="I7" i="9" a="1"/>
  <c r="I7" i="9" s="1"/>
  <c r="I6" i="9" a="1"/>
  <c r="I6" i="9" s="1"/>
  <c r="I5" i="9" a="1"/>
  <c r="I5" i="9" s="1"/>
  <c r="I4" i="9" a="1"/>
  <c r="I4" i="9" s="1"/>
  <c r="I3" i="9" a="1"/>
  <c r="I3" i="9" s="1"/>
  <c r="I2" i="9" a="1"/>
  <c r="I2" i="9" s="1"/>
  <c r="G18" i="9"/>
  <c r="H17" i="9" l="1"/>
  <c r="G19" i="9"/>
  <c r="H18" i="9"/>
  <c r="H19" i="9"/>
  <c r="H2" i="9"/>
  <c r="H3" i="9"/>
  <c r="H4" i="9"/>
  <c r="H5" i="9"/>
  <c r="H6" i="9"/>
  <c r="H7" i="9"/>
  <c r="H8" i="9"/>
  <c r="H9" i="9"/>
  <c r="H10" i="9"/>
  <c r="H11" i="9"/>
  <c r="H12" i="9"/>
  <c r="H13" i="9"/>
  <c r="H14" i="9"/>
  <c r="H15" i="9"/>
  <c r="H16" i="9"/>
  <c r="G2" i="9"/>
  <c r="G3" i="9"/>
  <c r="G4" i="9"/>
  <c r="G5" i="9"/>
  <c r="G6" i="9"/>
  <c r="G7" i="9"/>
  <c r="G8" i="9"/>
  <c r="G9" i="9"/>
  <c r="G10" i="9"/>
  <c r="G11" i="9"/>
  <c r="G12" i="9"/>
  <c r="G13" i="9"/>
  <c r="G14" i="9"/>
  <c r="G15" i="9"/>
  <c r="G16" i="9"/>
  <c r="G17" i="9"/>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E55" i="8" a="1"/>
  <c r="E55" i="8" s="1"/>
  <c r="D55" i="8" a="1"/>
  <c r="D55" i="8" s="1"/>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L3" i="15" s="1"/>
  <c r="C55" i="8" a="1"/>
  <c r="C55" i="8" s="1"/>
  <c r="I4" i="15"/>
  <c r="I13" i="15"/>
  <c r="L4" i="15"/>
  <c r="K4" i="15"/>
  <c r="J4" i="15"/>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B399" i="11"/>
  <c r="B398" i="11"/>
  <c r="B397" i="11"/>
  <c r="B396" i="11"/>
  <c r="B395" i="11"/>
  <c r="B394" i="11"/>
  <c r="B393" i="11"/>
  <c r="B392" i="11"/>
  <c r="B391" i="11"/>
  <c r="B390" i="11"/>
  <c r="B389" i="11"/>
  <c r="B388" i="11"/>
  <c r="B387" i="11"/>
  <c r="B386" i="11"/>
  <c r="B385" i="11"/>
  <c r="B384" i="11"/>
  <c r="B383" i="11"/>
  <c r="B382" i="11"/>
  <c r="B381" i="11"/>
  <c r="B380" i="11"/>
  <c r="B379" i="11"/>
  <c r="B378" i="11"/>
  <c r="B377" i="11"/>
  <c r="B376" i="11"/>
  <c r="B375" i="11"/>
  <c r="B374" i="11"/>
  <c r="B373" i="11"/>
  <c r="B372" i="11"/>
  <c r="B371" i="11"/>
  <c r="B370" i="11"/>
  <c r="B369" i="11"/>
  <c r="B368" i="11"/>
  <c r="B367" i="11"/>
  <c r="B366" i="11"/>
  <c r="B365" i="11"/>
  <c r="B364" i="11"/>
  <c r="B363" i="11"/>
  <c r="B362" i="11"/>
  <c r="B361" i="11"/>
  <c r="B360" i="11"/>
  <c r="B359" i="11"/>
  <c r="B358" i="11"/>
  <c r="D357" i="11"/>
  <c r="D356" i="11"/>
  <c r="B356" i="11"/>
  <c r="B357"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L3" i="11" s="1"/>
  <c r="L2" i="11" s="1"/>
  <c r="C359" i="11"/>
  <c r="C358" i="11"/>
  <c r="C357" i="11"/>
  <c r="C356" i="11"/>
  <c r="I3" i="11" s="1"/>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42" i="12"/>
  <c r="I3" i="12" s="1"/>
  <c r="J3" i="11"/>
  <c r="L4" i="11"/>
  <c r="K4" i="11"/>
  <c r="J4" i="11"/>
  <c r="I4" i="11"/>
  <c r="I4" i="12"/>
  <c r="M4" i="12" s="1"/>
  <c r="L4" i="12"/>
  <c r="K4" i="12"/>
  <c r="J4" i="12"/>
  <c r="L2" i="12"/>
  <c r="I3" i="7"/>
  <c r="L4" i="6"/>
  <c r="K3" i="6"/>
  <c r="K2" i="6" s="1"/>
  <c r="I3" i="6"/>
  <c r="H3" i="6"/>
  <c r="H2" i="6" s="1"/>
  <c r="K3" i="7"/>
  <c r="L3" i="7"/>
  <c r="L2" i="7" s="1"/>
  <c r="J3" i="7"/>
  <c r="I4" i="7"/>
  <c r="K4" i="7"/>
  <c r="G43" i="8" l="1"/>
  <c r="G35" i="8"/>
  <c r="G29" i="8"/>
  <c r="E2" i="2"/>
  <c r="I3" i="15"/>
  <c r="I2" i="15" s="1"/>
  <c r="J3" i="15"/>
  <c r="M3" i="15" s="1"/>
  <c r="I4" i="8" a="1"/>
  <c r="K2" i="8" s="1"/>
  <c r="K3" i="15"/>
  <c r="L2" i="15"/>
  <c r="K2" i="15"/>
  <c r="M4" i="15"/>
  <c r="K3" i="11"/>
  <c r="K2" i="11" s="1"/>
  <c r="I2" i="12"/>
  <c r="K3" i="12"/>
  <c r="K2" i="12" s="1"/>
  <c r="J3" i="12"/>
  <c r="J2" i="12" s="1"/>
  <c r="L3" i="8"/>
  <c r="J2" i="11"/>
  <c r="M4" i="7"/>
  <c r="M4" i="11"/>
  <c r="I2" i="11"/>
  <c r="I4" i="8" l="1"/>
  <c r="I3" i="8" s="1"/>
  <c r="I2" i="8" s="1"/>
  <c r="J2" i="15"/>
  <c r="M2" i="15" s="1"/>
  <c r="M3" i="11"/>
  <c r="M3" i="12"/>
  <c r="J3" i="8"/>
  <c r="J2" i="8" s="1"/>
  <c r="L2" i="8"/>
  <c r="M2" i="11"/>
  <c r="M2" i="12"/>
  <c r="J2" i="7"/>
  <c r="K2" i="7"/>
  <c r="I2" i="7"/>
  <c r="I2" i="6"/>
  <c r="J2" i="6"/>
  <c r="M4" i="8" l="1"/>
  <c r="M3" i="8"/>
  <c r="M2" i="8"/>
  <c r="F2" i="2"/>
  <c r="G2" i="2"/>
  <c r="H2" i="2"/>
  <c r="M2" i="7"/>
  <c r="M3" i="7"/>
  <c r="L3" i="6"/>
  <c r="G1" i="6" s="1"/>
  <c r="N3"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FCE4A8-5C63-461B-AF2C-873D26C4744B}" keepAlive="1" name="Consulta - TB_ENG_AMBIENTAL" description="Conexão com a consulta 'TB_ENG_AMBIENTAL' na pasta de trabalho." type="5" refreshedVersion="8" background="1" saveData="1">
    <dbPr connection="Provider=Microsoft.Mashup.OleDb.1;Data Source=$Workbook$;Location=TB_ENG_AMBIENTAL;Extended Properties=&quot;&quot;" command="SELECT * FROM [TB_ENG_AMBIENTAL]"/>
  </connection>
  <connection id="2" xr16:uid="{B047FC3A-7635-4756-9C95-9FEE9A8B5451}" keepAlive="1" name="Consulta - TB_ENG_PETROLEO" description="Conexão com a consulta 'TB_ENG_PETROLEO' na pasta de trabalho." type="5" refreshedVersion="8" background="1" saveData="1">
    <dbPr connection="Provider=Microsoft.Mashup.OleDb.1;Data Source=$Workbook$;Location=TB_ENG_PETROLEO;Extended Properties=&quot;&quot;" command="SELECT * FROM [TB_ENG_PETROLEO]"/>
  </connection>
  <connection id="3" xr16:uid="{5C7CC079-FA7D-43CF-9E80-E71140838A89}" keepAlive="1" name="Consulta - TB_FATO" description="Conexão com a consulta 'TB_FATO' na pasta de trabalho." type="5" refreshedVersion="8" background="1" saveData="1">
    <dbPr connection="Provider=Microsoft.Mashup.OleDb.1;Data Source=$Workbook$;Location=TB_FATO;Extended Properties=&quot;&quot;" command="SELECT * FROM [TB_FATO]"/>
  </connection>
  <connection id="4" xr16:uid="{7B353EF4-31E7-476F-BA39-DB2BA3A91B7B}" keepAlive="1" name="Consulta - TB_TECN_AMBIENTAL2024" description="Conexão com a consulta 'TB_TECN_AMBIENTAL2024' na pasta de trabalho." type="5" refreshedVersion="8" background="1" saveData="1">
    <dbPr connection="Provider=Microsoft.Mashup.OleDb.1;Data Source=$Workbook$;Location=TB_TECN_AMBIENTAL2024;Extended Properties=&quot;&quot;" command="SELECT * FROM [TB_TECN_AMBIENTAL202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<sst xmlns="http://schemas.openxmlformats.org/spreadsheetml/2006/main" count="6006" uniqueCount="1646">
  <si>
    <t>STATUS</t>
  </si>
  <si>
    <t>RESULTADO</t>
  </si>
  <si>
    <t>SEMESTRES</t>
  </si>
  <si>
    <t>CH_SEMESTRE</t>
  </si>
  <si>
    <t>CH_TOTAL_APROVADO</t>
  </si>
  <si>
    <t>CH_MED_SEMESTRE</t>
  </si>
  <si>
    <t>CH_MIN_SEMESTRE</t>
  </si>
  <si>
    <t>CH_MAX_SEMESTRE</t>
  </si>
  <si>
    <t>PESQUISA</t>
  </si>
  <si>
    <t>CH_OBRIGATORIA</t>
  </si>
  <si>
    <t>GENERALISTA</t>
  </si>
  <si>
    <t>NEGOCIOS</t>
  </si>
  <si>
    <t>AMBIENTAL</t>
  </si>
  <si>
    <t>ENG_AMBIENTAL</t>
  </si>
  <si>
    <t>ENG_PETROLEO (MANUTENÇÃO)</t>
  </si>
  <si>
    <t>APR</t>
  </si>
  <si>
    <t>2025.2</t>
  </si>
  <si>
    <t>OBRIGATORIO</t>
  </si>
  <si>
    <t>ECT3101</t>
  </si>
  <si>
    <t>ECT2101</t>
  </si>
  <si>
    <t>APRN</t>
  </si>
  <si>
    <t>2025.1</t>
  </si>
  <si>
    <t>OPTATIVA</t>
  </si>
  <si>
    <t>ECT3102</t>
  </si>
  <si>
    <t>ECT2102</t>
  </si>
  <si>
    <t>CANC</t>
  </si>
  <si>
    <t>2024.2</t>
  </si>
  <si>
    <t>ECT3103</t>
  </si>
  <si>
    <t>ECT2103</t>
  </si>
  <si>
    <t>REP</t>
  </si>
  <si>
    <t>2024.1</t>
  </si>
  <si>
    <t>ECT3104</t>
  </si>
  <si>
    <t>ECT2104</t>
  </si>
  <si>
    <t>REPMF</t>
  </si>
  <si>
    <t>2023.2</t>
  </si>
  <si>
    <t>ECT3105</t>
  </si>
  <si>
    <t>ECT2105</t>
  </si>
  <si>
    <t>TRANC</t>
  </si>
  <si>
    <t>2023.1</t>
  </si>
  <si>
    <t>ECT3106</t>
  </si>
  <si>
    <t>ECT2106</t>
  </si>
  <si>
    <t>DEF</t>
  </si>
  <si>
    <t>2022.2</t>
  </si>
  <si>
    <t>ECT3107</t>
  </si>
  <si>
    <t>ECT2201</t>
  </si>
  <si>
    <t>IND</t>
  </si>
  <si>
    <t>2021.2</t>
  </si>
  <si>
    <t>ECT3201</t>
  </si>
  <si>
    <t>ECT3305</t>
  </si>
  <si>
    <t>ECT2202</t>
  </si>
  <si>
    <t>MAT</t>
  </si>
  <si>
    <t>2021.1</t>
  </si>
  <si>
    <t>ECT3202</t>
  </si>
  <si>
    <t>ECT2203</t>
  </si>
  <si>
    <t>DISP</t>
  </si>
  <si>
    <t>2020.6</t>
  </si>
  <si>
    <t>ECT3203</t>
  </si>
  <si>
    <t>ECT2204</t>
  </si>
  <si>
    <t>2020.2</t>
  </si>
  <si>
    <t>ECT3204</t>
  </si>
  <si>
    <t>ECT2205</t>
  </si>
  <si>
    <t>2019.1</t>
  </si>
  <si>
    <t>ECT3205</t>
  </si>
  <si>
    <t>ECT2206</t>
  </si>
  <si>
    <t>2018.1</t>
  </si>
  <si>
    <t>ECT3206</t>
  </si>
  <si>
    <t>ECT2207</t>
  </si>
  <si>
    <t>2017.1</t>
  </si>
  <si>
    <t>ECT3207</t>
  </si>
  <si>
    <t>ECT2301</t>
  </si>
  <si>
    <t>2016.1</t>
  </si>
  <si>
    <t>ECT3301</t>
  </si>
  <si>
    <t>ECT2302</t>
  </si>
  <si>
    <t>2013.2</t>
  </si>
  <si>
    <t>ECT3302</t>
  </si>
  <si>
    <t>ECT2303</t>
  </si>
  <si>
    <t>2013.1</t>
  </si>
  <si>
    <t>ECT3303</t>
  </si>
  <si>
    <t>ECT2304</t>
  </si>
  <si>
    <t>ECT3306</t>
  </si>
  <si>
    <t>ECT2305</t>
  </si>
  <si>
    <t>ECT3307</t>
  </si>
  <si>
    <t>ECT3304</t>
  </si>
  <si>
    <t>ECT2306</t>
  </si>
  <si>
    <t>ECT3308</t>
  </si>
  <si>
    <t>ECT2307</t>
  </si>
  <si>
    <t>ECT3403</t>
  </si>
  <si>
    <t>ECT2416</t>
  </si>
  <si>
    <t>ECT2401</t>
  </si>
  <si>
    <t>ECT2402</t>
  </si>
  <si>
    <t>ECT1553</t>
  </si>
  <si>
    <t>ECT3414</t>
  </si>
  <si>
    <t>ECT2403</t>
  </si>
  <si>
    <t>GEN0010</t>
  </si>
  <si>
    <t>ECT3601</t>
  </si>
  <si>
    <t>CIV0063</t>
  </si>
  <si>
    <t>ECT2411</t>
  </si>
  <si>
    <t>ECT3402</t>
  </si>
  <si>
    <t>ECT2412</t>
  </si>
  <si>
    <t>NEG0010</t>
  </si>
  <si>
    <t>ECT2413</t>
  </si>
  <si>
    <t>ECT3411</t>
  </si>
  <si>
    <t>ECT2414</t>
  </si>
  <si>
    <t>ECT3412</t>
  </si>
  <si>
    <t>CAC1103</t>
  </si>
  <si>
    <t>PTR0111</t>
  </si>
  <si>
    <t>ECT3621</t>
  </si>
  <si>
    <t>CIV1101</t>
  </si>
  <si>
    <t>PTR0112</t>
  </si>
  <si>
    <t>ECT3622</t>
  </si>
  <si>
    <t>CIV1104</t>
  </si>
  <si>
    <t>PTR0113</t>
  </si>
  <si>
    <t>CIV1105</t>
  </si>
  <si>
    <t>PTR0115</t>
  </si>
  <si>
    <t>ECT3413</t>
  </si>
  <si>
    <t>PTR0211</t>
  </si>
  <si>
    <t>QUI1000</t>
  </si>
  <si>
    <t>PTR0114</t>
  </si>
  <si>
    <t>CIV0064</t>
  </si>
  <si>
    <t>CIV1106</t>
  </si>
  <si>
    <t>PTR0212</t>
  </si>
  <si>
    <t>CIV0065</t>
  </si>
  <si>
    <t>CIV1202</t>
  </si>
  <si>
    <t>PTR0213</t>
  </si>
  <si>
    <t>CIV0417</t>
  </si>
  <si>
    <t>CIV1203</t>
  </si>
  <si>
    <t>PTR0411</t>
  </si>
  <si>
    <t>CIV1205</t>
  </si>
  <si>
    <t>PTR0214</t>
  </si>
  <si>
    <t>CIV1206</t>
  </si>
  <si>
    <t>PTR0311</t>
  </si>
  <si>
    <t>AMB0010</t>
  </si>
  <si>
    <t>CIV1301</t>
  </si>
  <si>
    <t>PTR0312</t>
  </si>
  <si>
    <t>CIV1302</t>
  </si>
  <si>
    <t>PTR0313</t>
  </si>
  <si>
    <t>CIV1303</t>
  </si>
  <si>
    <t>PTR0412</t>
  </si>
  <si>
    <t>CIV1304</t>
  </si>
  <si>
    <t>PTR0314</t>
  </si>
  <si>
    <t>CIV1305</t>
  </si>
  <si>
    <t>PTR0315</t>
  </si>
  <si>
    <t>CIV1306</t>
  </si>
  <si>
    <t>PTR0413</t>
  </si>
  <si>
    <t>CIV0434</t>
  </si>
  <si>
    <t>PTR0414</t>
  </si>
  <si>
    <t>CIV0435</t>
  </si>
  <si>
    <t>PTR0000</t>
  </si>
  <si>
    <t>CIV1403</t>
  </si>
  <si>
    <t>PTR0911</t>
  </si>
  <si>
    <t>CIV1404</t>
  </si>
  <si>
    <t>PTR0912</t>
  </si>
  <si>
    <t>CIV1405</t>
  </si>
  <si>
    <t>AMB0009</t>
  </si>
  <si>
    <t>AMB1601</t>
  </si>
  <si>
    <t>CAC2012</t>
  </si>
  <si>
    <t>CIV0348</t>
  </si>
  <si>
    <t>CIV1401</t>
  </si>
  <si>
    <t>AMB1602</t>
  </si>
  <si>
    <t>CODIGO</t>
  </si>
  <si>
    <t>COMPONENTE</t>
  </si>
  <si>
    <t>CH</t>
  </si>
  <si>
    <t>COMPARADOR</t>
  </si>
  <si>
    <t>ADM0523</t>
  </si>
  <si>
    <t>EMPREENDEDORISMO E PLANO DE NEGÓCIOS</t>
  </si>
  <si>
    <t>ADM0541</t>
  </si>
  <si>
    <t>GESTAO DE PESSOAS I</t>
  </si>
  <si>
    <t>ATIVIDADES COMPLEMENTARES</t>
  </si>
  <si>
    <t>BCT2002</t>
  </si>
  <si>
    <t>TCC EM NEGÓCIOS TECNOLÓGICOS</t>
  </si>
  <si>
    <t>BCT2003</t>
  </si>
  <si>
    <t>TCC EM COMPUTAÇÃO APLICADA</t>
  </si>
  <si>
    <t>METEOROLOGIA E CLIMATOLOGIA</t>
  </si>
  <si>
    <t>POLUIÇÃO ATMOSFÉRICA</t>
  </si>
  <si>
    <t>CIV0057</t>
  </si>
  <si>
    <t>POLUIÇÃO DAS ÁGUAS SUPERFICIAIS</t>
  </si>
  <si>
    <t>CIV0062</t>
  </si>
  <si>
    <t>INTRODUÇÃO À ENGENHARIA AMBIENTAL</t>
  </si>
  <si>
    <t>GEOMÁTICA</t>
  </si>
  <si>
    <t>GEOMÁTICA APLICADA</t>
  </si>
  <si>
    <t>QUALIDADE DO SOLO</t>
  </si>
  <si>
    <t>CIV0066</t>
  </si>
  <si>
    <t>DESENHO APLICADO</t>
  </si>
  <si>
    <t>LEGISLACAO E SEGURANCA DO TRABALHO</t>
  </si>
  <si>
    <t>HIDRÁULICA</t>
  </si>
  <si>
    <t>CIV0497</t>
  </si>
  <si>
    <t>SISTEMAS URBANOS DE ÁGUA E ESGOTO</t>
  </si>
  <si>
    <t>GEOLOGIA AMBIENTAL</t>
  </si>
  <si>
    <t>CIV1102</t>
  </si>
  <si>
    <t>QUÍMICA AMBIENTAL I</t>
  </si>
  <si>
    <t>CIV1103</t>
  </si>
  <si>
    <t>HIDROLOGIA</t>
  </si>
  <si>
    <t>ECOLOGIA APLICADA À ENGENHARIA AMBIENTAL</t>
  </si>
  <si>
    <t>FUNDAMENTOS DE CARTOGRAFIA E SENSORIAMENTO REMOTO</t>
  </si>
  <si>
    <t>CIV1201</t>
  </si>
  <si>
    <t>FUNDAMENTOS DE OCEANOGRAFIA</t>
  </si>
  <si>
    <t>GESTÃO AMBIENTAL</t>
  </si>
  <si>
    <t>PEDOLOGIA</t>
  </si>
  <si>
    <t>CIV1204</t>
  </si>
  <si>
    <t>QUÍMICA AMBIENTAL II</t>
  </si>
  <si>
    <t>QUALIDADE DA ÁGUA</t>
  </si>
  <si>
    <t>MICROBIOLOGIA AMBIENTAL</t>
  </si>
  <si>
    <t>SANEAMENTO AMBIENTAL</t>
  </si>
  <si>
    <t>RECUPERAÇÃO DE ÁREAS DEGRADADAS</t>
  </si>
  <si>
    <t>GESTÃO DE RECURSOS HÍDRICOS</t>
  </si>
  <si>
    <t>TRATAMENTO DE ÁGUAS RESIDUÁRIAS</t>
  </si>
  <si>
    <t>GESTÃO DE RESÍDUOS SÓLIDOS</t>
  </si>
  <si>
    <t>AVALIAÇÃO DE IMPACTOS AMBIENTAIS</t>
  </si>
  <si>
    <t>TRATAMENTO DE ÁGUA PARA ABASTECIMENTO</t>
  </si>
  <si>
    <t>CIV1818</t>
  </si>
  <si>
    <t>GERENCIAMENTO DA DRENAGEM URBANA</t>
  </si>
  <si>
    <t>DAN0024</t>
  </si>
  <si>
    <t>DIREITOS HUMANOS, DIVERSIDADE CULTURAL E RELAÇÕES ÉTNICO-RACIAIS</t>
  </si>
  <si>
    <t>DBF0060</t>
  </si>
  <si>
    <t>BIOFÍSICA</t>
  </si>
  <si>
    <t>DBF3003</t>
  </si>
  <si>
    <t>DCA0100</t>
  </si>
  <si>
    <t>MATEMATICA DISCRETA</t>
  </si>
  <si>
    <t>DCA0103</t>
  </si>
  <si>
    <t>ANALISE DE SINAIS E SISTEMAS</t>
  </si>
  <si>
    <t>DCA0104</t>
  </si>
  <si>
    <t>ARQUITETURA DE COMPUTADORES</t>
  </si>
  <si>
    <t>DCA0107</t>
  </si>
  <si>
    <t>SISTEMAS DE TRANSMISSAO DE DADOS</t>
  </si>
  <si>
    <t>DCA0120</t>
  </si>
  <si>
    <t>PROJETO E DESENVOLVIMENTO DE SOFTWARE</t>
  </si>
  <si>
    <t>DCA0122</t>
  </si>
  <si>
    <t>INSTRUMENTAÇÃO</t>
  </si>
  <si>
    <t>DCA0201</t>
  </si>
  <si>
    <t>PARADIGMAS DE PROGRAMAÇÃO</t>
  </si>
  <si>
    <t>DCA0202</t>
  </si>
  <si>
    <t>CIRCUITOS DIGITAIS</t>
  </si>
  <si>
    <t>DCA0203</t>
  </si>
  <si>
    <t>ELETRÔNICA</t>
  </si>
  <si>
    <t>DCA0204</t>
  </si>
  <si>
    <t>ESTRUTURAS DE DADOS</t>
  </si>
  <si>
    <t>DCA0414</t>
  </si>
  <si>
    <t>INTRODUCAO A ROBOTICA</t>
  </si>
  <si>
    <t>DCA3206</t>
  </si>
  <si>
    <t>MATEMÁTICA DISCRETA</t>
  </si>
  <si>
    <t>DCA3301</t>
  </si>
  <si>
    <t>SISTEMAS DIGITAIS</t>
  </si>
  <si>
    <t>DCA3301.0</t>
  </si>
  <si>
    <t>SISTEMAS DIGITAIS - TEORIA</t>
  </si>
  <si>
    <t>DCA3301.1</t>
  </si>
  <si>
    <t>SISTEMAS DIGITAIS - PRÁTICA</t>
  </si>
  <si>
    <t>DCA3303</t>
  </si>
  <si>
    <t>PROGRAMAÇÃO AVANÇADA</t>
  </si>
  <si>
    <t>DCA3402</t>
  </si>
  <si>
    <t>MODELAGEM E ANÁLISE LINEAR DE SISTEMAS</t>
  </si>
  <si>
    <t>DCA3404</t>
  </si>
  <si>
    <t>DCA3501</t>
  </si>
  <si>
    <t xml:space="preserve">CIÊNCIA DE DADOS </t>
  </si>
  <si>
    <t>DCA3502</t>
  </si>
  <si>
    <t>SINAIS E SISTEMAS</t>
  </si>
  <si>
    <t>DCA3503</t>
  </si>
  <si>
    <t>ALGORITMOS E ESTRUTURAS DE DADOS I</t>
  </si>
  <si>
    <t>DCA3504</t>
  </si>
  <si>
    <t>OTIMIZAÇÃO DE SISTEMAS</t>
  </si>
  <si>
    <t>DCA3505</t>
  </si>
  <si>
    <t>SISTEMAS OPERACIONAIS</t>
  </si>
  <si>
    <t>DCA3506</t>
  </si>
  <si>
    <t>DCA3507</t>
  </si>
  <si>
    <t>INTRODUCAO À ROBOTICA</t>
  </si>
  <si>
    <t>DCA3601</t>
  </si>
  <si>
    <t>ANÁLISE DE SISTEMAS DE CONTROLE</t>
  </si>
  <si>
    <t>DCA3602</t>
  </si>
  <si>
    <t>PROCESSAMENTO DIGITAL DE SINAIS</t>
  </si>
  <si>
    <t>DCA3603</t>
  </si>
  <si>
    <t>ENGENHARIA DE SOFTWARE</t>
  </si>
  <si>
    <t>DCA3604</t>
  </si>
  <si>
    <t>BANCO DE DADOS</t>
  </si>
  <si>
    <t>DCA3605</t>
  </si>
  <si>
    <t>REDES DE COMPUTADORES</t>
  </si>
  <si>
    <t>DCA3606</t>
  </si>
  <si>
    <t>INTELIGÊNCIA ARTIFICIAL</t>
  </si>
  <si>
    <t>DCA3607</t>
  </si>
  <si>
    <t>AUTOMAÇÃO INDUSTRIAL</t>
  </si>
  <si>
    <t>DCA3608</t>
  </si>
  <si>
    <t>REDES PARA AUTOMAÇÃO INDUSTRIAL</t>
  </si>
  <si>
    <t>DCA3701</t>
  </si>
  <si>
    <t>PROJETO DE SISTEMAS DE CONTROLE</t>
  </si>
  <si>
    <t>DCA3701.0</t>
  </si>
  <si>
    <t>PROJETO DE SISTEMAS DE CONTROLE - TEORIA</t>
  </si>
  <si>
    <t>DCA3701.1</t>
  </si>
  <si>
    <t>PROJETO DE SISTEMAS DE CONTROLE - LABORATÓRIO</t>
  </si>
  <si>
    <t>DCA3702</t>
  </si>
  <si>
    <t>ALGORITMOS E ESTRUTURAS DE DADOS II</t>
  </si>
  <si>
    <t>DCA3703</t>
  </si>
  <si>
    <t>PROGRAMAÇÃO PARALELA</t>
  </si>
  <si>
    <t>DCA3704</t>
  </si>
  <si>
    <t>SISTEMAS DISTRIBUÍDOS</t>
  </si>
  <si>
    <t>DCA3705</t>
  </si>
  <si>
    <t>AUTÔMATOS E LINGUAGENS FORMAIS</t>
  </si>
  <si>
    <t>DCA3706</t>
  </si>
  <si>
    <t>SISTEMAS EMBARCADOS</t>
  </si>
  <si>
    <t>DCO0001</t>
  </si>
  <si>
    <t>SINAIS E SISTEMAS LINEARES</t>
  </si>
  <si>
    <t>DCO0002</t>
  </si>
  <si>
    <t>DCO1003</t>
  </si>
  <si>
    <t>DCO1004</t>
  </si>
  <si>
    <t>ELETROMAGNETISMO APLICADO</t>
  </si>
  <si>
    <t>DCO1005</t>
  </si>
  <si>
    <t>PRINCÍPIOS DE TELECOMUNICAÇÕES</t>
  </si>
  <si>
    <t>DCO1006</t>
  </si>
  <si>
    <t>ANTENAS E PROPAGAÇÃO</t>
  </si>
  <si>
    <t>DCO3001</t>
  </si>
  <si>
    <t>DCO3002</t>
  </si>
  <si>
    <t>REDES DE COMPUTADORES I</t>
  </si>
  <si>
    <t>DCO3003</t>
  </si>
  <si>
    <t>ANÁLISE E SÍNTESE DE CIRCUITOS ELÉTRICOS</t>
  </si>
  <si>
    <t>DCO3004</t>
  </si>
  <si>
    <t>CAMPOS VARIANTES COM O TEMPO E ONDAS ELETROMAGNÉTICAS</t>
  </si>
  <si>
    <t>DCO3005</t>
  </si>
  <si>
    <t>VARIÁVEIS ALEATÓRIAS</t>
  </si>
  <si>
    <t>DCO3006</t>
  </si>
  <si>
    <t>REDES CONVERGENTES</t>
  </si>
  <si>
    <t>DCO3007</t>
  </si>
  <si>
    <t>CIRCUITOS DIGITAIS COMBINADOS</t>
  </si>
  <si>
    <t>DCO3008</t>
  </si>
  <si>
    <t>DCO3009</t>
  </si>
  <si>
    <t>ELETROMAGNETISMO COMPUTACIONAL APLICADO</t>
  </si>
  <si>
    <t>DCO3010</t>
  </si>
  <si>
    <t>DISPOSITIVOS ELETRÔNICOS</t>
  </si>
  <si>
    <t>DCO3011</t>
  </si>
  <si>
    <t>LABORATÓRIO DE INSTRUMENTAÇÃO</t>
  </si>
  <si>
    <t>DCO3012</t>
  </si>
  <si>
    <t>DCO3013</t>
  </si>
  <si>
    <t>PROJETO INTEGRADOR I</t>
  </si>
  <si>
    <t>DCO3014</t>
  </si>
  <si>
    <t>COMUNICAÇÕES DIGITAIS</t>
  </si>
  <si>
    <t>DCO3015</t>
  </si>
  <si>
    <t>ANTENAS</t>
  </si>
  <si>
    <t>DCO3016</t>
  </si>
  <si>
    <t>DCO3017</t>
  </si>
  <si>
    <t>CIRCUITOS PARA COMUNICAÇÕES</t>
  </si>
  <si>
    <t>DCO3018</t>
  </si>
  <si>
    <t xml:space="preserve">LABORATÓRIO DE ESTRUTURAS DE TRANSMISSÃO E ONDAS </t>
  </si>
  <si>
    <t>DCO3020</t>
  </si>
  <si>
    <t>PROPAGAÇÃO</t>
  </si>
  <si>
    <t>DCO3021</t>
  </si>
  <si>
    <t>DCO3022</t>
  </si>
  <si>
    <t>SISTEMAS DE TELECOMUNICAÇÕES</t>
  </si>
  <si>
    <t>DCO3023</t>
  </si>
  <si>
    <t>REGULAÇÃO DAS TELECOMUNICAÇÕES</t>
  </si>
  <si>
    <t>DCO3024</t>
  </si>
  <si>
    <t>CABEAMENTO ESTRUTURADO</t>
  </si>
  <si>
    <t>DCO3025</t>
  </si>
  <si>
    <t>LABORATÓRIO DE CIRCUITOS PARA COMUNICAÇÕES</t>
  </si>
  <si>
    <t>DCO3026</t>
  </si>
  <si>
    <t>PROJETO INTEGRADOR II</t>
  </si>
  <si>
    <t>DCO3027</t>
  </si>
  <si>
    <t>COMUNICAÇÕES SEM FIO</t>
  </si>
  <si>
    <t>DCO3028</t>
  </si>
  <si>
    <t>COMUNICAÇÕES ÓPTICAS</t>
  </si>
  <si>
    <t>DCO3029</t>
  </si>
  <si>
    <t>DCO3030</t>
  </si>
  <si>
    <t>COMUNICAÇÕES MÓVEIS</t>
  </si>
  <si>
    <t>DCS1010</t>
  </si>
  <si>
    <t>HISTÓRIA DA ÁFRICA</t>
  </si>
  <si>
    <t>DEB0501</t>
  </si>
  <si>
    <t>BASES CINESIOLÓGICAS E BIOMECÂNICAS DO MOVIMENTO HUMANO</t>
  </si>
  <si>
    <t>DEB0502</t>
  </si>
  <si>
    <t>INTRODUÇÃO À ENGENHARIA BIOMÉDICA</t>
  </si>
  <si>
    <t>DEB0503</t>
  </si>
  <si>
    <t>SISTEMAS DE INFORMAÇÃO NA SAÚDE</t>
  </si>
  <si>
    <t>DEB0601</t>
  </si>
  <si>
    <t>IMPLANTES ODONTO-MÉDICOS</t>
  </si>
  <si>
    <t>DEB0602</t>
  </si>
  <si>
    <t>PROCESSOS E CERTIFICAÇÃO DE SOFTWARE EM SAÚDE</t>
  </si>
  <si>
    <t>DEB3011</t>
  </si>
  <si>
    <t>BASES CINESIOLÓGICAS DO MOVIMENTO HUMANO</t>
  </si>
  <si>
    <t>DEB3012</t>
  </si>
  <si>
    <t>DEB3013</t>
  </si>
  <si>
    <t>DEB3014</t>
  </si>
  <si>
    <t>DEB3021</t>
  </si>
  <si>
    <t>INTRODUÇÃO À NEUROENGENHARIA</t>
  </si>
  <si>
    <t>DEB3022</t>
  </si>
  <si>
    <t>DEB3101</t>
  </si>
  <si>
    <t>ALGORITMO E PROGRAMAÇÃO ORIENTADA A OBJETOS</t>
  </si>
  <si>
    <t>DEB3102</t>
  </si>
  <si>
    <t>ANÁLISE DE DADOS EM SAÚDE</t>
  </si>
  <si>
    <t>DEB3103</t>
  </si>
  <si>
    <t>ANÁLISE ESTRUTURAL BIOMÉDICA</t>
  </si>
  <si>
    <t>DEB3104</t>
  </si>
  <si>
    <t>BIOTECNOLOGIA APLICADA À SAÚDE</t>
  </si>
  <si>
    <t>DEB3105</t>
  </si>
  <si>
    <t>ELETRÔNICA ANALÓGICA</t>
  </si>
  <si>
    <t>DEB3106</t>
  </si>
  <si>
    <t>GESTÃO E EMPREENDEDORISMO NA SAÚDE</t>
  </si>
  <si>
    <t>DEB3109</t>
  </si>
  <si>
    <t>TECNOLOGIA ASSISTIVA</t>
  </si>
  <si>
    <t>DFS0028</t>
  </si>
  <si>
    <t>FISIOLOGIA</t>
  </si>
  <si>
    <t>DFS0068</t>
  </si>
  <si>
    <t>DPU0030</t>
  </si>
  <si>
    <t>LEGISLACAO TRIBUTARIA</t>
  </si>
  <si>
    <t>ECO0101</t>
  </si>
  <si>
    <t>INTRODUCAO A TEORIA ECONOMICA</t>
  </si>
  <si>
    <t>ECO0311</t>
  </si>
  <si>
    <t>ECONOMIA PARA ENGENHARIA</t>
  </si>
  <si>
    <t>ECT1500</t>
  </si>
  <si>
    <t>MÉTODOS ESTATÍSTICOS</t>
  </si>
  <si>
    <t>ECT1502</t>
  </si>
  <si>
    <t>INTRODUÇÃO À INFERÊNCIA ESTATÍSTICA</t>
  </si>
  <si>
    <t>ECT1503</t>
  </si>
  <si>
    <t>MATEMÁTICA FINANCEIRA</t>
  </si>
  <si>
    <t>ECT1504</t>
  </si>
  <si>
    <t>INTELIGÊNCIA ARTIFICIAL E ROBÓTICA: HISTÓRIA E FILOSOFIA</t>
  </si>
  <si>
    <t>ECT1505</t>
  </si>
  <si>
    <t>DIVULGAÇÃO DA CIÊNCIA E DA TECNOLOGIA</t>
  </si>
  <si>
    <t>ECT1506</t>
  </si>
  <si>
    <t>PLANEJAMENTO E GESTÃO DE PROJETOS DE DESENVOLVIMENTO</t>
  </si>
  <si>
    <t>ECT1507</t>
  </si>
  <si>
    <t>RELAÇÕES DE GÊNERO EM CIÊNCIAS E TECNOLOGIA</t>
  </si>
  <si>
    <t>ECT1508</t>
  </si>
  <si>
    <t>POLÍTICAS, PLANEJAMENTO E GERENCIAMENTO INTEGRADO DOS RECURSOS HÍDRICOS</t>
  </si>
  <si>
    <t>ECT1509</t>
  </si>
  <si>
    <t>TÓPICOS ESPECIAIS EM DESENVOLVIMENTO SUSTENTÁVEL</t>
  </si>
  <si>
    <t>ECT1510</t>
  </si>
  <si>
    <t>NOVAS FRONTEIRAS EM CIÊNCIAS E TECNOLOGIA</t>
  </si>
  <si>
    <t>ECT1511</t>
  </si>
  <si>
    <t>FUNDAMENTOS E APLICAÇÕES DA MECÂNICA QUÂNTICA</t>
  </si>
  <si>
    <t>ECT1512</t>
  </si>
  <si>
    <t>CIÊNCIAS E INSTRUMENTAÇÃO</t>
  </si>
  <si>
    <t>ECT1513</t>
  </si>
  <si>
    <t>INSTRUMENTAÇÃO EM FÍSICA APLICADA COM MICROCONTROLADORES</t>
  </si>
  <si>
    <t>ECT1520</t>
  </si>
  <si>
    <t>SISTEMAS DINÂMICOS</t>
  </si>
  <si>
    <t>ECT1521</t>
  </si>
  <si>
    <t>RACIOCÍNIO LÓGICO E TEORIA DOS JOGOS</t>
  </si>
  <si>
    <t>ECT1522</t>
  </si>
  <si>
    <t>FUNDAMENTOS MATEMÁTICOS DA CRIPTOGRAFIA E TEORIA DOS CÓDIGOS</t>
  </si>
  <si>
    <t>ECT1530</t>
  </si>
  <si>
    <t>PRÁTICAS DE LEITURA E ESCRITA DE GÊNEROS ACADÊMICOS</t>
  </si>
  <si>
    <t>ECT1531</t>
  </si>
  <si>
    <t>PRÁTICAS DE LEITURA E ESCRITA DE GÊNEROS DA ESFERA PROFISSIONAL</t>
  </si>
  <si>
    <t>ECT1540</t>
  </si>
  <si>
    <t>PROGRAMAÇÃO ORIENTADA A OBJETOS</t>
  </si>
  <si>
    <t>ECT1541</t>
  </si>
  <si>
    <t>ESTRUTURA DE DADOS</t>
  </si>
  <si>
    <t>ECT1542</t>
  </si>
  <si>
    <t>SISTEMAS DISTRIBUIDOS</t>
  </si>
  <si>
    <t>ECT1543</t>
  </si>
  <si>
    <t>ECT1544</t>
  </si>
  <si>
    <t>ECT1545</t>
  </si>
  <si>
    <t>ARQUITETURA DE SOFTWARE</t>
  </si>
  <si>
    <t>ECT1546</t>
  </si>
  <si>
    <t>QUALIDADE DE SOFTWARE</t>
  </si>
  <si>
    <t>ECT1547</t>
  </si>
  <si>
    <t>TÓPICOS AVANÇADOS EM INFORMÁTICA</t>
  </si>
  <si>
    <t>ECT1548</t>
  </si>
  <si>
    <t>TÓPICOS AVANÇADOS EM INFORMÁTICA II</t>
  </si>
  <si>
    <t>ECT1549</t>
  </si>
  <si>
    <t>PROGRAMAÇÃO CORPORATIVA</t>
  </si>
  <si>
    <t>ECT1550</t>
  </si>
  <si>
    <t>POLÍTICAS DE GESTÃO EM CIÊNCIA, TECNOLOGIA E INOVAÇÃO</t>
  </si>
  <si>
    <t>ECT1551</t>
  </si>
  <si>
    <t>POLÍTICA DE CIÊNCIA E TECNOLOGIA NO BRASIL</t>
  </si>
  <si>
    <t>ECT1552</t>
  </si>
  <si>
    <t>INSTITUIÇÕES E SERVIÇOS TECNOLÓGICOS</t>
  </si>
  <si>
    <t>EMPREENDEDORISMO, NEGÓCIOS E GESTÃO DE PROJETOS INOVADORES</t>
  </si>
  <si>
    <t>ECT1554</t>
  </si>
  <si>
    <t>FINANÇAS EMPRESARIAIS</t>
  </si>
  <si>
    <t>ECT1555</t>
  </si>
  <si>
    <t>PLANEJAMENTO ESTRATÉGICO E SISTEMAS LOGÍSTICOS</t>
  </si>
  <si>
    <t>ECT1556</t>
  </si>
  <si>
    <t>HISTÓRIA, FILOSOFIA E EPISTEMOLOGIA DA CIÊNCIA E DA TECNOLOGIA</t>
  </si>
  <si>
    <t>ECT1557</t>
  </si>
  <si>
    <t>EPISTEMOLOGIA DAS CIÊNCIAS DA COGNIÇÃO</t>
  </si>
  <si>
    <t>ECT1558</t>
  </si>
  <si>
    <t>ÉTICA EM CIÊNCIA E TECNOLOGIA</t>
  </si>
  <si>
    <t>ECT1559</t>
  </si>
  <si>
    <t>ANÁLISE TÉCNICO-ECONÔMICA DE EMPREENDIMENTOS</t>
  </si>
  <si>
    <t>ECT1560</t>
  </si>
  <si>
    <t>FUNDAMENTOS EM DESENVOLVIMENTO SUSTENTÁVEL</t>
  </si>
  <si>
    <t>ECT1561</t>
  </si>
  <si>
    <t>POLÍTICAS E RECURSOS ENERGÉTICOS PARA O DESENVOLVIMENTO SUSTENTÁVEL</t>
  </si>
  <si>
    <t>ECT1562</t>
  </si>
  <si>
    <t>POLÍTICAS, PLANEJAMENTO E GESTÃO DO MEIO AMBIENTE</t>
  </si>
  <si>
    <t>ECT1563</t>
  </si>
  <si>
    <t>POLÍTICA, PLANEJAMENTO E GESTÃO EM SANEAMENTO</t>
  </si>
  <si>
    <t>ECT1564</t>
  </si>
  <si>
    <t>GESTÃO ESTRATÉGICA</t>
  </si>
  <si>
    <t>ECT1565</t>
  </si>
  <si>
    <t>ECONOMIA EMPRESARIAL</t>
  </si>
  <si>
    <t>ECT1566</t>
  </si>
  <si>
    <t>GESTÃO DO CONHECIMENTO</t>
  </si>
  <si>
    <t>ECT1567</t>
  </si>
  <si>
    <t>METROLOGIA CIENTÍFICA</t>
  </si>
  <si>
    <t>ECT1568</t>
  </si>
  <si>
    <t>METROLOGIA E AVALIAÇÃO DA CONFORMIDADE AMBIENTAL</t>
  </si>
  <si>
    <t>ECT1569</t>
  </si>
  <si>
    <t>TÓPICOS EM PRÁTICAS AMBIENTAIS</t>
  </si>
  <si>
    <t>ECT1570</t>
  </si>
  <si>
    <t>DESENVOLVIMENTO DE SISTEMAS PARA INTERNET I</t>
  </si>
  <si>
    <t>ECT1571</t>
  </si>
  <si>
    <t>DESENVOLVIMENTO DE SISTEMAS PARA INTERNET II</t>
  </si>
  <si>
    <t>ECT1580</t>
  </si>
  <si>
    <t>TÓPICOS EM DESENVOLVIMENTO SUSTENTÁVEL I</t>
  </si>
  <si>
    <t>ECT1581</t>
  </si>
  <si>
    <t>TÓPICOS EM PRÁTICAS AMBIENTAIS II</t>
  </si>
  <si>
    <t>ECT1663</t>
  </si>
  <si>
    <t>CIÊNCIA E TECNOLOGIA DOS MATERIAIS</t>
  </si>
  <si>
    <t>MECÂNICA DOS SÓLIDOS</t>
  </si>
  <si>
    <t>MECÂNICA DOS FLUIDOS</t>
  </si>
  <si>
    <t>ELETRICIDADE APLICADA</t>
  </si>
  <si>
    <t>ECT2415</t>
  </si>
  <si>
    <t>EQUAÇÕES DIFERENCIAIS</t>
  </si>
  <si>
    <t>EXPRESSÃO GRÁFICA</t>
  </si>
  <si>
    <t>ECT2500</t>
  </si>
  <si>
    <t>INTRODUÇÃO ÀS ENGENHARIAS</t>
  </si>
  <si>
    <t>ECT2501</t>
  </si>
  <si>
    <t>COMUNICAÇÃO PÚBLICA DA CIÊNCIA E DA TECNOLOGIA</t>
  </si>
  <si>
    <t>ECT2502</t>
  </si>
  <si>
    <t>DIMENSÕES FILOSÓFICAS DA TECNOLOGIA MODERNA</t>
  </si>
  <si>
    <t>ECT2503</t>
  </si>
  <si>
    <t>POLÍTICA CIENTÍFICA E TECNOLÓGICA</t>
  </si>
  <si>
    <t>ECT2510</t>
  </si>
  <si>
    <t>COGNIÇÃO ARTIFICIAL E SISTEMAS EMERGENTES</t>
  </si>
  <si>
    <t>ECT2513</t>
  </si>
  <si>
    <t>GESTÃO EM TECNOLOGIAS DE RUPTURA</t>
  </si>
  <si>
    <t>ECT2514</t>
  </si>
  <si>
    <t>ANÁLISE DE DECISÃO</t>
  </si>
  <si>
    <t>ECT2518</t>
  </si>
  <si>
    <t>MINERAÇÃO DE DADOS</t>
  </si>
  <si>
    <t>ECT2519</t>
  </si>
  <si>
    <t>DESENVOLVIMENTO DE NOVOS NEGÓCIOS E PROCESSOS PROCESSOS INVENTIVOS</t>
  </si>
  <si>
    <t>ECT2520</t>
  </si>
  <si>
    <t>ECONOMIA AMBIENTAL</t>
  </si>
  <si>
    <t>ECT2521</t>
  </si>
  <si>
    <t>PROJETOS COM MICROCONTROLADORES E MINICOMPUTADORES</t>
  </si>
  <si>
    <t>ECT2522</t>
  </si>
  <si>
    <t>ECT2523</t>
  </si>
  <si>
    <t>PROTOTIPAGEM MECÂNICA RÁPIDA E DE CIRCUITOS</t>
  </si>
  <si>
    <t>ECT2524</t>
  </si>
  <si>
    <t>INTRODUÇÃO À OTIMIZAÇÃO</t>
  </si>
  <si>
    <t>ECT2525</t>
  </si>
  <si>
    <t>DESENVOLVIMENTO PARA DISPOSITIVOS MÓVEIS</t>
  </si>
  <si>
    <t>ECT2526</t>
  </si>
  <si>
    <t>DESENVOLVIMENTO DE SISTEMAS PARA INTERNET</t>
  </si>
  <si>
    <t>ECT2527</t>
  </si>
  <si>
    <t>BANCOS DE DADOS PARA WEB</t>
  </si>
  <si>
    <t>ECT2532</t>
  </si>
  <si>
    <t>PRÁTICAS DE LEITURA E ESCRITA DE GÊNEROS ACADÊMICOS EM INGLÊS</t>
  </si>
  <si>
    <t>ECT2535</t>
  </si>
  <si>
    <t>TREINAMENTO PARA COMPETIÇÕES DE PROGRAMAÇÃO</t>
  </si>
  <si>
    <t>ECT2540</t>
  </si>
  <si>
    <t>ECT2600</t>
  </si>
  <si>
    <t>ECT2601</t>
  </si>
  <si>
    <t>PRÁTICAS DE STARTUP TECNOLÓGICA 1</t>
  </si>
  <si>
    <t>ECT2602</t>
  </si>
  <si>
    <t>PRÁTICAS DE STARTUP TECNOLÓGICA 2</t>
  </si>
  <si>
    <t>ECT2605</t>
  </si>
  <si>
    <t>ARRANJOS PRODUTIVOS TECNOLÓGICOS</t>
  </si>
  <si>
    <t>ECT2606</t>
  </si>
  <si>
    <t>TEORIA PARA RESOLUÇÃO INVENTIVA DE PROBLEMAS</t>
  </si>
  <si>
    <t>ECT2607</t>
  </si>
  <si>
    <t>TECNOLOGIAS SOCIAIS</t>
  </si>
  <si>
    <t>ECT2608</t>
  </si>
  <si>
    <t>METODOLOGIA DA PESQUISA PARA O TRABALHO DE CONCLUSÃO DE CURSO EM CIÊNCIAS E TECNOLOGIA</t>
  </si>
  <si>
    <t>ECT2609</t>
  </si>
  <si>
    <t>INTRODUÇÃO À DINÂMICA DOS FLUIDOS</t>
  </si>
  <si>
    <t>ECT2610</t>
  </si>
  <si>
    <t>CULTURA E ECOSSISTEMAS DE INOVAÇÃO</t>
  </si>
  <si>
    <t>ECT2611</t>
  </si>
  <si>
    <t>PROPRIEDADE INTELECTUAL</t>
  </si>
  <si>
    <t>ECT2612</t>
  </si>
  <si>
    <t>NEGOCIAÇÃO TECNOLÓGICA</t>
  </si>
  <si>
    <t>ECT2701</t>
  </si>
  <si>
    <t>INTERNET DAS COISAS</t>
  </si>
  <si>
    <t>ECT2712</t>
  </si>
  <si>
    <t>INTRODUÇÃO À ORATÓRIA</t>
  </si>
  <si>
    <t>ECT3001</t>
  </si>
  <si>
    <t>TCC EM NEUROCIÊNCIAS</t>
  </si>
  <si>
    <t>ECT3004</t>
  </si>
  <si>
    <t>TCC EM AEROESPACIAL E ASTRONOMIA</t>
  </si>
  <si>
    <t>ECT3005</t>
  </si>
  <si>
    <t>TCC EM SOLUÇÕES E TECNOLOGIAS SUSTENTÁVEIS</t>
  </si>
  <si>
    <t>MATEMÁTICABÁSICAEMODELAGEM</t>
  </si>
  <si>
    <t>ÁLGEBRAMATRICIALEVETORIAL</t>
  </si>
  <si>
    <t>METODOLOGIACIENTÍFICA,TECNOLÓGICAEEMPREENDEDORA</t>
  </si>
  <si>
    <t>LÓGICADEPROGRAMAÇÃO</t>
  </si>
  <si>
    <t>PRÁTICASDELEITURAEESCRITAI</t>
  </si>
  <si>
    <t>CIÊNCIA,TECNOLOGIAESOCIEDADE</t>
  </si>
  <si>
    <t>INTRODUÇÃO ÀS CIÊNCIAS E TECNOLOGIA</t>
  </si>
  <si>
    <t>ECT3108</t>
  </si>
  <si>
    <t>VIVÊNCIA NO ENSINO SUPERIOR</t>
  </si>
  <si>
    <t>LINGUAGEM DE PROGRAMAÇÃO</t>
  </si>
  <si>
    <t>ÁLGEBRA LINEAR</t>
  </si>
  <si>
    <t>AMBIENTE E DESENVOLVIMENTO</t>
  </si>
  <si>
    <t>MODELAGEM DO MUNDO FÍSICO I</t>
  </si>
  <si>
    <t>PRÁTICAS DE LEITURA E ESCRITA II</t>
  </si>
  <si>
    <t>QUÍMICA GERAL</t>
  </si>
  <si>
    <t>CÁLCULO DIFERENCIAL E INTEGRAL I</t>
  </si>
  <si>
    <t>QUÍMICA GERAL EXPERIMENTAL</t>
  </si>
  <si>
    <t>CÁLCULO DIFERENCIAL E INTEGRAL II</t>
  </si>
  <si>
    <t>GESTÃO E ECONOMIA DA CIÊNCIA, TECNOLOGIA E INOVAÇÃO</t>
  </si>
  <si>
    <t>PROBABILIDADE E ESTATÍSTICA</t>
  </si>
  <si>
    <t>PRÁTICAS DE LEITURA EM INGLÊ</t>
  </si>
  <si>
    <t>FUNDAMENTOS DA MECÂNICA</t>
  </si>
  <si>
    <t>INTRODUÇÃO À MECÂNICA PARA ENGENHARIAS: ESTÁTICA</t>
  </si>
  <si>
    <t>CIÊNCIA, TECNOLOGIA E SOCIEDADE II</t>
  </si>
  <si>
    <t>ECT3401</t>
  </si>
  <si>
    <t>COMPUTAÇÃO NUMÉRICA</t>
  </si>
  <si>
    <t>CÁLCULO DIFERENCIAL E INTEGRAL III</t>
  </si>
  <si>
    <t>MODELAGEM DO MUNDO FÍSICO II</t>
  </si>
  <si>
    <t>ECT3445</t>
  </si>
  <si>
    <t>ELETROMAGNETISMO</t>
  </si>
  <si>
    <t>ECT3511</t>
  </si>
  <si>
    <t>FUNDAMENTOS DE CIRCUITOS E SISTEMAS CONTROLADOS</t>
  </si>
  <si>
    <t>ECT3512</t>
  </si>
  <si>
    <t>ECT3515</t>
  </si>
  <si>
    <t>CIÊNCIAS E TECNOLOGIAS APLICADAS 1</t>
  </si>
  <si>
    <t>ECT3516</t>
  </si>
  <si>
    <t>CIÊNCIAS E TECNOLOGIAS APLICADAS 2</t>
  </si>
  <si>
    <t>ECT3517</t>
  </si>
  <si>
    <t>CIÊNCIAS E TECNOLOGIAS APLICADAS 3</t>
  </si>
  <si>
    <t>ECT3518</t>
  </si>
  <si>
    <t>CIÊNCIAS E TECNOLOGIAS APLICADAS 4</t>
  </si>
  <si>
    <t>ECT3519</t>
  </si>
  <si>
    <t>CIÊNCIAS E TECNOLOGIAS APLICADAS 5</t>
  </si>
  <si>
    <t>ECT3520</t>
  </si>
  <si>
    <t>CIÊNCIAS E TECNOLOGIAS APLICADAS 6</t>
  </si>
  <si>
    <t>ECT3521</t>
  </si>
  <si>
    <t>CIÊNCIAS E TECNOLOGIAS APLICADAS 7</t>
  </si>
  <si>
    <t>ECT3522</t>
  </si>
  <si>
    <t>CIÊNCIAS E TECNOLOGIAS APLICADAS 8</t>
  </si>
  <si>
    <t>ECT3523</t>
  </si>
  <si>
    <t>CIÊNCIAS E TECNOLOGIAS APLICADAS 9</t>
  </si>
  <si>
    <t>ECT3611</t>
  </si>
  <si>
    <t>EQUAÇÕES DIFERENCIAIS E TRANSFORMADAS</t>
  </si>
  <si>
    <t>ECT3612</t>
  </si>
  <si>
    <t>INTRODUÇÃO AO PENSAMENTO MATEMÁTICO</t>
  </si>
  <si>
    <t>FUNDAMENTOS DA TERMODINÂMICA</t>
  </si>
  <si>
    <t>FUNDAMENTOS DO ELETROMAGNETISMO</t>
  </si>
  <si>
    <t>ECT3624</t>
  </si>
  <si>
    <t>INTRODUÇÃO À ASTRONOMIA</t>
  </si>
  <si>
    <t>ECT3625</t>
  </si>
  <si>
    <t>INTRODUÇÃO À COSMOLOGIA</t>
  </si>
  <si>
    <t>ECT3626</t>
  </si>
  <si>
    <t>FLUIDOS E FENÔMENOS ONDULATÓRIOS</t>
  </si>
  <si>
    <t>ECT3627</t>
  </si>
  <si>
    <t>INTRODUÇÃO À DINÂMICA DE CORPOS RÍGIDOS</t>
  </si>
  <si>
    <t>ECT3629</t>
  </si>
  <si>
    <t>ÓPTICA</t>
  </si>
  <si>
    <t>ECT3630</t>
  </si>
  <si>
    <t>PROJETO AUXILIADO POR COMPUTADOR</t>
  </si>
  <si>
    <t>ECT3640</t>
  </si>
  <si>
    <t>RELATIVIDADE</t>
  </si>
  <si>
    <t>ECT3641</t>
  </si>
  <si>
    <t>MÉTODOS ESTATÍSTICOS EM CIÊNCIAS</t>
  </si>
  <si>
    <t>ECT3642</t>
  </si>
  <si>
    <t>INTRODUÇÃO À FÍSICA QUÂNTICA</t>
  </si>
  <si>
    <t>ECT3643</t>
  </si>
  <si>
    <t>COMBUSTÃO</t>
  </si>
  <si>
    <t>ECT3644</t>
  </si>
  <si>
    <t>DESEMPENHO DE AERONAVES</t>
  </si>
  <si>
    <t>ECT3646</t>
  </si>
  <si>
    <t>ESTRUTURAS AERONÁUTICAS</t>
  </si>
  <si>
    <t>ECT3647</t>
  </si>
  <si>
    <t>EXOBIOLOGIA</t>
  </si>
  <si>
    <t>ECT3648</t>
  </si>
  <si>
    <t>FÍSICA ESPACIAL</t>
  </si>
  <si>
    <t>ECT3649</t>
  </si>
  <si>
    <t>FUNDAMENTOS DE AERODINÂMICA</t>
  </si>
  <si>
    <t>ECT3650</t>
  </si>
  <si>
    <t>FUNDAMENTOS DE DINÂMICA DA ATMOSFERA</t>
  </si>
  <si>
    <t>ECT3651</t>
  </si>
  <si>
    <t>FUNDAMENTOS DE TERMODINÂMICA NA ATMOSFERA</t>
  </si>
  <si>
    <t>ECT3652</t>
  </si>
  <si>
    <t>INTEGRIDADE DE ESTRUTURAS MECÂNICAS</t>
  </si>
  <si>
    <t>ECT3653</t>
  </si>
  <si>
    <t>INTRODUÇÃO À ENGENHARIA AEROESPACIAL</t>
  </si>
  <si>
    <t>ECT3654</t>
  </si>
  <si>
    <t>INTRODUÇÃO À FÍSICA DA RADIAÇÃO</t>
  </si>
  <si>
    <t>ECT3655</t>
  </si>
  <si>
    <t>INTRODUÇÃO ÀS CIÊNCIAS ATMOSFÉRICAS</t>
  </si>
  <si>
    <t>ECT3656</t>
  </si>
  <si>
    <t>MATERIAIS PARA ENGENHARIA AEROESPACIAL</t>
  </si>
  <si>
    <t>ECT3657</t>
  </si>
  <si>
    <t>MECÂNICA DE VOO</t>
  </si>
  <si>
    <t>ECT3658</t>
  </si>
  <si>
    <t>MECÂNICA CLÁSSICA</t>
  </si>
  <si>
    <t>ECT3659</t>
  </si>
  <si>
    <t>PROJETO CONCEITUAL DE SISTEMAS ESPACIAIS</t>
  </si>
  <si>
    <t>ECT3660</t>
  </si>
  <si>
    <t>PROPULSÃO AERONÁUTICA</t>
  </si>
  <si>
    <t>ECT3661</t>
  </si>
  <si>
    <t>SINAIS E SISTEMAS PARA AUTOMAÇÃO</t>
  </si>
  <si>
    <t>ECT3662</t>
  </si>
  <si>
    <t>SISTEMAS DE CONTROLE I</t>
  </si>
  <si>
    <t>ECT3663</t>
  </si>
  <si>
    <t>SISTEMAS DE CONTROLE II</t>
  </si>
  <si>
    <t>ECT3664</t>
  </si>
  <si>
    <t>TECNOLOGIA DE MATERIAIS DE FABRICAÇÃO</t>
  </si>
  <si>
    <t>ECT3665</t>
  </si>
  <si>
    <t>TÓPICOS EM ASTRONOMIA</t>
  </si>
  <si>
    <t>ECT3666</t>
  </si>
  <si>
    <t>VIBRAÇÕES MECÂNICAS</t>
  </si>
  <si>
    <t>ECT3667</t>
  </si>
  <si>
    <t>ARRANJOS PRODUTIVOS E TECNOLÓGICOS</t>
  </si>
  <si>
    <t>ECT3668</t>
  </si>
  <si>
    <t>CIÊNCIA DE DADOS E EMPREENDEDORISMO</t>
  </si>
  <si>
    <t>ECT3669</t>
  </si>
  <si>
    <t>ECT3670</t>
  </si>
  <si>
    <t>ELABORAÇÃO E ANÁLISE DE PROJETOS DE EMPREENDIMENTOS TECNOLÓGICOS</t>
  </si>
  <si>
    <t>ECT3671</t>
  </si>
  <si>
    <t>FINANÇAS PARA NOVOS NEGÓCIOS</t>
  </si>
  <si>
    <t>ECT3672</t>
  </si>
  <si>
    <t>ECT3673</t>
  </si>
  <si>
    <t>ECT3674</t>
  </si>
  <si>
    <t>ECT3675</t>
  </si>
  <si>
    <t>ECT3676</t>
  </si>
  <si>
    <t>INVESTIMENTO NO MERCADO FINANCEIRO</t>
  </si>
  <si>
    <t>ECT3677</t>
  </si>
  <si>
    <t>MODELAGEM DE RISCO</t>
  </si>
  <si>
    <t>ECT3678</t>
  </si>
  <si>
    <t>ECT3679</t>
  </si>
  <si>
    <t>ECT3680</t>
  </si>
  <si>
    <t>ECT3681</t>
  </si>
  <si>
    <t>VALORAÇÃO DE TECNOLOGIAS E NOVOS NEGÓCIOS</t>
  </si>
  <si>
    <t>ECT3682</t>
  </si>
  <si>
    <t>FUNDAMENTOS DE DESENVOLVIMENTO SUSTENTÁVEL</t>
  </si>
  <si>
    <t>ECT3683</t>
  </si>
  <si>
    <t>MARCOS REGULATÓRIOS BÁSICOS DO MEIO AMBIENTE</t>
  </si>
  <si>
    <t>ECT3684</t>
  </si>
  <si>
    <t>POLÍTICA E GESTÃO EM SANEAMENTO</t>
  </si>
  <si>
    <t>ECT3685</t>
  </si>
  <si>
    <t>PRINCÍPIOS ECONÔMICOS E FINANCEIROS DO MEIO AMBIENTE</t>
  </si>
  <si>
    <t>ECT3686</t>
  </si>
  <si>
    <t>ELEMENTOS DE PLANEJAMENTO AMBIENTAL</t>
  </si>
  <si>
    <t>ECT3687</t>
  </si>
  <si>
    <t>PLANEJAMENTO E EFICIÊNCIA ENERGÉTICA</t>
  </si>
  <si>
    <t>ECT3688</t>
  </si>
  <si>
    <t>INSTRUMENTAÇÃO APLICADA À ENERGIAS RENOVÁVEIS</t>
  </si>
  <si>
    <t>ECT3689</t>
  </si>
  <si>
    <t>MUDANÇAS CLIMÁTICAS</t>
  </si>
  <si>
    <t>ECT3690</t>
  </si>
  <si>
    <t>TECNOLOGIAS EM RECURSOS HÍDRICOS</t>
  </si>
  <si>
    <t>ECT3691</t>
  </si>
  <si>
    <t>SOLUÇÕES ALTERNATIVAS EM SANEAMENTO</t>
  </si>
  <si>
    <t>ECT3692</t>
  </si>
  <si>
    <t>GESTÃO DE OPERAÇÕES SUSTENTÁVEIS</t>
  </si>
  <si>
    <t>ECT3693</t>
  </si>
  <si>
    <t>INTRODUÇÃO À GEOTECNOLOGIAS APLICADAS AO MEIO AMBIENTE</t>
  </si>
  <si>
    <t>ECT3694</t>
  </si>
  <si>
    <t>APRENDIZADO DE MÁQUINA</t>
  </si>
  <si>
    <t>ECT3695</t>
  </si>
  <si>
    <t>APRENDIZADO PROFUNDO (DEEP LEARNING)</t>
  </si>
  <si>
    <t>ECT3696</t>
  </si>
  <si>
    <t>CIÊNCIA DE DADOS</t>
  </si>
  <si>
    <t>ECT3697</t>
  </si>
  <si>
    <t>ECT3698</t>
  </si>
  <si>
    <t>DESENVOLVIMENTO WEB BACKEND</t>
  </si>
  <si>
    <t>ECT3699</t>
  </si>
  <si>
    <t>DESENVOLVIMENTO WEB FRONTEND</t>
  </si>
  <si>
    <t>ECT3700</t>
  </si>
  <si>
    <t>IMPLANTAÇÃO DE SISTEMA NA WEB</t>
  </si>
  <si>
    <t>ECT3701</t>
  </si>
  <si>
    <t>PROJETOS COM IOT</t>
  </si>
  <si>
    <t>ECT3702</t>
  </si>
  <si>
    <t>PROJETOS COM MICROCONTROLADORES</t>
  </si>
  <si>
    <t>ECT3703</t>
  </si>
  <si>
    <t>PROTOTIPAGEM MECÂNICA E DE CIRCUITOS</t>
  </si>
  <si>
    <t>ECT3704</t>
  </si>
  <si>
    <t>TÓPICOS AVANÇADOS EM COMPUTAÇÃO I</t>
  </si>
  <si>
    <t>ECT3705</t>
  </si>
  <si>
    <t>TÓPICOS AVANÇADOS EM COMPUTAÇÃO II</t>
  </si>
  <si>
    <t>ECT3706</t>
  </si>
  <si>
    <t>TÓPICOS AVANÇADOS EM COMPUTAÇÃO III</t>
  </si>
  <si>
    <t>ECT3707</t>
  </si>
  <si>
    <t>TÓPICOS AVANÇADOS EM COMPUTAÇÃO IV</t>
  </si>
  <si>
    <t>ECT3708</t>
  </si>
  <si>
    <t>TÓPICOS AVANÇADOS EM COMPUTAÇÃO V</t>
  </si>
  <si>
    <t>ECT3709</t>
  </si>
  <si>
    <t>VISÃO COMPUTACIONAL</t>
  </si>
  <si>
    <t>ECT3711</t>
  </si>
  <si>
    <t>ESCOAMENTOS COMPRESSÍVEIS E CAMADA LIMITE</t>
  </si>
  <si>
    <t>ELE0515</t>
  </si>
  <si>
    <t>CIRCUITOS LOGICOS</t>
  </si>
  <si>
    <t>ELE0582</t>
  </si>
  <si>
    <t>FUNDAMENTOS DE ELETRONICA</t>
  </si>
  <si>
    <t>ELE0701</t>
  </si>
  <si>
    <t>ELE3401</t>
  </si>
  <si>
    <t>INTRODUÇÃO AOS CIRCUITOS ELÉTRICOS</t>
  </si>
  <si>
    <t>ELE3501</t>
  </si>
  <si>
    <t xml:space="preserve">ELETRÔNICA </t>
  </si>
  <si>
    <t>ELE3515</t>
  </si>
  <si>
    <t>ELE3615</t>
  </si>
  <si>
    <t>LABORATÓRIO DE SISTEMAS DIGITAIS</t>
  </si>
  <si>
    <t>ICE1001</t>
  </si>
  <si>
    <t>NEUROBIOLOGIA CELULAR</t>
  </si>
  <si>
    <t>ICE1002</t>
  </si>
  <si>
    <t>NEUROFISIOLOGIA</t>
  </si>
  <si>
    <t>ICE1003</t>
  </si>
  <si>
    <t>SEMINÁRIOS EM NEUROCIÊNCIA</t>
  </si>
  <si>
    <t>ICE1004</t>
  </si>
  <si>
    <t>BIOFÍSICA NEURAL</t>
  </si>
  <si>
    <t>ICE1005</t>
  </si>
  <si>
    <t>SINALIZAÇÃO NEURONAL</t>
  </si>
  <si>
    <t>ICE1006</t>
  </si>
  <si>
    <t>PRINCÍPIOS DE IMAGENS MÉDICAS</t>
  </si>
  <si>
    <t>ICE1007</t>
  </si>
  <si>
    <t>MATLAB PARA NEUROCIENTISTAS</t>
  </si>
  <si>
    <t>ICE1008</t>
  </si>
  <si>
    <t>INTRODUÇÃO À NEUROQUÍMICA</t>
  </si>
  <si>
    <t>ICE1009</t>
  </si>
  <si>
    <t>NEUROBIOLOGIA DOS ESTADOS PATOLÓGICOS</t>
  </si>
  <si>
    <t>ICE1010</t>
  </si>
  <si>
    <t>ANÁLISE DE SINAIS DISCRETOS</t>
  </si>
  <si>
    <t>ICE1011</t>
  </si>
  <si>
    <t>ANÁLISE DE SINAIS CONTÍNUOS</t>
  </si>
  <si>
    <t>ICE1012</t>
  </si>
  <si>
    <t>HISTÓRIA DA NEUROCIÊNCIA</t>
  </si>
  <si>
    <t>ICE1013</t>
  </si>
  <si>
    <t>NEUROCINEMA</t>
  </si>
  <si>
    <t>ICE1015</t>
  </si>
  <si>
    <t>ICE1016</t>
  </si>
  <si>
    <t>NEUROCIÊNCIA COMPUTACIONAL</t>
  </si>
  <si>
    <t>ICE1017</t>
  </si>
  <si>
    <t>IMAGEM POR RESSONÂNCIA MAGNÉTICA EM NEUROCIÊNCIAS</t>
  </si>
  <si>
    <t>ICE1018</t>
  </si>
  <si>
    <t>DESENVOLVIMENTO DO SISTEMA NERVOSO</t>
  </si>
  <si>
    <t>ICE1019</t>
  </si>
  <si>
    <t>NEUROETOLOGIA</t>
  </si>
  <si>
    <t>ICE1020</t>
  </si>
  <si>
    <t>PLASTICIDADE, APRENDIZADO E MEMÓRIA</t>
  </si>
  <si>
    <t>ICE1021</t>
  </si>
  <si>
    <t>EVOLUÇÃO DO SISTEMA NERVOSO</t>
  </si>
  <si>
    <t>ICE1022</t>
  </si>
  <si>
    <t>INTERFACES CÉREBRO-MÁQUINA E NEUROMODULAÇÃO</t>
  </si>
  <si>
    <t>ICE1023</t>
  </si>
  <si>
    <t>TÉCNICAS EXPERIMENTAIS EM NEUROCIÊNCIAS</t>
  </si>
  <si>
    <t>ICE1024</t>
  </si>
  <si>
    <t>FUNDAMENTOS DE BIOINFORMÁTICA</t>
  </si>
  <si>
    <t>ICE1025</t>
  </si>
  <si>
    <t>NEUROCIÊNCIA BÁSICA NO PROCESSO DE APRENDIZAGEM</t>
  </si>
  <si>
    <t>ICE1027</t>
  </si>
  <si>
    <t>NANOTECNOLOGIA APLICADA A SISTEMAS BIOLÓGICOS</t>
  </si>
  <si>
    <t>ICE1028</t>
  </si>
  <si>
    <t>NEUROECONOMIA</t>
  </si>
  <si>
    <t>ICE1030</t>
  </si>
  <si>
    <t>GENÔMICA: CONCEITOS E APLICAÇÕES</t>
  </si>
  <si>
    <t>ICE1033</t>
  </si>
  <si>
    <t>COMUNICAÇÃO CIENTÍFICA</t>
  </si>
  <si>
    <t>ICE1034</t>
  </si>
  <si>
    <t>BASES NEUROFISIOLÓGICAS DA MEDITAÇÃO E YOGA</t>
  </si>
  <si>
    <t>ICE1035</t>
  </si>
  <si>
    <t>INTRODUÇÃO AO MÉTODO CIENTÍFICO</t>
  </si>
  <si>
    <t>ICE1036</t>
  </si>
  <si>
    <t>NEUROCIÊNCIA COGNITIVA</t>
  </si>
  <si>
    <t>ICE1037</t>
  </si>
  <si>
    <t>INTRODUÇÃO À NEUROCIÊNCIA</t>
  </si>
  <si>
    <t>ICE1038</t>
  </si>
  <si>
    <t>NEUROBIOLOGIA DO MOVIMENTO</t>
  </si>
  <si>
    <t>ICE1039</t>
  </si>
  <si>
    <t>NEUROBIOLOGIA DOS SENTIDOS</t>
  </si>
  <si>
    <t>ICE1040</t>
  </si>
  <si>
    <t>NEUROBIOLOGIA DA MÚSICA</t>
  </si>
  <si>
    <t>ICE1041</t>
  </si>
  <si>
    <t>ENDOCRINOLOGIA COMPORTAMENTAL</t>
  </si>
  <si>
    <t>ICE1043</t>
  </si>
  <si>
    <t>GENÉTICA DO COMPORTAMENTO ANIMAL</t>
  </si>
  <si>
    <t>ICE1044</t>
  </si>
  <si>
    <t>ECOLOGIA, EVOLUÇÃO E DESENVOLVIMENTO</t>
  </si>
  <si>
    <t>ICE1045</t>
  </si>
  <si>
    <t>MICROSCOPIA BIOLÓGICA: TEORIA E PRÁTICA</t>
  </si>
  <si>
    <t>ICE1047</t>
  </si>
  <si>
    <t>FUNDAMENTOS DE GENÉTICA E EVOLUÇÃO</t>
  </si>
  <si>
    <t>ICE1048</t>
  </si>
  <si>
    <t>NEUROTRANSMISSORES, TOXINAS E DROGAS</t>
  </si>
  <si>
    <t>ICE1049</t>
  </si>
  <si>
    <t>BIOLOGIA DO DESENVOLVIMENTO</t>
  </si>
  <si>
    <t>ICE1050</t>
  </si>
  <si>
    <t>APRENDIZADO DE MÁQUINA PARA CIÊNCIAS DA VIDA</t>
  </si>
  <si>
    <t>ICE1051</t>
  </si>
  <si>
    <t>MÉTODOS COMPUTACIONAIS PARA ANÁLISE DE SINAIS EM CIÊNCIAS DA VIDA</t>
  </si>
  <si>
    <t>ICE1054</t>
  </si>
  <si>
    <t>SISTEMAS DINÂMICOS APLICADOS À NEUROCIÊNCIA</t>
  </si>
  <si>
    <t>ICE2010</t>
  </si>
  <si>
    <t>ICE2011</t>
  </si>
  <si>
    <t>ICE2053</t>
  </si>
  <si>
    <t>BIOESTATÍSTICA</t>
  </si>
  <si>
    <t>ICE2401</t>
  </si>
  <si>
    <t>ESTRATÉGIA, COGNIÇÃO E TOMADA DE DECISÃO</t>
  </si>
  <si>
    <t>ICE3016</t>
  </si>
  <si>
    <t>LET0568</t>
  </si>
  <si>
    <t>LÍNGUA BRASILEIRA DE SINAIS - LIBRAS</t>
  </si>
  <si>
    <t>MAT0340</t>
  </si>
  <si>
    <t>CALCULO FUNDAMENTAL I</t>
  </si>
  <si>
    <t>MEC1501</t>
  </si>
  <si>
    <t>METALOGRAFIA E TRATAMENTOS TÉRMICOS</t>
  </si>
  <si>
    <t>MEC1502</t>
  </si>
  <si>
    <t>SISTEMAS TÉRMICOS I</t>
  </si>
  <si>
    <t>MEC1503</t>
  </si>
  <si>
    <t>DINÂMICA</t>
  </si>
  <si>
    <t>MEC1505</t>
  </si>
  <si>
    <t>CAD PARA ENGENHARIA I</t>
  </si>
  <si>
    <t>MEC1834</t>
  </si>
  <si>
    <t>INTRODUÇÃO AOS ELEMENTOS DE MÁQUINAS</t>
  </si>
  <si>
    <t>MEC2001</t>
  </si>
  <si>
    <t>TERMODINÂMICA BÁSICA</t>
  </si>
  <si>
    <t>MEC2002</t>
  </si>
  <si>
    <t>TERMODINÂMICA APLICADA</t>
  </si>
  <si>
    <t>MEC3001</t>
  </si>
  <si>
    <t>ESTÁTICA</t>
  </si>
  <si>
    <t>MEC3002</t>
  </si>
  <si>
    <t>RESISTÊNCIA DOS MATERIAIS I</t>
  </si>
  <si>
    <t>MEC4001</t>
  </si>
  <si>
    <t>MEC6001</t>
  </si>
  <si>
    <t>MEC6002</t>
  </si>
  <si>
    <t>DESENHO TÉCNICO E PROJETO MECÂNICO</t>
  </si>
  <si>
    <t>MEC6003</t>
  </si>
  <si>
    <t>METODOLOGIA DE PROJETO EM ENGENHARIA MECÂNICA</t>
  </si>
  <si>
    <t>MEC6004</t>
  </si>
  <si>
    <t>METROLOGIA INDUSTRIAL</t>
  </si>
  <si>
    <t>MEC6005</t>
  </si>
  <si>
    <t>FUNDIÇÃO E SOLDAGEM</t>
  </si>
  <si>
    <t>MEC7001</t>
  </si>
  <si>
    <t>MEC8001</t>
  </si>
  <si>
    <t>INTRODUÇÃO À ENGENHARIA MECÂNICA</t>
  </si>
  <si>
    <t>MOR0070</t>
  </si>
  <si>
    <t>BLOCO MORFOLOGICO</t>
  </si>
  <si>
    <t>MOR0125</t>
  </si>
  <si>
    <t>MÓDULO MORFOLÓGICO I</t>
  </si>
  <si>
    <t>MOR0126</t>
  </si>
  <si>
    <t>MÓDULO MORFOLÓGICO II</t>
  </si>
  <si>
    <t>MTR0301</t>
  </si>
  <si>
    <t>ESTRUTURA DOS MATERIAIS</t>
  </si>
  <si>
    <t>MTR0302</t>
  </si>
  <si>
    <t>ENGENHARIA DOS MATERIAIS EXPERIMENTAL</t>
  </si>
  <si>
    <t>MTR0303</t>
  </si>
  <si>
    <t>NANOMATERIAIS</t>
  </si>
  <si>
    <t>MTR0304</t>
  </si>
  <si>
    <t>TÉCNICAS DE MICROSCOPIA</t>
  </si>
  <si>
    <t>MTR0305</t>
  </si>
  <si>
    <t>PROPRIEDADES FÍSICAS DOS MATERIAIS</t>
  </si>
  <si>
    <t>MTR0306</t>
  </si>
  <si>
    <t>PLANEJAMENTO DE EXPERIMENTOS E OTIMIZAÇÃO DE PROCESSOS</t>
  </si>
  <si>
    <t>MTR0351</t>
  </si>
  <si>
    <t>FÍSICA DE POLÍMEROS</t>
  </si>
  <si>
    <t>MTR0352</t>
  </si>
  <si>
    <t>MATÉRIAS-PRIMAS CERÂMICAS</t>
  </si>
  <si>
    <t>MTR0353</t>
  </si>
  <si>
    <t>FUNDAMENTOS DE METALURGIA</t>
  </si>
  <si>
    <t>MTR0354</t>
  </si>
  <si>
    <t>TÉCNICAS DE CARACTERIZAÇÃO DOS MATERIAIS</t>
  </si>
  <si>
    <t>MTR0355</t>
  </si>
  <si>
    <t>TERMODINÂMICA APLICADA A MATERIAIS</t>
  </si>
  <si>
    <t>MTR0502</t>
  </si>
  <si>
    <t>DEGRADAÇÃO DOS MATERIAIS</t>
  </si>
  <si>
    <t>MTR0907</t>
  </si>
  <si>
    <t>TECNOLOGIA DE POLÍMEROS EM PETRÓLEO</t>
  </si>
  <si>
    <t>MTR0910</t>
  </si>
  <si>
    <t>CIMENTAÇÃO</t>
  </si>
  <si>
    <t>MTR0912</t>
  </si>
  <si>
    <t>TECNOLOGIA DE MATERIAIS APLICADA A DUTOS</t>
  </si>
  <si>
    <t>MTR0920</t>
  </si>
  <si>
    <t>COMPORTAMENTO DOS MATERIAIS A ALTAS PRESSÕES E ALTAS TEMPERATURAS</t>
  </si>
  <si>
    <t>MTR0923</t>
  </si>
  <si>
    <t>INTRODUÇÃO AOS MATERIAIS DE ENGENHARIA APLICADOS NA INDÚSTRIA DO PETRÓLEO E GÁS NATURAL</t>
  </si>
  <si>
    <t>MTR0932</t>
  </si>
  <si>
    <t>INTRODUÇÃO À ENGENHARIA DE PETRÓLEO</t>
  </si>
  <si>
    <t>MTR5051</t>
  </si>
  <si>
    <t>FUNDAMENTOS E APLICAÇÕES</t>
  </si>
  <si>
    <t>MTR5052</t>
  </si>
  <si>
    <t>INTRODUÇÃO À ENGENHARIA DE MATERIAIS</t>
  </si>
  <si>
    <t>MTR5053</t>
  </si>
  <si>
    <t>QUÍMICA ORGÂNICA APLICADA A MATERIAIS DE ENGENHARIA</t>
  </si>
  <si>
    <t>MTR5054</t>
  </si>
  <si>
    <t>TERMODINÂMICA DE MATERIAIS DE ENGENHARIA</t>
  </si>
  <si>
    <t>MTR5061</t>
  </si>
  <si>
    <t>MATERIAIS POLIMÉRICOS</t>
  </si>
  <si>
    <t>MTR5062</t>
  </si>
  <si>
    <t>CIÊNCIA DOS MATERIAIS CERÂMICOS</t>
  </si>
  <si>
    <t>MTR5064</t>
  </si>
  <si>
    <t>QUÍMICA INORGÂNICA APLICADA A MATERIAIS DE ENGENHARIA</t>
  </si>
  <si>
    <t>MTR5066</t>
  </si>
  <si>
    <t>MATERIAIS METÁLICOS</t>
  </si>
  <si>
    <t>MTR5074</t>
  </si>
  <si>
    <t>MATERIAIS CERÂMICOS</t>
  </si>
  <si>
    <t>MTR5075</t>
  </si>
  <si>
    <t>ESTRUTURA E PROPRIEDADES DOS POLÍMEROS</t>
  </si>
  <si>
    <t>MTR5083</t>
  </si>
  <si>
    <t>PROCESSAMENTO DE MATERIAIS POLIMÉRICOS</t>
  </si>
  <si>
    <t>MTR5111</t>
  </si>
  <si>
    <t>TÉCNICAS DE CARACTERIZAÇÃO MICROSCÓPICAS</t>
  </si>
  <si>
    <t>MTR5113</t>
  </si>
  <si>
    <t>ENGENHARIA DE SUPERFÍCIES DE MATERIAIS</t>
  </si>
  <si>
    <t>MTR5116</t>
  </si>
  <si>
    <t>ENGENHARIA DE MATERIAIS POLIMÉRICOS</t>
  </si>
  <si>
    <t>MTR5118</t>
  </si>
  <si>
    <t>FUNDIÇÃO</t>
  </si>
  <si>
    <t>MTR5119</t>
  </si>
  <si>
    <t>BLENDAS DE MATERIAIS POLIMÉRICOS</t>
  </si>
  <si>
    <t>MTR5120</t>
  </si>
  <si>
    <t>ADITIVAÇÃO DE MATERIAIS POLIMÉRICOS</t>
  </si>
  <si>
    <t>MTR5121</t>
  </si>
  <si>
    <t>DEGRADAÇÃO DE POLÍMEROS</t>
  </si>
  <si>
    <t>MTR5122</t>
  </si>
  <si>
    <t>PROCESSOS DE RECICLAGEM DE POLÍMEROS</t>
  </si>
  <si>
    <t>MTR5124</t>
  </si>
  <si>
    <t>PROCESSAMENTO DE MATERIAIS ELASTOMÉRICOS E TERMOFIXOS</t>
  </si>
  <si>
    <t>MTR5131</t>
  </si>
  <si>
    <t>INTRODUÇÃO À METALURGIA DO PÓ</t>
  </si>
  <si>
    <t>MTR5134</t>
  </si>
  <si>
    <t>SOLIDIFICAÇÃO DE METAIS E LIGAS</t>
  </si>
  <si>
    <t>MTR5138</t>
  </si>
  <si>
    <t>TECNOLOGIA DOS MATERIAIS A ALTAS PRESSÕES E ALTAS TEMPERATURAS</t>
  </si>
  <si>
    <t>MTR5144</t>
  </si>
  <si>
    <t>INSTRUMENTAÇÃO E ANÁLISE DE SINAIS APLICADAS AOS PROCESSOS DE SOLDAGEM</t>
  </si>
  <si>
    <t>MTR5146</t>
  </si>
  <si>
    <t>AL E SUAS LIGAS: PROCESSOS, PROPRIEDADES E RECICLAGEM</t>
  </si>
  <si>
    <t>MTR5150</t>
  </si>
  <si>
    <t>INDÚSTRIA 4.0: FUNDAMENTOS, PERSPECTIVAS E APLICAÇÕES</t>
  </si>
  <si>
    <t>MTR5151</t>
  </si>
  <si>
    <t>PROJETOS DE MICROSCOPIA APLICADOS A MATERIAIS DE ENGENHARIA</t>
  </si>
  <si>
    <t>MTR5152</t>
  </si>
  <si>
    <t>PROPRIEDADES FÍSICAS DOS MATERIAIS DE ENGENHARIA</t>
  </si>
  <si>
    <t>PRO0201</t>
  </si>
  <si>
    <t>PLANEJAMENTO E CONTROLE DA PRODUCAO</t>
  </si>
  <si>
    <t>PRO0444</t>
  </si>
  <si>
    <t>ORGANIZACAO DO TRABALHO</t>
  </si>
  <si>
    <t>PRO1901</t>
  </si>
  <si>
    <t>GESTÃO DE QUALIDADE</t>
  </si>
  <si>
    <t>PTR0101</t>
  </si>
  <si>
    <t>FUNDAMENTOS DE ENGENHARIA DE PETRÓLEO</t>
  </si>
  <si>
    <t>PTR0102</t>
  </si>
  <si>
    <t>GEOLOGIA E GEOFISICA DO PETRÓLEO</t>
  </si>
  <si>
    <t>PTR0103</t>
  </si>
  <si>
    <t>QUÍMICA DO PETRÓLEO</t>
  </si>
  <si>
    <t>PTR0104</t>
  </si>
  <si>
    <t>FENÔMENOS DE TRANSPORTES APLICADO A ENGENHARIA DE PETRÓLEO</t>
  </si>
  <si>
    <t>PTR0105</t>
  </si>
  <si>
    <t>TERMODINÂMICA APLICADA A ENGENHARIA DE PETRÓLEO</t>
  </si>
  <si>
    <t>FUNDAMENTOS DA ENGENHARIA DE PETRÓLEO</t>
  </si>
  <si>
    <t>GEOLOGIA E GEOFÍSICA DE PETRÓLEO</t>
  </si>
  <si>
    <t>FENÔMENOS DE TRANSPORTE APLICADO À ENGENHARIA DE PETRÓLEO</t>
  </si>
  <si>
    <t>TERMODINÂMICA APLICADA À ENGENHARIA DE PETRÓLEO</t>
  </si>
  <si>
    <t>PTR0201</t>
  </si>
  <si>
    <t>PERFURAÇÃO DE POÇOS</t>
  </si>
  <si>
    <t>PTR0202</t>
  </si>
  <si>
    <t>COMPLETAÇÃO DE POÇOS</t>
  </si>
  <si>
    <t>PTR0203</t>
  </si>
  <si>
    <t>REOLOGIA E FLUIDOS DE PERFURAÇÃO E COMPLETAÇÃO</t>
  </si>
  <si>
    <t>ENGENHARIA DO GÁS NATURAL</t>
  </si>
  <si>
    <t>PROCESSAMENTO PRIMARIO DO PETRÓLEO</t>
  </si>
  <si>
    <t>INSTRUMENTAÇÃO E CONTROLE</t>
  </si>
  <si>
    <t>PTR0401</t>
  </si>
  <si>
    <t>RESERVATÓRIOS</t>
  </si>
  <si>
    <t>MÉTODOS DE RECUPERAÇÃO SUPLEMENTAR</t>
  </si>
  <si>
    <t>PTR0416</t>
  </si>
  <si>
    <t>ANÁLISE ECONÔMICA DE PROJETOS</t>
  </si>
  <si>
    <t>PTR0417</t>
  </si>
  <si>
    <t>PROPRIEDADES DOS FLUIDOS E DAS ROCHAS</t>
  </si>
  <si>
    <t>PTR0515</t>
  </si>
  <si>
    <t>FENÔMENOS DE SUPERFÍCIE APLICADOS AOS FLUIDOS DE PERFURAÇÃO</t>
  </si>
  <si>
    <t>PTR0621</t>
  </si>
  <si>
    <t>TÓPICOS EM PETRÓLEO E ENERGIAS RENOVÁVEIS</t>
  </si>
  <si>
    <t>QUÍMICA AMBIENTAL</t>
  </si>
  <si>
    <t>SEMESTRE</t>
  </si>
  <si>
    <t>HISTÓRICO COMPONENTES CURSADOS</t>
  </si>
  <si>
    <t>CH POR SEMESTRE</t>
  </si>
  <si>
    <t>Obrigatórias</t>
  </si>
  <si>
    <t>Optativos</t>
  </si>
  <si>
    <t>Complementares</t>
  </si>
  <si>
    <t>TCC</t>
  </si>
  <si>
    <t>Total</t>
  </si>
  <si>
    <t>ÊNFASE</t>
  </si>
  <si>
    <t>NATUREZA</t>
  </si>
  <si>
    <t>SITUACAO</t>
  </si>
  <si>
    <t>Pendente --&gt;</t>
  </si>
  <si>
    <t>&lt;---</t>
  </si>
  <si>
    <t>ESCOLHA AQUI</t>
  </si>
  <si>
    <t>Integralizado</t>
  </si>
  <si>
    <t>Exigido</t>
  </si>
  <si>
    <t>DBQ0029</t>
  </si>
  <si>
    <t>GEO0069</t>
  </si>
  <si>
    <t>MEC1210</t>
  </si>
  <si>
    <t>DISCIPLINAS</t>
  </si>
  <si>
    <t>ESTRUTURA CURRICULAR 2017.1 - ENGENHARIA PETRÓLEO</t>
  </si>
  <si>
    <t>Obrigatórios</t>
  </si>
  <si>
    <t>NIVEL</t>
  </si>
  <si>
    <t>Pendente</t>
  </si>
  <si>
    <t>PRÉ-CÁLCULO</t>
  </si>
  <si>
    <t>VETORES E GEOMETRIA ANALÍTICA</t>
  </si>
  <si>
    <t>CÁLCULO I</t>
  </si>
  <si>
    <t>Município de funcionamento:</t>
  </si>
  <si>
    <t>NATAL - RN</t>
  </si>
  <si>
    <t>PRÁTICAS DE LEITURA E ESCRITA I</t>
  </si>
  <si>
    <t>Período Letivo de Entrada em Vigor:</t>
  </si>
  <si>
    <t>2017 . 1</t>
  </si>
  <si>
    <t>CIÊNCIA, TECNOLOGIA E SOCIEDADE</t>
  </si>
  <si>
    <t>Prazos e Cargas Horárias</t>
  </si>
  <si>
    <t>CÁLCULO II</t>
  </si>
  <si>
    <t>Carga Horária Mínima:</t>
  </si>
  <si>
    <t>Carga Horária Obrigatória</t>
  </si>
  <si>
    <t>LÓGICA DE PROGRAMAÇÃO</t>
  </si>
  <si>
    <t>Subtotal de CH de Aula:</t>
  </si>
  <si>
    <t>INTRODUÇÃO À FÍSICA CLÁSSICA I</t>
  </si>
  <si>
    <t>Subtotal de CH de Orientação Acadêmica/Profissional:</t>
  </si>
  <si>
    <t>Total:</t>
  </si>
  <si>
    <t>Carga Horária Optativa Mínima:</t>
  </si>
  <si>
    <t>Carga Horária Complementar Mínima:</t>
  </si>
  <si>
    <t>CÁLCULO III</t>
  </si>
  <si>
    <t>Carga Horária Obrigatória de Atividade Acadêmica Específica:</t>
  </si>
  <si>
    <t>METODOLOGIA CIENTÍFICA E TECNOLÓGICA</t>
  </si>
  <si>
    <t>Carga Horária Máxima de Componentes Eletivos:</t>
  </si>
  <si>
    <t>Carga Horária Máxima por Período Letivo:</t>
  </si>
  <si>
    <t>INTRODUÇÃO À FÍSICA CLÁSSICA II</t>
  </si>
  <si>
    <t>Prazo Para Conclusão (em semestres):</t>
  </si>
  <si>
    <t>PRÁTICA DE LEITURA EM INGLÊS</t>
  </si>
  <si>
    <t>Mínimo:</t>
  </si>
  <si>
    <t>MEIO AMBIENTE E DESENVOLVIMENTO URBANO</t>
  </si>
  <si>
    <t>Médio:</t>
  </si>
  <si>
    <t>FÍSICA EXPERIMENTAL I</t>
  </si>
  <si>
    <t>Máximo:</t>
  </si>
  <si>
    <t>INTRODUÇÃO À FÍSICA CLÁSSICA III</t>
  </si>
  <si>
    <t>FÍSICA EXPERIMENTAL II</t>
  </si>
  <si>
    <t xml:space="preserve">OBRIGATORIO   </t>
  </si>
  <si>
    <t>POÇOS DIRECIONAIS E ESPECIAIS</t>
  </si>
  <si>
    <t>ELEVAÇÃO DE PETRÓLEO</t>
  </si>
  <si>
    <t>ELEVAÇÃO ARTIFICIAL DE PETRÓLEO</t>
  </si>
  <si>
    <t>PERFILAGEM DE POÇOS</t>
  </si>
  <si>
    <t>TESTES EM POÇOS</t>
  </si>
  <si>
    <t>SEMESTRE VAZIO</t>
  </si>
  <si>
    <t>OPTATIVO</t>
  </si>
  <si>
    <t>ESTÁGIO SUPERVISIONADO</t>
  </si>
  <si>
    <t>TRABALHO DE CONCLUSÃO DE CURSO</t>
  </si>
  <si>
    <t>FPE0087</t>
  </si>
  <si>
    <t>PTR0215</t>
  </si>
  <si>
    <t>TRATAMENTO E ESTIMULAÇÃO DE POÇOS</t>
  </si>
  <si>
    <t>PTR0415</t>
  </si>
  <si>
    <t>SIMULAÇÃO NUMÉRICA DE RESERVATÓRIOS</t>
  </si>
  <si>
    <t>PTR0512</t>
  </si>
  <si>
    <t>ESCOAMENTO DE GÁS NATURAL</t>
  </si>
  <si>
    <t>PTR0513</t>
  </si>
  <si>
    <t>NORMAS E PRÁTICAS PARA INSTALAÇÕES DE BOMBEIO CENTRÍFUGO SUBMERSO</t>
  </si>
  <si>
    <t>PTR0514</t>
  </si>
  <si>
    <t>SIMULAÇÃO NUMÉRICA AVANÇADA DE RESERVATÓRIOS</t>
  </si>
  <si>
    <t>PTR0516</t>
  </si>
  <si>
    <t>NORMAS E PRÁTICAS PARA INSTALAÇÕES DE BOMBEIO MECÂNICO</t>
  </si>
  <si>
    <t>PTR0517</t>
  </si>
  <si>
    <t>TRATAMENTO E REUSO DA ÁGUA PRODUZIDA DO PETRÓLEO</t>
  </si>
  <si>
    <t>PTR0518</t>
  </si>
  <si>
    <t>TRANSFERÊNCIA DE CALOR E MASSA APLICADA A MÉTODOS DE RECUPERAÇÃO AVANÇADA</t>
  </si>
  <si>
    <t>PTR0519</t>
  </si>
  <si>
    <t>LABORATÓRIO DE ANÁLISES DE PETRÓLEO, GÁS NATURAL E ÁGUA PRODUZIDA</t>
  </si>
  <si>
    <t>PTR0601</t>
  </si>
  <si>
    <t>INTRODUÇÃO ÀS CIÊNCIAS AMBIENTAIS APLICADAS À ENGENHARIA DE PETRÓLEO</t>
  </si>
  <si>
    <t>PTR0602</t>
  </si>
  <si>
    <t>SEMINÁRIOS DE PETRÓLEO, GÁS NATURAL E ENERGIAS RENOVÁVEIS</t>
  </si>
  <si>
    <t>PTR0603</t>
  </si>
  <si>
    <t>CONTROLE AVANÇADO DE PROCESSOS</t>
  </si>
  <si>
    <t>PTR0604</t>
  </si>
  <si>
    <t>INTRODUÇÃO AO REFINO DE PETRÓLEO</t>
  </si>
  <si>
    <t>PTR0605</t>
  </si>
  <si>
    <t>INTRODUÇÃO AO PROCESSAMENTO DE GÁS NATURAL</t>
  </si>
  <si>
    <t>PTR0607</t>
  </si>
  <si>
    <t>ENGENHARIA DE ENERGIA EÓLICA</t>
  </si>
  <si>
    <t>PTR0608</t>
  </si>
  <si>
    <t>TECNOLOGIAS DE PRODUÇÃO DE BIOCOMBUSTÍVEIS</t>
  </si>
  <si>
    <t>PTR0609</t>
  </si>
  <si>
    <t>CIMENTAÇÃO E ABANDONO DE POÇOS DE PETRÓLEO</t>
  </si>
  <si>
    <t>PTR0610</t>
  </si>
  <si>
    <t>INTRODUÇÃO ÀS ENERGIAS RENOVÁVEIS</t>
  </si>
  <si>
    <t>PTR0611</t>
  </si>
  <si>
    <t>BIOMASSA E BIOENERGIA</t>
  </si>
  <si>
    <t>PTR0612</t>
  </si>
  <si>
    <t>INTRODUÇÃO ÀS INSTALAÇÕES DE PROCESSAMENTO E ARMAZENAMENTO OFFSHORE</t>
  </si>
  <si>
    <t>PTR0613</t>
  </si>
  <si>
    <t>ENERGIA SOLAR FOTOVOLTAICA</t>
  </si>
  <si>
    <t>PTR0614</t>
  </si>
  <si>
    <t>TECNOLOGIAS DE PRODUÇÃO DE HIDROGÊNIO</t>
  </si>
  <si>
    <t>PTR1011</t>
  </si>
  <si>
    <t>ATIVIDADES COMPLEMENTARES DE CONTEÚDO PROFISSIONALIZANTE I</t>
  </si>
  <si>
    <t>COMPLEMENTAR</t>
  </si>
  <si>
    <t>PTR1013</t>
  </si>
  <si>
    <t>ATIVIDADES COMPLEMENTARES DE CONTEÚDO PROFISSIONALIZANTE II</t>
  </si>
  <si>
    <t>PTR1014</t>
  </si>
  <si>
    <t>ATIVIDADES COMPLEMENTARES DE CONTEÚDO PROFISSIONALIZANTE III</t>
  </si>
  <si>
    <t xml:space="preserve">COMPLEMENTAR  </t>
  </si>
  <si>
    <t>ESTRUTURA CURRICULAR 2024 - TECNOLOGIA AMBIENTAL</t>
  </si>
  <si>
    <t>MATEMÁTICA BÁSICA E MODELAGEM</t>
  </si>
  <si>
    <t>ÁLGEBRA MATRICIAL E VETORIAL</t>
  </si>
  <si>
    <t>METODOLOGIA CIENTÍFICA, TECNOLÓGICA E EMPREENDEDORA</t>
  </si>
  <si>
    <t>Código:</t>
  </si>
  <si>
    <t xml:space="preserve"> Matriz Curricular:</t>
  </si>
  <si>
    <t xml:space="preserve">CIÊNCIAS E TECNOLOGIA - NATAL - BACHARELADO </t>
  </si>
  <si>
    <t>Presencial - TECNOLOGIA AMBIENTAL - MT</t>
  </si>
  <si>
    <t xml:space="preserve"> Unidade de Vinculação:</t>
  </si>
  <si>
    <t>ESCOLA DE CIÊNCIAS E TECNOLOGIA (11.25)</t>
  </si>
  <si>
    <t>PRÁTICAS DE LEITURA EM INGLÊS</t>
  </si>
  <si>
    <t xml:space="preserve"> Município de funcionamento:</t>
  </si>
  <si>
    <t xml:space="preserve"> Período Letivo de Entrada em Vigor:</t>
  </si>
  <si>
    <t>2024 . 1</t>
  </si>
  <si>
    <t xml:space="preserve"> Carga Horária Mínima:</t>
  </si>
  <si>
    <t xml:space="preserve"> Carga Horária Obrigatória</t>
  </si>
  <si>
    <t xml:space="preserve"> Subtotal de CH de Aula:</t>
  </si>
  <si>
    <t xml:space="preserve"> Subtotal de CH de Orientação</t>
  </si>
  <si>
    <t xml:space="preserve"> Acadêmica/Profissional:</t>
  </si>
  <si>
    <t xml:space="preserve"> Total:</t>
  </si>
  <si>
    <t xml:space="preserve"> Carga Horária Optativa Mínima:</t>
  </si>
  <si>
    <t xml:space="preserve"> Carga Horária Complementar Mínima:</t>
  </si>
  <si>
    <t xml:space="preserve"> Carga Horária Obrigatória de Atividade</t>
  </si>
  <si>
    <t xml:space="preserve"> Acadêmica Específica:</t>
  </si>
  <si>
    <t xml:space="preserve"> Carga Horária Máxima de Componentes</t>
  </si>
  <si>
    <t xml:space="preserve"> Eletivos:</t>
  </si>
  <si>
    <t xml:space="preserve"> Carga Horária Máxima por Período Letivo:</t>
  </si>
  <si>
    <t xml:space="preserve"> Prazo Para Conclusão (em semestres):</t>
  </si>
  <si>
    <t>METODOLOGIA DA PESQUISA PARA O TCC EM CIÊNCIAS E TECNOLOGIA</t>
  </si>
  <si>
    <t>ESTRUTURA CURRICULAR 2016.2 - ENGENHARIA AMBIENTAL</t>
  </si>
  <si>
    <t>2016 . 2</t>
  </si>
  <si>
    <t>FUNDAMENTOS DE GEOTECNIA</t>
  </si>
  <si>
    <t>HIDRÁULICA PARA ENGENHARIA AMBIENTAL</t>
  </si>
  <si>
    <t>LIMNOLOGIA</t>
  </si>
  <si>
    <t>INSTALAÇÕES HIDROSSANITÁRIAS</t>
  </si>
  <si>
    <t>ESTAGIO SUPERVISIONADO</t>
  </si>
  <si>
    <t>PROJETO DE TRABALHO DE CONCLUSÃO DE CURSO</t>
  </si>
  <si>
    <t>AMB0011</t>
  </si>
  <si>
    <t>ESTUDOS AVANÇADOS EM ENGENHARIA AMBIENTAL III</t>
  </si>
  <si>
    <t>CIV0409</t>
  </si>
  <si>
    <t>TOPOGRAFIA</t>
  </si>
  <si>
    <t>CIV0414</t>
  </si>
  <si>
    <t>PLANEJAMENTO URBANO E TERRITORIAL</t>
  </si>
  <si>
    <t>CIV0446</t>
  </si>
  <si>
    <t>IRRIGAÇÃO E DRENAGEM</t>
  </si>
  <si>
    <t>CIV1502</t>
  </si>
  <si>
    <t>PROJETO INTEGRADO EM ENGENHARIA AMBIENTAL</t>
  </si>
  <si>
    <t>CIV1801</t>
  </si>
  <si>
    <t>CARTOGRAFIA GEOAMBIENTAL</t>
  </si>
  <si>
    <t>CIV1802</t>
  </si>
  <si>
    <t>MANEJO E CONSERVAÇÃO DOS RECURSOS NATURAIS</t>
  </si>
  <si>
    <t>CIV1803</t>
  </si>
  <si>
    <t>ESTATÍSTICA APLICADA À ENGENHARIA</t>
  </si>
  <si>
    <t>CIV1804</t>
  </si>
  <si>
    <t>ÁGUAS SUBTERRÂNEAS</t>
  </si>
  <si>
    <t>CIV1805</t>
  </si>
  <si>
    <t>LEGISLAÇÃO AMBIENTAL</t>
  </si>
  <si>
    <t>CIV1806</t>
  </si>
  <si>
    <t>CIV1807</t>
  </si>
  <si>
    <t>MODELAGEM ECOLÓGICA</t>
  </si>
  <si>
    <t>CIV1808</t>
  </si>
  <si>
    <t>ENGENHARIA ECOLÓGICA</t>
  </si>
  <si>
    <t>CIV1809</t>
  </si>
  <si>
    <t>ENGENHARIA COSTEIRA</t>
  </si>
  <si>
    <t>CIV1810</t>
  </si>
  <si>
    <t>CIV1811</t>
  </si>
  <si>
    <t>ECOTOXICOLOGIA E BIOINDICADORES AMBIENTAIS</t>
  </si>
  <si>
    <t>CIV1812</t>
  </si>
  <si>
    <t>ELEMENTOS DE EDUCAÇÃO CIENTÍFICA-AMBIENTAL</t>
  </si>
  <si>
    <t>CIV1813</t>
  </si>
  <si>
    <t>COMUNICAÇÃO E MEIO AMBIENTE</t>
  </si>
  <si>
    <t>CIV1814</t>
  </si>
  <si>
    <t>RECURSOS NATURAIS E ENERGIAS ALTERNATIVAS</t>
  </si>
  <si>
    <t>CIV1815</t>
  </si>
  <si>
    <t>METODOLOGIA CIENTÍFICA</t>
  </si>
  <si>
    <t>CIV1816</t>
  </si>
  <si>
    <t>TRANSPORTE DE SEDIMENTOS</t>
  </si>
  <si>
    <t>CIV1817</t>
  </si>
  <si>
    <t>MODELOS DE GERENCIAMENTO DE RECURSOS HÍDRICOS</t>
  </si>
  <si>
    <t>CIV1819</t>
  </si>
  <si>
    <t>SISTEMAS DE INFORMAÇÕES GEOGRÁFICAS</t>
  </si>
  <si>
    <t>CIV1820</t>
  </si>
  <si>
    <t>GESTÃO DE UNIDADES DE CONSERVAÇÃO</t>
  </si>
  <si>
    <t>CIV1821</t>
  </si>
  <si>
    <t>MONITORAMENTO AMBIENTAL</t>
  </si>
  <si>
    <t>CIV1822</t>
  </si>
  <si>
    <t>AUDITORIA E PERÍCIA AMBIENTAL</t>
  </si>
  <si>
    <t>CIV1823</t>
  </si>
  <si>
    <t>CONTAMINAÇÃO E REMEDIAÇÃO DO SOLO</t>
  </si>
  <si>
    <t>CIV1824</t>
  </si>
  <si>
    <t>PROJETO DE ESTAÇÕES DE TRATAMENTO DE ESGOTO</t>
  </si>
  <si>
    <t>CIV1825</t>
  </si>
  <si>
    <t>PROJETO DE ESTAÇÕES DE TRATAMENTO DE ÁGUA</t>
  </si>
  <si>
    <t>CIV1826</t>
  </si>
  <si>
    <t>REÚSO DE ÁGUAS E DESTINO CONTROLADO DE EFLUENTE E LODO</t>
  </si>
  <si>
    <t>CIV1827</t>
  </si>
  <si>
    <t>ÍNDICES DE QUALIDADE AMBIENTAL</t>
  </si>
  <si>
    <t>CIV1828</t>
  </si>
  <si>
    <t>TRATAMENTO AVANÇADO DE ÁGUAS RESIDUÁRIAS</t>
  </si>
  <si>
    <t>CIV1829</t>
  </si>
  <si>
    <t>ENGENHARIA DE RECURSOS HÍDRICOS</t>
  </si>
  <si>
    <t>CIV1830</t>
  </si>
  <si>
    <t>ANÁLISE OPERACIONAL DE SISTEMAS HÍDRICOS</t>
  </si>
  <si>
    <t>CIV1831</t>
  </si>
  <si>
    <t>GEOLOGIA APLICADA AO MEIO AMBIENTE</t>
  </si>
  <si>
    <t>CIV1833</t>
  </si>
  <si>
    <t>ÁGUA NA AGRICULTURA E PRÁTICAS AGRÍCOLAS</t>
  </si>
  <si>
    <t>DOL0050</t>
  </si>
  <si>
    <t>OCEANOGRAFIA</t>
  </si>
  <si>
    <t>DPU0119</t>
  </si>
  <si>
    <t>DIREITO DO MEIO AMBIENTE</t>
  </si>
  <si>
    <t>ECL0003</t>
  </si>
  <si>
    <t>ECOLOGIA DA RESTAURAÇÃO</t>
  </si>
  <si>
    <t>ECL0013</t>
  </si>
  <si>
    <t>ECONOMIA ECOLOGICA</t>
  </si>
  <si>
    <t>ECL0019</t>
  </si>
  <si>
    <t>MANEJO DE RECURSOS NATURAIS</t>
  </si>
  <si>
    <t>GEF0190</t>
  </si>
  <si>
    <t>NOÇÕES DE GEOFÍSICA AMBIENTAL</t>
  </si>
  <si>
    <t>MECÂNICA DOS FLUÍDOS</t>
  </si>
  <si>
    <t>ESTRUTURA CURRICULAR 2024 - NEGÓCIOS TECNOLÓGICOS</t>
  </si>
  <si>
    <t xml:space="preserve">LINGUAGEM DE PROGRAMAÇÃO </t>
  </si>
  <si>
    <t xml:space="preserve">ÁLGEBRA LINEAR </t>
  </si>
  <si>
    <t xml:space="preserve">AMBIENTE E DESENVOLVIMENTO </t>
  </si>
  <si>
    <t xml:space="preserve">MODELAGEM DO MUNDO FÍSICO I </t>
  </si>
  <si>
    <t xml:space="preserve">PRÁTICAS DE LEITURA E ESCRITA II </t>
  </si>
  <si>
    <t xml:space="preserve">QUÍMICA GERAL </t>
  </si>
  <si>
    <t xml:space="preserve">CÁLCULO DIFERENCIAL E INTEGRAL I </t>
  </si>
  <si>
    <t xml:space="preserve">MODELAGEM DO MUNDO FÍSICO II </t>
  </si>
  <si>
    <t>EMPREENDEDORISMO, NEGÓCIOS, GESTÃO DE PROJETOS INOVADORES</t>
  </si>
  <si>
    <t xml:space="preserve">PRÁTICAS DE STARTUP TECNOLÓGICA 1 </t>
  </si>
  <si>
    <t xml:space="preserve">PRÁTICAS DE LEITURA EM INGLÊS </t>
  </si>
  <si>
    <t xml:space="preserve">TRABALHO DE CONCLUSÃO DE CURSO EM NEGÓCIOS TECNOLÓGICOS </t>
  </si>
  <si>
    <t xml:space="preserve">EMPREENDEDORISMO E PLANO DE NEGÓCIOS </t>
  </si>
  <si>
    <t xml:space="preserve">GESTAO DE PESSOAS I </t>
  </si>
  <si>
    <t xml:space="preserve">TRABALHO DE CONCLUSÃO DE CURSO EM COMPUTAÇÃO APLICADA </t>
  </si>
  <si>
    <t xml:space="preserve">METEOROLOGIA E CLIMATOLOGIA </t>
  </si>
  <si>
    <t xml:space="preserve">POLUIÇÃO ATMOSFÉRICA </t>
  </si>
  <si>
    <t xml:space="preserve">POLUIÇÃO DAS ÁGUAS SUPERFICIAIS </t>
  </si>
  <si>
    <t xml:space="preserve">INTRODUÇÃO À ENGENHARIA AMBIENTAL </t>
  </si>
  <si>
    <t xml:space="preserve">GEOMÁTICA </t>
  </si>
  <si>
    <t xml:space="preserve">GEOMÁTICA APLICADA </t>
  </si>
  <si>
    <t xml:space="preserve">QUALIDADE DO SOLO </t>
  </si>
  <si>
    <t xml:space="preserve">DESENHO APLICADO </t>
  </si>
  <si>
    <t xml:space="preserve">LEGISLACAO E SEGURANCA DO TRABALHO </t>
  </si>
  <si>
    <t xml:space="preserve">HIDRÁULICA </t>
  </si>
  <si>
    <t xml:space="preserve">SISTEMAS URBANOS DE ÁGUA E ESGOTO </t>
  </si>
  <si>
    <t xml:space="preserve">GEOLOGIA AMBIENTAL </t>
  </si>
  <si>
    <t xml:space="preserve">HIDROLOGIA </t>
  </si>
  <si>
    <t xml:space="preserve">ECOLOGIA APLICADA À ENGENHARIA AMBIENTAL </t>
  </si>
  <si>
    <t xml:space="preserve">GESTÃO AMBIENTAL </t>
  </si>
  <si>
    <t xml:space="preserve">QUALIDADE DA ÁGUA </t>
  </si>
  <si>
    <t xml:space="preserve">MICROBIOLOGIA AMBIENTAL </t>
  </si>
  <si>
    <t xml:space="preserve">SANEAMENTO AMBIENTAL </t>
  </si>
  <si>
    <t xml:space="preserve">RECUPERAÇÃO DE ÁREAS DEGRADADAS </t>
  </si>
  <si>
    <t xml:space="preserve">GESTÃO DE RECURSOS HÍDRICOS </t>
  </si>
  <si>
    <t xml:space="preserve">TRATAMENTO DE ÁGUAS RESIDUÁRIAS </t>
  </si>
  <si>
    <t xml:space="preserve">GESTÃO DE RESÍDUOS SÓLIDOS </t>
  </si>
  <si>
    <t xml:space="preserve">AVALIAÇÃO DE IMPACTOS AMBIENTAIS </t>
  </si>
  <si>
    <t xml:space="preserve">TRATAMENTO DE ÁGUA PARA ABASTECIMENTO </t>
  </si>
  <si>
    <t xml:space="preserve">GERENCIAMENTO DA DRENAGEM URBANA </t>
  </si>
  <si>
    <t xml:space="preserve">BIOFÍSICA </t>
  </si>
  <si>
    <t xml:space="preserve">MATEMÁTICA DISCRETA </t>
  </si>
  <si>
    <t xml:space="preserve">SISTEMAS DIGITAIS </t>
  </si>
  <si>
    <t>SISTEMAS DIGITAIS - TEORIA - 55h</t>
  </si>
  <si>
    <t>SISTEMAS DIGITAIS - PRÁTICA - 20h</t>
  </si>
  <si>
    <t xml:space="preserve">PROGRAMAÇÃO AVANÇADA </t>
  </si>
  <si>
    <t xml:space="preserve">MODELAGEM E ANÁLISE LINEAR DE SISTEMAS </t>
  </si>
  <si>
    <t xml:space="preserve">ARQUITETURA DE COMPUTADORES </t>
  </si>
  <si>
    <t xml:space="preserve">SINAIS E SISTEMAS </t>
  </si>
  <si>
    <t xml:space="preserve">ALGORITMOS E ESTRUTURAS DE DADOS I </t>
  </si>
  <si>
    <t xml:space="preserve">OTIMIZAÇÃO DE SISTEMAS </t>
  </si>
  <si>
    <t xml:space="preserve">SISTEMAS OPERACIONAIS </t>
  </si>
  <si>
    <t xml:space="preserve">INTRODUCAO À ROBOTICA </t>
  </si>
  <si>
    <t xml:space="preserve">ANÁLISE DE SISTEMAS DE CONTROLE </t>
  </si>
  <si>
    <t xml:space="preserve">PROCESSAMENTO DIGITAL DE SINAIS </t>
  </si>
  <si>
    <t xml:space="preserve">ENGENHARIA DE SOFTWARE </t>
  </si>
  <si>
    <t xml:space="preserve">BANCO DE DADOS </t>
  </si>
  <si>
    <t xml:space="preserve">REDES DE COMPUTADORES </t>
  </si>
  <si>
    <t xml:space="preserve">INTELIGÊNCIA ARTIFICIAL </t>
  </si>
  <si>
    <t xml:space="preserve">AUTOMAÇÃO INDUSTRIAL </t>
  </si>
  <si>
    <t xml:space="preserve">REDES PARA AUTOMAÇÃO INDUSTRIAL </t>
  </si>
  <si>
    <t xml:space="preserve">PROJETO DE SISTEMAS DE CONTROLE </t>
  </si>
  <si>
    <t xml:space="preserve">PROJETO DE SISTEMAS DE CONTROLE - TEORIA </t>
  </si>
  <si>
    <t xml:space="preserve">PROJETO DE SISTEMAS DE CONTROLE - LABORATÓRIO </t>
  </si>
  <si>
    <t xml:space="preserve">ALGORITMOS E ESTRUTURAS DE DADOS II </t>
  </si>
  <si>
    <t xml:space="preserve">PROGRAMAÇÃO PARALELA </t>
  </si>
  <si>
    <t xml:space="preserve">SISTEMAS DISTRIBUÍDOS </t>
  </si>
  <si>
    <t xml:space="preserve">AUTÔMATOS E LINGUAGENS FORMAIS </t>
  </si>
  <si>
    <t xml:space="preserve">SISTEMAS EMBARCADOS </t>
  </si>
  <si>
    <t xml:space="preserve">SINAIS E SISTEMAS LINEARES </t>
  </si>
  <si>
    <t xml:space="preserve">REDES DE COMPUTADORES I </t>
  </si>
  <si>
    <t xml:space="preserve">ANÁLISE E SÍNTESE DE CIRCUITOS ELÉTRICOS </t>
  </si>
  <si>
    <t xml:space="preserve">CAMPOS VARIANTES COM O TEMPO E ONDAS ELETROMAGNÉTICAS </t>
  </si>
  <si>
    <t xml:space="preserve">VARIÁVEIS ALEATÓRIAS </t>
  </si>
  <si>
    <t xml:space="preserve">REDES CONVERGENTES </t>
  </si>
  <si>
    <t xml:space="preserve">CIRCUITOS DIGITAIS COMBINADOS </t>
  </si>
  <si>
    <t xml:space="preserve">PRINCÍPIOS DE TELECOMUNICAÇÕES </t>
  </si>
  <si>
    <t xml:space="preserve">ELETROMAGNETISMO COMPUTACIONAL APLICADO </t>
  </si>
  <si>
    <t xml:space="preserve">DISPOSITIVOS ELETRÔNICOS </t>
  </si>
  <si>
    <t xml:space="preserve">LABORATÓRIO DE INSTRUMENTAÇÃO </t>
  </si>
  <si>
    <t xml:space="preserve">PROJETO INTEGRADOR I </t>
  </si>
  <si>
    <t xml:space="preserve">COMUNICAÇÕES DIGITAIS </t>
  </si>
  <si>
    <t xml:space="preserve">ANTENAS </t>
  </si>
  <si>
    <t xml:space="preserve">CIRCUITOS PARA COMUNICAÇÕES </t>
  </si>
  <si>
    <t xml:space="preserve">PROPAGAÇÃO </t>
  </si>
  <si>
    <t xml:space="preserve">SISTEMAS DE TELECOMUNICAÇÕES </t>
  </si>
  <si>
    <t xml:space="preserve">REGULAÇÃO DAS TELECOMUNICAÇÕES </t>
  </si>
  <si>
    <t xml:space="preserve">CABEAMENTO ESTRUTURADO </t>
  </si>
  <si>
    <t xml:space="preserve">LABORATÓRIO DE CIRCUITOS PARA COMUNICAÇÕES </t>
  </si>
  <si>
    <t xml:space="preserve">PROJETO INTEGRADOR II </t>
  </si>
  <si>
    <t xml:space="preserve">COMUNICAÇÕES SEM FIO </t>
  </si>
  <si>
    <t xml:space="preserve">COMUNICAÇÕES ÓPTICAS </t>
  </si>
  <si>
    <t xml:space="preserve">COMUNICAÇÕES MÓVEIS </t>
  </si>
  <si>
    <t xml:space="preserve">HISTÓRIA DA ÁFRICA </t>
  </si>
  <si>
    <t xml:space="preserve">BASES CINESIOLÓGICAS DO MOVIMENTO HUMANO </t>
  </si>
  <si>
    <t xml:space="preserve">INTRODUÇÃO À ENGENHARIA BIOMÉDICA </t>
  </si>
  <si>
    <t xml:space="preserve">SISTEMAS DE INFORMAÇÃO NA SAÚDE </t>
  </si>
  <si>
    <t xml:space="preserve">INTRODUÇÃO À NEUROENGENHARIA </t>
  </si>
  <si>
    <t xml:space="preserve">ALGORITMO E PROGRAMAÇÃO ORIENTADA A OBJETOS </t>
  </si>
  <si>
    <t xml:space="preserve">ANÁLISE DE DADOS EM SAÚDE </t>
  </si>
  <si>
    <t xml:space="preserve">ANÁLISE ESTRUTURAL BIOMÉDICA </t>
  </si>
  <si>
    <t xml:space="preserve">BIOTECNOLOGIA APLICADA À SAÚDE </t>
  </si>
  <si>
    <t xml:space="preserve">ELETRÔNICA ANALÓGICA </t>
  </si>
  <si>
    <t xml:space="preserve">GESTÃO E EMPREENDEDORISMO NA SAÚDE </t>
  </si>
  <si>
    <t xml:space="preserve">TECNOLOGIA ASSISTIVA </t>
  </si>
  <si>
    <t xml:space="preserve">FISIOLOGIA </t>
  </si>
  <si>
    <t xml:space="preserve">ECONOMIA PARA ENGENHARIA </t>
  </si>
  <si>
    <t xml:space="preserve">RELAÇÕES DE GÊNERO EM CIÊNCIAS E TECNOLOGIA </t>
  </si>
  <si>
    <t xml:space="preserve">PRÁTICAS DE LEITURA E ESCRITA DE GÊNEROS ACADÊMICOS </t>
  </si>
  <si>
    <t xml:space="preserve">PRÁTICAS DE LEITURA E ESCRITA DE GÊNEROS DA ESFERA PROFISSIONAL </t>
  </si>
  <si>
    <t xml:space="preserve">ÉTICA EM CIÊNCIA E TECNOLOGIA </t>
  </si>
  <si>
    <t xml:space="preserve">POLÍTICAS, PLANEJAMENTO E GESTÃO DO MEIO AMBIENTE </t>
  </si>
  <si>
    <t xml:space="preserve">COMUNICAÇÃO PÚBLICA DA CIÊNCIA E DA TECNOLOGIA </t>
  </si>
  <si>
    <t xml:space="preserve">DIMENSÕES FILOSÓFICAS DA TECNOLOGIA MODERNA </t>
  </si>
  <si>
    <t xml:space="preserve">POLÍTICA CIENTÍFICA E TECNOLÓGICA </t>
  </si>
  <si>
    <t xml:space="preserve">INTRODUÇÃO À OTIMIZAÇÃO </t>
  </si>
  <si>
    <t xml:space="preserve">PRÁTICAS DE LEITURA E ESCRITA DE GÊNEROS ACADÊMICOS EM INGLÊS </t>
  </si>
  <si>
    <t xml:space="preserve">TREINAMENTO PARA COMPETIÇÕES DE PROGRAMAÇÃO </t>
  </si>
  <si>
    <t xml:space="preserve">PROGRAMAÇÃO ORIENTADA A OBJETOS </t>
  </si>
  <si>
    <t xml:space="preserve">TECNOLOGIAS SOCIAIS </t>
  </si>
  <si>
    <t xml:space="preserve">METODOLOGIA DA PESQUISA PARA O TRABALHO DE CONCLUSÃO DE CURSO EM CIÊNCIAS E TECNOLOGIA </t>
  </si>
  <si>
    <t xml:space="preserve">INTRODUÇÃO À ORATÓRIA </t>
  </si>
  <si>
    <t xml:space="preserve">TRABALHO DE CONCLUSÃO DE CURSO EM NEUROCIÊNCIAS </t>
  </si>
  <si>
    <t xml:space="preserve">TRABALHO DE CONCLUSÃO DE CURSO EM AEROESPACIAL E ASTRONOMIA </t>
  </si>
  <si>
    <t xml:space="preserve">TRABALHO DE CONCLUSÃO DE CURSO EM SOLUÇÕES E TECNOLOGIAS SUSTENTÁVEIS </t>
  </si>
  <si>
    <t xml:space="preserve">COMPUTAÇÃO NUMÉRICA </t>
  </si>
  <si>
    <t xml:space="preserve">CÁLCULO DIFERENCIAL E INTEGRAL III </t>
  </si>
  <si>
    <t xml:space="preserve">CIÊNCIA E TECNOLOGIA DOS MATERIAIS </t>
  </si>
  <si>
    <t xml:space="preserve">MECÂNICA DOS SÓLIDOS </t>
  </si>
  <si>
    <t xml:space="preserve">MECÂNICA DOS FLUIDOS </t>
  </si>
  <si>
    <t xml:space="preserve">EXPRESSÃO GRÁFICA </t>
  </si>
  <si>
    <t xml:space="preserve">ELETROMAGNETISMO </t>
  </si>
  <si>
    <t xml:space="preserve">FUNDAMENTOS DE CIRCUITOS E SISTEMAS CONTROLADOS </t>
  </si>
  <si>
    <t xml:space="preserve">EQUAÇÕES DIFERENCIAIS </t>
  </si>
  <si>
    <t xml:space="preserve">CIÊNCIAS E TECNOLOGIAS APLICADAS 1 </t>
  </si>
  <si>
    <t xml:space="preserve">CIÊNCIAS E TECNOLOGIAS APLICADAS 2 </t>
  </si>
  <si>
    <t xml:space="preserve">CIÊNCIAS E TECNOLOGIAS APLICADAS 3 </t>
  </si>
  <si>
    <t xml:space="preserve">CIÊNCIAS E TECNOLOGIAS APLICADAS 4 </t>
  </si>
  <si>
    <t xml:space="preserve">CIÊNCIAS E TECNOLOGIAS APLICADAS 5 </t>
  </si>
  <si>
    <t xml:space="preserve">CIÊNCIAS E TECNOLOGIAS APLICADAS 6 </t>
  </si>
  <si>
    <t xml:space="preserve">CIÊNCIAS E TECNOLOGIAS APLICADAS 7 </t>
  </si>
  <si>
    <t xml:space="preserve">CIÊNCIAS E TECNOLOGIAS APLICADAS 8 </t>
  </si>
  <si>
    <t xml:space="preserve">CIÊNCIAS E TECNOLOGIAS APLICADAS 9 </t>
  </si>
  <si>
    <t xml:space="preserve">EQUAÇÕES DIFERENCIAIS E TRANSFORMADAS </t>
  </si>
  <si>
    <t xml:space="preserve">INTRODUÇÃO AO PENSAMENTO MATEMÁTICO </t>
  </si>
  <si>
    <t xml:space="preserve">FUNDAMENTOS DA TERMODINÂMICA </t>
  </si>
  <si>
    <t xml:space="preserve">FUNDAMENTOS DO ELETROMAGNETISMO </t>
  </si>
  <si>
    <t xml:space="preserve">INTRODUÇÃO À ASTRONOMIA </t>
  </si>
  <si>
    <t xml:space="preserve">INTRODUÇÃO À COSMOLOGIA </t>
  </si>
  <si>
    <t xml:space="preserve">FLUIDOS E FENÔMENOS ONDULATÓRIOS </t>
  </si>
  <si>
    <t xml:space="preserve">INTRODUÇÃO À DINÂMICA DE CORPOS RÍGIDOS </t>
  </si>
  <si>
    <t xml:space="preserve">ÓPTICA </t>
  </si>
  <si>
    <t xml:space="preserve">PROJETO AUXILIADO POR COMPUTADOR </t>
  </si>
  <si>
    <t xml:space="preserve">RELATIVIDADE </t>
  </si>
  <si>
    <t xml:space="preserve">MÉTODOS ESTATÍSTICOS EM CIÊNCIAS </t>
  </si>
  <si>
    <t xml:space="preserve">INTRODUÇÃO À FÍSICA QUÂNTICA </t>
  </si>
  <si>
    <t xml:space="preserve">COMBUSTÃO </t>
  </si>
  <si>
    <t xml:space="preserve">DESEMPENHO DE AERONAVES </t>
  </si>
  <si>
    <t xml:space="preserve">ESTRUTURAS AERONÁUTICAS </t>
  </si>
  <si>
    <t xml:space="preserve">EXOBIOLOGIA </t>
  </si>
  <si>
    <t xml:space="preserve">FÍSICA ESPACIAL </t>
  </si>
  <si>
    <t xml:space="preserve">FUNDAMENTOS DE AERODINÂMICA </t>
  </si>
  <si>
    <t xml:space="preserve">FUNDAMENTOS DE DINÂMICA DA ATMOSFERA </t>
  </si>
  <si>
    <t xml:space="preserve">FUNDAMENTOS DE TERMODINÂMICA NA ATMOSFERA </t>
  </si>
  <si>
    <t xml:space="preserve">INTEGRIDADE DE ESTRUTURAS MECÂNICAS </t>
  </si>
  <si>
    <t xml:space="preserve">INTRODUÇÃO À ENGENHARIA AEROESPACIAL </t>
  </si>
  <si>
    <t xml:space="preserve">INTRODUÇÃO À FÍSICA DA RADIAÇÃO </t>
  </si>
  <si>
    <t xml:space="preserve">INTRODUÇÃO ÀS CIÊNCIAS ATMOSFÉRICAS </t>
  </si>
  <si>
    <t xml:space="preserve">MATERIAIS PARA ENGENHARIA AEROESPACIAL </t>
  </si>
  <si>
    <t xml:space="preserve">MECÂNICA DE VOO </t>
  </si>
  <si>
    <t xml:space="preserve">MECÂNICA CLÁSSICA </t>
  </si>
  <si>
    <t xml:space="preserve">PROJETO CONCEITUAL DE SISTEMAS ESPACIAIS </t>
  </si>
  <si>
    <t xml:space="preserve">PROPULSÃO AERONÁUTICA </t>
  </si>
  <si>
    <t xml:space="preserve">SINAIS E SISTEMAS PARA AUTOMAÇÃO </t>
  </si>
  <si>
    <t xml:space="preserve">SISTEMAS DE CONTROLE I </t>
  </si>
  <si>
    <t xml:space="preserve">SISTEMAS DE CONTROLE II </t>
  </si>
  <si>
    <t xml:space="preserve">TECNOLOGIA DE MATERIAIS DE FABRICAÇÃO </t>
  </si>
  <si>
    <t xml:space="preserve">TÓPICOS EM ASTRONOMIA </t>
  </si>
  <si>
    <t xml:space="preserve">VIBRAÇÕES MECÂNICAS </t>
  </si>
  <si>
    <t xml:space="preserve">ARRANJOS PRODUTIVOS E TECNOLÓGICOS </t>
  </si>
  <si>
    <t xml:space="preserve">CIÊNCIA DE DADOS E EMPREENDEDORISMO </t>
  </si>
  <si>
    <t xml:space="preserve">CULTURA E ECOSSISTEMAS DE INOVAÇÃO </t>
  </si>
  <si>
    <t xml:space="preserve">ELABORAÇÃO E ANÁLISE DE PROJETOS DE EMPREENDIMENTOS TECNOLÓGICOS </t>
  </si>
  <si>
    <t xml:space="preserve">FINANÇAS PARA NOVOS NEGÓCIOS </t>
  </si>
  <si>
    <t xml:space="preserve">GESTÃO DO CONHECIMENTO </t>
  </si>
  <si>
    <t xml:space="preserve">GESTÃO EM TECNOLOGIAS DE RUPTURA </t>
  </si>
  <si>
    <t xml:space="preserve">GESTÃO ESTRATÉGICA </t>
  </si>
  <si>
    <t xml:space="preserve">INSTITUIÇÕES E SERVIÇOS TECNOLÓGICOS </t>
  </si>
  <si>
    <t xml:space="preserve">INVESTIMENTO NO MERCADO FINANCEIRO </t>
  </si>
  <si>
    <t xml:space="preserve">MODELAGEM DE RISCO </t>
  </si>
  <si>
    <t xml:space="preserve">PRÁTICAS DE STARTUP TECNOLÓGICA 2 </t>
  </si>
  <si>
    <t xml:space="preserve">PROPRIEDADE INTELECTUAL </t>
  </si>
  <si>
    <t xml:space="preserve">TEORIA PARA RESOLUÇÃO INVENTIVA DE PROBLEMAS </t>
  </si>
  <si>
    <t xml:space="preserve">VALORAÇÃO DE TECNOLOGIAS E NOVOS NEGÓCIOS </t>
  </si>
  <si>
    <t xml:space="preserve">FUNDAMENTOS DE DESENVOLVIMENTO SUSTENTÁVEL </t>
  </si>
  <si>
    <t xml:space="preserve">MARCOS REGULATÓRIOS BÁSICOS DO MEIO AMBIENTE </t>
  </si>
  <si>
    <t xml:space="preserve">POLÍTICA E GESTÃO EM SANEAMENTO </t>
  </si>
  <si>
    <t xml:space="preserve">PRINCÍPIOS ECONÔMICOS E FINANCEIROS DO MEIO AMBIENTE </t>
  </si>
  <si>
    <t xml:space="preserve">ELEMENTOS DE PLANEJAMENTO AMBIENTAL </t>
  </si>
  <si>
    <t xml:space="preserve">PLANEJAMENTO E EFICIÊNCIA ENERGÉTICA </t>
  </si>
  <si>
    <t xml:space="preserve">INSTRUMENTAÇÃO APLICADA À ENERGIAS RENOVÁVEIS </t>
  </si>
  <si>
    <t xml:space="preserve">MUDANÇAS CLIMÁTICAS </t>
  </si>
  <si>
    <t xml:space="preserve">TECNOLOGIAS EM RECURSOS HÍDRICOS </t>
  </si>
  <si>
    <t xml:space="preserve">SOLUÇÕES ALTERNATIVAS EM SANEAMENTO </t>
  </si>
  <si>
    <t xml:space="preserve">GESTÃO DE OPERAÇÕES SUSTENTÁVEIS </t>
  </si>
  <si>
    <t xml:space="preserve">INTRODUÇÃO À GEOTECNOLOGIAS APLICADAS AO MEIO AMBIENTE </t>
  </si>
  <si>
    <t xml:space="preserve">APRENDIZADO DE MÁQUINA </t>
  </si>
  <si>
    <t xml:space="preserve">APRENDIZADO PROFUNDO (DEEP LEARNING) </t>
  </si>
  <si>
    <t xml:space="preserve">DESENVOLVIMENTO PARA DISPOSITIVOS MÓVEIS </t>
  </si>
  <si>
    <t xml:space="preserve">DESENVOLVIMENTO WEB BACKEND </t>
  </si>
  <si>
    <t xml:space="preserve">DESENVOLVIMENTO WEB FRONTEND </t>
  </si>
  <si>
    <t xml:space="preserve">IMPLANTAÇÃO DE SISTEMA NA WEB </t>
  </si>
  <si>
    <t xml:space="preserve">PROJETOS COM IOT </t>
  </si>
  <si>
    <t xml:space="preserve">PROJETOS COM MICROCONTROLADORES </t>
  </si>
  <si>
    <t xml:space="preserve">PROTOTIPAGEM MECÂNICA E DE CIRCUITOS </t>
  </si>
  <si>
    <t xml:space="preserve">TÓPICOS AVANÇADOS EM COMPUTAÇÃO I </t>
  </si>
  <si>
    <t xml:space="preserve">TÓPICOS AVANÇADOS EM COMPUTAÇÃO II </t>
  </si>
  <si>
    <t xml:space="preserve">TÓPICOS AVANÇADOS EM COMPUTAÇÃO III </t>
  </si>
  <si>
    <t xml:space="preserve">TÓPICOS AVANÇADOS EM COMPUTAÇÃO IV </t>
  </si>
  <si>
    <t xml:space="preserve">TÓPICOS AVANÇADOS EM COMPUTAÇÃO V </t>
  </si>
  <si>
    <t xml:space="preserve">VISÃO COMPUTACIONAL </t>
  </si>
  <si>
    <t xml:space="preserve">ESCOAMENTOS COMPRESSÍVEIS E CAMADA LIMITE </t>
  </si>
  <si>
    <t xml:space="preserve">INTRODUÇÃO AOS CIRCUITOS ELÉTRICOS </t>
  </si>
  <si>
    <t xml:space="preserve">LABORATÓRIO DE SISTEMAS DIGITAIS </t>
  </si>
  <si>
    <t xml:space="preserve">NEUROBIOLOGIA CELULAR </t>
  </si>
  <si>
    <t xml:space="preserve">NEUROFISIOLOGIA </t>
  </si>
  <si>
    <t xml:space="preserve">SEMINÁRIOS EM NEUROCIÊNCIA </t>
  </si>
  <si>
    <t xml:space="preserve">BIOFÍSICA NEURAL </t>
  </si>
  <si>
    <t xml:space="preserve">PRINCÍPIOS DE IMAGENS MÉDICAS </t>
  </si>
  <si>
    <t xml:space="preserve">MATLAB PARA NEUROCIENTISTAS </t>
  </si>
  <si>
    <t xml:space="preserve">INTRODUÇÃO À NEUROQUÍMICA </t>
  </si>
  <si>
    <t xml:space="preserve">NEUROBIOLOGIA DOS ESTADOS PATOLÓGICOS </t>
  </si>
  <si>
    <t xml:space="preserve">HISTÓRIA DA NEUROCIÊNCIA </t>
  </si>
  <si>
    <t xml:space="preserve">NEUROCINEMA </t>
  </si>
  <si>
    <t xml:space="preserve">IMAGEM POR RESSONÂNCIA MAGNÉTICA EM NEUROCIÊNCIAS </t>
  </si>
  <si>
    <t xml:space="preserve">DESENVOLVIMENTO DO SISTEMA NERVOSO </t>
  </si>
  <si>
    <t xml:space="preserve">NEUROETOLOGIA </t>
  </si>
  <si>
    <t xml:space="preserve">PLASTICIDADE, APRENDIZADO E MEMÓRIA </t>
  </si>
  <si>
    <t xml:space="preserve">EVOLUÇÃO DO SISTEMA NERVOSO </t>
  </si>
  <si>
    <t xml:space="preserve">INTERFACES CÉREBRO-MÁQUINA E NEUROMODULAÇÃO </t>
  </si>
  <si>
    <t xml:space="preserve">TÉCNICAS EXPERIMENTAIS EM NEUROCIÊNCIAS </t>
  </si>
  <si>
    <t xml:space="preserve">FUNDAMENTOS DE BIOINFORMÁTICA </t>
  </si>
  <si>
    <t xml:space="preserve">GENÔMICA: CONCEITOS E APLICAÇÕES </t>
  </si>
  <si>
    <t xml:space="preserve">COMUNICAÇÃO CIENTÍFICA </t>
  </si>
  <si>
    <t xml:space="preserve">BASES NEUROFISIOLÓGICAS DA MEDITAÇÃO E YOGA </t>
  </si>
  <si>
    <t xml:space="preserve">INTRODUÇÃO AO MÉTODO CIENTÍFICO </t>
  </si>
  <si>
    <t xml:space="preserve">NEUROCIÊNCIA COGNITIVA </t>
  </si>
  <si>
    <t xml:space="preserve">INTRODUÇÃO À NEUROCIÊNCIA </t>
  </si>
  <si>
    <t xml:space="preserve">NEUROBIOLOGIA DO MOVIMENTO </t>
  </si>
  <si>
    <t xml:space="preserve">NEUROBIOLOGIA DOS SENTIDOS </t>
  </si>
  <si>
    <t xml:space="preserve">NEUROBIOLOGIA DA MÚSICA </t>
  </si>
  <si>
    <t xml:space="preserve">ENDOCRINOLOGIA COMPORTAMENTAL </t>
  </si>
  <si>
    <t xml:space="preserve">GENÉTICA DO COMPORTAMENTO ANIMAL </t>
  </si>
  <si>
    <t xml:space="preserve">MICROSCOPIA BIOLÓGICA: TEORIA E PRÁTICA </t>
  </si>
  <si>
    <t xml:space="preserve">FUNDAMENTOS DE GENÉTICA E EVOLUÇÃO </t>
  </si>
  <si>
    <t xml:space="preserve">NEUROTRANSMISSORES, TOXINAS E DROGAS </t>
  </si>
  <si>
    <t xml:space="preserve">BIOLOGIA DO DESENVOLVIMENTO </t>
  </si>
  <si>
    <t xml:space="preserve">APRENDIZADO DE MÁQUINA PARA CIÊNCIAS DA VIDA </t>
  </si>
  <si>
    <t xml:space="preserve">MÉTODOS COMPUTACIONAIS PARA ANÁLISE DE SINAIS EM CIÊNCIAS DA VIDA </t>
  </si>
  <si>
    <t xml:space="preserve">SISTEMAS DINÂMICOS APLICADOS À NEUROCIÊNCIA </t>
  </si>
  <si>
    <t xml:space="preserve">ANÁLISE DE SINAIS DISCRETOS </t>
  </si>
  <si>
    <t xml:space="preserve">ANÁLISE DE SINAIS CONTÍNUOS </t>
  </si>
  <si>
    <t xml:space="preserve">BIOESTATÍSTICA </t>
  </si>
  <si>
    <t xml:space="preserve">ESTRATÉGIA, COGNIÇÃO E TOMADA DE DECISÃO </t>
  </si>
  <si>
    <t xml:space="preserve">NEUROCIÊNCIA COMPUTACIONAL </t>
  </si>
  <si>
    <t xml:space="preserve">LÍNGUA BRASILEIRA DE SINAIS - LIBRAS </t>
  </si>
  <si>
    <t xml:space="preserve">CALCULO FUNDAMENTAL I </t>
  </si>
  <si>
    <t xml:space="preserve">TERMODINÂMICA BÁSICA </t>
  </si>
  <si>
    <t xml:space="preserve">TERMODINÂMICA APLICADA </t>
  </si>
  <si>
    <t xml:space="preserve">ESTÁTICA </t>
  </si>
  <si>
    <t xml:space="preserve">RESISTÊNCIA DOS MATERIAIS I </t>
  </si>
  <si>
    <t xml:space="preserve">DINÂMICA </t>
  </si>
  <si>
    <t xml:space="preserve">METALOGRAFIA E TRATAMENTOS TÉRMICOS </t>
  </si>
  <si>
    <t xml:space="preserve">DESENHO TÉCNICO E PROJETO MECÂNICO </t>
  </si>
  <si>
    <t xml:space="preserve">METODOLOGIA DE PROJETO EM ENGENHARIA MECÂNICA </t>
  </si>
  <si>
    <t xml:space="preserve">METROLOGIA INDUSTRIAL </t>
  </si>
  <si>
    <t xml:space="preserve">FUNDIÇÃO E SOLDAGEM </t>
  </si>
  <si>
    <t xml:space="preserve">INTRODUÇÃO À ENGENHARIA MECÂNICA </t>
  </si>
  <si>
    <t xml:space="preserve">MÓDULO MORFOLÓGICO I </t>
  </si>
  <si>
    <t xml:space="preserve">MÓDULO MORFOLÓGICO II </t>
  </si>
  <si>
    <t xml:space="preserve">FUNDAMENTOS E APLICAÇÕES </t>
  </si>
  <si>
    <t xml:space="preserve">INTRODUÇÃO À ENGENHARIA DE MATERIAIS </t>
  </si>
  <si>
    <t xml:space="preserve">QUÍMICA ORGÂNICA APLICADA A MATERIAIS DE ENGENHARIA </t>
  </si>
  <si>
    <t xml:space="preserve">TERMODINÂMICA DE MATERIAIS DE ENGENHARIA </t>
  </si>
  <si>
    <t xml:space="preserve">MATERIAIS POLIMÉRICOS </t>
  </si>
  <si>
    <t xml:space="preserve">CIÊNCIA DOS MATERIAIS CERÂMICOS </t>
  </si>
  <si>
    <t xml:space="preserve">QUÍMICA INORGÂNICA APLICADA A MATERIAIS DE ENGENHARIA </t>
  </si>
  <si>
    <t xml:space="preserve">MATERIAIS METÁLICOS </t>
  </si>
  <si>
    <t xml:space="preserve">MATERIAIS CERÂMICOS </t>
  </si>
  <si>
    <t xml:space="preserve">ESTRUTURA E PROPRIEDADES DOS POLÍMEROS </t>
  </si>
  <si>
    <t xml:space="preserve">PROCESSAMENTO DE MATERIAIS POLIMÉRICOS </t>
  </si>
  <si>
    <t xml:space="preserve">TÉCNICAS DE CARACTERIZAÇÃO MICROSCÓPICAS </t>
  </si>
  <si>
    <t xml:space="preserve">ENGENHARIA DE SUPERFÍCIES DE MATERIAIS </t>
  </si>
  <si>
    <t xml:space="preserve">ENGENHARIA DE MATERIAIS POLIMÉRICOS </t>
  </si>
  <si>
    <t xml:space="preserve">FUNDIÇÃO </t>
  </si>
  <si>
    <t xml:space="preserve">BLENDAS DE MATERIAIS POLIMÉRICOS </t>
  </si>
  <si>
    <t xml:space="preserve">ADITIVAÇÃO DE MATERIAIS POLIMÉRICOS </t>
  </si>
  <si>
    <t xml:space="preserve">DEGRADAÇÃO DE POLÍMEROS </t>
  </si>
  <si>
    <t xml:space="preserve">PROCESSOS DE RECICLAGEM DE POLÍMEROS </t>
  </si>
  <si>
    <t xml:space="preserve">PROCESSAMENTO DE MATERIAIS ELASTOMÉRICOS E TERMOFIXOS </t>
  </si>
  <si>
    <t xml:space="preserve">INTRODUÇÃO À METALURGIA DO PÓ </t>
  </si>
  <si>
    <t xml:space="preserve">SOLIDIFICAÇÃO DE METAIS E LIGAS </t>
  </si>
  <si>
    <t xml:space="preserve">TECNOLOGIA DOS MATERIAIS A ALTAS PRESSÕES E ALTAS TEMPERATURAS </t>
  </si>
  <si>
    <t xml:space="preserve">INSTRUMENTAÇÃO E ANÁLISE DE SINAIS APLICADAS AOS PROCESSOS DE SOLDAGEM </t>
  </si>
  <si>
    <t xml:space="preserve">AL E SUAS LIGAS: PROCESSOS, PROPRIEDADES E RECICLAGEM </t>
  </si>
  <si>
    <t xml:space="preserve">INDÚSTRIA 4.0: FUNDAMENTOS, PERSPECTIVAS E APLICAÇÕES </t>
  </si>
  <si>
    <t xml:space="preserve">PROJETOS DE MICROSCOPIA APLICADOS A MATERIAIS DE ENGENHARIA </t>
  </si>
  <si>
    <t xml:space="preserve">PROPRIEDADES FÍSICAS DOS MATERIAIS DE ENGENHARIA </t>
  </si>
  <si>
    <t xml:space="preserve">PLANEJAMENTO E CONTROLE DA PRODUCAO </t>
  </si>
  <si>
    <t xml:space="preserve">ORGANIZACAO DO TRABALHO </t>
  </si>
  <si>
    <t xml:space="preserve">GESTÃO DE QUALIDADE </t>
  </si>
  <si>
    <t xml:space="preserve">FUNDAMENTOS DA ENGENHARIA DE PETRÓLEO </t>
  </si>
  <si>
    <t xml:space="preserve">GEOLOGIA E GEOFÍSICA DE PETRÓLEO </t>
  </si>
  <si>
    <t xml:space="preserve">QUÍMICA DO PETRÓLEO </t>
  </si>
  <si>
    <t xml:space="preserve">FENÔMENOS DE TRANSPORTE APLICADO À ENGENHARIA DE PETRÓLEO </t>
  </si>
  <si>
    <t xml:space="preserve">TERMODINÂMICA APLICADA À ENGENHARIA DE PETRÓLEO </t>
  </si>
  <si>
    <t xml:space="preserve">PERFURAÇÃO DE POÇOS </t>
  </si>
  <si>
    <t xml:space="preserve">COMPLETAÇÃO DE POÇOS </t>
  </si>
  <si>
    <t xml:space="preserve">REOLOGIA E FLUIDOS DE PERFURAÇÃO E COMPLETAÇÃO </t>
  </si>
  <si>
    <t xml:space="preserve">INSTRUMENTAÇÃO E CONTROLE </t>
  </si>
  <si>
    <t xml:space="preserve">RESERVATÓRIOS </t>
  </si>
  <si>
    <t xml:space="preserve">ANÁLISE ECONÔMICA DE PROJETOS </t>
  </si>
  <si>
    <t xml:space="preserve">PROPRIEDADES DOS FLUIDOS E DAS ROCHAS </t>
  </si>
  <si>
    <t xml:space="preserve">FENÔMENOS DE SUPERFÍCIE APLICADOS AOS FLUIDOS DE PERFURAÇÃO </t>
  </si>
  <si>
    <t xml:space="preserve">TÓPICOS EM PETRÓLEO E ENERGIAS RENOVÁVEIS </t>
  </si>
  <si>
    <t xml:space="preserve">QUÍMICA AMBIENTAL </t>
  </si>
  <si>
    <t>ESTRUTURA CURRICULAR GENERALISTA</t>
  </si>
  <si>
    <t xml:space="preserve">OPTATIVO </t>
  </si>
  <si>
    <t>TÓPICOS EM ASTRONOMIA OPTATIVO 30</t>
  </si>
  <si>
    <t>TRABALHO DE CONCLUSÃO DE CURSO EM NEGÓCIOS TECNOLÓGICOS</t>
  </si>
  <si>
    <t>TRABALHO DE CONCLUSÃO DE CURSO EM COMPUTAÇÃO APLICADA</t>
  </si>
  <si>
    <t>LABORATÓRIO DE ESTRUTURAS DE TRANSMISSÃO E ONDAS</t>
  </si>
  <si>
    <t>COMUNICAÇÕES ÓTICAS</t>
  </si>
  <si>
    <t>TRABALHO DE CONCLUSÃO DE CURSO EM NEUROCIÊNCIAS</t>
  </si>
  <si>
    <t>TRABALHO DE CONCLUSÃO DE CURSO EM AEROESPACIAL E ASTRONOMIA</t>
  </si>
  <si>
    <t>TRABALHO DE CONCLUSÃO DE CURSO EM SOLUÇÕES E TECNOLOGIAS SUSTENTÁVEIS</t>
  </si>
  <si>
    <t>LÍNGUA BRASILEIRA DE SINAIS</t>
  </si>
  <si>
    <t>TERMODINÂMICA</t>
  </si>
  <si>
    <t>BIOQUIMICA PARA ECOLOGOS</t>
  </si>
  <si>
    <t>ELETIVA</t>
  </si>
  <si>
    <t>TÓPICOS EM GEOLOGIA PARA ECOLOGIA</t>
  </si>
  <si>
    <t>TÓPICOS ESPECIAIS EM TERMOCIÊNCIAS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</si>
</sst>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1"/>
      <name val="Calibri"/>
      <family val="2"/>
      <scheme val="minor"/>
    </font>
    <font>
      <b/>
      <sz val="11"/>
      <color rgb="FF00B050"/>
      <name val="Calibri"/>
      <family val="2"/>
      <scheme val="minor"/>
    </font>
    <font>
      <b/>
      <sz val="11"/>
      <color rgb="FFFC3F04"/>
      <name val="Calibri"/>
      <family val="2"/>
      <scheme val="minor"/>
    </font>
    <font>
      <b/>
      <sz val="11"/>
      <color rgb="FFFF0000"/>
      <name val="Calibri"/>
      <family val="2"/>
      <scheme val="minor"/>
    </font>
    <font>
      <sz val="10"/>
      <color rgb="FF000000"/>
      <name val="Times New Roman"/>
      <family val="1"/>
    </font>
    <font>
      <b/>
      <sz val="11"/>
      <color theme="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1"/>
        <bgColor indexed="64"/>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4" fillId="0" borderId="0" applyFont="0" applyFill="0" applyBorder="0" applyAlignment="0" applyProtection="0"/>
    <xf numFmtId="0" fontId="9" fillId="0" borderId="0"/>
  </cellStyleXfs>
  <cellXfs count="63">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0" fillId="0" borderId="3" xfId="0" applyBorder="1"/>
    <xf numFmtId="0" fontId="0" fillId="0" borderId="1" xfId="0" applyBorder="1" applyAlignment="1">
      <alignment horizontal="center"/>
    </xf>
    <xf numFmtId="0" fontId="0" fillId="0" borderId="0" xfId="0" applyAlignment="1">
      <alignment horizontal="right"/>
    </xf>
    <xf numFmtId="0" fontId="0" fillId="0" borderId="7" xfId="0" applyBorder="1"/>
    <xf numFmtId="0" fontId="0" fillId="0" borderId="9" xfId="0" applyBorder="1"/>
    <xf numFmtId="0" fontId="0" fillId="0" borderId="12" xfId="0" applyBorder="1"/>
    <xf numFmtId="0" fontId="2" fillId="2" borderId="0" xfId="0" applyFont="1" applyFill="1" applyAlignment="1">
      <alignment horizontal="center" vertical="center"/>
    </xf>
    <xf numFmtId="9" fontId="2" fillId="2" borderId="0" xfId="1"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right"/>
    </xf>
    <xf numFmtId="0" fontId="0" fillId="2" borderId="0" xfId="0" applyFill="1"/>
    <xf numFmtId="0" fontId="0" fillId="0" borderId="8" xfId="0" applyBorder="1" applyAlignment="1">
      <alignment horizontal="center" vertical="center"/>
    </xf>
    <xf numFmtId="0" fontId="0" fillId="0" borderId="5" xfId="0" applyBorder="1" applyAlignment="1">
      <alignment horizontal="center" vertical="center"/>
    </xf>
    <xf numFmtId="0" fontId="5" fillId="2" borderId="4" xfId="0" applyFont="1" applyFill="1" applyBorder="1" applyAlignment="1">
      <alignment vertical="center"/>
    </xf>
    <xf numFmtId="0" fontId="2" fillId="0" borderId="0" xfId="0" applyFont="1" applyAlignment="1">
      <alignment vertical="center"/>
    </xf>
    <xf numFmtId="0" fontId="0" fillId="0" borderId="0" xfId="0" applyAlignment="1">
      <alignment horizontal="center"/>
    </xf>
    <xf numFmtId="0" fontId="0" fillId="0" borderId="10" xfId="0" applyBorder="1" applyAlignment="1">
      <alignment horizontal="center" vertical="center"/>
    </xf>
    <xf numFmtId="0" fontId="0" fillId="0" borderId="0" xfId="0" applyAlignment="1">
      <alignment vertical="center"/>
    </xf>
    <xf numFmtId="0" fontId="2" fillId="0" borderId="0" xfId="0" applyFont="1" applyAlignment="1">
      <alignment horizontal="center"/>
    </xf>
    <xf numFmtId="0" fontId="8" fillId="0" borderId="0" xfId="0" quotePrefix="1" applyFont="1"/>
    <xf numFmtId="0" fontId="8" fillId="0" borderId="0" xfId="0" applyFont="1"/>
    <xf numFmtId="0" fontId="0" fillId="0" borderId="2" xfId="0" applyBorder="1" applyProtection="1">
      <protection hidden="1"/>
    </xf>
    <xf numFmtId="0" fontId="0" fillId="0" borderId="0" xfId="0" applyProtection="1">
      <protection hidden="1"/>
    </xf>
    <xf numFmtId="0" fontId="0" fillId="0" borderId="6" xfId="0" applyBorder="1" applyProtection="1">
      <protection hidden="1"/>
    </xf>
    <xf numFmtId="0" fontId="10" fillId="5" borderId="0" xfId="0" applyFont="1" applyFill="1"/>
    <xf numFmtId="0" fontId="0" fillId="0" borderId="11" xfId="0" applyBorder="1" applyProtection="1">
      <protection hidden="1"/>
    </xf>
    <xf numFmtId="9" fontId="2" fillId="0" borderId="0" xfId="1" applyFont="1" applyAlignment="1">
      <alignment horizontal="center" vertical="center"/>
    </xf>
    <xf numFmtId="0" fontId="1" fillId="0" borderId="0" xfId="0" applyFont="1" applyAlignment="1" applyProtection="1">
      <alignment horizontal="center" vertical="center"/>
      <protection hidden="1"/>
    </xf>
    <xf numFmtId="0" fontId="0" fillId="4" borderId="0" xfId="0" applyFill="1" applyProtection="1">
      <protection hidden="1"/>
    </xf>
    <xf numFmtId="0" fontId="2" fillId="4" borderId="0" xfId="0" applyFont="1" applyFill="1" applyProtection="1">
      <protection hidden="1"/>
    </xf>
    <xf numFmtId="0" fontId="2" fillId="4" borderId="0" xfId="0" applyFont="1" applyFill="1" applyAlignment="1" applyProtection="1">
      <alignment horizontal="right" vertical="center"/>
      <protection hidden="1"/>
    </xf>
    <xf numFmtId="0" fontId="2" fillId="4" borderId="0" xfId="0" applyFont="1" applyFill="1" applyAlignment="1" applyProtection="1">
      <alignment horizontal="right"/>
      <protection hidden="1"/>
    </xf>
    <xf numFmtId="0" fontId="2" fillId="4" borderId="0" xfId="0" applyFont="1" applyFill="1" applyAlignment="1" applyProtection="1">
      <alignment horizontal="center"/>
      <protection hidden="1"/>
    </xf>
    <xf numFmtId="0" fontId="2" fillId="0" borderId="0" xfId="0" applyFont="1" applyAlignment="1" applyProtection="1">
      <alignment horizontal="center"/>
      <protection hidden="1"/>
    </xf>
    <xf numFmtId="0" fontId="1" fillId="0" borderId="0" xfId="0" applyFont="1" applyAlignment="1" applyProtection="1">
      <alignment vertical="center"/>
      <protection hidden="1"/>
    </xf>
    <xf numFmtId="0" fontId="0" fillId="3" borderId="0" xfId="0" applyFill="1" applyProtection="1">
      <protection hidden="1"/>
    </xf>
    <xf numFmtId="0" fontId="2" fillId="3" borderId="0" xfId="0" applyFont="1" applyFill="1" applyProtection="1">
      <protection hidden="1"/>
    </xf>
    <xf numFmtId="0" fontId="2" fillId="3" borderId="0" xfId="0" applyFont="1" applyFill="1" applyAlignment="1" applyProtection="1">
      <alignment horizontal="center" vertical="center"/>
      <protection hidden="1"/>
    </xf>
    <xf numFmtId="0" fontId="2" fillId="3" borderId="0" xfId="0" applyFont="1" applyFill="1" applyAlignment="1" applyProtection="1">
      <alignment horizontal="right" vertical="center"/>
      <protection hidden="1"/>
    </xf>
    <xf numFmtId="0" fontId="2" fillId="3" borderId="0" xfId="0" applyFont="1" applyFill="1" applyAlignment="1" applyProtection="1">
      <alignment horizontal="right"/>
      <protection hidden="1"/>
    </xf>
    <xf numFmtId="0" fontId="0" fillId="3" borderId="0" xfId="0" applyFill="1" applyAlignment="1" applyProtection="1">
      <alignment horizontal="center" vertical="center"/>
      <protection hidden="1"/>
    </xf>
    <xf numFmtId="0" fontId="0" fillId="3" borderId="0" xfId="0" applyFill="1" applyAlignment="1" applyProtection="1">
      <alignment horizontal="right" vertical="center"/>
      <protection hidden="1"/>
    </xf>
    <xf numFmtId="0" fontId="2" fillId="3" borderId="0" xfId="0" applyFont="1" applyFill="1" applyAlignment="1" applyProtection="1">
      <alignment horizontal="center"/>
      <protection hidden="1"/>
    </xf>
    <xf numFmtId="0" fontId="0" fillId="3" borderId="0" xfId="0" applyFill="1" applyAlignment="1" applyProtection="1">
      <alignment horizontal="left" vertical="center"/>
      <protection hidden="1"/>
    </xf>
    <xf numFmtId="0" fontId="0" fillId="0" borderId="0" xfId="0" applyAlignment="1" applyProtection="1">
      <alignment horizontal="center" vertical="center"/>
      <protection hidden="1"/>
    </xf>
    <xf numFmtId="0" fontId="2" fillId="0" borderId="0" xfId="0" applyFont="1" applyAlignment="1" applyProtection="1">
      <alignment horizontal="right"/>
      <protection hidden="1"/>
    </xf>
    <xf numFmtId="0" fontId="1" fillId="0" borderId="0" xfId="0" applyFont="1" applyProtection="1">
      <protection hidden="1"/>
    </xf>
    <xf numFmtId="0" fontId="0" fillId="0" borderId="0" xfId="0" applyAlignment="1" applyProtection="1">
      <alignment horizontal="right" vertical="center"/>
      <protection hidden="1"/>
    </xf>
    <xf numFmtId="0" fontId="0" fillId="0" borderId="0" xfId="0" quotePrefix="1" applyProtection="1">
      <protection hidden="1"/>
    </xf>
    <xf numFmtId="9" fontId="5" fillId="0" borderId="0" xfId="1" applyFont="1" applyAlignment="1" applyProtection="1">
      <alignment horizontal="center" vertical="center"/>
      <protection hidden="1"/>
    </xf>
    <xf numFmtId="0" fontId="2" fillId="0" borderId="0" xfId="0" applyFont="1" applyAlignment="1" applyProtection="1">
      <alignment horizontal="center" vertical="center"/>
      <protection hidden="1"/>
    </xf>
    <xf numFmtId="0" fontId="10" fillId="5" borderId="0" xfId="0" applyFont="1" applyFill="1" applyProtection="1">
      <protection hidden="1"/>
    </xf>
    <xf numFmtId="0" fontId="0" fillId="0" borderId="0" xfId="0" applyAlignment="1" applyProtection="1">
      <alignment vertical="center"/>
      <protection hidden="1"/>
    </xf>
    <xf numFmtId="0" fontId="0" fillId="0" borderId="0" xfId="0" applyAlignment="1" applyProtection="1">
      <alignment horizontal="left"/>
      <protection hidden="1"/>
    </xf>
    <xf numFmtId="0" fontId="5" fillId="2" borderId="0" xfId="0" applyFont="1" applyFill="1"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wrapText="1"/>
    </xf>
    <xf numFmtId="0" fontId="1" fillId="0" borderId="0" xfId="0" applyFont="1" applyAlignment="1" applyProtection="1">
      <alignment horizontal="center" vertical="center"/>
      <protection hidden="1"/>
    </xf>
    <xf numFmtId="0" fontId="2" fillId="4" borderId="0" xfId="0" applyFont="1" applyFill="1" applyAlignment="1" applyProtection="1">
      <alignment horizontal="right"/>
      <protection hidden="1"/>
    </xf>
  </cellXfs>
  <cellStyles count="3">
    <cellStyle name="Normal" xfId="0" builtinId="0"/>
    <cellStyle name="Normal 2" xfId="2" xr:uid="{D2CD68FA-C834-4A58-997C-70FFC0DF5743}"/>
    <cellStyle name="Porcentagem" xfId="1" builtinId="5"/>
  </cellStyles>
  <dxfs count="76">
    <dxf>
      <font>
        <b val="0"/>
        <i val="0"/>
        <color rgb="FF7030A0"/>
      </font>
      <fill>
        <patternFill>
          <bgColor rgb="FFD5B8EA"/>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4"/>
      </font>
    </dxf>
    <dxf>
      <font>
        <b/>
        <i val="0"/>
        <color theme="5"/>
      </font>
    </dxf>
    <dxf>
      <font>
        <b/>
        <i val="0"/>
        <color rgb="FF00B050"/>
      </font>
    </dxf>
    <dxf>
      <font>
        <b/>
        <i val="0"/>
        <color rgb="FF00B451"/>
      </font>
    </dxf>
    <dxf>
      <font>
        <b/>
        <i val="0"/>
        <color rgb="FF00B050"/>
      </font>
    </dxf>
    <dxf>
      <font>
        <b/>
        <i val="0"/>
        <color rgb="FFFF0000"/>
      </font>
    </dxf>
    <dxf>
      <font>
        <color rgb="FF7030A0"/>
      </font>
      <fill>
        <patternFill>
          <bgColor rgb="FFDCC5ED"/>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ont>
        <b/>
        <i val="0"/>
        <color theme="5"/>
      </font>
      <fill>
        <patternFill>
          <bgColor theme="5" tint="0.79998168889431442"/>
        </patternFill>
      </fill>
    </dxf>
    <dxf>
      <font>
        <b val="0"/>
        <i val="0"/>
        <color rgb="FF7030A0"/>
      </font>
      <fill>
        <patternFill>
          <bgColor rgb="FFD5B8EA"/>
        </patternFill>
      </fill>
    </dxf>
    <dxf>
      <font>
        <color rgb="FF9C0006"/>
      </font>
      <fill>
        <patternFill>
          <bgColor rgb="FFFFC7CE"/>
        </patternFill>
      </fill>
    </dxf>
    <dxf>
      <protection locked="1" hidden="1"/>
    </dxf>
    <dxf>
      <protection locked="1" hidden="1"/>
    </dxf>
    <dxf>
      <font>
        <b/>
        <i val="0"/>
        <strike val="0"/>
        <condense val="0"/>
        <extend val="0"/>
        <outline val="0"/>
        <shadow val="0"/>
        <u val="none"/>
        <vertAlign val="baseline"/>
        <sz val="11"/>
        <color theme="0"/>
        <name val="Calibri"/>
        <family val="2"/>
        <scheme val="minor"/>
      </font>
      <fill>
        <patternFill patternType="solid">
          <fgColor indexed="64"/>
          <bgColor theme="1"/>
        </patternFill>
      </fill>
      <protection locked="1" hidden="1"/>
    </dxf>
    <dxf>
      <alignment horizontal="center" vertical="center" textRotation="0" wrapText="0" indent="0" justifyLastLine="0" shrinkToFit="0" readingOrder="0"/>
      <protection locked="1" hidden="1"/>
    </dxf>
    <dxf>
      <protection locked="1" hidden="1"/>
    </dxf>
    <dxf>
      <protection locked="1" hidden="1"/>
    </dxf>
    <dxf>
      <protection locked="1" hidden="1"/>
    </dxf>
    <dxf>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alignment horizontal="center" vertical="center" textRotation="0" wrapText="0" indent="0" justifyLastLine="0" shrinkToFit="0" readingOrder="0"/>
      <protection locked="1" hidden="1"/>
    </dxf>
    <dxf>
      <protection locked="1" hidden="1"/>
    </dxf>
    <dxf>
      <protection locked="1" hidden="1"/>
    </dxf>
    <dxf>
      <protection locked="1" hidden="1"/>
    </dxf>
    <dxf>
      <protection locked="1" hidden="1"/>
    </dxf>
    <dxf>
      <font>
        <b val="0"/>
      </font>
      <protection locked="1" hidden="1"/>
    </dxf>
    <dxf>
      <protection locked="1" hidden="1"/>
    </dxf>
    <dxf>
      <font>
        <b/>
        <i val="0"/>
        <strike val="0"/>
        <condense val="0"/>
        <extend val="0"/>
        <outline val="0"/>
        <shadow val="0"/>
        <u val="none"/>
        <vertAlign val="baseline"/>
        <sz val="12"/>
        <color theme="1"/>
        <name val="Calibri"/>
        <family val="2"/>
        <scheme val="minor"/>
      </font>
      <protection locked="1" hidden="1"/>
    </dxf>
    <dxf>
      <protection locked="1" hidden="1"/>
    </dxf>
    <dxf>
      <protection locked="1" hidden="1"/>
    </dxf>
    <dxf>
      <numFmt numFmtId="0" formatCode="General"/>
      <protection locked="1" hidden="1"/>
    </dxf>
    <dxf>
      <numFmt numFmtId="0" formatCode="General"/>
      <protection locked="1" hidden="1"/>
    </dxf>
    <dxf>
      <numFmt numFmtId="0" formatCode="General"/>
      <protection locked="1" hidden="1"/>
    </dxf>
    <dxf>
      <numFmt numFmtId="0" formatCode="General"/>
      <protection locked="1" hidden="1"/>
    </dxf>
    <dxf>
      <protection locked="1" hidden="1"/>
    </dxf>
    <dxf>
      <protection locked="1" hidden="1"/>
    </dxf>
    <dxf>
      <protection locked="1" hidden="1"/>
    </dxf>
    <dxf>
      <protection locked="1" hidden="1"/>
    </dxf>
    <dxf>
      <numFmt numFmtId="0" formatCode="General"/>
      <protection locked="1" hidden="1"/>
    </dxf>
    <dxf>
      <numFmt numFmtId="0" formatCode="General"/>
      <protection locked="1" hidden="1"/>
    </dxf>
    <dxf>
      <numFmt numFmtId="0" formatCode="General"/>
      <protection locked="1" hidden="1"/>
    </dxf>
    <dxf>
      <numFmt numFmtId="0" formatCode="General"/>
      <protection locked="1" hidden="1"/>
    </dxf>
    <dxf>
      <protection locked="1" hidden="1"/>
    </dxf>
    <dxf>
      <protection locked="1" hidden="1"/>
    </dxf>
    <dxf>
      <numFmt numFmtId="0" formatCode="General"/>
      <protection locked="1" hidden="1"/>
    </dxf>
    <dxf>
      <protection locked="1" hidden="1"/>
    </dxf>
    <dxf>
      <protection locked="1" hidden="1"/>
    </dxf>
    <dxf>
      <numFmt numFmtId="0" formatCode="General"/>
      <protection locked="1" hidden="1"/>
    </dxf>
    <dxf>
      <numFmt numFmtId="0" formatCode="General"/>
      <protection locked="1" hidden="1"/>
    </dxf>
    <dxf>
      <numFmt numFmtId="0" formatCode="General"/>
      <protection locked="1" hidden="1"/>
    </dxf>
    <dxf>
      <protection locked="1" hidden="1"/>
    </dxf>
    <dxf>
      <protection locked="1" hidden="1"/>
    </dxf>
    <dxf>
      <numFmt numFmtId="0" formatCode="General"/>
    </dxf>
    <dxf>
      <numFmt numFmtId="0" formatCode="General"/>
      <alignment horizontal="center" textRotation="0" wrapText="0" indent="0" justifyLastLine="0" shrinkToFit="0" readingOrder="0"/>
    </dxf>
    <dxf>
      <numFmt numFmtId="0" formatCode="General"/>
    </dxf>
    <dxf>
      <font>
        <b/>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patternFill>
      </fill>
    </dxf>
    <dxf>
      <border diagonalUp="0" diagonalDown="0">
        <left/>
        <right style="thin">
          <color indexed="64"/>
        </right>
        <top/>
        <bottom/>
        <vertical/>
        <horizontal/>
      </border>
    </dxf>
    <dxf>
      <numFmt numFmtId="0" formatCode="General"/>
      <protection locked="1" hidden="1"/>
    </dxf>
    <dxf>
      <numFmt numFmtId="0" formatCode="General"/>
      <protection locked="1" hidden="1"/>
    </dxf>
    <dxf>
      <numFmt numFmtId="0" formatCode="General"/>
      <protection locked="1" hidden="1"/>
    </dxf>
    <dxf>
      <alignment horizontal="center" vertical="center" textRotation="0" wrapText="0" indent="0" justifyLastLine="0" shrinkToFit="0" readingOrder="0"/>
      <border diagonalUp="0" diagonalDown="0">
        <left style="thin">
          <color indexed="64"/>
        </left>
        <right/>
        <top/>
        <bottom/>
        <vertical/>
        <horizontal/>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alignment horizontal="general" vertical="center" textRotation="0" wrapText="0" indent="0" justifyLastLine="0" shrinkToFit="0" readingOrder="0"/>
    </dxf>
    <dxf>
      <numFmt numFmtId="0" formatCode="General"/>
    </dxf>
    <dxf>
      <numFmt numFmtId="0" formatCode="General"/>
    </dxf>
  </dxfs>
  <tableStyles count="0" defaultTableStyle="TableStyleMedium2" defaultPivotStyle="PivotStyleLight16"/>
  <colors>
    <mruColors>
      <color rgb="FF25FF88"/>
      <color rgb="FFFC3F04"/>
      <color rgb="FF00B451"/>
      <color rgb="FFD5B8EA"/>
      <color rgb="FFFF66FF"/>
      <color rgb="FFDCC5ED"/>
      <color rgb="FFFFC5C5"/>
      <color rgb="FFFFC9C9"/>
      <color rgb="FFFFFF66"/>
      <color rgb="FF0583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314325</xdr:colOff>
      <xdr:row>12</xdr:row>
      <xdr:rowOff>9524</xdr:rowOff>
    </xdr:from>
    <xdr:to>
      <xdr:col>6</xdr:col>
      <xdr:colOff>809625</xdr:colOff>
      <xdr:row>13</xdr:row>
      <xdr:rowOff>190499</xdr:rowOff>
    </xdr:to>
    <xdr:sp macro="" textlink="">
      <xdr:nvSpPr>
        <xdr:cNvPr id="3" name="Seta: para a Direita 2">
          <a:extLst>
            <a:ext uri="{FF2B5EF4-FFF2-40B4-BE49-F238E27FC236}">
              <a16:creationId xmlns:a16="http://schemas.microsoft.com/office/drawing/2014/main" id="{22916F81-3C24-DEE4-A8CD-96D6E222C202}"/>
            </a:ext>
          </a:extLst>
        </xdr:cNvPr>
        <xdr:cNvSpPr/>
      </xdr:nvSpPr>
      <xdr:spPr>
        <a:xfrm rot="10800000">
          <a:off x="8715375" y="2295524"/>
          <a:ext cx="495300" cy="3714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6</xdr:col>
      <xdr:colOff>923925</xdr:colOff>
      <xdr:row>10</xdr:row>
      <xdr:rowOff>171450</xdr:rowOff>
    </xdr:from>
    <xdr:to>
      <xdr:col>11</xdr:col>
      <xdr:colOff>284671</xdr:colOff>
      <xdr:row>15</xdr:row>
      <xdr:rowOff>85725</xdr:rowOff>
    </xdr:to>
    <xdr:sp macro="" textlink="">
      <xdr:nvSpPr>
        <xdr:cNvPr id="2" name="Retângulo: Cantos Arredondados 1">
          <a:extLst>
            <a:ext uri="{FF2B5EF4-FFF2-40B4-BE49-F238E27FC236}">
              <a16:creationId xmlns:a16="http://schemas.microsoft.com/office/drawing/2014/main" id="{B2DBD7D0-A9AA-3590-98BB-2CCEBBA36B60}"/>
            </a:ext>
          </a:extLst>
        </xdr:cNvPr>
        <xdr:cNvSpPr/>
      </xdr:nvSpPr>
      <xdr:spPr>
        <a:xfrm>
          <a:off x="9653857" y="1982997"/>
          <a:ext cx="3277139" cy="82004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200"/>
            <a:t>Na tabela ao lado, você só precisa se preocupar em preencher</a:t>
          </a:r>
          <a:r>
            <a:rPr lang="pt-BR" sz="1200" baseline="0"/>
            <a:t> o código da disciplina no respectivo semestre que deseja cusar.</a:t>
          </a:r>
          <a:endParaRPr lang="pt-BR" sz="1200"/>
        </a:p>
      </xdr:txBody>
    </xdr:sp>
    <xdr:clientData/>
  </xdr:twoCellAnchor>
  <xdr:twoCellAnchor>
    <xdr:from>
      <xdr:col>7</xdr:col>
      <xdr:colOff>190500</xdr:colOff>
      <xdr:row>44</xdr:row>
      <xdr:rowOff>152399</xdr:rowOff>
    </xdr:from>
    <xdr:to>
      <xdr:col>7</xdr:col>
      <xdr:colOff>685800</xdr:colOff>
      <xdr:row>46</xdr:row>
      <xdr:rowOff>142874</xdr:rowOff>
    </xdr:to>
    <xdr:sp macro="" textlink="">
      <xdr:nvSpPr>
        <xdr:cNvPr id="4" name="Seta: para a Direita 3">
          <a:extLst>
            <a:ext uri="{FF2B5EF4-FFF2-40B4-BE49-F238E27FC236}">
              <a16:creationId xmlns:a16="http://schemas.microsoft.com/office/drawing/2014/main" id="{CEDC28B3-92A9-4EF8-B80F-32AF31282387}"/>
            </a:ext>
          </a:extLst>
        </xdr:cNvPr>
        <xdr:cNvSpPr/>
      </xdr:nvSpPr>
      <xdr:spPr>
        <a:xfrm rot="10800000">
          <a:off x="9534525" y="9296399"/>
          <a:ext cx="495300" cy="3714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8</xdr:col>
      <xdr:colOff>0</xdr:colOff>
      <xdr:row>42</xdr:row>
      <xdr:rowOff>85724</xdr:rowOff>
    </xdr:from>
    <xdr:to>
      <xdr:col>12</xdr:col>
      <xdr:colOff>146649</xdr:colOff>
      <xdr:row>49</xdr:row>
      <xdr:rowOff>163902</xdr:rowOff>
    </xdr:to>
    <xdr:sp macro="" textlink="">
      <xdr:nvSpPr>
        <xdr:cNvPr id="5" name="Retângulo: Cantos Arredondados 4">
          <a:extLst>
            <a:ext uri="{FF2B5EF4-FFF2-40B4-BE49-F238E27FC236}">
              <a16:creationId xmlns:a16="http://schemas.microsoft.com/office/drawing/2014/main" id="{E4A2DB7A-3CE0-49C5-96CE-E94776DDADBE}"/>
            </a:ext>
          </a:extLst>
        </xdr:cNvPr>
        <xdr:cNvSpPr/>
      </xdr:nvSpPr>
      <xdr:spPr>
        <a:xfrm>
          <a:off x="10550106" y="7694222"/>
          <a:ext cx="2717320" cy="134626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200"/>
            <a:t>Ao preencher o código, os valores das outras colunas são preenchidos</a:t>
          </a:r>
          <a:r>
            <a:rPr lang="pt-BR" sz="1200" baseline="0"/>
            <a:t> automaticamente. Exceto "</a:t>
          </a:r>
          <a:r>
            <a:rPr lang="pt-BR" sz="1200" b="1" baseline="0">
              <a:solidFill>
                <a:schemeClr val="tx1"/>
              </a:solidFill>
            </a:rPr>
            <a:t>SITUAÇÃO</a:t>
          </a:r>
          <a:r>
            <a:rPr lang="pt-BR" sz="1200" baseline="0"/>
            <a:t>". Este deve ser escolhido a partir da lista suspensa.</a:t>
          </a:r>
          <a:endParaRPr lang="pt-BR" sz="1200"/>
        </a:p>
      </xdr:txBody>
    </xdr:sp>
    <xdr:clientData/>
  </xdr:twoCellAnchor>
  <xdr:twoCellAnchor>
    <xdr:from>
      <xdr:col>8</xdr:col>
      <xdr:colOff>495300</xdr:colOff>
      <xdr:row>16</xdr:row>
      <xdr:rowOff>85725</xdr:rowOff>
    </xdr:from>
    <xdr:to>
      <xdr:col>13</xdr:col>
      <xdr:colOff>161925</xdr:colOff>
      <xdr:row>26</xdr:row>
      <xdr:rowOff>60385</xdr:rowOff>
    </xdr:to>
    <xdr:sp macro="" textlink="">
      <xdr:nvSpPr>
        <xdr:cNvPr id="6" name="Retângulo: Cantos Arredondados 5">
          <a:extLst>
            <a:ext uri="{FF2B5EF4-FFF2-40B4-BE49-F238E27FC236}">
              <a16:creationId xmlns:a16="http://schemas.microsoft.com/office/drawing/2014/main" id="{CF98BD8A-DAFE-4B04-A86F-69DFB902C04B}"/>
            </a:ext>
          </a:extLst>
        </xdr:cNvPr>
        <xdr:cNvSpPr/>
      </xdr:nvSpPr>
      <xdr:spPr>
        <a:xfrm>
          <a:off x="11045406" y="2984200"/>
          <a:ext cx="2703123" cy="1786208"/>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pt-BR" sz="1200"/>
            <a:t>O comparador serve como uma verificação para confirmar que as disciplinas que você já cursou</a:t>
          </a:r>
          <a:r>
            <a:rPr lang="pt-BR" sz="1200" baseline="0"/>
            <a:t> e/ou deseja cursar, estão sendo consideradas. Tanto esta coluna "</a:t>
          </a:r>
          <a:r>
            <a:rPr lang="pt-BR" sz="1200" b="1" baseline="0">
              <a:solidFill>
                <a:sysClr val="windowText" lastClr="000000"/>
              </a:solidFill>
            </a:rPr>
            <a:t>COMPARADOR</a:t>
          </a:r>
          <a:r>
            <a:rPr lang="pt-BR" sz="1200" baseline="0"/>
            <a:t>" quanto a coluna "</a:t>
          </a:r>
          <a:r>
            <a:rPr lang="pt-BR" sz="1200" b="1" baseline="0">
              <a:solidFill>
                <a:sysClr val="windowText" lastClr="000000"/>
              </a:solidFill>
            </a:rPr>
            <a:t>CODIGO</a:t>
          </a:r>
          <a:r>
            <a:rPr lang="pt-BR" sz="1200" baseline="0"/>
            <a:t>", devem ter os códigos marcados nessa </a:t>
          </a:r>
          <a:r>
            <a:rPr lang="pt-BR" sz="1200" baseline="0">
              <a:solidFill>
                <a:srgbClr val="7030A0"/>
              </a:solidFill>
            </a:rPr>
            <a:t>cor magenta</a:t>
          </a:r>
          <a:r>
            <a:rPr lang="pt-BR" sz="1200" baseline="0"/>
            <a:t>.</a:t>
          </a:r>
          <a:endParaRPr lang="pt-BR" sz="1200"/>
        </a:p>
      </xdr:txBody>
    </xdr:sp>
    <xdr:clientData/>
  </xdr:twoCellAnchor>
  <xdr:twoCellAnchor>
    <xdr:from>
      <xdr:col>13</xdr:col>
      <xdr:colOff>209550</xdr:colOff>
      <xdr:row>18</xdr:row>
      <xdr:rowOff>19050</xdr:rowOff>
    </xdr:from>
    <xdr:to>
      <xdr:col>13</xdr:col>
      <xdr:colOff>723900</xdr:colOff>
      <xdr:row>20</xdr:row>
      <xdr:rowOff>114300</xdr:rowOff>
    </xdr:to>
    <xdr:sp macro="" textlink="">
      <xdr:nvSpPr>
        <xdr:cNvPr id="7" name="Seta: para a Direita 6">
          <a:extLst>
            <a:ext uri="{FF2B5EF4-FFF2-40B4-BE49-F238E27FC236}">
              <a16:creationId xmlns:a16="http://schemas.microsoft.com/office/drawing/2014/main" id="{70A9FD91-C8E5-77F2-F13F-9F05A034B1ED}"/>
            </a:ext>
          </a:extLst>
        </xdr:cNvPr>
        <xdr:cNvSpPr/>
      </xdr:nvSpPr>
      <xdr:spPr>
        <a:xfrm>
          <a:off x="13839825" y="3448050"/>
          <a:ext cx="514350" cy="476250"/>
        </a:xfrm>
        <a:prstGeom prst="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pt-BR" sz="1100"/>
        </a:p>
      </xdr:txBody>
    </xdr:sp>
    <xdr:clientData/>
  </xdr:twoCellAnchor>
  <xdr:twoCellAnchor>
    <xdr:from>
      <xdr:col>8</xdr:col>
      <xdr:colOff>554248</xdr:colOff>
      <xdr:row>28</xdr:row>
      <xdr:rowOff>158329</xdr:rowOff>
    </xdr:from>
    <xdr:to>
      <xdr:col>13</xdr:col>
      <xdr:colOff>220873</xdr:colOff>
      <xdr:row>36</xdr:row>
      <xdr:rowOff>103516</xdr:rowOff>
    </xdr:to>
    <xdr:sp macro="" textlink="">
      <xdr:nvSpPr>
        <xdr:cNvPr id="8" name="Retângulo: Cantos Arredondados 7">
          <a:extLst>
            <a:ext uri="{FF2B5EF4-FFF2-40B4-BE49-F238E27FC236}">
              <a16:creationId xmlns:a16="http://schemas.microsoft.com/office/drawing/2014/main" id="{B0A5C385-BEC8-4B4D-AA9A-EC45E5FC35EE}"/>
            </a:ext>
          </a:extLst>
        </xdr:cNvPr>
        <xdr:cNvSpPr/>
      </xdr:nvSpPr>
      <xdr:spPr>
        <a:xfrm>
          <a:off x="11104354" y="5230661"/>
          <a:ext cx="2703123" cy="1394425"/>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pt-BR" sz="1200"/>
            <a:t>Sempre tome o cuidado para colar o código sem formatação alguma,</a:t>
          </a:r>
          <a:r>
            <a:rPr lang="pt-BR" sz="1200" baseline="0"/>
            <a:t> no formato "apenas valores". Automaticamente a formatação será extendida para os novos valores adicionados.</a:t>
          </a:r>
        </a:p>
        <a:p>
          <a:pPr algn="l"/>
          <a:endParaRPr lang="pt-BR" sz="1200"/>
        </a:p>
      </xdr:txBody>
    </xdr:sp>
    <xdr:clientData/>
  </xdr:twoCellAnchor>
  <xdr:twoCellAnchor>
    <xdr:from>
      <xdr:col>13</xdr:col>
      <xdr:colOff>325648</xdr:colOff>
      <xdr:row>30</xdr:row>
      <xdr:rowOff>44030</xdr:rowOff>
    </xdr:from>
    <xdr:to>
      <xdr:col>13</xdr:col>
      <xdr:colOff>839998</xdr:colOff>
      <xdr:row>32</xdr:row>
      <xdr:rowOff>139280</xdr:rowOff>
    </xdr:to>
    <xdr:sp macro="" textlink="">
      <xdr:nvSpPr>
        <xdr:cNvPr id="9" name="Seta: para a Direita 8">
          <a:extLst>
            <a:ext uri="{FF2B5EF4-FFF2-40B4-BE49-F238E27FC236}">
              <a16:creationId xmlns:a16="http://schemas.microsoft.com/office/drawing/2014/main" id="{7107E580-D0BD-449E-B989-9BF78B539188}"/>
            </a:ext>
          </a:extLst>
        </xdr:cNvPr>
        <xdr:cNvSpPr/>
      </xdr:nvSpPr>
      <xdr:spPr>
        <a:xfrm>
          <a:off x="13877746" y="5478672"/>
          <a:ext cx="514350" cy="457559"/>
        </a:xfrm>
        <a:prstGeom prst="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3</xdr:row>
      <xdr:rowOff>57150</xdr:rowOff>
    </xdr:from>
    <xdr:to>
      <xdr:col>3</xdr:col>
      <xdr:colOff>371475</xdr:colOff>
      <xdr:row>12</xdr:row>
      <xdr:rowOff>0</xdr:rowOff>
    </xdr:to>
    <xdr:sp macro="" textlink="">
      <xdr:nvSpPr>
        <xdr:cNvPr id="2" name="Retângulo: Cantos Arredondados 1">
          <a:extLst>
            <a:ext uri="{FF2B5EF4-FFF2-40B4-BE49-F238E27FC236}">
              <a16:creationId xmlns:a16="http://schemas.microsoft.com/office/drawing/2014/main" id="{93CB2F50-ED38-402C-BAC6-826D1B6D7454}"/>
            </a:ext>
          </a:extLst>
        </xdr:cNvPr>
        <xdr:cNvSpPr/>
      </xdr:nvSpPr>
      <xdr:spPr>
        <a:xfrm>
          <a:off x="76200" y="628650"/>
          <a:ext cx="2124075" cy="1657350"/>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pt-BR" sz="1200"/>
            <a:t>Funciona do mesmo jeito da</a:t>
          </a:r>
          <a:r>
            <a:rPr lang="pt-BR" sz="1200" baseline="0"/>
            <a:t> área "</a:t>
          </a:r>
          <a:r>
            <a:rPr lang="pt-BR" sz="1200" b="1" baseline="0">
              <a:solidFill>
                <a:schemeClr val="tx1"/>
              </a:solidFill>
            </a:rPr>
            <a:t>INICIO</a:t>
          </a:r>
          <a:r>
            <a:rPr lang="pt-BR" sz="1200" b="1" baseline="0">
              <a:solidFill>
                <a:schemeClr val="bg1"/>
              </a:solidFill>
            </a:rPr>
            <a:t>"</a:t>
          </a:r>
          <a:r>
            <a:rPr lang="pt-BR" sz="1200"/>
            <a:t>.</a:t>
          </a:r>
          <a:r>
            <a:rPr lang="pt-BR" sz="1200" baseline="0"/>
            <a:t> A diferença é que este você vai usar apenas o "CÓDIGO". A "</a:t>
          </a:r>
          <a:r>
            <a:rPr lang="pt-BR" sz="1200" b="1" baseline="0">
              <a:solidFill>
                <a:sysClr val="windowText" lastClr="000000"/>
              </a:solidFill>
            </a:rPr>
            <a:t>NATUREZA</a:t>
          </a:r>
          <a:r>
            <a:rPr lang="pt-BR" sz="1200" baseline="0"/>
            <a:t>" é sempre em relação a ênfase selecionada em "</a:t>
          </a:r>
          <a:r>
            <a:rPr lang="pt-BR" sz="1200" b="1" baseline="0">
              <a:solidFill>
                <a:sysClr val="windowText" lastClr="000000"/>
              </a:solidFill>
            </a:rPr>
            <a:t>INICIO</a:t>
          </a:r>
          <a:r>
            <a:rPr lang="pt-BR" sz="1200" baseline="0"/>
            <a:t>"</a:t>
          </a:r>
          <a:endParaRPr lang="pt-BR" sz="1200"/>
        </a:p>
      </xdr:txBody>
    </xdr:sp>
    <xdr:clientData/>
  </xdr:twoCellAnchor>
  <xdr:twoCellAnchor>
    <xdr:from>
      <xdr:col>3</xdr:col>
      <xdr:colOff>409575</xdr:colOff>
      <xdr:row>4</xdr:row>
      <xdr:rowOff>142875</xdr:rowOff>
    </xdr:from>
    <xdr:to>
      <xdr:col>4</xdr:col>
      <xdr:colOff>381000</xdr:colOff>
      <xdr:row>7</xdr:row>
      <xdr:rowOff>47625</xdr:rowOff>
    </xdr:to>
    <xdr:sp macro="" textlink="">
      <xdr:nvSpPr>
        <xdr:cNvPr id="3" name="Seta: para a Direita 2">
          <a:extLst>
            <a:ext uri="{FF2B5EF4-FFF2-40B4-BE49-F238E27FC236}">
              <a16:creationId xmlns:a16="http://schemas.microsoft.com/office/drawing/2014/main" id="{285C7B95-CA0F-4F8A-A154-00B8FA684629}"/>
            </a:ext>
          </a:extLst>
        </xdr:cNvPr>
        <xdr:cNvSpPr/>
      </xdr:nvSpPr>
      <xdr:spPr>
        <a:xfrm>
          <a:off x="2238375" y="904875"/>
          <a:ext cx="581025" cy="476250"/>
        </a:xfrm>
        <a:prstGeom prst="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lang="pt-BR" sz="1100"/>
        </a:p>
      </xdr:txBody>
    </xdr:sp>
    <xdr:clientData/>
  </xdr:twoCellAnchor>
  <xdr:twoCellAnchor>
    <xdr:from>
      <xdr:col>9</xdr:col>
      <xdr:colOff>561975</xdr:colOff>
      <xdr:row>1</xdr:row>
      <xdr:rowOff>0</xdr:rowOff>
    </xdr:from>
    <xdr:to>
      <xdr:col>13</xdr:col>
      <xdr:colOff>447675</xdr:colOff>
      <xdr:row>10</xdr:row>
      <xdr:rowOff>9525</xdr:rowOff>
    </xdr:to>
    <xdr:sp macro="" textlink="">
      <xdr:nvSpPr>
        <xdr:cNvPr id="4" name="Retângulo: Cantos Arredondados 3">
          <a:extLst>
            <a:ext uri="{FF2B5EF4-FFF2-40B4-BE49-F238E27FC236}">
              <a16:creationId xmlns:a16="http://schemas.microsoft.com/office/drawing/2014/main" id="{12A9837D-D09A-4D3A-984B-8711C9837615}"/>
            </a:ext>
          </a:extLst>
        </xdr:cNvPr>
        <xdr:cNvSpPr/>
      </xdr:nvSpPr>
      <xdr:spPr>
        <a:xfrm>
          <a:off x="12620625" y="190500"/>
          <a:ext cx="2324100" cy="1724025"/>
        </a:xfrm>
        <a:prstGeom prst="round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pt-BR" sz="1200"/>
            <a:t>Esta</a:t>
          </a:r>
          <a:r>
            <a:rPr lang="pt-BR" sz="1200" baseline="0"/>
            <a:t> área "</a:t>
          </a:r>
          <a:r>
            <a:rPr lang="pt-BR" sz="1200" b="1" baseline="0">
              <a:solidFill>
                <a:schemeClr val="tx1"/>
              </a:solidFill>
            </a:rPr>
            <a:t>DESEJAVEIS</a:t>
          </a:r>
          <a:r>
            <a:rPr lang="pt-BR" sz="1200" baseline="0"/>
            <a:t>" serve para você ter salvo uma lista com disciplinas que você deseja cursar ao longo da graduação. Sempre tenha em mãos algumas opções, dessa forma, você sempre terá um plano B.</a:t>
          </a:r>
        </a:p>
        <a:p>
          <a:pPr algn="l"/>
          <a:endParaRPr lang="pt-BR" sz="1200"/>
        </a:p>
      </xdr:txBody>
    </xdr:sp>
    <xdr:clientData/>
  </xdr:twoCellAnchor>
  <xdr:twoCellAnchor editAs="oneCell">
    <xdr:from>
      <xdr:col>9</xdr:col>
      <xdr:colOff>0</xdr:colOff>
      <xdr:row>25</xdr:row>
      <xdr:rowOff>0</xdr:rowOff>
    </xdr:from>
    <xdr:to>
      <xdr:col>10</xdr:col>
      <xdr:colOff>114300</xdr:colOff>
      <xdr:row>26</xdr:row>
      <xdr:rowOff>114300</xdr:rowOff>
    </xdr:to>
    <xdr:sp macro="" textlink="">
      <xdr:nvSpPr>
        <xdr:cNvPr id="10242" name="AutoShape 2" descr="important, warning, danger Icon">
          <a:extLst>
            <a:ext uri="{FF2B5EF4-FFF2-40B4-BE49-F238E27FC236}">
              <a16:creationId xmlns:a16="http://schemas.microsoft.com/office/drawing/2014/main" id="{3CED667D-2BCC-E7BE-F8AC-A974FAA9EE40}"/>
            </a:ext>
          </a:extLst>
        </xdr:cNvPr>
        <xdr:cNvSpPr>
          <a:spLocks noChangeAspect="1" noChangeArrowheads="1"/>
        </xdr:cNvSpPr>
      </xdr:nvSpPr>
      <xdr:spPr bwMode="auto">
        <a:xfrm>
          <a:off x="13020675" y="47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428625</xdr:colOff>
      <xdr:row>0</xdr:row>
      <xdr:rowOff>152400</xdr:rowOff>
    </xdr:from>
    <xdr:to>
      <xdr:col>10</xdr:col>
      <xdr:colOff>304800</xdr:colOff>
      <xdr:row>2</xdr:row>
      <xdr:rowOff>76200</xdr:rowOff>
    </xdr:to>
    <xdr:pic>
      <xdr:nvPicPr>
        <xdr:cNvPr id="8" name="Imagem 7">
          <a:extLst>
            <a:ext uri="{FF2B5EF4-FFF2-40B4-BE49-F238E27FC236}">
              <a16:creationId xmlns:a16="http://schemas.microsoft.com/office/drawing/2014/main" id="{1AA9CE84-6A51-4CB0-8854-E2528DDB70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0800000" flipV="1">
          <a:off x="12487275" y="152400"/>
          <a:ext cx="30480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114299</xdr:colOff>
      <xdr:row>0</xdr:row>
      <xdr:rowOff>95250</xdr:rowOff>
    </xdr:from>
    <xdr:to>
      <xdr:col>14</xdr:col>
      <xdr:colOff>28575</xdr:colOff>
      <xdr:row>19</xdr:row>
      <xdr:rowOff>76200</xdr:rowOff>
    </xdr:to>
    <xdr:sp macro="" textlink="">
      <xdr:nvSpPr>
        <xdr:cNvPr id="2" name="Retângulo: Cantos Arredondados 1">
          <a:extLst>
            <a:ext uri="{FF2B5EF4-FFF2-40B4-BE49-F238E27FC236}">
              <a16:creationId xmlns:a16="http://schemas.microsoft.com/office/drawing/2014/main" id="{0913EBF7-A0E4-464A-B740-27C3CF186138}"/>
            </a:ext>
          </a:extLst>
        </xdr:cNvPr>
        <xdr:cNvSpPr/>
      </xdr:nvSpPr>
      <xdr:spPr>
        <a:xfrm>
          <a:off x="114299" y="95250"/>
          <a:ext cx="8448676" cy="3600450"/>
        </a:xfrm>
        <a:prstGeom prst="roundRect">
          <a:avLst/>
        </a:prstGeom>
        <a:solidFill>
          <a:schemeClr val="accent2"/>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lang="pt-BR" sz="1600" b="1" i="0">
              <a:solidFill>
                <a:sysClr val="windowText" lastClr="000000"/>
              </a:solidFill>
              <a:effectLst/>
              <a:latin typeface="+mn-lt"/>
              <a:ea typeface="+mn-ea"/>
              <a:cs typeface="+mn-cs"/>
            </a:rPr>
            <a:t>Licença Creative Commons</a:t>
          </a:r>
        </a:p>
        <a:p>
          <a:br>
            <a:rPr lang="pt-BR" sz="1400" b="0" i="0">
              <a:solidFill>
                <a:schemeClr val="lt1"/>
              </a:solidFill>
              <a:effectLst/>
              <a:latin typeface="+mn-lt"/>
              <a:ea typeface="+mn-ea"/>
              <a:cs typeface="+mn-cs"/>
            </a:rPr>
          </a:br>
          <a:r>
            <a:rPr lang="pt-BR" sz="1400" b="0" i="0">
              <a:solidFill>
                <a:schemeClr val="lt1"/>
              </a:solidFill>
              <a:effectLst/>
              <a:latin typeface="+mn-lt"/>
              <a:ea typeface="+mn-ea"/>
              <a:cs typeface="+mn-cs"/>
            </a:rPr>
            <a:t>Esta planilha está licenciada sob a </a:t>
          </a:r>
          <a:r>
            <a:rPr lang="pt-BR" sz="1400" b="0" i="0" u="none" strike="noStrike">
              <a:solidFill>
                <a:schemeClr val="lt1"/>
              </a:solidFill>
              <a:effectLst/>
              <a:latin typeface="+mn-lt"/>
              <a:ea typeface="+mn-ea"/>
              <a:cs typeface="+mn-cs"/>
              <a:hlinkClick xmlns:r="http://schemas.openxmlformats.org/officeDocument/2006/relationships" r:id=""/>
            </a:rPr>
            <a:t>Licença Creative Commons Atribuição-NãoComercial-CompartilhaIgual 4.0 Internacional (CC BY-NC-SA 4.0)</a:t>
          </a:r>
          <a:r>
            <a:rPr lang="pt-BR" sz="1400" b="0" i="0">
              <a:solidFill>
                <a:schemeClr val="lt1"/>
              </a:solidFill>
              <a:effectLst/>
              <a:latin typeface="+mn-lt"/>
              <a:ea typeface="+mn-ea"/>
              <a:cs typeface="+mn-cs"/>
            </a:rPr>
            <a:t>.</a:t>
          </a:r>
        </a:p>
        <a:p>
          <a:r>
            <a:rPr lang="pt-BR" sz="1400" b="1" i="0">
              <a:solidFill>
                <a:sysClr val="windowText" lastClr="000000"/>
              </a:solidFill>
              <a:effectLst/>
              <a:latin typeface="+mn-lt"/>
              <a:ea typeface="+mn-ea"/>
              <a:cs typeface="+mn-cs"/>
            </a:rPr>
            <a:t>Você está livre para:</a:t>
          </a:r>
          <a:endParaRPr lang="pt-BR" sz="1400" b="0" i="0">
            <a:solidFill>
              <a:sysClr val="windowText" lastClr="000000"/>
            </a:solidFill>
            <a:effectLst/>
            <a:latin typeface="+mn-lt"/>
            <a:ea typeface="+mn-ea"/>
            <a:cs typeface="+mn-cs"/>
          </a:endParaRPr>
        </a:p>
        <a:p>
          <a:r>
            <a:rPr lang="pt-BR" sz="1400" b="1" i="0">
              <a:solidFill>
                <a:sysClr val="windowText" lastClr="000000"/>
              </a:solidFill>
              <a:effectLst/>
              <a:latin typeface="+mn-lt"/>
              <a:ea typeface="+mn-ea"/>
              <a:cs typeface="+mn-cs"/>
            </a:rPr>
            <a:t>- Copiar:</a:t>
          </a:r>
          <a:r>
            <a:rPr lang="pt-BR" sz="1400" b="0" i="0">
              <a:solidFill>
                <a:sysClr val="windowText" lastClr="000000"/>
              </a:solidFill>
              <a:effectLst/>
              <a:latin typeface="+mn-lt"/>
              <a:ea typeface="+mn-ea"/>
              <a:cs typeface="+mn-cs"/>
            </a:rPr>
            <a:t> </a:t>
          </a:r>
          <a:r>
            <a:rPr lang="pt-BR" sz="1400" b="0" i="0">
              <a:solidFill>
                <a:schemeClr val="lt1"/>
              </a:solidFill>
              <a:effectLst/>
              <a:latin typeface="+mn-lt"/>
              <a:ea typeface="+mn-ea"/>
              <a:cs typeface="+mn-cs"/>
            </a:rPr>
            <a:t>reproduzir o conteúdo em qualquer meio.</a:t>
          </a:r>
        </a:p>
        <a:p>
          <a:r>
            <a:rPr lang="pt-BR" sz="1400" b="1" i="0">
              <a:solidFill>
                <a:sysClr val="windowText" lastClr="000000"/>
              </a:solidFill>
              <a:effectLst/>
              <a:latin typeface="+mn-lt"/>
              <a:ea typeface="+mn-ea"/>
              <a:cs typeface="+mn-cs"/>
            </a:rPr>
            <a:t>- Compartilhar:</a:t>
          </a:r>
          <a:r>
            <a:rPr lang="pt-BR" sz="1400" b="0" i="0">
              <a:solidFill>
                <a:sysClr val="windowText" lastClr="000000"/>
              </a:solidFill>
              <a:effectLst/>
              <a:latin typeface="+mn-lt"/>
              <a:ea typeface="+mn-ea"/>
              <a:cs typeface="+mn-cs"/>
            </a:rPr>
            <a:t> </a:t>
          </a:r>
          <a:r>
            <a:rPr lang="pt-BR" sz="1400" b="0" i="0">
              <a:solidFill>
                <a:schemeClr val="lt1"/>
              </a:solidFill>
              <a:effectLst/>
              <a:latin typeface="+mn-lt"/>
              <a:ea typeface="+mn-ea"/>
              <a:cs typeface="+mn-cs"/>
            </a:rPr>
            <a:t>distribuir o material para qualquer pessoa.</a:t>
          </a:r>
        </a:p>
        <a:p>
          <a:r>
            <a:rPr lang="pt-BR" sz="1400" b="1" i="0">
              <a:solidFill>
                <a:sysClr val="windowText" lastClr="000000"/>
              </a:solidFill>
              <a:effectLst/>
              <a:latin typeface="+mn-lt"/>
              <a:ea typeface="+mn-ea"/>
              <a:cs typeface="+mn-cs"/>
            </a:rPr>
            <a:t>- Modificar:</a:t>
          </a:r>
          <a:r>
            <a:rPr lang="pt-BR" sz="1400" b="0" i="0">
              <a:solidFill>
                <a:sysClr val="windowText" lastClr="000000"/>
              </a:solidFill>
              <a:effectLst/>
              <a:latin typeface="+mn-lt"/>
              <a:ea typeface="+mn-ea"/>
              <a:cs typeface="+mn-cs"/>
            </a:rPr>
            <a:t> </a:t>
          </a:r>
          <a:r>
            <a:rPr lang="pt-BR" sz="1400" b="0" i="0">
              <a:solidFill>
                <a:schemeClr val="lt1"/>
              </a:solidFill>
              <a:effectLst/>
              <a:latin typeface="+mn-lt"/>
              <a:ea typeface="+mn-ea"/>
              <a:cs typeface="+mn-cs"/>
            </a:rPr>
            <a:t>adaptar e transformar o conteúdo.</a:t>
          </a:r>
        </a:p>
        <a:p>
          <a:r>
            <a:rPr lang="pt-BR" sz="1400" b="1" i="0">
              <a:solidFill>
                <a:sysClr val="windowText" lastClr="000000"/>
              </a:solidFill>
              <a:effectLst/>
              <a:latin typeface="+mn-lt"/>
              <a:ea typeface="+mn-ea"/>
              <a:cs typeface="+mn-cs"/>
            </a:rPr>
            <a:t>Sob as seguintes condições:</a:t>
          </a:r>
          <a:endParaRPr lang="pt-BR" sz="1400" b="0" i="0">
            <a:solidFill>
              <a:sysClr val="windowText" lastClr="000000"/>
            </a:solidFill>
            <a:effectLst/>
            <a:latin typeface="+mn-lt"/>
            <a:ea typeface="+mn-ea"/>
            <a:cs typeface="+mn-cs"/>
          </a:endParaRPr>
        </a:p>
        <a:p>
          <a:r>
            <a:rPr lang="pt-BR" sz="1400" b="1" i="0">
              <a:solidFill>
                <a:sysClr val="windowText" lastClr="000000"/>
              </a:solidFill>
              <a:effectLst/>
              <a:latin typeface="+mn-lt"/>
              <a:ea typeface="+mn-ea"/>
              <a:cs typeface="+mn-cs"/>
            </a:rPr>
            <a:t>- Atribuição</a:t>
          </a:r>
          <a:r>
            <a:rPr lang="pt-BR" sz="1400" b="1" i="0">
              <a:solidFill>
                <a:schemeClr val="lt1"/>
              </a:solidFill>
              <a:effectLst/>
              <a:latin typeface="+mn-lt"/>
              <a:ea typeface="+mn-ea"/>
              <a:cs typeface="+mn-cs"/>
            </a:rPr>
            <a:t>:</a:t>
          </a:r>
          <a:r>
            <a:rPr lang="pt-BR" sz="1400" b="0" i="0">
              <a:solidFill>
                <a:schemeClr val="lt1"/>
              </a:solidFill>
              <a:effectLst/>
              <a:latin typeface="+mn-lt"/>
              <a:ea typeface="+mn-ea"/>
              <a:cs typeface="+mn-cs"/>
            </a:rPr>
            <a:t> docê </a:t>
          </a:r>
          <a:r>
            <a:rPr lang="pt-BR" sz="1400" b="1" i="0">
              <a:solidFill>
                <a:schemeClr val="lt1"/>
              </a:solidFill>
              <a:effectLst/>
              <a:latin typeface="+mn-lt"/>
              <a:ea typeface="+mn-ea"/>
              <a:cs typeface="+mn-cs"/>
            </a:rPr>
            <a:t>deve</a:t>
          </a:r>
          <a:r>
            <a:rPr lang="pt-BR" sz="1400" b="0" i="0">
              <a:solidFill>
                <a:schemeClr val="lt1"/>
              </a:solidFill>
              <a:effectLst/>
              <a:latin typeface="+mn-lt"/>
              <a:ea typeface="+mn-ea"/>
              <a:cs typeface="+mn-cs"/>
            </a:rPr>
            <a:t> creditar o autor:</a:t>
          </a:r>
        </a:p>
        <a:p>
          <a:r>
            <a:rPr lang="pt-BR" sz="1400" b="0" i="1">
              <a:solidFill>
                <a:schemeClr val="lt1"/>
              </a:solidFill>
              <a:effectLst/>
              <a:latin typeface="+mn-lt"/>
              <a:ea typeface="+mn-ea"/>
              <a:cs typeface="+mn-cs"/>
            </a:rPr>
            <a:t>Nelis Nelis Arruda da Cruz Júnior (Nelis Júnior)</a:t>
          </a:r>
          <a:endParaRPr lang="pt-BR" sz="1400" b="0" i="0">
            <a:solidFill>
              <a:schemeClr val="lt1"/>
            </a:solidFill>
            <a:effectLst/>
            <a:latin typeface="+mn-lt"/>
            <a:ea typeface="+mn-ea"/>
            <a:cs typeface="+mn-cs"/>
          </a:endParaRPr>
        </a:p>
        <a:p>
          <a:r>
            <a:rPr lang="pt-BR" sz="1400" b="1" i="0">
              <a:solidFill>
                <a:sysClr val="windowText" lastClr="000000"/>
              </a:solidFill>
              <a:effectLst/>
              <a:latin typeface="+mn-lt"/>
              <a:ea typeface="+mn-ea"/>
              <a:cs typeface="+mn-cs"/>
            </a:rPr>
            <a:t>- Uso Não Comercial:</a:t>
          </a:r>
          <a:r>
            <a:rPr lang="pt-BR" sz="1400" b="0" i="0">
              <a:solidFill>
                <a:sysClr val="windowText" lastClr="000000"/>
              </a:solidFill>
              <a:effectLst/>
              <a:latin typeface="+mn-lt"/>
              <a:ea typeface="+mn-ea"/>
              <a:cs typeface="+mn-cs"/>
            </a:rPr>
            <a:t> </a:t>
          </a:r>
          <a:r>
            <a:rPr lang="pt-BR" sz="1400" b="0" i="0">
              <a:solidFill>
                <a:schemeClr val="lt1"/>
              </a:solidFill>
              <a:effectLst/>
              <a:latin typeface="+mn-lt"/>
              <a:ea typeface="+mn-ea"/>
              <a:cs typeface="+mn-cs"/>
            </a:rPr>
            <a:t>Não utilize este material para fins comerciais.</a:t>
          </a:r>
        </a:p>
        <a:p>
          <a:r>
            <a:rPr lang="pt-BR" sz="1400" b="1" i="0">
              <a:solidFill>
                <a:sysClr val="windowText" lastClr="000000"/>
              </a:solidFill>
              <a:effectLst/>
              <a:latin typeface="+mn-lt"/>
              <a:ea typeface="+mn-ea"/>
              <a:cs typeface="+mn-cs"/>
            </a:rPr>
            <a:t>- Compartilha Igual:</a:t>
          </a:r>
          <a:r>
            <a:rPr lang="pt-BR" sz="1400" b="0" i="0">
              <a:solidFill>
                <a:sysClr val="windowText" lastClr="000000"/>
              </a:solidFill>
              <a:effectLst/>
              <a:latin typeface="+mn-lt"/>
              <a:ea typeface="+mn-ea"/>
              <a:cs typeface="+mn-cs"/>
            </a:rPr>
            <a:t> </a:t>
          </a:r>
          <a:r>
            <a:rPr lang="pt-BR" sz="1400" b="0" i="0">
              <a:solidFill>
                <a:schemeClr val="lt1"/>
              </a:solidFill>
              <a:effectLst/>
              <a:latin typeface="+mn-lt"/>
              <a:ea typeface="+mn-ea"/>
              <a:cs typeface="+mn-cs"/>
            </a:rPr>
            <a:t>Se você modificar ou adaptar, deve distribuir sua contribuição sob </a:t>
          </a:r>
          <a:r>
            <a:rPr lang="pt-BR" sz="1400" b="1" i="0">
              <a:solidFill>
                <a:schemeClr val="lt1"/>
              </a:solidFill>
              <a:effectLst/>
              <a:latin typeface="+mn-lt"/>
              <a:ea typeface="+mn-ea"/>
              <a:cs typeface="+mn-cs"/>
            </a:rPr>
            <a:t>a mesma licença</a:t>
          </a:r>
          <a:r>
            <a:rPr lang="pt-BR" sz="1400" b="0" i="0">
              <a:solidFill>
                <a:schemeClr val="lt1"/>
              </a:solidFill>
              <a:effectLst/>
              <a:latin typeface="+mn-lt"/>
              <a:ea typeface="+mn-ea"/>
              <a:cs typeface="+mn-cs"/>
            </a:rPr>
            <a:t>.</a:t>
          </a:r>
        </a:p>
        <a:p>
          <a:r>
            <a:rPr lang="pt-BR" sz="1400" b="0" i="0">
              <a:solidFill>
                <a:schemeClr val="lt1"/>
              </a:solidFill>
              <a:effectLst/>
              <a:latin typeface="+mn-lt"/>
              <a:ea typeface="+mn-ea"/>
              <a:cs typeface="+mn-cs"/>
            </a:rPr>
            <a:t>Para mais detalhes, consulte os </a:t>
          </a:r>
          <a:r>
            <a:rPr lang="pt-BR" sz="1400" b="0" i="0" u="none" strike="noStrike">
              <a:solidFill>
                <a:schemeClr val="lt1"/>
              </a:solidFill>
              <a:effectLst/>
              <a:latin typeface="+mn-lt"/>
              <a:ea typeface="+mn-ea"/>
              <a:cs typeface="+mn-cs"/>
              <a:hlinkClick xmlns:r="http://schemas.openxmlformats.org/officeDocument/2006/relationships" r:id=""/>
            </a:rPr>
            <a:t>termos completos da licença</a:t>
          </a:r>
          <a:r>
            <a:rPr lang="pt-BR" sz="1400" b="0" i="0">
              <a:solidFill>
                <a:schemeClr val="lt1"/>
              </a:solidFill>
              <a:effectLst/>
              <a:latin typeface="+mn-lt"/>
              <a:ea typeface="+mn-ea"/>
              <a:cs typeface="+mn-cs"/>
            </a:rPr>
            <a:t>.</a:t>
          </a:r>
        </a:p>
        <a:p>
          <a:pPr algn="l"/>
          <a:endParaRPr lang="pt-BR" sz="1600"/>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2465BF7B-2346-4640-8570-1BBFF389A115}" autoFormatId="16" applyNumberFormats="0" applyBorderFormats="0" applyFontFormats="0" applyPatternFormats="0" applyAlignmentFormats="0" applyWidthHeightFormats="0">
  <queryTableRefresh nextId="4">
    <queryTableFields count="3">
      <queryTableField id="1" name="CODIGO" tableColumnId="1"/>
      <queryTableField id="2" name="COMPONENTE" tableColumnId="2"/>
      <queryTableField id="3" name="CH"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0B268A73-1401-4253-8E45-51C189E1AF53}" autoFormatId="16" applyNumberFormats="0" applyBorderFormats="0" applyFontFormats="0" applyPatternFormats="0" applyAlignmentFormats="0" applyWidthHeightFormats="0">
  <queryTableRefresh nextId="8" unboundColumnsRight="1">
    <queryTableFields count="6">
      <queryTableField id="1" name="CODIGO" tableColumnId="1"/>
      <queryTableField id="2" name="COMPONENTE" tableColumnId="2"/>
      <queryTableField id="4" name="NATUREZA" tableColumnId="8"/>
      <queryTableField id="3" name="CH" tableColumnId="3"/>
      <queryTableField id="5" name="NIVEL" tableColumnId="5"/>
      <queryTableField id="6"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4" xr16:uid="{595AB1C1-0983-4D62-B54A-464FAAAEC072}" autoFormatId="16" applyNumberFormats="0" applyBorderFormats="0" applyFontFormats="0" applyPatternFormats="0" applyAlignmentFormats="0" applyWidthHeightFormats="0">
  <queryTableRefresh nextId="17">
    <queryTableFields count="6">
      <queryTableField id="10" name="CODIGO" tableColumnId="9"/>
      <queryTableField id="2" name="Componente" tableColumnId="2"/>
      <queryTableField id="13" name="NATUREZA" tableColumnId="11"/>
      <queryTableField id="3" name="CH" tableColumnId="14"/>
      <queryTableField id="14" name="NIVEL" tableColumnId="12"/>
      <queryTableField id="15" name="STATUS"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2" connectionId="1" xr16:uid="{715B4563-1E36-46C1-BD25-691CA60D38B6}" autoFormatId="16" applyNumberFormats="0" applyBorderFormats="0" applyFontFormats="0" applyPatternFormats="0" applyAlignmentFormats="0" applyWidthHeightFormats="0">
  <queryTableRefresh nextId="9">
    <queryTableFields count="6">
      <queryTableField id="1" name="CODIGO" tableColumnId="1"/>
      <queryTableField id="2" name="COMPONENTE" tableColumnId="2"/>
      <queryTableField id="5" name="NATUREZA" tableColumnId="5"/>
      <queryTableField id="3" name="CH" tableColumnId="8"/>
      <queryTableField id="6" name="NIVEL" tableColumnId="6"/>
      <queryTableField id="7" name="STATUS" tableColumnId="7"/>
    </queryTableFields>
    <queryTableDeletedFields count="1">
      <deletedField name="TIP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855A4A9-48D0-46A4-91FE-341F1E41C387}" name="TB_FATO" displayName="TB_FATO" ref="A1:C514" tableType="queryTable" totalsRowShown="0">
  <autoFilter ref="A1:C514" xr:uid="{8855A4A9-48D0-46A4-91FE-341F1E41C387}"/>
  <sortState xmlns:xlrd2="http://schemas.microsoft.com/office/spreadsheetml/2017/richdata2" ref="A2:C514">
    <sortCondition ref="A1:A514"/>
  </sortState>
  <tableColumns count="3">
    <tableColumn id="1" xr3:uid="{154A1A0B-BCF7-433B-A2EC-C89AF36EAB2F}" uniqueName="1" name="CODIGO" queryTableFieldId="1" dataDxfId="75"/>
    <tableColumn id="2" xr3:uid="{6D9F4965-9728-4340-B50E-643B11BB732F}" uniqueName="2" name="COMPONENTE" queryTableFieldId="2" dataDxfId="74"/>
    <tableColumn id="3" xr3:uid="{2650CCD3-6BA6-4144-8B0B-025F39DC9972}" uniqueName="3" name="CH" queryTableField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2619114-FD30-47E7-8336-8BD1E342D79F}" name="Tabela13" displayName="Tabela13" ref="F1:F6" totalsRowShown="0">
  <autoFilter ref="F1:F6" xr:uid="{C2619114-FD30-47E7-8336-8BD1E342D79F}"/>
  <tableColumns count="1">
    <tableColumn id="1" xr3:uid="{13D54614-FE96-41B2-B29A-B8EC155CC866}" name="COMPARADO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4FC5F1-3F42-4060-876E-F5BE90A1CA15}" name="TB_VISAO2024" displayName="TB_VISAO2024" ref="A2:F50" totalsRowShown="0" headerRowDxfId="73" tableBorderDxfId="72">
  <autoFilter ref="A2:F50" xr:uid="{254FC5F1-3F42-4060-876E-F5BE90A1CA15}"/>
  <tableColumns count="6">
    <tableColumn id="1" xr3:uid="{1118BE40-8178-439D-97F2-C09CBD239EB5}" name="2025.1" dataDxfId="71"/>
    <tableColumn id="2" xr3:uid="{1584457B-D3FE-4A6C-9574-A1D7DCC2FB05}" name="CODIGO"/>
    <tableColumn id="3" xr3:uid="{27374216-F634-46ED-B412-0EC727E38A09}" name="COMPONENTE" dataDxfId="70">
      <calculatedColumnFormula array="1">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calculatedColumnFormula>
    </tableColumn>
    <tableColumn id="4" xr3:uid="{F2865200-2CBE-43C8-8785-E349DC167129}" name="NATUREZA" dataDxfId="69">
      <calculatedColumnFormula array="1">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calculatedColumnFormula>
    </tableColumn>
    <tableColumn id="5" xr3:uid="{8A497F4A-1D83-460A-97C1-E7788C74A74E}" name="CH" dataDxfId="68">
      <calculatedColumnFormula array="1">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calculatedColumnFormula>
    </tableColumn>
    <tableColumn id="6" xr3:uid="{2EEABF14-E8F2-4056-9139-650C743FC040}" name="SITUACAO" dataDxfId="67"/>
  </tableColumns>
  <tableStyleInfo name="TableStyleMedium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BC66D3-50DD-4DC7-9FCB-C3CA3C6AC655}" name="TB_COMPARE" displayName="TB_COMPARE" ref="P4:P34" totalsRowShown="0" headerRowDxfId="66">
  <autoFilter ref="P4:P34" xr:uid="{34BC66D3-50DD-4DC7-9FCB-C3CA3C6AC655}"/>
  <tableColumns count="1">
    <tableColumn id="1" xr3:uid="{5F604C79-B236-48AC-AB79-5B8F1D4BA9DA}" name="COMPARAD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BEEB9AA-EE5F-474D-8DE2-AA958FD07DCD}" name="TB_DESEJAVEIS24" displayName="TB_DESEJAVEIS24" ref="F1:I19" totalsRowShown="0" headerRowDxfId="65">
  <autoFilter ref="F1:I19" xr:uid="{8BEEB9AA-EE5F-474D-8DE2-AA958FD07DCD}"/>
  <tableColumns count="4">
    <tableColumn id="1" xr3:uid="{31C48FD7-B79B-42C0-8D88-CC74C197E239}" name="CODIGO"/>
    <tableColumn id="2" xr3:uid="{C2E87546-4CB3-4F65-BDC7-ECB41796BC4D}" name="DISCIPLINAS" dataDxfId="64">
      <calculatedColumnFormula>IFERROR(_xlfn.XLOOKUP(TB_DESEJAVEIS24[[#This Row],[CODIGO]],TB_FATO[CODIGO],TB_FATO[COMPONENTE]),"")</calculatedColumnFormula>
    </tableColumn>
    <tableColumn id="3" xr3:uid="{8450446A-7E73-4C48-BF9F-1C5D1B3BCF93}" name="CH" dataDxfId="63">
      <calculatedColumnFormula>IFERROR(_xlfn.XLOOKUP(TB_DESEJAVEIS24[[#This Row],[CODIGO]],TB_FATO[CODIGO],TB_FATO[CH]),"")</calculatedColumnFormula>
    </tableColumn>
    <tableColumn id="4" xr3:uid="{403F8071-D450-4392-8492-C19CB668AFEC}" name="NATUREZA" dataDxfId="62">
      <calculatedColumnFormula array="1">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calculatedColumnFormula>
    </tableColum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5707FE-3860-4684-9D2E-F8C11B3B31C9}" name="TB_ENG_PETROLEO" displayName="TB_ENG_PETROLEO" ref="A2:F132" tableType="queryTable" totalsRowShown="0" headerRowDxfId="61" dataDxfId="60">
  <autoFilter ref="A2:F132" xr:uid="{7B5707FE-3860-4684-9D2E-F8C11B3B31C9}"/>
  <sortState xmlns:xlrd2="http://schemas.microsoft.com/office/spreadsheetml/2017/richdata2" ref="A3:E89">
    <sortCondition ref="E2:E89"/>
  </sortState>
  <tableColumns count="6">
    <tableColumn id="1" xr3:uid="{492D1E7F-1083-4C33-AC53-3C1471C0C554}" uniqueName="1" name="CODIGO" queryTableFieldId="1" dataDxfId="59"/>
    <tableColumn id="2" xr3:uid="{E7C44323-CC44-4E47-8241-9172ADED240D}" uniqueName="2" name="COMPONENTE" queryTableFieldId="2" dataDxfId="58"/>
    <tableColumn id="8" xr3:uid="{F3A1277D-87C6-43A7-AADB-08968B8F5966}" uniqueName="8" name="NATUREZA" queryTableFieldId="4" dataDxfId="57"/>
    <tableColumn id="3" xr3:uid="{5FF5F7C4-185B-49DE-939D-35B602293B56}" uniqueName="3" name="CH" queryTableFieldId="3" dataDxfId="56"/>
    <tableColumn id="5" xr3:uid="{814FEEB3-BC24-4242-AE9A-053FC86A6B08}" uniqueName="5" name="NIVEL" queryTableFieldId="5" dataDxfId="55"/>
    <tableColumn id="6" xr3:uid="{4C13C015-DDBE-4949-AF15-9CF9123D6D57}" uniqueName="6" name="SITUACAO" queryTableFieldId="6" dataDxfId="54"/>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2D42D4-F7E9-4B76-A100-C6BC8174BC32}" name="TB_ENF_AMBIENTAL2024" displayName="TB_ENF_AMBIENTAL2024" ref="A2:F399" tableType="queryTable" totalsRowShown="0" headerRowDxfId="53" dataDxfId="52">
  <autoFilter ref="A2:F399" xr:uid="{DC2D42D4-F7E9-4B76-A100-C6BC8174BC32}"/>
  <sortState xmlns:xlrd2="http://schemas.microsoft.com/office/spreadsheetml/2017/richdata2" ref="A3:F355">
    <sortCondition ref="E2:E355"/>
  </sortState>
  <tableColumns count="6">
    <tableColumn id="9" xr3:uid="{E1D3A3B0-5ED3-4977-9526-0372A5FBEFD4}" uniqueName="9" name="CODIGO" queryTableFieldId="10" dataDxfId="51"/>
    <tableColumn id="2" xr3:uid="{37EEF1CC-5D17-4603-A6E7-1F09CA1DAD02}" uniqueName="2" name="COMPONENTE" queryTableFieldId="2" dataDxfId="50"/>
    <tableColumn id="11" xr3:uid="{AE4DF00A-8F14-4C1C-9077-940823ED2D35}" uniqueName="11" name="NATUREZA" queryTableFieldId="13" dataDxfId="49"/>
    <tableColumn id="14" xr3:uid="{26419794-56A7-4194-8655-07FCB6381445}" uniqueName="14" name="CH" queryTableFieldId="3" dataDxfId="48"/>
    <tableColumn id="12" xr3:uid="{6CE134E2-A297-4297-A79D-63AB4D1874EA}" uniqueName="12" name="NIVEL" queryTableFieldId="14" dataDxfId="47"/>
    <tableColumn id="13" xr3:uid="{3D14F51B-68B8-4F71-BFCE-0C9295330D56}" uniqueName="13" name="SITUACAO" queryTableFieldId="15" dataDxfId="4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B7D2E73-D062-4080-B9FE-1A2E767FAD99}" name="TB_ENG_AMBIENTAL" displayName="TB_ENG_AMBIENTAL" ref="A2:F185" tableType="queryTable" totalsRowShown="0" headerRowDxfId="45" dataDxfId="44">
  <autoFilter ref="A2:F185" xr:uid="{7B7D2E73-D062-4080-B9FE-1A2E767FAD99}"/>
  <sortState xmlns:xlrd2="http://schemas.microsoft.com/office/spreadsheetml/2017/richdata2" ref="A3:F102">
    <sortCondition ref="E2:E102"/>
  </sortState>
  <tableColumns count="6">
    <tableColumn id="1" xr3:uid="{8BCD0DA6-1F0C-4328-A38E-5D427A0E68FB}" uniqueName="1" name="CODIGO" queryTableFieldId="1" dataDxfId="43"/>
    <tableColumn id="2" xr3:uid="{D3B09403-29A9-4957-AD44-F14AC423555C}" uniqueName="2" name="COMPONENTE" queryTableFieldId="2" dataDxfId="42"/>
    <tableColumn id="5" xr3:uid="{FE8E7B94-0A03-42F5-BA30-C23EFDBA6D46}" uniqueName="5" name="NATUREZA" queryTableFieldId="5" dataDxfId="41"/>
    <tableColumn id="8" xr3:uid="{93D65BF6-9668-43B2-B9EA-CD65BE94B0AD}" uniqueName="8" name="CH" queryTableFieldId="3" dataDxfId="40"/>
    <tableColumn id="6" xr3:uid="{45C556FA-700C-4AAA-9D3F-50024F7D3414}" uniqueName="6" name="NIVEL" queryTableFieldId="6" dataDxfId="39"/>
    <tableColumn id="7" xr3:uid="{29A187BE-E222-49A4-9AF9-E37CF3904950}" uniqueName="7" name="STATUS" queryTableFieldId="7" dataDxfId="38"/>
  </tableColumns>
  <tableStyleInfo name="TableStyleMedium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25CA92-4FD3-403F-884E-BA7D1CBC43A4}" name="TB_ENF_NEGOCIOS2024" displayName="TB_ENF_NEGOCIOS2024" ref="A2:F358" totalsRowShown="0" headerRowDxfId="37" dataDxfId="36">
  <autoFilter ref="A2:F358" xr:uid="{139F55C2-15DD-4ABF-A9E4-B15C44636D50}"/>
  <sortState xmlns:xlrd2="http://schemas.microsoft.com/office/spreadsheetml/2017/richdata2" ref="A3:F358">
    <sortCondition ref="E2:E358"/>
  </sortState>
  <tableColumns count="6">
    <tableColumn id="1" xr3:uid="{EC0CF577-996E-49A0-9243-32DBC02947F5}" name="CODIGO" dataDxfId="35"/>
    <tableColumn id="2" xr3:uid="{85C9FE26-43B5-432B-BF46-214656D9B711}" name="COMPONENTE" dataDxfId="34"/>
    <tableColumn id="3" xr3:uid="{877A7D1E-2FAC-4204-BEF9-A9316A26A5D9}" name="CH" dataDxfId="33"/>
    <tableColumn id="5" xr3:uid="{F6BB7F1F-48B4-49FD-99F9-43860E580CF5}" name="NATUREZA" dataDxfId="32"/>
    <tableColumn id="8" xr3:uid="{E4E429DC-99F6-456A-BD87-28D680C529C3}" name="NIVEL" dataDxfId="31"/>
    <tableColumn id="6" xr3:uid="{249297E6-E8CB-48F6-8E1F-A8C18148C932}" name="SITUACAO" dataDxfId="30"/>
  </tableColumns>
  <tableStyleInfo name="TableStyleMedium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06AD6F-A40A-4BBE-B682-A661AEBB0CB5}" name="TB_ENF_GENERALISTA2024" displayName="TB_ENF_GENERALISTA2024" ref="A2:E514" totalsRowShown="0" headerRowDxfId="29" dataDxfId="28">
  <autoFilter ref="A2:E514" xr:uid="{4CD5AFAB-6FE4-4A13-B94D-308C398C9BDA}"/>
  <tableColumns count="5">
    <tableColumn id="1" xr3:uid="{23884345-3A8C-4D59-8E57-7A3BC8629DC3}" name="CODIGO" dataDxfId="27"/>
    <tableColumn id="2" xr3:uid="{A22BB13D-8480-43BA-8A06-4993C2462419}" name="COMPONENTE" dataDxfId="26"/>
    <tableColumn id="8" xr3:uid="{CF6A90D0-59FB-4C2B-882D-F0E556BCF955}" name="NATUREZA" dataDxfId="25"/>
    <tableColumn id="3" xr3:uid="{0BBDFF63-69CD-48F9-8D2F-67CB193F8D53}" name="CH" dataDxfId="24"/>
    <tableColumn id="6" xr3:uid="{6918490F-49EA-40FC-A66E-96997FB7249A}" name="SITUACAO" dataDxfId="2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931BB90-9561-427B-8AE6-461083AD2E17}" name="TB_COMPARE12" displayName="TB_COMPARE12" ref="N6:N42" totalsRowShown="0" headerRowDxfId="22" dataDxfId="21">
  <autoFilter ref="N6:N42" xr:uid="{9931BB90-9561-427B-8AE6-461083AD2E17}"/>
  <tableColumns count="1">
    <tableColumn id="1" xr3:uid="{AC8DE10C-416B-4471-B207-6C93428AC975}" name="COMPARADOR" dataDxfId="20"/>
  </tableColumns>
  <tableStyleInfo name="TableStyleMedium2"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DB55-1070-46BF-A545-4488E829E810}">
  <sheetPr>
    <tabColor theme="0" tint="-0.499984740745262"/>
  </sheetPr>
  <dimension ref="A1:P57"/>
  <sheetViews>
    <sheetView topLeftCell="B1" workbookViewId="0">
      <selection activeCell="B9" sqref="B9"/>
    </sheetView>
  </sheetViews>
  <sheetFormatPr defaultRowHeight="15" x14ac:dyDescent="0.25"/>
  <cols>
    <col min="2" max="2" width="12.85546875" bestFit="1" customWidth="1"/>
    <col min="3" max="3" width="11.28515625" bestFit="1" customWidth="1"/>
    <col min="4" max="4" width="13.42578125" bestFit="1" customWidth="1"/>
    <col min="5" max="5" width="21.7109375" bestFit="1" customWidth="1"/>
    <col min="6" max="6" width="18.5703125" bestFit="1" customWidth="1"/>
    <col min="7" max="7" width="18.28515625" bestFit="1" customWidth="1"/>
    <col min="8" max="8" width="18.7109375" bestFit="1" customWidth="1"/>
    <col min="9" max="9" width="18.7109375" customWidth="1"/>
    <col min="10" max="10" width="16.85546875" bestFit="1" customWidth="1"/>
    <col min="12" max="12" width="12.85546875" bestFit="1" customWidth="1"/>
    <col min="13" max="13" width="10.28515625" bestFit="1" customWidth="1"/>
    <col min="14" max="14" width="11.28515625" bestFit="1" customWidth="1"/>
    <col min="15" max="15" width="16.140625" bestFit="1" customWidth="1"/>
    <col min="16" max="16" width="14.85546875" bestFit="1" customWidth="1"/>
  </cols>
  <sheetData>
    <row r="1" spans="1:16" x14ac:dyDescent="0.25">
      <c r="A1" t="s">
        <v>0</v>
      </c>
      <c r="B1" t="s">
        <v>1</v>
      </c>
      <c r="C1" t="s">
        <v>2</v>
      </c>
      <c r="D1" t="s">
        <v>3</v>
      </c>
      <c r="E1" t="s">
        <v>4</v>
      </c>
      <c r="F1" t="s">
        <v>5</v>
      </c>
      <c r="G1" t="s">
        <v>6</v>
      </c>
      <c r="H1" t="s">
        <v>7</v>
      </c>
      <c r="I1" t="s">
        <v>8</v>
      </c>
      <c r="J1" t="s">
        <v>9</v>
      </c>
      <c r="L1" t="s">
        <v>10</v>
      </c>
      <c r="M1" t="s">
        <v>11</v>
      </c>
      <c r="N1" t="s">
        <v>12</v>
      </c>
      <c r="O1" t="s">
        <v>13</v>
      </c>
      <c r="P1" t="s">
        <v>14</v>
      </c>
    </row>
    <row r="2" spans="1:16" x14ac:dyDescent="0.25">
      <c r="A2">
        <v>1</v>
      </c>
      <c r="B2" t="s">
        <v>15</v>
      </c>
      <c r="C2" t="s">
        <v>16</v>
      </c>
      <c r="E2">
        <f>SUM(D4:D18)</f>
        <v>0</v>
      </c>
      <c r="F2" t="e">
        <f>E2/COUNTA(D4:D18)</f>
        <v>#DIV/0!</v>
      </c>
      <c r="G2" t="e">
        <f>SMALL(D4:D18,1)</f>
        <v>#NUM!</v>
      </c>
      <c r="H2" t="e">
        <f>LARGE(D4:D18,1)</f>
        <v>#NUM!</v>
      </c>
      <c r="I2" t="s">
        <v>17</v>
      </c>
      <c r="L2" t="s">
        <v>18</v>
      </c>
      <c r="M2" t="s">
        <v>18</v>
      </c>
      <c r="N2" t="s">
        <v>18</v>
      </c>
      <c r="O2" t="s">
        <v>19</v>
      </c>
      <c r="P2" t="s">
        <v>19</v>
      </c>
    </row>
    <row r="3" spans="1:16" x14ac:dyDescent="0.25">
      <c r="A3">
        <v>0</v>
      </c>
      <c r="B3" t="s">
        <v>20</v>
      </c>
      <c r="C3" t="s">
        <v>21</v>
      </c>
      <c r="I3" t="s">
        <v>22</v>
      </c>
      <c r="L3" t="s">
        <v>23</v>
      </c>
      <c r="M3" t="s">
        <v>23</v>
      </c>
      <c r="N3" t="s">
        <v>23</v>
      </c>
      <c r="O3" t="s">
        <v>24</v>
      </c>
      <c r="P3" t="s">
        <v>24</v>
      </c>
    </row>
    <row r="4" spans="1:16" x14ac:dyDescent="0.25">
      <c r="A4">
        <v>-1</v>
      </c>
      <c r="B4" t="s">
        <v>25</v>
      </c>
      <c r="C4" t="s">
        <v>26</v>
      </c>
      <c r="L4" t="s">
        <v>27</v>
      </c>
      <c r="M4" t="s">
        <v>27</v>
      </c>
      <c r="N4" t="s">
        <v>27</v>
      </c>
      <c r="O4" t="s">
        <v>28</v>
      </c>
      <c r="P4" t="s">
        <v>28</v>
      </c>
    </row>
    <row r="5" spans="1:16" x14ac:dyDescent="0.25">
      <c r="B5" t="s">
        <v>29</v>
      </c>
      <c r="C5" t="s">
        <v>30</v>
      </c>
      <c r="L5" t="s">
        <v>31</v>
      </c>
      <c r="M5" t="s">
        <v>31</v>
      </c>
      <c r="N5" t="s">
        <v>31</v>
      </c>
      <c r="O5" t="s">
        <v>32</v>
      </c>
      <c r="P5" t="s">
        <v>32</v>
      </c>
    </row>
    <row r="6" spans="1:16" x14ac:dyDescent="0.25">
      <c r="B6" t="s">
        <v>33</v>
      </c>
      <c r="C6" t="s">
        <v>34</v>
      </c>
      <c r="L6" t="s">
        <v>35</v>
      </c>
      <c r="M6" t="s">
        <v>35</v>
      </c>
      <c r="N6" t="s">
        <v>35</v>
      </c>
      <c r="O6" t="s">
        <v>36</v>
      </c>
      <c r="P6" t="s">
        <v>36</v>
      </c>
    </row>
    <row r="7" spans="1:16" x14ac:dyDescent="0.25">
      <c r="B7" t="s">
        <v>37</v>
      </c>
      <c r="C7" t="s">
        <v>38</v>
      </c>
      <c r="L7" t="s">
        <v>39</v>
      </c>
      <c r="M7" t="s">
        <v>39</v>
      </c>
      <c r="N7" t="s">
        <v>39</v>
      </c>
      <c r="O7" t="s">
        <v>40</v>
      </c>
      <c r="P7" t="s">
        <v>40</v>
      </c>
    </row>
    <row r="8" spans="1:16" x14ac:dyDescent="0.25">
      <c r="B8" t="s">
        <v>41</v>
      </c>
      <c r="C8" t="s">
        <v>42</v>
      </c>
      <c r="L8" t="s">
        <v>43</v>
      </c>
      <c r="M8" t="s">
        <v>43</v>
      </c>
      <c r="N8" t="s">
        <v>43</v>
      </c>
      <c r="O8" t="s">
        <v>44</v>
      </c>
      <c r="P8" t="s">
        <v>44</v>
      </c>
    </row>
    <row r="9" spans="1:16" x14ac:dyDescent="0.25">
      <c r="B9" t="s">
        <v>45</v>
      </c>
      <c r="C9" t="s">
        <v>46</v>
      </c>
      <c r="L9" t="s">
        <v>47</v>
      </c>
      <c r="M9" t="s">
        <v>47</v>
      </c>
      <c r="N9" t="s">
        <v>48</v>
      </c>
      <c r="O9" t="s">
        <v>49</v>
      </c>
      <c r="P9" t="s">
        <v>49</v>
      </c>
    </row>
    <row r="10" spans="1:16" x14ac:dyDescent="0.25">
      <c r="B10" t="s">
        <v>50</v>
      </c>
      <c r="C10" t="s">
        <v>51</v>
      </c>
      <c r="L10" t="s">
        <v>52</v>
      </c>
      <c r="M10" t="s">
        <v>52</v>
      </c>
      <c r="N10" t="s">
        <v>47</v>
      </c>
      <c r="O10" t="s">
        <v>53</v>
      </c>
      <c r="P10" t="s">
        <v>53</v>
      </c>
    </row>
    <row r="11" spans="1:16" x14ac:dyDescent="0.25">
      <c r="B11" t="s">
        <v>54</v>
      </c>
      <c r="C11" t="s">
        <v>55</v>
      </c>
      <c r="L11" t="s">
        <v>56</v>
      </c>
      <c r="M11" t="s">
        <v>56</v>
      </c>
      <c r="N11" t="s">
        <v>52</v>
      </c>
      <c r="O11" t="s">
        <v>57</v>
      </c>
      <c r="P11" t="s">
        <v>57</v>
      </c>
    </row>
    <row r="12" spans="1:16" x14ac:dyDescent="0.25">
      <c r="C12" t="s">
        <v>58</v>
      </c>
      <c r="L12" t="s">
        <v>59</v>
      </c>
      <c r="M12" t="s">
        <v>59</v>
      </c>
      <c r="N12" t="s">
        <v>56</v>
      </c>
      <c r="O12" t="s">
        <v>60</v>
      </c>
      <c r="P12" t="s">
        <v>60</v>
      </c>
    </row>
    <row r="13" spans="1:16" x14ac:dyDescent="0.25">
      <c r="C13" t="s">
        <v>61</v>
      </c>
      <c r="L13" t="s">
        <v>62</v>
      </c>
      <c r="M13" t="s">
        <v>62</v>
      </c>
      <c r="N13" t="s">
        <v>59</v>
      </c>
      <c r="O13" t="s">
        <v>63</v>
      </c>
      <c r="P13" t="s">
        <v>63</v>
      </c>
    </row>
    <row r="14" spans="1:16" x14ac:dyDescent="0.25">
      <c r="C14" t="s">
        <v>64</v>
      </c>
      <c r="L14" t="s">
        <v>65</v>
      </c>
      <c r="M14" t="s">
        <v>65</v>
      </c>
      <c r="N14" t="s">
        <v>62</v>
      </c>
      <c r="O14" t="s">
        <v>66</v>
      </c>
      <c r="P14" t="s">
        <v>66</v>
      </c>
    </row>
    <row r="15" spans="1:16" x14ac:dyDescent="0.25">
      <c r="C15" t="s">
        <v>67</v>
      </c>
      <c r="L15" t="s">
        <v>68</v>
      </c>
      <c r="M15" t="s">
        <v>68</v>
      </c>
      <c r="N15" t="s">
        <v>65</v>
      </c>
      <c r="O15" t="s">
        <v>69</v>
      </c>
      <c r="P15" t="s">
        <v>69</v>
      </c>
    </row>
    <row r="16" spans="1:16" x14ac:dyDescent="0.25">
      <c r="C16" t="s">
        <v>70</v>
      </c>
      <c r="L16" t="s">
        <v>71</v>
      </c>
      <c r="M16" t="s">
        <v>71</v>
      </c>
      <c r="N16" t="s">
        <v>68</v>
      </c>
      <c r="O16" t="s">
        <v>72</v>
      </c>
      <c r="P16" t="s">
        <v>72</v>
      </c>
    </row>
    <row r="17" spans="3:16" x14ac:dyDescent="0.25">
      <c r="C17" t="s">
        <v>73</v>
      </c>
      <c r="L17" t="s">
        <v>74</v>
      </c>
      <c r="M17" t="s">
        <v>74</v>
      </c>
      <c r="N17" t="s">
        <v>71</v>
      </c>
      <c r="O17" t="s">
        <v>75</v>
      </c>
      <c r="P17" t="s">
        <v>75</v>
      </c>
    </row>
    <row r="18" spans="3:16" x14ac:dyDescent="0.25">
      <c r="C18" t="s">
        <v>76</v>
      </c>
      <c r="L18" t="s">
        <v>77</v>
      </c>
      <c r="M18" t="s">
        <v>77</v>
      </c>
      <c r="N18" t="s">
        <v>74</v>
      </c>
      <c r="O18" t="s">
        <v>78</v>
      </c>
      <c r="P18" t="s">
        <v>78</v>
      </c>
    </row>
    <row r="19" spans="3:16" x14ac:dyDescent="0.25">
      <c r="L19" t="s">
        <v>79</v>
      </c>
      <c r="M19" t="s">
        <v>79</v>
      </c>
      <c r="N19" t="s">
        <v>77</v>
      </c>
      <c r="O19" t="s">
        <v>80</v>
      </c>
      <c r="P19" t="s">
        <v>80</v>
      </c>
    </row>
    <row r="20" spans="3:16" x14ac:dyDescent="0.25">
      <c r="L20" t="s">
        <v>81</v>
      </c>
      <c r="M20" t="s">
        <v>81</v>
      </c>
      <c r="N20" t="s">
        <v>82</v>
      </c>
      <c r="O20" t="s">
        <v>83</v>
      </c>
      <c r="P20" t="s">
        <v>83</v>
      </c>
    </row>
    <row r="21" spans="3:16" x14ac:dyDescent="0.25">
      <c r="L21" t="s">
        <v>84</v>
      </c>
      <c r="M21" t="s">
        <v>84</v>
      </c>
      <c r="N21" t="s">
        <v>79</v>
      </c>
      <c r="O21" t="s">
        <v>85</v>
      </c>
      <c r="P21" t="s">
        <v>85</v>
      </c>
    </row>
    <row r="22" spans="3:16" x14ac:dyDescent="0.25">
      <c r="L22" t="s">
        <v>86</v>
      </c>
      <c r="M22" t="s">
        <v>82</v>
      </c>
      <c r="N22" t="s">
        <v>81</v>
      </c>
      <c r="O22" t="s">
        <v>87</v>
      </c>
      <c r="P22" t="s">
        <v>88</v>
      </c>
    </row>
    <row r="23" spans="3:16" x14ac:dyDescent="0.25">
      <c r="L23" t="s">
        <v>82</v>
      </c>
      <c r="M23" t="s">
        <v>86</v>
      </c>
      <c r="N23" t="s">
        <v>84</v>
      </c>
      <c r="O23" t="s">
        <v>88</v>
      </c>
      <c r="P23" t="s">
        <v>89</v>
      </c>
    </row>
    <row r="24" spans="3:16" x14ac:dyDescent="0.25">
      <c r="L24" t="s">
        <v>48</v>
      </c>
      <c r="M24" t="s">
        <v>90</v>
      </c>
      <c r="N24" t="s">
        <v>91</v>
      </c>
      <c r="O24" t="s">
        <v>89</v>
      </c>
      <c r="P24" t="s">
        <v>92</v>
      </c>
    </row>
    <row r="25" spans="3:16" x14ac:dyDescent="0.25">
      <c r="L25" t="s">
        <v>93</v>
      </c>
      <c r="M25" t="s">
        <v>94</v>
      </c>
      <c r="N25" t="s">
        <v>95</v>
      </c>
      <c r="O25" t="s">
        <v>92</v>
      </c>
      <c r="P25" t="s">
        <v>96</v>
      </c>
    </row>
    <row r="26" spans="3:16" x14ac:dyDescent="0.25">
      <c r="M26" t="s">
        <v>48</v>
      </c>
      <c r="N26" t="s">
        <v>97</v>
      </c>
      <c r="O26" t="s">
        <v>96</v>
      </c>
      <c r="P26" t="s">
        <v>98</v>
      </c>
    </row>
    <row r="27" spans="3:16" x14ac:dyDescent="0.25">
      <c r="M27" t="s">
        <v>99</v>
      </c>
      <c r="N27" t="s">
        <v>86</v>
      </c>
      <c r="O27" t="s">
        <v>98</v>
      </c>
      <c r="P27" t="s">
        <v>100</v>
      </c>
    </row>
    <row r="28" spans="3:16" x14ac:dyDescent="0.25">
      <c r="N28" t="s">
        <v>101</v>
      </c>
      <c r="O28" t="s">
        <v>100</v>
      </c>
      <c r="P28" t="s">
        <v>102</v>
      </c>
    </row>
    <row r="29" spans="3:16" x14ac:dyDescent="0.25">
      <c r="N29" t="s">
        <v>103</v>
      </c>
      <c r="O29" t="s">
        <v>104</v>
      </c>
      <c r="P29" t="s">
        <v>105</v>
      </c>
    </row>
    <row r="30" spans="3:16" x14ac:dyDescent="0.25">
      <c r="N30" t="s">
        <v>106</v>
      </c>
      <c r="O30" t="s">
        <v>107</v>
      </c>
      <c r="P30" t="s">
        <v>108</v>
      </c>
    </row>
    <row r="31" spans="3:16" x14ac:dyDescent="0.25">
      <c r="N31" t="s">
        <v>109</v>
      </c>
      <c r="O31" t="s">
        <v>110</v>
      </c>
      <c r="P31" t="s">
        <v>111</v>
      </c>
    </row>
    <row r="32" spans="3:16" x14ac:dyDescent="0.25">
      <c r="N32" t="s">
        <v>107</v>
      </c>
      <c r="O32" t="s">
        <v>112</v>
      </c>
      <c r="P32" t="s">
        <v>113</v>
      </c>
    </row>
    <row r="33" spans="14:16" x14ac:dyDescent="0.25">
      <c r="N33" t="s">
        <v>114</v>
      </c>
      <c r="O33" t="s">
        <v>102</v>
      </c>
      <c r="P33" t="s">
        <v>115</v>
      </c>
    </row>
    <row r="34" spans="14:16" x14ac:dyDescent="0.25">
      <c r="N34" t="s">
        <v>116</v>
      </c>
      <c r="O34" t="s">
        <v>116</v>
      </c>
      <c r="P34" t="s">
        <v>117</v>
      </c>
    </row>
    <row r="35" spans="14:16" x14ac:dyDescent="0.25">
      <c r="N35" t="s">
        <v>118</v>
      </c>
      <c r="O35" t="s">
        <v>119</v>
      </c>
      <c r="P35" t="s">
        <v>120</v>
      </c>
    </row>
    <row r="36" spans="14:16" x14ac:dyDescent="0.25">
      <c r="N36" t="s">
        <v>121</v>
      </c>
      <c r="O36" t="s">
        <v>122</v>
      </c>
      <c r="P36" t="s">
        <v>123</v>
      </c>
    </row>
    <row r="37" spans="14:16" x14ac:dyDescent="0.25">
      <c r="N37" t="s">
        <v>124</v>
      </c>
      <c r="O37" t="s">
        <v>125</v>
      </c>
      <c r="P37" t="s">
        <v>126</v>
      </c>
    </row>
    <row r="38" spans="14:16" x14ac:dyDescent="0.25">
      <c r="N38" t="s">
        <v>110</v>
      </c>
      <c r="O38" t="s">
        <v>127</v>
      </c>
      <c r="P38" t="s">
        <v>128</v>
      </c>
    </row>
    <row r="39" spans="14:16" x14ac:dyDescent="0.25">
      <c r="N39" t="s">
        <v>127</v>
      </c>
      <c r="O39" t="s">
        <v>129</v>
      </c>
      <c r="P39" t="s">
        <v>130</v>
      </c>
    </row>
    <row r="40" spans="14:16" x14ac:dyDescent="0.25">
      <c r="N40" t="s">
        <v>131</v>
      </c>
      <c r="O40" t="s">
        <v>132</v>
      </c>
      <c r="P40" t="s">
        <v>133</v>
      </c>
    </row>
    <row r="41" spans="14:16" x14ac:dyDescent="0.25">
      <c r="O41" t="s">
        <v>134</v>
      </c>
      <c r="P41" t="s">
        <v>135</v>
      </c>
    </row>
    <row r="42" spans="14:16" x14ac:dyDescent="0.25">
      <c r="O42" t="s">
        <v>136</v>
      </c>
      <c r="P42" t="s">
        <v>137</v>
      </c>
    </row>
    <row r="43" spans="14:16" x14ac:dyDescent="0.25">
      <c r="O43" t="s">
        <v>138</v>
      </c>
      <c r="P43" t="s">
        <v>139</v>
      </c>
    </row>
    <row r="44" spans="14:16" x14ac:dyDescent="0.25">
      <c r="O44" t="s">
        <v>140</v>
      </c>
      <c r="P44" t="s">
        <v>141</v>
      </c>
    </row>
    <row r="45" spans="14:16" x14ac:dyDescent="0.25">
      <c r="O45" t="s">
        <v>142</v>
      </c>
      <c r="P45" t="s">
        <v>143</v>
      </c>
    </row>
    <row r="46" spans="14:16" x14ac:dyDescent="0.25">
      <c r="O46" t="s">
        <v>144</v>
      </c>
      <c r="P46" t="s">
        <v>145</v>
      </c>
    </row>
    <row r="47" spans="14:16" x14ac:dyDescent="0.25">
      <c r="O47" t="s">
        <v>146</v>
      </c>
      <c r="P47" t="s">
        <v>147</v>
      </c>
    </row>
    <row r="48" spans="14:16" x14ac:dyDescent="0.25">
      <c r="O48" t="s">
        <v>148</v>
      </c>
      <c r="P48" t="s">
        <v>149</v>
      </c>
    </row>
    <row r="49" spans="15:16" x14ac:dyDescent="0.25">
      <c r="O49" t="s">
        <v>150</v>
      </c>
      <c r="P49" t="s">
        <v>151</v>
      </c>
    </row>
    <row r="50" spans="15:16" x14ac:dyDescent="0.25">
      <c r="O50" t="s">
        <v>152</v>
      </c>
    </row>
    <row r="51" spans="15:16" x14ac:dyDescent="0.25">
      <c r="O51" t="s">
        <v>153</v>
      </c>
    </row>
    <row r="52" spans="15:16" x14ac:dyDescent="0.25">
      <c r="O52" t="s">
        <v>154</v>
      </c>
    </row>
    <row r="53" spans="15:16" x14ac:dyDescent="0.25">
      <c r="O53" t="s">
        <v>155</v>
      </c>
    </row>
    <row r="54" spans="15:16" x14ac:dyDescent="0.25">
      <c r="O54" t="s">
        <v>156</v>
      </c>
    </row>
    <row r="55" spans="15:16" x14ac:dyDescent="0.25">
      <c r="O55" t="s">
        <v>157</v>
      </c>
    </row>
    <row r="56" spans="15:16" x14ac:dyDescent="0.25">
      <c r="O56" t="s">
        <v>158</v>
      </c>
    </row>
    <row r="57" spans="15:16" x14ac:dyDescent="0.25">
      <c r="O57" t="s">
        <v>131</v>
      </c>
    </row>
  </sheetData>
  <sortState xmlns:xlrd2="http://schemas.microsoft.com/office/spreadsheetml/2017/richdata2" ref="C4:C18">
    <sortCondition descending="1" ref="C4:C18"/>
  </sortSt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D5E9-2D09-4A00-A86E-21E4AB5B04DF}">
  <sheetPr>
    <tabColor rgb="FFFC3F04"/>
  </sheetPr>
  <dimension ref="A1:F514"/>
  <sheetViews>
    <sheetView workbookViewId="0">
      <pane ySplit="1" topLeftCell="A2" activePane="bottomLeft" state="frozen"/>
      <selection pane="bottomLeft" activeCell="F2" sqref="F2:F6"/>
    </sheetView>
  </sheetViews>
  <sheetFormatPr defaultRowHeight="15" x14ac:dyDescent="0.25"/>
  <cols>
    <col min="1" max="1" width="10.5703125" bestFit="1" customWidth="1"/>
    <col min="2" max="2" width="81.140625" bestFit="1" customWidth="1"/>
    <col min="3" max="3" width="5.7109375" bestFit="1" customWidth="1"/>
    <col min="6" max="6" width="15.5703125" customWidth="1"/>
  </cols>
  <sheetData>
    <row r="1" spans="1:6" x14ac:dyDescent="0.25">
      <c r="A1" t="s">
        <v>159</v>
      </c>
      <c r="B1" t="s">
        <v>160</v>
      </c>
      <c r="C1" t="s">
        <v>161</v>
      </c>
      <c r="F1" t="s">
        <v>162</v>
      </c>
    </row>
    <row r="2" spans="1:6" x14ac:dyDescent="0.25">
      <c r="A2" t="s">
        <v>163</v>
      </c>
      <c r="B2" t="s">
        <v>164</v>
      </c>
      <c r="C2">
        <v>60</v>
      </c>
    </row>
    <row r="3" spans="1:6" x14ac:dyDescent="0.25">
      <c r="A3" t="s">
        <v>165</v>
      </c>
      <c r="B3" t="s">
        <v>166</v>
      </c>
      <c r="C3">
        <v>60</v>
      </c>
    </row>
    <row r="4" spans="1:6" x14ac:dyDescent="0.25">
      <c r="A4" t="s">
        <v>131</v>
      </c>
      <c r="B4" t="s">
        <v>167</v>
      </c>
      <c r="C4">
        <v>120</v>
      </c>
    </row>
    <row r="5" spans="1:6" x14ac:dyDescent="0.25">
      <c r="A5" t="s">
        <v>168</v>
      </c>
      <c r="B5" t="s">
        <v>169</v>
      </c>
      <c r="C5">
        <v>60</v>
      </c>
    </row>
    <row r="6" spans="1:6" x14ac:dyDescent="0.25">
      <c r="A6" t="s">
        <v>170</v>
      </c>
      <c r="B6" t="s">
        <v>171</v>
      </c>
      <c r="C6">
        <v>60</v>
      </c>
    </row>
    <row r="7" spans="1:6" x14ac:dyDescent="0.25">
      <c r="A7" t="s">
        <v>104</v>
      </c>
      <c r="B7" t="s">
        <v>172</v>
      </c>
      <c r="C7">
        <v>60</v>
      </c>
    </row>
    <row r="8" spans="1:6" x14ac:dyDescent="0.25">
      <c r="A8" t="s">
        <v>155</v>
      </c>
      <c r="B8" t="s">
        <v>173</v>
      </c>
      <c r="C8">
        <v>60</v>
      </c>
    </row>
    <row r="9" spans="1:6" x14ac:dyDescent="0.25">
      <c r="A9" t="s">
        <v>174</v>
      </c>
      <c r="B9" t="s">
        <v>175</v>
      </c>
      <c r="C9">
        <v>60</v>
      </c>
    </row>
    <row r="10" spans="1:6" x14ac:dyDescent="0.25">
      <c r="A10" t="s">
        <v>176</v>
      </c>
      <c r="B10" t="s">
        <v>177</v>
      </c>
      <c r="C10">
        <v>30</v>
      </c>
    </row>
    <row r="11" spans="1:6" x14ac:dyDescent="0.25">
      <c r="A11" t="s">
        <v>95</v>
      </c>
      <c r="B11" t="s">
        <v>178</v>
      </c>
      <c r="C11">
        <v>60</v>
      </c>
    </row>
    <row r="12" spans="1:6" x14ac:dyDescent="0.25">
      <c r="A12" t="s">
        <v>118</v>
      </c>
      <c r="B12" t="s">
        <v>179</v>
      </c>
      <c r="C12">
        <v>90</v>
      </c>
    </row>
    <row r="13" spans="1:6" x14ac:dyDescent="0.25">
      <c r="A13" t="s">
        <v>121</v>
      </c>
      <c r="B13" t="s">
        <v>180</v>
      </c>
      <c r="C13">
        <v>60</v>
      </c>
    </row>
    <row r="14" spans="1:6" x14ac:dyDescent="0.25">
      <c r="A14" t="s">
        <v>181</v>
      </c>
      <c r="B14" t="s">
        <v>182</v>
      </c>
      <c r="C14">
        <v>45</v>
      </c>
    </row>
    <row r="15" spans="1:6" x14ac:dyDescent="0.25">
      <c r="A15" t="s">
        <v>156</v>
      </c>
      <c r="B15" t="s">
        <v>183</v>
      </c>
      <c r="C15">
        <v>60</v>
      </c>
    </row>
    <row r="16" spans="1:6" x14ac:dyDescent="0.25">
      <c r="A16" t="s">
        <v>124</v>
      </c>
      <c r="B16" t="s">
        <v>184</v>
      </c>
      <c r="C16">
        <v>60</v>
      </c>
    </row>
    <row r="17" spans="1:3" x14ac:dyDescent="0.25">
      <c r="A17" t="s">
        <v>185</v>
      </c>
      <c r="B17" t="s">
        <v>186</v>
      </c>
      <c r="C17">
        <v>60</v>
      </c>
    </row>
    <row r="18" spans="1:3" x14ac:dyDescent="0.25">
      <c r="A18" t="s">
        <v>107</v>
      </c>
      <c r="B18" t="s">
        <v>187</v>
      </c>
      <c r="C18">
        <v>60</v>
      </c>
    </row>
    <row r="19" spans="1:3" x14ac:dyDescent="0.25">
      <c r="A19" t="s">
        <v>188</v>
      </c>
      <c r="B19" t="s">
        <v>189</v>
      </c>
      <c r="C19">
        <v>60</v>
      </c>
    </row>
    <row r="20" spans="1:3" x14ac:dyDescent="0.25">
      <c r="A20" t="s">
        <v>190</v>
      </c>
      <c r="B20" t="s">
        <v>172</v>
      </c>
      <c r="C20">
        <v>60</v>
      </c>
    </row>
    <row r="21" spans="1:3" x14ac:dyDescent="0.25">
      <c r="A21" t="s">
        <v>110</v>
      </c>
      <c r="B21" t="s">
        <v>191</v>
      </c>
      <c r="C21">
        <v>60</v>
      </c>
    </row>
    <row r="22" spans="1:3" x14ac:dyDescent="0.25">
      <c r="A22" t="s">
        <v>112</v>
      </c>
      <c r="B22" t="s">
        <v>192</v>
      </c>
      <c r="C22">
        <v>60</v>
      </c>
    </row>
    <row r="23" spans="1:3" x14ac:dyDescent="0.25">
      <c r="A23" t="s">
        <v>119</v>
      </c>
      <c r="B23" t="s">
        <v>193</v>
      </c>
      <c r="C23">
        <v>60</v>
      </c>
    </row>
    <row r="24" spans="1:3" x14ac:dyDescent="0.25">
      <c r="A24" t="s">
        <v>194</v>
      </c>
      <c r="B24" t="s">
        <v>195</v>
      </c>
      <c r="C24">
        <v>60</v>
      </c>
    </row>
    <row r="25" spans="1:3" x14ac:dyDescent="0.25">
      <c r="A25" t="s">
        <v>122</v>
      </c>
      <c r="B25" t="s">
        <v>196</v>
      </c>
      <c r="C25">
        <v>60</v>
      </c>
    </row>
    <row r="26" spans="1:3" x14ac:dyDescent="0.25">
      <c r="A26" t="s">
        <v>125</v>
      </c>
      <c r="B26" t="s">
        <v>197</v>
      </c>
      <c r="C26">
        <v>60</v>
      </c>
    </row>
    <row r="27" spans="1:3" x14ac:dyDescent="0.25">
      <c r="A27" t="s">
        <v>198</v>
      </c>
      <c r="B27" t="s">
        <v>199</v>
      </c>
      <c r="C27">
        <v>60</v>
      </c>
    </row>
    <row r="28" spans="1:3" x14ac:dyDescent="0.25">
      <c r="A28" t="s">
        <v>127</v>
      </c>
      <c r="B28" t="s">
        <v>200</v>
      </c>
      <c r="C28">
        <v>60</v>
      </c>
    </row>
    <row r="29" spans="1:3" x14ac:dyDescent="0.25">
      <c r="A29" t="s">
        <v>129</v>
      </c>
      <c r="B29" t="s">
        <v>201</v>
      </c>
      <c r="C29">
        <v>60</v>
      </c>
    </row>
    <row r="30" spans="1:3" x14ac:dyDescent="0.25">
      <c r="A30" t="s">
        <v>136</v>
      </c>
      <c r="B30" t="s">
        <v>202</v>
      </c>
      <c r="C30">
        <v>60</v>
      </c>
    </row>
    <row r="31" spans="1:3" x14ac:dyDescent="0.25">
      <c r="A31" t="s">
        <v>138</v>
      </c>
      <c r="B31" t="s">
        <v>203</v>
      </c>
      <c r="C31">
        <v>60</v>
      </c>
    </row>
    <row r="32" spans="1:3" x14ac:dyDescent="0.25">
      <c r="A32" t="s">
        <v>142</v>
      </c>
      <c r="B32" t="s">
        <v>204</v>
      </c>
      <c r="C32">
        <v>60</v>
      </c>
    </row>
    <row r="33" spans="1:3" x14ac:dyDescent="0.25">
      <c r="A33" t="s">
        <v>157</v>
      </c>
      <c r="B33" t="s">
        <v>205</v>
      </c>
      <c r="C33">
        <v>60</v>
      </c>
    </row>
    <row r="34" spans="1:3" x14ac:dyDescent="0.25">
      <c r="A34" t="s">
        <v>148</v>
      </c>
      <c r="B34" t="s">
        <v>206</v>
      </c>
      <c r="C34">
        <v>60</v>
      </c>
    </row>
    <row r="35" spans="1:3" x14ac:dyDescent="0.25">
      <c r="A35" t="s">
        <v>150</v>
      </c>
      <c r="B35" t="s">
        <v>207</v>
      </c>
      <c r="C35">
        <v>60</v>
      </c>
    </row>
    <row r="36" spans="1:3" x14ac:dyDescent="0.25">
      <c r="A36" t="s">
        <v>152</v>
      </c>
      <c r="B36" t="s">
        <v>208</v>
      </c>
      <c r="C36">
        <v>60</v>
      </c>
    </row>
    <row r="37" spans="1:3" x14ac:dyDescent="0.25">
      <c r="A37" t="s">
        <v>209</v>
      </c>
      <c r="B37" t="s">
        <v>210</v>
      </c>
      <c r="C37">
        <v>60</v>
      </c>
    </row>
    <row r="38" spans="1:3" x14ac:dyDescent="0.25">
      <c r="A38" t="s">
        <v>211</v>
      </c>
      <c r="B38" t="s">
        <v>212</v>
      </c>
      <c r="C38">
        <v>60</v>
      </c>
    </row>
    <row r="39" spans="1:3" x14ac:dyDescent="0.25">
      <c r="A39" t="s">
        <v>213</v>
      </c>
      <c r="B39" t="s">
        <v>214</v>
      </c>
      <c r="C39">
        <v>60</v>
      </c>
    </row>
    <row r="40" spans="1:3" x14ac:dyDescent="0.25">
      <c r="A40" t="s">
        <v>215</v>
      </c>
      <c r="B40" t="s">
        <v>214</v>
      </c>
      <c r="C40">
        <v>60</v>
      </c>
    </row>
    <row r="41" spans="1:3" x14ac:dyDescent="0.25">
      <c r="A41" t="s">
        <v>216</v>
      </c>
      <c r="B41" t="s">
        <v>217</v>
      </c>
      <c r="C41">
        <v>60</v>
      </c>
    </row>
    <row r="42" spans="1:3" x14ac:dyDescent="0.25">
      <c r="A42" t="s">
        <v>218</v>
      </c>
      <c r="B42" t="s">
        <v>219</v>
      </c>
      <c r="C42">
        <v>90</v>
      </c>
    </row>
    <row r="43" spans="1:3" x14ac:dyDescent="0.25">
      <c r="A43" t="s">
        <v>220</v>
      </c>
      <c r="B43" t="s">
        <v>221</v>
      </c>
      <c r="C43">
        <v>60</v>
      </c>
    </row>
    <row r="44" spans="1:3" x14ac:dyDescent="0.25">
      <c r="A44" t="s">
        <v>222</v>
      </c>
      <c r="B44" t="s">
        <v>223</v>
      </c>
      <c r="C44">
        <v>60</v>
      </c>
    </row>
    <row r="45" spans="1:3" x14ac:dyDescent="0.25">
      <c r="A45" t="s">
        <v>224</v>
      </c>
      <c r="B45" t="s">
        <v>225</v>
      </c>
      <c r="C45">
        <v>60</v>
      </c>
    </row>
    <row r="46" spans="1:3" x14ac:dyDescent="0.25">
      <c r="A46" t="s">
        <v>226</v>
      </c>
      <c r="B46" t="s">
        <v>227</v>
      </c>
      <c r="C46">
        <v>60</v>
      </c>
    </row>
    <row r="47" spans="1:3" x14ac:dyDescent="0.25">
      <c r="A47" t="s">
        <v>228</v>
      </c>
      <c r="B47" t="s">
        <v>229</v>
      </c>
      <c r="C47">
        <v>90</v>
      </c>
    </row>
    <row r="48" spans="1:3" x14ac:dyDescent="0.25">
      <c r="A48" t="s">
        <v>230</v>
      </c>
      <c r="B48" t="s">
        <v>231</v>
      </c>
      <c r="C48">
        <v>90</v>
      </c>
    </row>
    <row r="49" spans="1:3" x14ac:dyDescent="0.25">
      <c r="A49" t="s">
        <v>232</v>
      </c>
      <c r="B49" t="s">
        <v>233</v>
      </c>
      <c r="C49">
        <v>90</v>
      </c>
    </row>
    <row r="50" spans="1:3" x14ac:dyDescent="0.25">
      <c r="A50" t="s">
        <v>234</v>
      </c>
      <c r="B50" t="s">
        <v>235</v>
      </c>
      <c r="C50">
        <v>90</v>
      </c>
    </row>
    <row r="51" spans="1:3" x14ac:dyDescent="0.25">
      <c r="A51" t="s">
        <v>236</v>
      </c>
      <c r="B51" t="s">
        <v>237</v>
      </c>
      <c r="C51">
        <v>60</v>
      </c>
    </row>
    <row r="52" spans="1:3" x14ac:dyDescent="0.25">
      <c r="A52" t="s">
        <v>238</v>
      </c>
      <c r="B52" t="s">
        <v>239</v>
      </c>
      <c r="C52">
        <v>60</v>
      </c>
    </row>
    <row r="53" spans="1:3" x14ac:dyDescent="0.25">
      <c r="A53" t="s">
        <v>240</v>
      </c>
      <c r="B53" t="s">
        <v>241</v>
      </c>
      <c r="C53">
        <v>75</v>
      </c>
    </row>
    <row r="54" spans="1:3" x14ac:dyDescent="0.25">
      <c r="A54" t="s">
        <v>242</v>
      </c>
      <c r="B54" t="s">
        <v>243</v>
      </c>
      <c r="C54">
        <v>55</v>
      </c>
    </row>
    <row r="55" spans="1:3" x14ac:dyDescent="0.25">
      <c r="A55" t="s">
        <v>244</v>
      </c>
      <c r="B55" t="s">
        <v>245</v>
      </c>
      <c r="C55">
        <v>20</v>
      </c>
    </row>
    <row r="56" spans="1:3" x14ac:dyDescent="0.25">
      <c r="A56" t="s">
        <v>246</v>
      </c>
      <c r="B56" t="s">
        <v>247</v>
      </c>
      <c r="C56">
        <v>90</v>
      </c>
    </row>
    <row r="57" spans="1:3" x14ac:dyDescent="0.25">
      <c r="A57" t="s">
        <v>248</v>
      </c>
      <c r="B57" t="s">
        <v>249</v>
      </c>
      <c r="C57">
        <v>60</v>
      </c>
    </row>
    <row r="58" spans="1:3" x14ac:dyDescent="0.25">
      <c r="A58" t="s">
        <v>250</v>
      </c>
      <c r="B58" t="s">
        <v>221</v>
      </c>
      <c r="C58">
        <v>60</v>
      </c>
    </row>
    <row r="59" spans="1:3" x14ac:dyDescent="0.25">
      <c r="A59" t="s">
        <v>251</v>
      </c>
      <c r="B59" t="s">
        <v>252</v>
      </c>
      <c r="C59">
        <v>60</v>
      </c>
    </row>
    <row r="60" spans="1:3" x14ac:dyDescent="0.25">
      <c r="A60" t="s">
        <v>253</v>
      </c>
      <c r="B60" t="s">
        <v>254</v>
      </c>
      <c r="C60">
        <v>60</v>
      </c>
    </row>
    <row r="61" spans="1:3" x14ac:dyDescent="0.25">
      <c r="A61" t="s">
        <v>255</v>
      </c>
      <c r="B61" t="s">
        <v>256</v>
      </c>
      <c r="C61">
        <v>60</v>
      </c>
    </row>
    <row r="62" spans="1:3" x14ac:dyDescent="0.25">
      <c r="A62" t="s">
        <v>257</v>
      </c>
      <c r="B62" t="s">
        <v>258</v>
      </c>
      <c r="C62">
        <v>60</v>
      </c>
    </row>
    <row r="63" spans="1:3" x14ac:dyDescent="0.25">
      <c r="A63" t="s">
        <v>259</v>
      </c>
      <c r="B63" t="s">
        <v>260</v>
      </c>
      <c r="C63">
        <v>60</v>
      </c>
    </row>
    <row r="64" spans="1:3" x14ac:dyDescent="0.25">
      <c r="A64" t="s">
        <v>261</v>
      </c>
      <c r="B64" t="s">
        <v>233</v>
      </c>
      <c r="C64">
        <v>75</v>
      </c>
    </row>
    <row r="65" spans="1:3" x14ac:dyDescent="0.25">
      <c r="A65" t="s">
        <v>262</v>
      </c>
      <c r="B65" t="s">
        <v>263</v>
      </c>
      <c r="C65">
        <v>60</v>
      </c>
    </row>
    <row r="66" spans="1:3" x14ac:dyDescent="0.25">
      <c r="A66" t="s">
        <v>264</v>
      </c>
      <c r="B66" t="s">
        <v>265</v>
      </c>
      <c r="C66">
        <v>60</v>
      </c>
    </row>
    <row r="67" spans="1:3" x14ac:dyDescent="0.25">
      <c r="A67" t="s">
        <v>266</v>
      </c>
      <c r="B67" t="s">
        <v>267</v>
      </c>
      <c r="C67">
        <v>60</v>
      </c>
    </row>
    <row r="68" spans="1:3" x14ac:dyDescent="0.25">
      <c r="A68" t="s">
        <v>268</v>
      </c>
      <c r="B68" t="s">
        <v>269</v>
      </c>
      <c r="C68">
        <v>45</v>
      </c>
    </row>
    <row r="69" spans="1:3" x14ac:dyDescent="0.25">
      <c r="A69" t="s">
        <v>270</v>
      </c>
      <c r="B69" t="s">
        <v>271</v>
      </c>
      <c r="C69">
        <v>45</v>
      </c>
    </row>
    <row r="70" spans="1:3" x14ac:dyDescent="0.25">
      <c r="A70" t="s">
        <v>272</v>
      </c>
      <c r="B70" t="s">
        <v>273</v>
      </c>
      <c r="C70">
        <v>60</v>
      </c>
    </row>
    <row r="71" spans="1:3" x14ac:dyDescent="0.25">
      <c r="A71" t="s">
        <v>274</v>
      </c>
      <c r="B71" t="s">
        <v>275</v>
      </c>
      <c r="C71">
        <v>60</v>
      </c>
    </row>
    <row r="72" spans="1:3" x14ac:dyDescent="0.25">
      <c r="A72" t="s">
        <v>276</v>
      </c>
      <c r="B72" t="s">
        <v>277</v>
      </c>
      <c r="C72">
        <v>60</v>
      </c>
    </row>
    <row r="73" spans="1:3" x14ac:dyDescent="0.25">
      <c r="A73" t="s">
        <v>278</v>
      </c>
      <c r="B73" t="s">
        <v>279</v>
      </c>
      <c r="C73">
        <v>60</v>
      </c>
    </row>
    <row r="74" spans="1:3" x14ac:dyDescent="0.25">
      <c r="A74" t="s">
        <v>280</v>
      </c>
      <c r="B74" t="s">
        <v>281</v>
      </c>
      <c r="C74">
        <v>90</v>
      </c>
    </row>
    <row r="75" spans="1:3" x14ac:dyDescent="0.25">
      <c r="A75" t="s">
        <v>282</v>
      </c>
      <c r="B75" t="s">
        <v>283</v>
      </c>
      <c r="C75">
        <v>60</v>
      </c>
    </row>
    <row r="76" spans="1:3" x14ac:dyDescent="0.25">
      <c r="A76" t="s">
        <v>284</v>
      </c>
      <c r="B76" t="s">
        <v>285</v>
      </c>
      <c r="C76">
        <v>30</v>
      </c>
    </row>
    <row r="77" spans="1:3" x14ac:dyDescent="0.25">
      <c r="A77" t="s">
        <v>286</v>
      </c>
      <c r="B77" t="s">
        <v>287</v>
      </c>
      <c r="C77">
        <v>60</v>
      </c>
    </row>
    <row r="78" spans="1:3" x14ac:dyDescent="0.25">
      <c r="A78" t="s">
        <v>288</v>
      </c>
      <c r="B78" t="s">
        <v>289</v>
      </c>
      <c r="C78">
        <v>45</v>
      </c>
    </row>
    <row r="79" spans="1:3" x14ac:dyDescent="0.25">
      <c r="A79" t="s">
        <v>290</v>
      </c>
      <c r="B79" t="s">
        <v>291</v>
      </c>
      <c r="C79">
        <v>45</v>
      </c>
    </row>
    <row r="80" spans="1:3" x14ac:dyDescent="0.25">
      <c r="A80" t="s">
        <v>292</v>
      </c>
      <c r="B80" t="s">
        <v>293</v>
      </c>
      <c r="C80">
        <v>60</v>
      </c>
    </row>
    <row r="81" spans="1:3" x14ac:dyDescent="0.25">
      <c r="A81" t="s">
        <v>294</v>
      </c>
      <c r="B81" t="s">
        <v>295</v>
      </c>
      <c r="C81">
        <v>60</v>
      </c>
    </row>
    <row r="82" spans="1:3" x14ac:dyDescent="0.25">
      <c r="A82" t="s">
        <v>296</v>
      </c>
      <c r="B82" t="s">
        <v>297</v>
      </c>
      <c r="C82">
        <v>60</v>
      </c>
    </row>
    <row r="83" spans="1:3" x14ac:dyDescent="0.25">
      <c r="A83" t="s">
        <v>298</v>
      </c>
      <c r="B83" t="s">
        <v>269</v>
      </c>
      <c r="C83">
        <v>60</v>
      </c>
    </row>
    <row r="84" spans="1:3" x14ac:dyDescent="0.25">
      <c r="A84" t="s">
        <v>299</v>
      </c>
      <c r="B84" t="s">
        <v>273</v>
      </c>
      <c r="C84">
        <v>60</v>
      </c>
    </row>
    <row r="85" spans="1:3" x14ac:dyDescent="0.25">
      <c r="A85" t="s">
        <v>300</v>
      </c>
      <c r="B85" t="s">
        <v>301</v>
      </c>
      <c r="C85">
        <v>60</v>
      </c>
    </row>
    <row r="86" spans="1:3" x14ac:dyDescent="0.25">
      <c r="A86" t="s">
        <v>302</v>
      </c>
      <c r="B86" t="s">
        <v>303</v>
      </c>
      <c r="C86">
        <v>60</v>
      </c>
    </row>
    <row r="87" spans="1:3" x14ac:dyDescent="0.25">
      <c r="A87" t="s">
        <v>304</v>
      </c>
      <c r="B87" t="s">
        <v>305</v>
      </c>
      <c r="C87">
        <v>90</v>
      </c>
    </row>
    <row r="88" spans="1:3" x14ac:dyDescent="0.25">
      <c r="A88" t="s">
        <v>306</v>
      </c>
      <c r="B88" t="s">
        <v>297</v>
      </c>
      <c r="C88">
        <v>90</v>
      </c>
    </row>
    <row r="89" spans="1:3" x14ac:dyDescent="0.25">
      <c r="A89" t="s">
        <v>307</v>
      </c>
      <c r="B89" t="s">
        <v>308</v>
      </c>
      <c r="C89">
        <v>60</v>
      </c>
    </row>
    <row r="90" spans="1:3" x14ac:dyDescent="0.25">
      <c r="A90" t="s">
        <v>309</v>
      </c>
      <c r="B90" t="s">
        <v>310</v>
      </c>
      <c r="C90">
        <v>60</v>
      </c>
    </row>
    <row r="91" spans="1:3" x14ac:dyDescent="0.25">
      <c r="A91" t="s">
        <v>311</v>
      </c>
      <c r="B91" t="s">
        <v>312</v>
      </c>
      <c r="C91">
        <v>30</v>
      </c>
    </row>
    <row r="92" spans="1:3" x14ac:dyDescent="0.25">
      <c r="A92" t="s">
        <v>313</v>
      </c>
      <c r="B92" t="s">
        <v>314</v>
      </c>
      <c r="C92">
        <v>60</v>
      </c>
    </row>
    <row r="93" spans="1:3" x14ac:dyDescent="0.25">
      <c r="A93" t="s">
        <v>315</v>
      </c>
      <c r="B93" t="s">
        <v>316</v>
      </c>
      <c r="C93">
        <v>60</v>
      </c>
    </row>
    <row r="94" spans="1:3" x14ac:dyDescent="0.25">
      <c r="A94" t="s">
        <v>317</v>
      </c>
      <c r="B94" t="s">
        <v>318</v>
      </c>
      <c r="C94">
        <v>60</v>
      </c>
    </row>
    <row r="95" spans="1:3" x14ac:dyDescent="0.25">
      <c r="A95" t="s">
        <v>319</v>
      </c>
      <c r="B95" t="s">
        <v>303</v>
      </c>
      <c r="C95">
        <v>60</v>
      </c>
    </row>
    <row r="96" spans="1:3" x14ac:dyDescent="0.25">
      <c r="A96" t="s">
        <v>320</v>
      </c>
      <c r="B96" t="s">
        <v>321</v>
      </c>
      <c r="C96">
        <v>60</v>
      </c>
    </row>
    <row r="97" spans="1:3" x14ac:dyDescent="0.25">
      <c r="A97" t="s">
        <v>322</v>
      </c>
      <c r="B97" t="s">
        <v>323</v>
      </c>
      <c r="C97">
        <v>60</v>
      </c>
    </row>
    <row r="98" spans="1:3" x14ac:dyDescent="0.25">
      <c r="A98" t="s">
        <v>324</v>
      </c>
      <c r="B98" t="s">
        <v>325</v>
      </c>
      <c r="C98">
        <v>30</v>
      </c>
    </row>
    <row r="99" spans="1:3" x14ac:dyDescent="0.25">
      <c r="A99" t="s">
        <v>326</v>
      </c>
      <c r="B99" t="s">
        <v>247</v>
      </c>
      <c r="C99">
        <v>60</v>
      </c>
    </row>
    <row r="100" spans="1:3" x14ac:dyDescent="0.25">
      <c r="A100" t="s">
        <v>327</v>
      </c>
      <c r="B100" t="s">
        <v>328</v>
      </c>
      <c r="C100">
        <v>30</v>
      </c>
    </row>
    <row r="101" spans="1:3" x14ac:dyDescent="0.25">
      <c r="A101" t="s">
        <v>329</v>
      </c>
      <c r="B101" t="s">
        <v>330</v>
      </c>
      <c r="C101">
        <v>60</v>
      </c>
    </row>
    <row r="102" spans="1:3" x14ac:dyDescent="0.25">
      <c r="A102" t="s">
        <v>331</v>
      </c>
      <c r="B102" t="s">
        <v>332</v>
      </c>
      <c r="C102">
        <v>60</v>
      </c>
    </row>
    <row r="103" spans="1:3" x14ac:dyDescent="0.25">
      <c r="A103" t="s">
        <v>333</v>
      </c>
      <c r="B103" t="s">
        <v>241</v>
      </c>
      <c r="C103">
        <v>60</v>
      </c>
    </row>
    <row r="104" spans="1:3" x14ac:dyDescent="0.25">
      <c r="A104" t="s">
        <v>334</v>
      </c>
      <c r="B104" t="s">
        <v>335</v>
      </c>
      <c r="C104">
        <v>60</v>
      </c>
    </row>
    <row r="105" spans="1:3" x14ac:dyDescent="0.25">
      <c r="A105" t="s">
        <v>336</v>
      </c>
      <c r="B105" t="s">
        <v>337</v>
      </c>
      <c r="C105">
        <v>30</v>
      </c>
    </row>
    <row r="106" spans="1:3" x14ac:dyDescent="0.25">
      <c r="A106" t="s">
        <v>338</v>
      </c>
      <c r="B106" t="s">
        <v>339</v>
      </c>
      <c r="C106">
        <v>60</v>
      </c>
    </row>
    <row r="107" spans="1:3" x14ac:dyDescent="0.25">
      <c r="A107" t="s">
        <v>340</v>
      </c>
      <c r="B107" t="s">
        <v>269</v>
      </c>
      <c r="C107">
        <v>60</v>
      </c>
    </row>
    <row r="108" spans="1:3" x14ac:dyDescent="0.25">
      <c r="A108" t="s">
        <v>341</v>
      </c>
      <c r="B108" t="s">
        <v>342</v>
      </c>
      <c r="C108">
        <v>60</v>
      </c>
    </row>
    <row r="109" spans="1:3" x14ac:dyDescent="0.25">
      <c r="A109" t="s">
        <v>343</v>
      </c>
      <c r="B109" t="s">
        <v>344</v>
      </c>
      <c r="C109">
        <v>60</v>
      </c>
    </row>
    <row r="110" spans="1:3" x14ac:dyDescent="0.25">
      <c r="A110" t="s">
        <v>345</v>
      </c>
      <c r="B110" t="s">
        <v>346</v>
      </c>
      <c r="C110">
        <v>30</v>
      </c>
    </row>
    <row r="111" spans="1:3" x14ac:dyDescent="0.25">
      <c r="A111" t="s">
        <v>347</v>
      </c>
      <c r="B111" t="s">
        <v>348</v>
      </c>
      <c r="C111">
        <v>30</v>
      </c>
    </row>
    <row r="112" spans="1:3" x14ac:dyDescent="0.25">
      <c r="A112" t="s">
        <v>349</v>
      </c>
      <c r="B112" t="s">
        <v>350</v>
      </c>
      <c r="C112">
        <v>30</v>
      </c>
    </row>
    <row r="113" spans="1:3" x14ac:dyDescent="0.25">
      <c r="A113" t="s">
        <v>351</v>
      </c>
      <c r="B113" t="s">
        <v>352</v>
      </c>
      <c r="C113">
        <v>60</v>
      </c>
    </row>
    <row r="114" spans="1:3" x14ac:dyDescent="0.25">
      <c r="A114" t="s">
        <v>353</v>
      </c>
      <c r="B114" t="s">
        <v>354</v>
      </c>
      <c r="C114">
        <v>60</v>
      </c>
    </row>
    <row r="115" spans="1:3" x14ac:dyDescent="0.25">
      <c r="A115" t="s">
        <v>355</v>
      </c>
      <c r="B115" t="s">
        <v>267</v>
      </c>
      <c r="C115">
        <v>60</v>
      </c>
    </row>
    <row r="116" spans="1:3" x14ac:dyDescent="0.25">
      <c r="A116" t="s">
        <v>356</v>
      </c>
      <c r="B116" t="s">
        <v>357</v>
      </c>
      <c r="C116">
        <v>60</v>
      </c>
    </row>
    <row r="117" spans="1:3" x14ac:dyDescent="0.25">
      <c r="A117" t="s">
        <v>358</v>
      </c>
      <c r="B117" t="s">
        <v>359</v>
      </c>
      <c r="C117">
        <v>60</v>
      </c>
    </row>
    <row r="118" spans="1:3" x14ac:dyDescent="0.25">
      <c r="A118" t="s">
        <v>360</v>
      </c>
      <c r="B118" t="s">
        <v>361</v>
      </c>
      <c r="C118">
        <v>90</v>
      </c>
    </row>
    <row r="119" spans="1:3" x14ac:dyDescent="0.25">
      <c r="A119" t="s">
        <v>362</v>
      </c>
      <c r="B119" t="s">
        <v>363</v>
      </c>
      <c r="C119">
        <v>30</v>
      </c>
    </row>
    <row r="120" spans="1:3" x14ac:dyDescent="0.25">
      <c r="A120" t="s">
        <v>364</v>
      </c>
      <c r="B120" t="s">
        <v>365</v>
      </c>
      <c r="C120">
        <v>60</v>
      </c>
    </row>
    <row r="121" spans="1:3" x14ac:dyDescent="0.25">
      <c r="A121" t="s">
        <v>366</v>
      </c>
      <c r="B121" t="s">
        <v>367</v>
      </c>
      <c r="C121">
        <v>60</v>
      </c>
    </row>
    <row r="122" spans="1:3" x14ac:dyDescent="0.25">
      <c r="A122" t="s">
        <v>368</v>
      </c>
      <c r="B122" t="s">
        <v>369</v>
      </c>
      <c r="C122">
        <v>60</v>
      </c>
    </row>
    <row r="123" spans="1:3" x14ac:dyDescent="0.25">
      <c r="A123" t="s">
        <v>370</v>
      </c>
      <c r="B123" t="s">
        <v>371</v>
      </c>
      <c r="C123">
        <v>60</v>
      </c>
    </row>
    <row r="124" spans="1:3" x14ac:dyDescent="0.25">
      <c r="A124" t="s">
        <v>372</v>
      </c>
      <c r="B124" t="s">
        <v>254</v>
      </c>
      <c r="C124">
        <v>60</v>
      </c>
    </row>
    <row r="125" spans="1:3" x14ac:dyDescent="0.25">
      <c r="A125" t="s">
        <v>373</v>
      </c>
      <c r="B125" t="s">
        <v>363</v>
      </c>
      <c r="C125">
        <v>60</v>
      </c>
    </row>
    <row r="126" spans="1:3" x14ac:dyDescent="0.25">
      <c r="A126" t="s">
        <v>374</v>
      </c>
      <c r="B126" t="s">
        <v>365</v>
      </c>
      <c r="C126">
        <v>60</v>
      </c>
    </row>
    <row r="127" spans="1:3" x14ac:dyDescent="0.25">
      <c r="A127" t="s">
        <v>375</v>
      </c>
      <c r="B127" t="s">
        <v>376</v>
      </c>
      <c r="C127">
        <v>60</v>
      </c>
    </row>
    <row r="128" spans="1:3" x14ac:dyDescent="0.25">
      <c r="A128" t="s">
        <v>377</v>
      </c>
      <c r="B128" t="s">
        <v>328</v>
      </c>
      <c r="C128">
        <v>30</v>
      </c>
    </row>
    <row r="129" spans="1:3" x14ac:dyDescent="0.25">
      <c r="A129" t="s">
        <v>378</v>
      </c>
      <c r="B129" t="s">
        <v>379</v>
      </c>
      <c r="C129">
        <v>60</v>
      </c>
    </row>
    <row r="130" spans="1:3" x14ac:dyDescent="0.25">
      <c r="A130" t="s">
        <v>380</v>
      </c>
      <c r="B130" t="s">
        <v>381</v>
      </c>
      <c r="C130">
        <v>60</v>
      </c>
    </row>
    <row r="131" spans="1:3" x14ac:dyDescent="0.25">
      <c r="A131" t="s">
        <v>382</v>
      </c>
      <c r="B131" t="s">
        <v>383</v>
      </c>
      <c r="C131">
        <v>60</v>
      </c>
    </row>
    <row r="132" spans="1:3" x14ac:dyDescent="0.25">
      <c r="A132" t="s">
        <v>384</v>
      </c>
      <c r="B132" t="s">
        <v>385</v>
      </c>
      <c r="C132">
        <v>60</v>
      </c>
    </row>
    <row r="133" spans="1:3" x14ac:dyDescent="0.25">
      <c r="A133" t="s">
        <v>386</v>
      </c>
      <c r="B133" t="s">
        <v>387</v>
      </c>
      <c r="C133">
        <v>60</v>
      </c>
    </row>
    <row r="134" spans="1:3" x14ac:dyDescent="0.25">
      <c r="A134" t="s">
        <v>388</v>
      </c>
      <c r="B134" t="s">
        <v>389</v>
      </c>
      <c r="C134">
        <v>60</v>
      </c>
    </row>
    <row r="135" spans="1:3" x14ac:dyDescent="0.25">
      <c r="A135" t="s">
        <v>390</v>
      </c>
      <c r="B135" t="s">
        <v>391</v>
      </c>
      <c r="C135">
        <v>60</v>
      </c>
    </row>
    <row r="136" spans="1:3" x14ac:dyDescent="0.25">
      <c r="A136" t="s">
        <v>392</v>
      </c>
      <c r="B136" t="s">
        <v>393</v>
      </c>
      <c r="C136">
        <v>60</v>
      </c>
    </row>
    <row r="137" spans="1:3" x14ac:dyDescent="0.25">
      <c r="A137" t="s">
        <v>394</v>
      </c>
      <c r="B137" t="s">
        <v>393</v>
      </c>
      <c r="C137">
        <v>60</v>
      </c>
    </row>
    <row r="138" spans="1:3" x14ac:dyDescent="0.25">
      <c r="A138" t="s">
        <v>395</v>
      </c>
      <c r="B138" t="s">
        <v>396</v>
      </c>
      <c r="C138">
        <v>60</v>
      </c>
    </row>
    <row r="139" spans="1:3" x14ac:dyDescent="0.25">
      <c r="A139" t="s">
        <v>397</v>
      </c>
      <c r="B139" t="s">
        <v>398</v>
      </c>
      <c r="C139">
        <v>60</v>
      </c>
    </row>
    <row r="140" spans="1:3" x14ac:dyDescent="0.25">
      <c r="A140" t="s">
        <v>399</v>
      </c>
      <c r="B140" t="s">
        <v>400</v>
      </c>
      <c r="C140">
        <v>60</v>
      </c>
    </row>
    <row r="141" spans="1:3" x14ac:dyDescent="0.25">
      <c r="A141" t="s">
        <v>401</v>
      </c>
      <c r="B141" t="s">
        <v>402</v>
      </c>
      <c r="C141">
        <v>60</v>
      </c>
    </row>
    <row r="142" spans="1:3" x14ac:dyDescent="0.25">
      <c r="A142" t="s">
        <v>403</v>
      </c>
      <c r="B142" t="s">
        <v>404</v>
      </c>
      <c r="C142">
        <v>30</v>
      </c>
    </row>
    <row r="143" spans="1:3" x14ac:dyDescent="0.25">
      <c r="A143" t="s">
        <v>405</v>
      </c>
      <c r="B143" t="s">
        <v>406</v>
      </c>
      <c r="C143">
        <v>60</v>
      </c>
    </row>
    <row r="144" spans="1:3" x14ac:dyDescent="0.25">
      <c r="A144" t="s">
        <v>407</v>
      </c>
      <c r="B144" t="s">
        <v>408</v>
      </c>
      <c r="C144">
        <v>60</v>
      </c>
    </row>
    <row r="145" spans="1:3" x14ac:dyDescent="0.25">
      <c r="A145" t="s">
        <v>409</v>
      </c>
      <c r="B145" t="s">
        <v>410</v>
      </c>
      <c r="C145">
        <v>60</v>
      </c>
    </row>
    <row r="146" spans="1:3" x14ac:dyDescent="0.25">
      <c r="A146" t="s">
        <v>411</v>
      </c>
      <c r="B146" t="s">
        <v>412</v>
      </c>
      <c r="C146">
        <v>60</v>
      </c>
    </row>
    <row r="147" spans="1:3" x14ac:dyDescent="0.25">
      <c r="A147" t="s">
        <v>413</v>
      </c>
      <c r="B147" t="s">
        <v>414</v>
      </c>
      <c r="C147">
        <v>60</v>
      </c>
    </row>
    <row r="148" spans="1:3" x14ac:dyDescent="0.25">
      <c r="A148" t="s">
        <v>415</v>
      </c>
      <c r="B148" t="s">
        <v>416</v>
      </c>
      <c r="C148">
        <v>60</v>
      </c>
    </row>
    <row r="149" spans="1:3" x14ac:dyDescent="0.25">
      <c r="A149" t="s">
        <v>417</v>
      </c>
      <c r="B149" t="s">
        <v>418</v>
      </c>
      <c r="C149">
        <v>60</v>
      </c>
    </row>
    <row r="150" spans="1:3" x14ac:dyDescent="0.25">
      <c r="A150" t="s">
        <v>419</v>
      </c>
      <c r="B150" t="s">
        <v>420</v>
      </c>
      <c r="C150">
        <v>30</v>
      </c>
    </row>
    <row r="151" spans="1:3" x14ac:dyDescent="0.25">
      <c r="A151" t="s">
        <v>421</v>
      </c>
      <c r="B151" t="s">
        <v>422</v>
      </c>
      <c r="C151">
        <v>90</v>
      </c>
    </row>
    <row r="152" spans="1:3" x14ac:dyDescent="0.25">
      <c r="A152" t="s">
        <v>423</v>
      </c>
      <c r="B152" t="s">
        <v>424</v>
      </c>
      <c r="C152">
        <v>60</v>
      </c>
    </row>
    <row r="153" spans="1:3" x14ac:dyDescent="0.25">
      <c r="A153" t="s">
        <v>425</v>
      </c>
      <c r="B153" t="s">
        <v>426</v>
      </c>
      <c r="C153">
        <v>45</v>
      </c>
    </row>
    <row r="154" spans="1:3" x14ac:dyDescent="0.25">
      <c r="A154" t="s">
        <v>427</v>
      </c>
      <c r="B154" t="s">
        <v>428</v>
      </c>
      <c r="C154">
        <v>60</v>
      </c>
    </row>
    <row r="155" spans="1:3" x14ac:dyDescent="0.25">
      <c r="A155" t="s">
        <v>429</v>
      </c>
      <c r="B155" t="s">
        <v>430</v>
      </c>
      <c r="C155">
        <v>60</v>
      </c>
    </row>
    <row r="156" spans="1:3" x14ac:dyDescent="0.25">
      <c r="A156" t="s">
        <v>431</v>
      </c>
      <c r="B156" t="s">
        <v>432</v>
      </c>
      <c r="C156">
        <v>60</v>
      </c>
    </row>
    <row r="157" spans="1:3" x14ac:dyDescent="0.25">
      <c r="A157" t="s">
        <v>433</v>
      </c>
      <c r="B157" t="s">
        <v>434</v>
      </c>
      <c r="C157">
        <v>60</v>
      </c>
    </row>
    <row r="158" spans="1:3" x14ac:dyDescent="0.25">
      <c r="A158" t="s">
        <v>435</v>
      </c>
      <c r="B158" t="s">
        <v>436</v>
      </c>
      <c r="C158">
        <v>45</v>
      </c>
    </row>
    <row r="159" spans="1:3" x14ac:dyDescent="0.25">
      <c r="A159" t="s">
        <v>437</v>
      </c>
      <c r="B159" t="s">
        <v>438</v>
      </c>
      <c r="C159">
        <v>90</v>
      </c>
    </row>
    <row r="160" spans="1:3" x14ac:dyDescent="0.25">
      <c r="A160" t="s">
        <v>439</v>
      </c>
      <c r="B160" t="s">
        <v>440</v>
      </c>
      <c r="C160">
        <v>90</v>
      </c>
    </row>
    <row r="161" spans="1:3" x14ac:dyDescent="0.25">
      <c r="A161" t="s">
        <v>441</v>
      </c>
      <c r="B161" t="s">
        <v>442</v>
      </c>
      <c r="C161">
        <v>60</v>
      </c>
    </row>
    <row r="162" spans="1:3" x14ac:dyDescent="0.25">
      <c r="A162" t="s">
        <v>443</v>
      </c>
      <c r="B162" t="s">
        <v>271</v>
      </c>
      <c r="C162">
        <v>60</v>
      </c>
    </row>
    <row r="163" spans="1:3" x14ac:dyDescent="0.25">
      <c r="A163" t="s">
        <v>444</v>
      </c>
      <c r="B163" t="s">
        <v>269</v>
      </c>
      <c r="C163">
        <v>60</v>
      </c>
    </row>
    <row r="164" spans="1:3" x14ac:dyDescent="0.25">
      <c r="A164" t="s">
        <v>445</v>
      </c>
      <c r="B164" t="s">
        <v>446</v>
      </c>
      <c r="C164">
        <v>60</v>
      </c>
    </row>
    <row r="165" spans="1:3" x14ac:dyDescent="0.25">
      <c r="A165" t="s">
        <v>447</v>
      </c>
      <c r="B165" t="s">
        <v>448</v>
      </c>
      <c r="C165">
        <v>60</v>
      </c>
    </row>
    <row r="166" spans="1:3" x14ac:dyDescent="0.25">
      <c r="A166" t="s">
        <v>449</v>
      </c>
      <c r="B166" t="s">
        <v>450</v>
      </c>
      <c r="C166">
        <v>60</v>
      </c>
    </row>
    <row r="167" spans="1:3" x14ac:dyDescent="0.25">
      <c r="A167" t="s">
        <v>451</v>
      </c>
      <c r="B167" t="s">
        <v>452</v>
      </c>
      <c r="C167">
        <v>60</v>
      </c>
    </row>
    <row r="168" spans="1:3" x14ac:dyDescent="0.25">
      <c r="A168" t="s">
        <v>453</v>
      </c>
      <c r="B168" t="s">
        <v>454</v>
      </c>
      <c r="C168">
        <v>60</v>
      </c>
    </row>
    <row r="169" spans="1:3" x14ac:dyDescent="0.25">
      <c r="A169" t="s">
        <v>455</v>
      </c>
      <c r="B169" t="s">
        <v>456</v>
      </c>
      <c r="C169">
        <v>60</v>
      </c>
    </row>
    <row r="170" spans="1:3" x14ac:dyDescent="0.25">
      <c r="A170" t="s">
        <v>457</v>
      </c>
      <c r="B170" t="s">
        <v>458</v>
      </c>
      <c r="C170">
        <v>60</v>
      </c>
    </row>
    <row r="171" spans="1:3" x14ac:dyDescent="0.25">
      <c r="A171" t="s">
        <v>459</v>
      </c>
      <c r="B171" t="s">
        <v>460</v>
      </c>
      <c r="C171">
        <v>60</v>
      </c>
    </row>
    <row r="172" spans="1:3" x14ac:dyDescent="0.25">
      <c r="A172" t="s">
        <v>90</v>
      </c>
      <c r="B172" t="s">
        <v>461</v>
      </c>
      <c r="C172">
        <v>60</v>
      </c>
    </row>
    <row r="173" spans="1:3" x14ac:dyDescent="0.25">
      <c r="A173" t="s">
        <v>462</v>
      </c>
      <c r="B173" t="s">
        <v>463</v>
      </c>
      <c r="C173">
        <v>60</v>
      </c>
    </row>
    <row r="174" spans="1:3" x14ac:dyDescent="0.25">
      <c r="A174" t="s">
        <v>464</v>
      </c>
      <c r="B174" t="s">
        <v>465</v>
      </c>
      <c r="C174">
        <v>45</v>
      </c>
    </row>
    <row r="175" spans="1:3" x14ac:dyDescent="0.25">
      <c r="A175" t="s">
        <v>466</v>
      </c>
      <c r="B175" t="s">
        <v>467</v>
      </c>
      <c r="C175">
        <v>60</v>
      </c>
    </row>
    <row r="176" spans="1:3" x14ac:dyDescent="0.25">
      <c r="A176" t="s">
        <v>468</v>
      </c>
      <c r="B176" t="s">
        <v>469</v>
      </c>
      <c r="C176">
        <v>60</v>
      </c>
    </row>
    <row r="177" spans="1:3" x14ac:dyDescent="0.25">
      <c r="A177" t="s">
        <v>470</v>
      </c>
      <c r="B177" t="s">
        <v>471</v>
      </c>
      <c r="C177">
        <v>60</v>
      </c>
    </row>
    <row r="178" spans="1:3" x14ac:dyDescent="0.25">
      <c r="A178" t="s">
        <v>472</v>
      </c>
      <c r="B178" t="s">
        <v>473</v>
      </c>
      <c r="C178">
        <v>60</v>
      </c>
    </row>
    <row r="179" spans="1:3" x14ac:dyDescent="0.25">
      <c r="A179" t="s">
        <v>474</v>
      </c>
      <c r="B179" t="s">
        <v>475</v>
      </c>
      <c r="C179">
        <v>30</v>
      </c>
    </row>
    <row r="180" spans="1:3" x14ac:dyDescent="0.25">
      <c r="A180" t="s">
        <v>476</v>
      </c>
      <c r="B180" t="s">
        <v>477</v>
      </c>
      <c r="C180">
        <v>60</v>
      </c>
    </row>
    <row r="181" spans="1:3" x14ac:dyDescent="0.25">
      <c r="A181" t="s">
        <v>478</v>
      </c>
      <c r="B181" t="s">
        <v>479</v>
      </c>
      <c r="C181">
        <v>60</v>
      </c>
    </row>
    <row r="182" spans="1:3" x14ac:dyDescent="0.25">
      <c r="A182" t="s">
        <v>480</v>
      </c>
      <c r="B182" t="s">
        <v>481</v>
      </c>
      <c r="C182">
        <v>90</v>
      </c>
    </row>
    <row r="183" spans="1:3" x14ac:dyDescent="0.25">
      <c r="A183" t="s">
        <v>482</v>
      </c>
      <c r="B183" t="s">
        <v>483</v>
      </c>
      <c r="C183">
        <v>60</v>
      </c>
    </row>
    <row r="184" spans="1:3" x14ac:dyDescent="0.25">
      <c r="A184" t="s">
        <v>484</v>
      </c>
      <c r="B184" t="s">
        <v>485</v>
      </c>
      <c r="C184">
        <v>60</v>
      </c>
    </row>
    <row r="185" spans="1:3" x14ac:dyDescent="0.25">
      <c r="A185" t="s">
        <v>486</v>
      </c>
      <c r="B185" t="s">
        <v>487</v>
      </c>
      <c r="C185">
        <v>60</v>
      </c>
    </row>
    <row r="186" spans="1:3" x14ac:dyDescent="0.25">
      <c r="A186" t="s">
        <v>488</v>
      </c>
      <c r="B186" t="s">
        <v>489</v>
      </c>
      <c r="C186">
        <v>60</v>
      </c>
    </row>
    <row r="187" spans="1:3" x14ac:dyDescent="0.25">
      <c r="A187" t="s">
        <v>490</v>
      </c>
      <c r="B187" t="s">
        <v>491</v>
      </c>
      <c r="C187">
        <v>60</v>
      </c>
    </row>
    <row r="188" spans="1:3" x14ac:dyDescent="0.25">
      <c r="A188" t="s">
        <v>492</v>
      </c>
      <c r="B188" t="s">
        <v>493</v>
      </c>
      <c r="C188">
        <v>60</v>
      </c>
    </row>
    <row r="189" spans="1:3" x14ac:dyDescent="0.25">
      <c r="A189" t="s">
        <v>494</v>
      </c>
      <c r="B189" t="s">
        <v>495</v>
      </c>
      <c r="C189">
        <v>90</v>
      </c>
    </row>
    <row r="190" spans="1:3" x14ac:dyDescent="0.25">
      <c r="A190" t="s">
        <v>496</v>
      </c>
      <c r="B190" t="s">
        <v>497</v>
      </c>
      <c r="C190">
        <v>60</v>
      </c>
    </row>
    <row r="191" spans="1:3" x14ac:dyDescent="0.25">
      <c r="A191" t="s">
        <v>498</v>
      </c>
      <c r="B191" t="s">
        <v>499</v>
      </c>
      <c r="C191">
        <v>60</v>
      </c>
    </row>
    <row r="192" spans="1:3" x14ac:dyDescent="0.25">
      <c r="A192" t="s">
        <v>500</v>
      </c>
      <c r="B192" t="s">
        <v>501</v>
      </c>
      <c r="C192">
        <v>60</v>
      </c>
    </row>
    <row r="193" spans="1:3" x14ac:dyDescent="0.25">
      <c r="A193" t="s">
        <v>502</v>
      </c>
      <c r="B193" t="s">
        <v>481</v>
      </c>
      <c r="C193">
        <v>70</v>
      </c>
    </row>
    <row r="194" spans="1:3" x14ac:dyDescent="0.25">
      <c r="A194" t="s">
        <v>96</v>
      </c>
      <c r="B194" t="s">
        <v>503</v>
      </c>
      <c r="C194">
        <v>60</v>
      </c>
    </row>
    <row r="195" spans="1:3" x14ac:dyDescent="0.25">
      <c r="A195" t="s">
        <v>98</v>
      </c>
      <c r="B195" t="s">
        <v>504</v>
      </c>
      <c r="C195">
        <v>60</v>
      </c>
    </row>
    <row r="196" spans="1:3" x14ac:dyDescent="0.25">
      <c r="A196" t="s">
        <v>100</v>
      </c>
      <c r="B196" t="s">
        <v>505</v>
      </c>
      <c r="C196">
        <v>60</v>
      </c>
    </row>
    <row r="197" spans="1:3" x14ac:dyDescent="0.25">
      <c r="A197" t="s">
        <v>102</v>
      </c>
      <c r="B197" t="s">
        <v>506</v>
      </c>
      <c r="C197">
        <v>60</v>
      </c>
    </row>
    <row r="198" spans="1:3" x14ac:dyDescent="0.25">
      <c r="A198" t="s">
        <v>507</v>
      </c>
      <c r="B198" t="s">
        <v>508</v>
      </c>
      <c r="C198">
        <v>60</v>
      </c>
    </row>
    <row r="199" spans="1:3" x14ac:dyDescent="0.25">
      <c r="A199" t="s">
        <v>87</v>
      </c>
      <c r="B199" t="s">
        <v>509</v>
      </c>
      <c r="C199">
        <v>60</v>
      </c>
    </row>
    <row r="200" spans="1:3" x14ac:dyDescent="0.25">
      <c r="A200" t="s">
        <v>510</v>
      </c>
      <c r="B200" t="s">
        <v>511</v>
      </c>
      <c r="C200">
        <v>30</v>
      </c>
    </row>
    <row r="201" spans="1:3" x14ac:dyDescent="0.25">
      <c r="A201" t="s">
        <v>512</v>
      </c>
      <c r="B201" t="s">
        <v>513</v>
      </c>
      <c r="C201">
        <v>60</v>
      </c>
    </row>
    <row r="202" spans="1:3" x14ac:dyDescent="0.25">
      <c r="A202" t="s">
        <v>514</v>
      </c>
      <c r="B202" t="s">
        <v>515</v>
      </c>
      <c r="C202">
        <v>60</v>
      </c>
    </row>
    <row r="203" spans="1:3" x14ac:dyDescent="0.25">
      <c r="A203" t="s">
        <v>516</v>
      </c>
      <c r="B203" t="s">
        <v>517</v>
      </c>
      <c r="C203">
        <v>60</v>
      </c>
    </row>
    <row r="204" spans="1:3" x14ac:dyDescent="0.25">
      <c r="A204" t="s">
        <v>518</v>
      </c>
      <c r="B204" t="s">
        <v>519</v>
      </c>
      <c r="C204">
        <v>60</v>
      </c>
    </row>
    <row r="205" spans="1:3" x14ac:dyDescent="0.25">
      <c r="A205" t="s">
        <v>520</v>
      </c>
      <c r="B205" t="s">
        <v>521</v>
      </c>
      <c r="C205">
        <v>60</v>
      </c>
    </row>
    <row r="206" spans="1:3" x14ac:dyDescent="0.25">
      <c r="A206" t="s">
        <v>522</v>
      </c>
      <c r="B206" t="s">
        <v>523</v>
      </c>
      <c r="C206">
        <v>60</v>
      </c>
    </row>
    <row r="207" spans="1:3" x14ac:dyDescent="0.25">
      <c r="A207" t="s">
        <v>524</v>
      </c>
      <c r="B207" t="s">
        <v>525</v>
      </c>
      <c r="C207">
        <v>60</v>
      </c>
    </row>
    <row r="208" spans="1:3" x14ac:dyDescent="0.25">
      <c r="A208" t="s">
        <v>526</v>
      </c>
      <c r="B208" t="s">
        <v>527</v>
      </c>
      <c r="C208">
        <v>60</v>
      </c>
    </row>
    <row r="209" spans="1:3" x14ac:dyDescent="0.25">
      <c r="A209" t="s">
        <v>528</v>
      </c>
      <c r="B209" t="s">
        <v>529</v>
      </c>
      <c r="C209">
        <v>60</v>
      </c>
    </row>
    <row r="210" spans="1:3" x14ac:dyDescent="0.25">
      <c r="A210" t="s">
        <v>530</v>
      </c>
      <c r="B210" t="s">
        <v>531</v>
      </c>
      <c r="C210">
        <v>60</v>
      </c>
    </row>
    <row r="211" spans="1:3" x14ac:dyDescent="0.25">
      <c r="A211" t="s">
        <v>532</v>
      </c>
      <c r="B211" t="s">
        <v>418</v>
      </c>
      <c r="C211">
        <v>60</v>
      </c>
    </row>
    <row r="212" spans="1:3" x14ac:dyDescent="0.25">
      <c r="A212" t="s">
        <v>533</v>
      </c>
      <c r="B212" t="s">
        <v>534</v>
      </c>
      <c r="C212">
        <v>60</v>
      </c>
    </row>
    <row r="213" spans="1:3" x14ac:dyDescent="0.25">
      <c r="A213" t="s">
        <v>535</v>
      </c>
      <c r="B213" t="s">
        <v>536</v>
      </c>
      <c r="C213">
        <v>60</v>
      </c>
    </row>
    <row r="214" spans="1:3" x14ac:dyDescent="0.25">
      <c r="A214" t="s">
        <v>537</v>
      </c>
      <c r="B214" t="s">
        <v>538</v>
      </c>
      <c r="C214">
        <v>60</v>
      </c>
    </row>
    <row r="215" spans="1:3" x14ac:dyDescent="0.25">
      <c r="A215" t="s">
        <v>539</v>
      </c>
      <c r="B215" t="s">
        <v>540</v>
      </c>
      <c r="C215">
        <v>60</v>
      </c>
    </row>
    <row r="216" spans="1:3" x14ac:dyDescent="0.25">
      <c r="A216" t="s">
        <v>541</v>
      </c>
      <c r="B216" t="s">
        <v>542</v>
      </c>
      <c r="C216">
        <v>60</v>
      </c>
    </row>
    <row r="217" spans="1:3" x14ac:dyDescent="0.25">
      <c r="A217" t="s">
        <v>543</v>
      </c>
      <c r="B217" t="s">
        <v>544</v>
      </c>
      <c r="C217">
        <v>60</v>
      </c>
    </row>
    <row r="218" spans="1:3" x14ac:dyDescent="0.25">
      <c r="A218" t="s">
        <v>545</v>
      </c>
      <c r="B218" t="s">
        <v>546</v>
      </c>
      <c r="C218">
        <v>60</v>
      </c>
    </row>
    <row r="219" spans="1:3" x14ac:dyDescent="0.25">
      <c r="A219" t="s">
        <v>547</v>
      </c>
      <c r="B219" t="s">
        <v>438</v>
      </c>
      <c r="C219">
        <v>60</v>
      </c>
    </row>
    <row r="220" spans="1:3" x14ac:dyDescent="0.25">
      <c r="A220" t="s">
        <v>548</v>
      </c>
      <c r="B220" t="s">
        <v>426</v>
      </c>
      <c r="C220">
        <v>60</v>
      </c>
    </row>
    <row r="221" spans="1:3" x14ac:dyDescent="0.25">
      <c r="A221" t="s">
        <v>549</v>
      </c>
      <c r="B221" t="s">
        <v>550</v>
      </c>
      <c r="C221">
        <v>60</v>
      </c>
    </row>
    <row r="222" spans="1:3" x14ac:dyDescent="0.25">
      <c r="A222" t="s">
        <v>551</v>
      </c>
      <c r="B222" t="s">
        <v>552</v>
      </c>
      <c r="C222">
        <v>60</v>
      </c>
    </row>
    <row r="223" spans="1:3" x14ac:dyDescent="0.25">
      <c r="A223" t="s">
        <v>553</v>
      </c>
      <c r="B223" t="s">
        <v>554</v>
      </c>
      <c r="C223">
        <v>60</v>
      </c>
    </row>
    <row r="224" spans="1:3" x14ac:dyDescent="0.25">
      <c r="A224" t="s">
        <v>555</v>
      </c>
      <c r="B224" t="s">
        <v>556</v>
      </c>
      <c r="C224">
        <v>60</v>
      </c>
    </row>
    <row r="225" spans="1:3" x14ac:dyDescent="0.25">
      <c r="A225" t="s">
        <v>557</v>
      </c>
      <c r="B225" t="s">
        <v>558</v>
      </c>
      <c r="C225">
        <v>60</v>
      </c>
    </row>
    <row r="226" spans="1:3" x14ac:dyDescent="0.25">
      <c r="A226" t="s">
        <v>559</v>
      </c>
      <c r="B226" t="s">
        <v>560</v>
      </c>
      <c r="C226">
        <v>30</v>
      </c>
    </row>
    <row r="227" spans="1:3" x14ac:dyDescent="0.25">
      <c r="A227" t="s">
        <v>561</v>
      </c>
      <c r="B227" t="s">
        <v>562</v>
      </c>
      <c r="C227">
        <v>60</v>
      </c>
    </row>
    <row r="228" spans="1:3" x14ac:dyDescent="0.25">
      <c r="A228" t="s">
        <v>563</v>
      </c>
      <c r="B228" t="s">
        <v>564</v>
      </c>
      <c r="C228">
        <v>60</v>
      </c>
    </row>
    <row r="229" spans="1:3" x14ac:dyDescent="0.25">
      <c r="A229" t="s">
        <v>565</v>
      </c>
      <c r="B229" t="s">
        <v>566</v>
      </c>
      <c r="C229">
        <v>30</v>
      </c>
    </row>
    <row r="230" spans="1:3" x14ac:dyDescent="0.25">
      <c r="A230" t="s">
        <v>567</v>
      </c>
      <c r="B230" t="s">
        <v>568</v>
      </c>
      <c r="C230">
        <v>30</v>
      </c>
    </row>
    <row r="231" spans="1:3" x14ac:dyDescent="0.25">
      <c r="A231" t="s">
        <v>569</v>
      </c>
      <c r="B231" t="s">
        <v>570</v>
      </c>
      <c r="C231">
        <v>30</v>
      </c>
    </row>
    <row r="232" spans="1:3" x14ac:dyDescent="0.25">
      <c r="A232" t="s">
        <v>571</v>
      </c>
      <c r="B232" t="s">
        <v>572</v>
      </c>
      <c r="C232">
        <v>30</v>
      </c>
    </row>
    <row r="233" spans="1:3" x14ac:dyDescent="0.25">
      <c r="A233" t="s">
        <v>573</v>
      </c>
      <c r="B233" t="s">
        <v>574</v>
      </c>
      <c r="C233">
        <v>60</v>
      </c>
    </row>
    <row r="234" spans="1:3" x14ac:dyDescent="0.25">
      <c r="A234" t="s">
        <v>575</v>
      </c>
      <c r="B234" t="s">
        <v>576</v>
      </c>
      <c r="C234">
        <v>60</v>
      </c>
    </row>
    <row r="235" spans="1:3" x14ac:dyDescent="0.25">
      <c r="A235" t="s">
        <v>577</v>
      </c>
      <c r="B235" t="s">
        <v>578</v>
      </c>
      <c r="C235">
        <v>60</v>
      </c>
    </row>
    <row r="236" spans="1:3" x14ac:dyDescent="0.25">
      <c r="A236" t="s">
        <v>18</v>
      </c>
      <c r="B236" t="s">
        <v>579</v>
      </c>
      <c r="C236">
        <v>60</v>
      </c>
    </row>
    <row r="237" spans="1:3" x14ac:dyDescent="0.25">
      <c r="A237" t="s">
        <v>23</v>
      </c>
      <c r="B237" t="s">
        <v>580</v>
      </c>
      <c r="C237">
        <v>60</v>
      </c>
    </row>
    <row r="238" spans="1:3" x14ac:dyDescent="0.25">
      <c r="A238" t="s">
        <v>27</v>
      </c>
      <c r="B238" t="s">
        <v>581</v>
      </c>
      <c r="C238">
        <v>30</v>
      </c>
    </row>
    <row r="239" spans="1:3" x14ac:dyDescent="0.25">
      <c r="A239" t="s">
        <v>31</v>
      </c>
      <c r="B239" t="s">
        <v>582</v>
      </c>
      <c r="C239">
        <v>60</v>
      </c>
    </row>
    <row r="240" spans="1:3" x14ac:dyDescent="0.25">
      <c r="A240" t="s">
        <v>35</v>
      </c>
      <c r="B240" t="s">
        <v>583</v>
      </c>
      <c r="C240">
        <v>30</v>
      </c>
    </row>
    <row r="241" spans="1:3" x14ac:dyDescent="0.25">
      <c r="A241" t="s">
        <v>39</v>
      </c>
      <c r="B241" t="s">
        <v>584</v>
      </c>
      <c r="C241">
        <v>30</v>
      </c>
    </row>
    <row r="242" spans="1:3" x14ac:dyDescent="0.25">
      <c r="A242" t="s">
        <v>43</v>
      </c>
      <c r="B242" t="s">
        <v>585</v>
      </c>
      <c r="C242">
        <v>30</v>
      </c>
    </row>
    <row r="243" spans="1:3" x14ac:dyDescent="0.25">
      <c r="A243" t="s">
        <v>586</v>
      </c>
      <c r="B243" t="s">
        <v>587</v>
      </c>
      <c r="C243">
        <v>30</v>
      </c>
    </row>
    <row r="244" spans="1:3" x14ac:dyDescent="0.25">
      <c r="A244" t="s">
        <v>47</v>
      </c>
      <c r="B244" t="s">
        <v>588</v>
      </c>
      <c r="C244">
        <v>60</v>
      </c>
    </row>
    <row r="245" spans="1:3" x14ac:dyDescent="0.25">
      <c r="A245" t="s">
        <v>52</v>
      </c>
      <c r="B245" t="s">
        <v>589</v>
      </c>
      <c r="C245">
        <v>60</v>
      </c>
    </row>
    <row r="246" spans="1:3" x14ac:dyDescent="0.25">
      <c r="A246" t="s">
        <v>56</v>
      </c>
      <c r="B246" t="s">
        <v>590</v>
      </c>
      <c r="C246">
        <v>60</v>
      </c>
    </row>
    <row r="247" spans="1:3" x14ac:dyDescent="0.25">
      <c r="A247" t="s">
        <v>59</v>
      </c>
      <c r="B247" t="s">
        <v>591</v>
      </c>
      <c r="C247">
        <v>30</v>
      </c>
    </row>
    <row r="248" spans="1:3" x14ac:dyDescent="0.25">
      <c r="A248" t="s">
        <v>62</v>
      </c>
      <c r="B248" t="s">
        <v>592</v>
      </c>
      <c r="C248">
        <v>30</v>
      </c>
    </row>
    <row r="249" spans="1:3" x14ac:dyDescent="0.25">
      <c r="A249" t="s">
        <v>65</v>
      </c>
      <c r="B249" t="s">
        <v>593</v>
      </c>
      <c r="C249">
        <v>60</v>
      </c>
    </row>
    <row r="250" spans="1:3" x14ac:dyDescent="0.25">
      <c r="A250" t="s">
        <v>68</v>
      </c>
      <c r="B250" t="s">
        <v>594</v>
      </c>
      <c r="C250">
        <v>90</v>
      </c>
    </row>
    <row r="251" spans="1:3" x14ac:dyDescent="0.25">
      <c r="A251" t="s">
        <v>71</v>
      </c>
      <c r="B251" t="s">
        <v>595</v>
      </c>
      <c r="C251">
        <v>30</v>
      </c>
    </row>
    <row r="252" spans="1:3" x14ac:dyDescent="0.25">
      <c r="A252" t="s">
        <v>74</v>
      </c>
      <c r="B252" t="s">
        <v>596</v>
      </c>
      <c r="C252">
        <v>60</v>
      </c>
    </row>
    <row r="253" spans="1:3" x14ac:dyDescent="0.25">
      <c r="A253" t="s">
        <v>77</v>
      </c>
      <c r="B253" t="s">
        <v>597</v>
      </c>
      <c r="C253">
        <v>60</v>
      </c>
    </row>
    <row r="254" spans="1:3" x14ac:dyDescent="0.25">
      <c r="A254" t="s">
        <v>82</v>
      </c>
      <c r="B254" t="s">
        <v>598</v>
      </c>
      <c r="C254">
        <v>60</v>
      </c>
    </row>
    <row r="255" spans="1:3" x14ac:dyDescent="0.25">
      <c r="A255" t="s">
        <v>48</v>
      </c>
      <c r="B255" t="s">
        <v>599</v>
      </c>
      <c r="C255">
        <v>30</v>
      </c>
    </row>
    <row r="256" spans="1:3" x14ac:dyDescent="0.25">
      <c r="A256" t="s">
        <v>79</v>
      </c>
      <c r="B256" t="s">
        <v>600</v>
      </c>
      <c r="C256">
        <v>60</v>
      </c>
    </row>
    <row r="257" spans="1:3" x14ac:dyDescent="0.25">
      <c r="A257" t="s">
        <v>81</v>
      </c>
      <c r="B257" t="s">
        <v>601</v>
      </c>
      <c r="C257">
        <v>30</v>
      </c>
    </row>
    <row r="258" spans="1:3" x14ac:dyDescent="0.25">
      <c r="A258" t="s">
        <v>84</v>
      </c>
      <c r="B258" t="s">
        <v>602</v>
      </c>
      <c r="C258">
        <v>30</v>
      </c>
    </row>
    <row r="259" spans="1:3" x14ac:dyDescent="0.25">
      <c r="A259" t="s">
        <v>603</v>
      </c>
      <c r="B259" t="s">
        <v>604</v>
      </c>
      <c r="C259">
        <v>60</v>
      </c>
    </row>
    <row r="260" spans="1:3" x14ac:dyDescent="0.25">
      <c r="A260" t="s">
        <v>97</v>
      </c>
      <c r="B260" t="s">
        <v>605</v>
      </c>
      <c r="C260">
        <v>60</v>
      </c>
    </row>
    <row r="261" spans="1:3" x14ac:dyDescent="0.25">
      <c r="A261" t="s">
        <v>86</v>
      </c>
      <c r="B261" t="s">
        <v>606</v>
      </c>
      <c r="C261">
        <v>30</v>
      </c>
    </row>
    <row r="262" spans="1:3" x14ac:dyDescent="0.25">
      <c r="A262" t="s">
        <v>101</v>
      </c>
      <c r="B262" t="s">
        <v>503</v>
      </c>
      <c r="C262">
        <v>54</v>
      </c>
    </row>
    <row r="263" spans="1:3" x14ac:dyDescent="0.25">
      <c r="A263" t="s">
        <v>103</v>
      </c>
      <c r="B263" t="s">
        <v>504</v>
      </c>
      <c r="C263">
        <v>54</v>
      </c>
    </row>
    <row r="264" spans="1:3" x14ac:dyDescent="0.25">
      <c r="A264" t="s">
        <v>114</v>
      </c>
      <c r="B264" t="s">
        <v>505</v>
      </c>
      <c r="C264">
        <v>54</v>
      </c>
    </row>
    <row r="265" spans="1:3" x14ac:dyDescent="0.25">
      <c r="A265" t="s">
        <v>91</v>
      </c>
      <c r="B265" t="s">
        <v>509</v>
      </c>
      <c r="C265">
        <v>54</v>
      </c>
    </row>
    <row r="266" spans="1:3" x14ac:dyDescent="0.25">
      <c r="A266" t="s">
        <v>607</v>
      </c>
      <c r="B266" t="s">
        <v>608</v>
      </c>
      <c r="C266">
        <v>60</v>
      </c>
    </row>
    <row r="267" spans="1:3" x14ac:dyDescent="0.25">
      <c r="A267" t="s">
        <v>609</v>
      </c>
      <c r="B267" t="s">
        <v>610</v>
      </c>
      <c r="C267">
        <v>54</v>
      </c>
    </row>
    <row r="268" spans="1:3" x14ac:dyDescent="0.25">
      <c r="A268" t="s">
        <v>611</v>
      </c>
      <c r="B268" t="s">
        <v>508</v>
      </c>
      <c r="C268">
        <v>60</v>
      </c>
    </row>
    <row r="269" spans="1:3" x14ac:dyDescent="0.25">
      <c r="A269" t="s">
        <v>612</v>
      </c>
      <c r="B269" t="s">
        <v>613</v>
      </c>
      <c r="C269">
        <v>30</v>
      </c>
    </row>
    <row r="270" spans="1:3" x14ac:dyDescent="0.25">
      <c r="A270" t="s">
        <v>614</v>
      </c>
      <c r="B270" t="s">
        <v>615</v>
      </c>
      <c r="C270">
        <v>30</v>
      </c>
    </row>
    <row r="271" spans="1:3" x14ac:dyDescent="0.25">
      <c r="A271" t="s">
        <v>616</v>
      </c>
      <c r="B271" t="s">
        <v>617</v>
      </c>
      <c r="C271">
        <v>30</v>
      </c>
    </row>
    <row r="272" spans="1:3" x14ac:dyDescent="0.25">
      <c r="A272" t="s">
        <v>618</v>
      </c>
      <c r="B272" t="s">
        <v>619</v>
      </c>
      <c r="C272">
        <v>30</v>
      </c>
    </row>
    <row r="273" spans="1:3" x14ac:dyDescent="0.25">
      <c r="A273" t="s">
        <v>620</v>
      </c>
      <c r="B273" t="s">
        <v>621</v>
      </c>
      <c r="C273">
        <v>30</v>
      </c>
    </row>
    <row r="274" spans="1:3" x14ac:dyDescent="0.25">
      <c r="A274" t="s">
        <v>622</v>
      </c>
      <c r="B274" t="s">
        <v>623</v>
      </c>
      <c r="C274">
        <v>30</v>
      </c>
    </row>
    <row r="275" spans="1:3" x14ac:dyDescent="0.25">
      <c r="A275" t="s">
        <v>624</v>
      </c>
      <c r="B275" t="s">
        <v>625</v>
      </c>
      <c r="C275">
        <v>30</v>
      </c>
    </row>
    <row r="276" spans="1:3" x14ac:dyDescent="0.25">
      <c r="A276" t="s">
        <v>626</v>
      </c>
      <c r="B276" t="s">
        <v>627</v>
      </c>
      <c r="C276">
        <v>30</v>
      </c>
    </row>
    <row r="277" spans="1:3" x14ac:dyDescent="0.25">
      <c r="A277" t="s">
        <v>628</v>
      </c>
      <c r="B277" t="s">
        <v>629</v>
      </c>
      <c r="C277">
        <v>30</v>
      </c>
    </row>
    <row r="278" spans="1:3" x14ac:dyDescent="0.25">
      <c r="A278" t="s">
        <v>94</v>
      </c>
      <c r="B278" t="s">
        <v>550</v>
      </c>
      <c r="C278">
        <v>60</v>
      </c>
    </row>
    <row r="279" spans="1:3" x14ac:dyDescent="0.25">
      <c r="A279" t="s">
        <v>630</v>
      </c>
      <c r="B279" t="s">
        <v>631</v>
      </c>
      <c r="C279">
        <v>90</v>
      </c>
    </row>
    <row r="280" spans="1:3" x14ac:dyDescent="0.25">
      <c r="A280" t="s">
        <v>632</v>
      </c>
      <c r="B280" t="s">
        <v>633</v>
      </c>
      <c r="C280">
        <v>30</v>
      </c>
    </row>
    <row r="281" spans="1:3" x14ac:dyDescent="0.25">
      <c r="A281" t="s">
        <v>106</v>
      </c>
      <c r="B281" t="s">
        <v>634</v>
      </c>
      <c r="C281">
        <v>30</v>
      </c>
    </row>
    <row r="282" spans="1:3" x14ac:dyDescent="0.25">
      <c r="A282" t="s">
        <v>109</v>
      </c>
      <c r="B282" t="s">
        <v>635</v>
      </c>
      <c r="C282">
        <v>60</v>
      </c>
    </row>
    <row r="283" spans="1:3" x14ac:dyDescent="0.25">
      <c r="A283" t="s">
        <v>636</v>
      </c>
      <c r="B283" t="s">
        <v>637</v>
      </c>
      <c r="C283">
        <v>60</v>
      </c>
    </row>
    <row r="284" spans="1:3" x14ac:dyDescent="0.25">
      <c r="A284" t="s">
        <v>638</v>
      </c>
      <c r="B284" t="s">
        <v>639</v>
      </c>
      <c r="C284">
        <v>60</v>
      </c>
    </row>
    <row r="285" spans="1:3" x14ac:dyDescent="0.25">
      <c r="A285" t="s">
        <v>640</v>
      </c>
      <c r="B285" t="s">
        <v>641</v>
      </c>
      <c r="C285">
        <v>30</v>
      </c>
    </row>
    <row r="286" spans="1:3" x14ac:dyDescent="0.25">
      <c r="A286" t="s">
        <v>642</v>
      </c>
      <c r="B286" t="s">
        <v>643</v>
      </c>
      <c r="C286">
        <v>30</v>
      </c>
    </row>
    <row r="287" spans="1:3" x14ac:dyDescent="0.25">
      <c r="A287" t="s">
        <v>644</v>
      </c>
      <c r="B287" t="s">
        <v>645</v>
      </c>
      <c r="C287">
        <v>30</v>
      </c>
    </row>
    <row r="288" spans="1:3" x14ac:dyDescent="0.25">
      <c r="A288" t="s">
        <v>646</v>
      </c>
      <c r="B288" t="s">
        <v>647</v>
      </c>
      <c r="C288">
        <v>30</v>
      </c>
    </row>
    <row r="289" spans="1:3" x14ac:dyDescent="0.25">
      <c r="A289" t="s">
        <v>648</v>
      </c>
      <c r="B289" t="s">
        <v>649</v>
      </c>
      <c r="C289">
        <v>60</v>
      </c>
    </row>
    <row r="290" spans="1:3" x14ac:dyDescent="0.25">
      <c r="A290" t="s">
        <v>650</v>
      </c>
      <c r="B290" t="s">
        <v>651</v>
      </c>
      <c r="C290">
        <v>60</v>
      </c>
    </row>
    <row r="291" spans="1:3" x14ac:dyDescent="0.25">
      <c r="A291" t="s">
        <v>652</v>
      </c>
      <c r="B291" t="s">
        <v>653</v>
      </c>
      <c r="C291">
        <v>60</v>
      </c>
    </row>
    <row r="292" spans="1:3" x14ac:dyDescent="0.25">
      <c r="A292" t="s">
        <v>654</v>
      </c>
      <c r="B292" t="s">
        <v>655</v>
      </c>
      <c r="C292">
        <v>60</v>
      </c>
    </row>
    <row r="293" spans="1:3" x14ac:dyDescent="0.25">
      <c r="A293" t="s">
        <v>656</v>
      </c>
      <c r="B293" t="s">
        <v>657</v>
      </c>
      <c r="C293">
        <v>60</v>
      </c>
    </row>
    <row r="294" spans="1:3" x14ac:dyDescent="0.25">
      <c r="A294" t="s">
        <v>658</v>
      </c>
      <c r="B294" t="s">
        <v>659</v>
      </c>
      <c r="C294">
        <v>60</v>
      </c>
    </row>
    <row r="295" spans="1:3" x14ac:dyDescent="0.25">
      <c r="A295" t="s">
        <v>660</v>
      </c>
      <c r="B295" t="s">
        <v>661</v>
      </c>
      <c r="C295">
        <v>60</v>
      </c>
    </row>
    <row r="296" spans="1:3" x14ac:dyDescent="0.25">
      <c r="A296" t="s">
        <v>662</v>
      </c>
      <c r="B296" t="s">
        <v>663</v>
      </c>
      <c r="C296">
        <v>60</v>
      </c>
    </row>
    <row r="297" spans="1:3" x14ac:dyDescent="0.25">
      <c r="A297" t="s">
        <v>664</v>
      </c>
      <c r="B297" t="s">
        <v>665</v>
      </c>
      <c r="C297">
        <v>60</v>
      </c>
    </row>
    <row r="298" spans="1:3" x14ac:dyDescent="0.25">
      <c r="A298" t="s">
        <v>666</v>
      </c>
      <c r="B298" t="s">
        <v>667</v>
      </c>
      <c r="C298">
        <v>60</v>
      </c>
    </row>
    <row r="299" spans="1:3" x14ac:dyDescent="0.25">
      <c r="A299" t="s">
        <v>668</v>
      </c>
      <c r="B299" t="s">
        <v>669</v>
      </c>
      <c r="C299">
        <v>60</v>
      </c>
    </row>
    <row r="300" spans="1:3" x14ac:dyDescent="0.25">
      <c r="A300" t="s">
        <v>670</v>
      </c>
      <c r="B300" t="s">
        <v>671</v>
      </c>
      <c r="C300">
        <v>60</v>
      </c>
    </row>
    <row r="301" spans="1:3" x14ac:dyDescent="0.25">
      <c r="A301" t="s">
        <v>672</v>
      </c>
      <c r="B301" t="s">
        <v>673</v>
      </c>
      <c r="C301">
        <v>30</v>
      </c>
    </row>
    <row r="302" spans="1:3" x14ac:dyDescent="0.25">
      <c r="A302" t="s">
        <v>674</v>
      </c>
      <c r="B302" t="s">
        <v>675</v>
      </c>
      <c r="C302">
        <v>60</v>
      </c>
    </row>
    <row r="303" spans="1:3" x14ac:dyDescent="0.25">
      <c r="A303" t="s">
        <v>676</v>
      </c>
      <c r="B303" t="s">
        <v>677</v>
      </c>
      <c r="C303">
        <v>60</v>
      </c>
    </row>
    <row r="304" spans="1:3" x14ac:dyDescent="0.25">
      <c r="A304" t="s">
        <v>678</v>
      </c>
      <c r="B304" t="s">
        <v>679</v>
      </c>
      <c r="C304">
        <v>60</v>
      </c>
    </row>
    <row r="305" spans="1:3" x14ac:dyDescent="0.25">
      <c r="A305" t="s">
        <v>680</v>
      </c>
      <c r="B305" t="s">
        <v>681</v>
      </c>
      <c r="C305">
        <v>60</v>
      </c>
    </row>
    <row r="306" spans="1:3" x14ac:dyDescent="0.25">
      <c r="A306" t="s">
        <v>682</v>
      </c>
      <c r="B306" t="s">
        <v>683</v>
      </c>
      <c r="C306">
        <v>60</v>
      </c>
    </row>
    <row r="307" spans="1:3" x14ac:dyDescent="0.25">
      <c r="A307" t="s">
        <v>684</v>
      </c>
      <c r="B307" t="s">
        <v>685</v>
      </c>
      <c r="C307">
        <v>60</v>
      </c>
    </row>
    <row r="308" spans="1:3" x14ac:dyDescent="0.25">
      <c r="A308" t="s">
        <v>686</v>
      </c>
      <c r="B308" t="s">
        <v>687</v>
      </c>
      <c r="C308">
        <v>60</v>
      </c>
    </row>
    <row r="309" spans="1:3" x14ac:dyDescent="0.25">
      <c r="A309" t="s">
        <v>688</v>
      </c>
      <c r="B309" t="s">
        <v>689</v>
      </c>
      <c r="C309">
        <v>60</v>
      </c>
    </row>
    <row r="310" spans="1:3" x14ac:dyDescent="0.25">
      <c r="A310" t="s">
        <v>690</v>
      </c>
      <c r="B310" t="s">
        <v>691</v>
      </c>
      <c r="C310">
        <v>60</v>
      </c>
    </row>
    <row r="311" spans="1:3" x14ac:dyDescent="0.25">
      <c r="A311" t="s">
        <v>692</v>
      </c>
      <c r="B311" t="s">
        <v>693</v>
      </c>
      <c r="C311">
        <v>60</v>
      </c>
    </row>
    <row r="312" spans="1:3" x14ac:dyDescent="0.25">
      <c r="A312" t="s">
        <v>694</v>
      </c>
      <c r="B312" t="s">
        <v>695</v>
      </c>
      <c r="C312">
        <v>60</v>
      </c>
    </row>
    <row r="313" spans="1:3" x14ac:dyDescent="0.25">
      <c r="A313" t="s">
        <v>696</v>
      </c>
      <c r="B313" t="s">
        <v>697</v>
      </c>
      <c r="C313">
        <v>30</v>
      </c>
    </row>
    <row r="314" spans="1:3" x14ac:dyDescent="0.25">
      <c r="A314" t="s">
        <v>698</v>
      </c>
      <c r="B314" t="s">
        <v>699</v>
      </c>
      <c r="C314">
        <v>60</v>
      </c>
    </row>
    <row r="315" spans="1:3" x14ac:dyDescent="0.25">
      <c r="A315" t="s">
        <v>700</v>
      </c>
      <c r="B315" t="s">
        <v>701</v>
      </c>
      <c r="C315">
        <v>60</v>
      </c>
    </row>
    <row r="316" spans="1:3" x14ac:dyDescent="0.25">
      <c r="A316" t="s">
        <v>702</v>
      </c>
      <c r="B316" t="s">
        <v>703</v>
      </c>
      <c r="C316">
        <v>60</v>
      </c>
    </row>
    <row r="317" spans="1:3" x14ac:dyDescent="0.25">
      <c r="A317" t="s">
        <v>704</v>
      </c>
      <c r="B317" t="s">
        <v>564</v>
      </c>
      <c r="C317">
        <v>60</v>
      </c>
    </row>
    <row r="318" spans="1:3" x14ac:dyDescent="0.25">
      <c r="A318" t="s">
        <v>705</v>
      </c>
      <c r="B318" t="s">
        <v>706</v>
      </c>
      <c r="C318">
        <v>60</v>
      </c>
    </row>
    <row r="319" spans="1:3" x14ac:dyDescent="0.25">
      <c r="A319" t="s">
        <v>707</v>
      </c>
      <c r="B319" t="s">
        <v>708</v>
      </c>
      <c r="C319">
        <v>60</v>
      </c>
    </row>
    <row r="320" spans="1:3" x14ac:dyDescent="0.25">
      <c r="A320" t="s">
        <v>709</v>
      </c>
      <c r="B320" t="s">
        <v>487</v>
      </c>
      <c r="C320">
        <v>60</v>
      </c>
    </row>
    <row r="321" spans="1:3" x14ac:dyDescent="0.25">
      <c r="A321" t="s">
        <v>710</v>
      </c>
      <c r="B321" t="s">
        <v>521</v>
      </c>
      <c r="C321">
        <v>60</v>
      </c>
    </row>
    <row r="322" spans="1:3" x14ac:dyDescent="0.25">
      <c r="A322" t="s">
        <v>711</v>
      </c>
      <c r="B322" t="s">
        <v>483</v>
      </c>
      <c r="C322">
        <v>60</v>
      </c>
    </row>
    <row r="323" spans="1:3" x14ac:dyDescent="0.25">
      <c r="A323" t="s">
        <v>712</v>
      </c>
      <c r="B323" t="s">
        <v>460</v>
      </c>
      <c r="C323">
        <v>60</v>
      </c>
    </row>
    <row r="324" spans="1:3" x14ac:dyDescent="0.25">
      <c r="A324" t="s">
        <v>713</v>
      </c>
      <c r="B324" t="s">
        <v>714</v>
      </c>
      <c r="C324">
        <v>60</v>
      </c>
    </row>
    <row r="325" spans="1:3" x14ac:dyDescent="0.25">
      <c r="A325" t="s">
        <v>715</v>
      </c>
      <c r="B325" t="s">
        <v>716</v>
      </c>
      <c r="C325">
        <v>60</v>
      </c>
    </row>
    <row r="326" spans="1:3" x14ac:dyDescent="0.25">
      <c r="A326" t="s">
        <v>717</v>
      </c>
      <c r="B326" t="s">
        <v>552</v>
      </c>
      <c r="C326">
        <v>60</v>
      </c>
    </row>
    <row r="327" spans="1:3" x14ac:dyDescent="0.25">
      <c r="A327" t="s">
        <v>718</v>
      </c>
      <c r="B327" t="s">
        <v>566</v>
      </c>
      <c r="C327">
        <v>30</v>
      </c>
    </row>
    <row r="328" spans="1:3" x14ac:dyDescent="0.25">
      <c r="A328" t="s">
        <v>719</v>
      </c>
      <c r="B328" t="s">
        <v>556</v>
      </c>
      <c r="C328">
        <v>60</v>
      </c>
    </row>
    <row r="329" spans="1:3" x14ac:dyDescent="0.25">
      <c r="A329" t="s">
        <v>720</v>
      </c>
      <c r="B329" t="s">
        <v>721</v>
      </c>
      <c r="C329">
        <v>60</v>
      </c>
    </row>
    <row r="330" spans="1:3" x14ac:dyDescent="0.25">
      <c r="A330" t="s">
        <v>722</v>
      </c>
      <c r="B330" t="s">
        <v>723</v>
      </c>
      <c r="C330">
        <v>60</v>
      </c>
    </row>
    <row r="331" spans="1:3" x14ac:dyDescent="0.25">
      <c r="A331" t="s">
        <v>724</v>
      </c>
      <c r="B331" t="s">
        <v>725</v>
      </c>
      <c r="C331">
        <v>60</v>
      </c>
    </row>
    <row r="332" spans="1:3" x14ac:dyDescent="0.25">
      <c r="A332" t="s">
        <v>726</v>
      </c>
      <c r="B332" t="s">
        <v>727</v>
      </c>
      <c r="C332">
        <v>60</v>
      </c>
    </row>
    <row r="333" spans="1:3" x14ac:dyDescent="0.25">
      <c r="A333" t="s">
        <v>728</v>
      </c>
      <c r="B333" t="s">
        <v>729</v>
      </c>
      <c r="C333">
        <v>60</v>
      </c>
    </row>
    <row r="334" spans="1:3" x14ac:dyDescent="0.25">
      <c r="A334" t="s">
        <v>730</v>
      </c>
      <c r="B334" t="s">
        <v>731</v>
      </c>
      <c r="C334">
        <v>60</v>
      </c>
    </row>
    <row r="335" spans="1:3" x14ac:dyDescent="0.25">
      <c r="A335" t="s">
        <v>732</v>
      </c>
      <c r="B335" t="s">
        <v>733</v>
      </c>
      <c r="C335">
        <v>60</v>
      </c>
    </row>
    <row r="336" spans="1:3" x14ac:dyDescent="0.25">
      <c r="A336" t="s">
        <v>734</v>
      </c>
      <c r="B336" t="s">
        <v>735</v>
      </c>
      <c r="C336">
        <v>60</v>
      </c>
    </row>
    <row r="337" spans="1:3" x14ac:dyDescent="0.25">
      <c r="A337" t="s">
        <v>736</v>
      </c>
      <c r="B337" t="s">
        <v>737</v>
      </c>
      <c r="C337">
        <v>60</v>
      </c>
    </row>
    <row r="338" spans="1:3" x14ac:dyDescent="0.25">
      <c r="A338" t="s">
        <v>738</v>
      </c>
      <c r="B338" t="s">
        <v>739</v>
      </c>
      <c r="C338">
        <v>60</v>
      </c>
    </row>
    <row r="339" spans="1:3" x14ac:dyDescent="0.25">
      <c r="A339" t="s">
        <v>740</v>
      </c>
      <c r="B339" t="s">
        <v>741</v>
      </c>
      <c r="C339">
        <v>60</v>
      </c>
    </row>
    <row r="340" spans="1:3" x14ac:dyDescent="0.25">
      <c r="A340" t="s">
        <v>742</v>
      </c>
      <c r="B340" t="s">
        <v>743</v>
      </c>
      <c r="C340">
        <v>60</v>
      </c>
    </row>
    <row r="341" spans="1:3" x14ac:dyDescent="0.25">
      <c r="A341" t="s">
        <v>744</v>
      </c>
      <c r="B341" t="s">
        <v>745</v>
      </c>
      <c r="C341">
        <v>60</v>
      </c>
    </row>
    <row r="342" spans="1:3" x14ac:dyDescent="0.25">
      <c r="A342" t="s">
        <v>746</v>
      </c>
      <c r="B342" t="s">
        <v>747</v>
      </c>
      <c r="C342">
        <v>60</v>
      </c>
    </row>
    <row r="343" spans="1:3" x14ac:dyDescent="0.25">
      <c r="A343" t="s">
        <v>748</v>
      </c>
      <c r="B343" t="s">
        <v>749</v>
      </c>
      <c r="C343">
        <v>60</v>
      </c>
    </row>
    <row r="344" spans="1:3" x14ac:dyDescent="0.25">
      <c r="A344" t="s">
        <v>750</v>
      </c>
      <c r="B344" t="s">
        <v>751</v>
      </c>
      <c r="C344">
        <v>60</v>
      </c>
    </row>
    <row r="345" spans="1:3" x14ac:dyDescent="0.25">
      <c r="A345" t="s">
        <v>752</v>
      </c>
      <c r="B345" t="s">
        <v>538</v>
      </c>
      <c r="C345">
        <v>60</v>
      </c>
    </row>
    <row r="346" spans="1:3" x14ac:dyDescent="0.25">
      <c r="A346" t="s">
        <v>753</v>
      </c>
      <c r="B346" t="s">
        <v>754</v>
      </c>
      <c r="C346">
        <v>60</v>
      </c>
    </row>
    <row r="347" spans="1:3" x14ac:dyDescent="0.25">
      <c r="A347" t="s">
        <v>755</v>
      </c>
      <c r="B347" t="s">
        <v>756</v>
      </c>
      <c r="C347">
        <v>60</v>
      </c>
    </row>
    <row r="348" spans="1:3" x14ac:dyDescent="0.25">
      <c r="A348" t="s">
        <v>757</v>
      </c>
      <c r="B348" t="s">
        <v>758</v>
      </c>
      <c r="C348">
        <v>60</v>
      </c>
    </row>
    <row r="349" spans="1:3" x14ac:dyDescent="0.25">
      <c r="A349" t="s">
        <v>759</v>
      </c>
      <c r="B349" t="s">
        <v>760</v>
      </c>
      <c r="C349">
        <v>60</v>
      </c>
    </row>
    <row r="350" spans="1:3" x14ac:dyDescent="0.25">
      <c r="A350" t="s">
        <v>761</v>
      </c>
      <c r="B350" t="s">
        <v>762</v>
      </c>
      <c r="C350">
        <v>60</v>
      </c>
    </row>
    <row r="351" spans="1:3" x14ac:dyDescent="0.25">
      <c r="A351" t="s">
        <v>763</v>
      </c>
      <c r="B351" t="s">
        <v>764</v>
      </c>
      <c r="C351">
        <v>60</v>
      </c>
    </row>
    <row r="352" spans="1:3" x14ac:dyDescent="0.25">
      <c r="A352" t="s">
        <v>765</v>
      </c>
      <c r="B352" t="s">
        <v>766</v>
      </c>
      <c r="C352">
        <v>60</v>
      </c>
    </row>
    <row r="353" spans="1:3" x14ac:dyDescent="0.25">
      <c r="A353" t="s">
        <v>767</v>
      </c>
      <c r="B353" t="s">
        <v>768</v>
      </c>
      <c r="C353">
        <v>60</v>
      </c>
    </row>
    <row r="354" spans="1:3" x14ac:dyDescent="0.25">
      <c r="A354" t="s">
        <v>769</v>
      </c>
      <c r="B354" t="s">
        <v>770</v>
      </c>
      <c r="C354">
        <v>60</v>
      </c>
    </row>
    <row r="355" spans="1:3" x14ac:dyDescent="0.25">
      <c r="A355" t="s">
        <v>771</v>
      </c>
      <c r="B355" t="s">
        <v>772</v>
      </c>
      <c r="C355">
        <v>60</v>
      </c>
    </row>
    <row r="356" spans="1:3" x14ac:dyDescent="0.25">
      <c r="A356" t="s">
        <v>773</v>
      </c>
      <c r="B356" t="s">
        <v>774</v>
      </c>
      <c r="C356">
        <v>60</v>
      </c>
    </row>
    <row r="357" spans="1:3" x14ac:dyDescent="0.25">
      <c r="A357" t="s">
        <v>775</v>
      </c>
      <c r="B357" t="s">
        <v>776</v>
      </c>
      <c r="C357">
        <v>60</v>
      </c>
    </row>
    <row r="358" spans="1:3" x14ac:dyDescent="0.25">
      <c r="A358" t="s">
        <v>777</v>
      </c>
      <c r="B358" t="s">
        <v>778</v>
      </c>
      <c r="C358">
        <v>60</v>
      </c>
    </row>
    <row r="359" spans="1:3" x14ac:dyDescent="0.25">
      <c r="A359" t="s">
        <v>779</v>
      </c>
      <c r="B359" t="s">
        <v>780</v>
      </c>
      <c r="C359">
        <v>60</v>
      </c>
    </row>
    <row r="360" spans="1:3" x14ac:dyDescent="0.25">
      <c r="A360" t="s">
        <v>781</v>
      </c>
      <c r="B360" t="s">
        <v>782</v>
      </c>
      <c r="C360">
        <v>60</v>
      </c>
    </row>
    <row r="361" spans="1:3" x14ac:dyDescent="0.25">
      <c r="A361" t="s">
        <v>783</v>
      </c>
      <c r="B361" t="s">
        <v>233</v>
      </c>
      <c r="C361">
        <v>90</v>
      </c>
    </row>
    <row r="362" spans="1:3" x14ac:dyDescent="0.25">
      <c r="A362" t="s">
        <v>784</v>
      </c>
      <c r="B362" t="s">
        <v>785</v>
      </c>
      <c r="C362">
        <v>60</v>
      </c>
    </row>
    <row r="363" spans="1:3" x14ac:dyDescent="0.25">
      <c r="A363" t="s">
        <v>786</v>
      </c>
      <c r="B363" t="s">
        <v>787</v>
      </c>
      <c r="C363">
        <v>90</v>
      </c>
    </row>
    <row r="364" spans="1:3" x14ac:dyDescent="0.25">
      <c r="A364" t="s">
        <v>788</v>
      </c>
      <c r="B364" t="s">
        <v>241</v>
      </c>
      <c r="C364">
        <v>60</v>
      </c>
    </row>
    <row r="365" spans="1:3" x14ac:dyDescent="0.25">
      <c r="A365" t="s">
        <v>789</v>
      </c>
      <c r="B365" t="s">
        <v>790</v>
      </c>
      <c r="C365">
        <v>30</v>
      </c>
    </row>
    <row r="366" spans="1:3" x14ac:dyDescent="0.25">
      <c r="A366" t="s">
        <v>791</v>
      </c>
      <c r="B366" t="s">
        <v>792</v>
      </c>
      <c r="C366">
        <v>60</v>
      </c>
    </row>
    <row r="367" spans="1:3" x14ac:dyDescent="0.25">
      <c r="A367" t="s">
        <v>793</v>
      </c>
      <c r="B367" t="s">
        <v>794</v>
      </c>
      <c r="C367">
        <v>90</v>
      </c>
    </row>
    <row r="368" spans="1:3" x14ac:dyDescent="0.25">
      <c r="A368" t="s">
        <v>795</v>
      </c>
      <c r="B368" t="s">
        <v>796</v>
      </c>
      <c r="C368">
        <v>30</v>
      </c>
    </row>
    <row r="369" spans="1:3" x14ac:dyDescent="0.25">
      <c r="A369" t="s">
        <v>797</v>
      </c>
      <c r="B369" t="s">
        <v>798</v>
      </c>
      <c r="C369">
        <v>30</v>
      </c>
    </row>
    <row r="370" spans="1:3" x14ac:dyDescent="0.25">
      <c r="A370" t="s">
        <v>799</v>
      </c>
      <c r="B370" t="s">
        <v>800</v>
      </c>
      <c r="C370">
        <v>60</v>
      </c>
    </row>
    <row r="371" spans="1:3" x14ac:dyDescent="0.25">
      <c r="A371" t="s">
        <v>801</v>
      </c>
      <c r="B371" t="s">
        <v>802</v>
      </c>
      <c r="C371">
        <v>60</v>
      </c>
    </row>
    <row r="372" spans="1:3" x14ac:dyDescent="0.25">
      <c r="A372" t="s">
        <v>803</v>
      </c>
      <c r="B372" t="s">
        <v>804</v>
      </c>
      <c r="C372">
        <v>30</v>
      </c>
    </row>
    <row r="373" spans="1:3" x14ac:dyDescent="0.25">
      <c r="A373" t="s">
        <v>805</v>
      </c>
      <c r="B373" t="s">
        <v>806</v>
      </c>
      <c r="C373">
        <v>30</v>
      </c>
    </row>
    <row r="374" spans="1:3" x14ac:dyDescent="0.25">
      <c r="A374" t="s">
        <v>807</v>
      </c>
      <c r="B374" t="s">
        <v>808</v>
      </c>
      <c r="C374">
        <v>60</v>
      </c>
    </row>
    <row r="375" spans="1:3" x14ac:dyDescent="0.25">
      <c r="A375" t="s">
        <v>809</v>
      </c>
      <c r="B375" t="s">
        <v>810</v>
      </c>
      <c r="C375">
        <v>60</v>
      </c>
    </row>
    <row r="376" spans="1:3" x14ac:dyDescent="0.25">
      <c r="A376" t="s">
        <v>811</v>
      </c>
      <c r="B376" t="s">
        <v>812</v>
      </c>
      <c r="C376">
        <v>60</v>
      </c>
    </row>
    <row r="377" spans="1:3" x14ac:dyDescent="0.25">
      <c r="A377" t="s">
        <v>813</v>
      </c>
      <c r="B377" t="s">
        <v>814</v>
      </c>
      <c r="C377">
        <v>30</v>
      </c>
    </row>
    <row r="378" spans="1:3" x14ac:dyDescent="0.25">
      <c r="A378" t="s">
        <v>815</v>
      </c>
      <c r="B378" t="s">
        <v>816</v>
      </c>
      <c r="C378">
        <v>30</v>
      </c>
    </row>
    <row r="379" spans="1:3" x14ac:dyDescent="0.25">
      <c r="A379" t="s">
        <v>817</v>
      </c>
      <c r="B379" t="s">
        <v>376</v>
      </c>
      <c r="C379">
        <v>60</v>
      </c>
    </row>
    <row r="380" spans="1:3" x14ac:dyDescent="0.25">
      <c r="A380" t="s">
        <v>818</v>
      </c>
      <c r="B380" t="s">
        <v>819</v>
      </c>
      <c r="C380">
        <v>60</v>
      </c>
    </row>
    <row r="381" spans="1:3" x14ac:dyDescent="0.25">
      <c r="A381" t="s">
        <v>820</v>
      </c>
      <c r="B381" t="s">
        <v>821</v>
      </c>
      <c r="C381">
        <v>60</v>
      </c>
    </row>
    <row r="382" spans="1:3" x14ac:dyDescent="0.25">
      <c r="A382" t="s">
        <v>822</v>
      </c>
      <c r="B382" t="s">
        <v>823</v>
      </c>
      <c r="C382">
        <v>30</v>
      </c>
    </row>
    <row r="383" spans="1:3" x14ac:dyDescent="0.25">
      <c r="A383" t="s">
        <v>824</v>
      </c>
      <c r="B383" t="s">
        <v>825</v>
      </c>
      <c r="C383">
        <v>30</v>
      </c>
    </row>
    <row r="384" spans="1:3" x14ac:dyDescent="0.25">
      <c r="A384" t="s">
        <v>826</v>
      </c>
      <c r="B384" t="s">
        <v>827</v>
      </c>
      <c r="C384">
        <v>60</v>
      </c>
    </row>
    <row r="385" spans="1:3" x14ac:dyDescent="0.25">
      <c r="A385" t="s">
        <v>828</v>
      </c>
      <c r="B385" t="s">
        <v>829</v>
      </c>
      <c r="C385">
        <v>30</v>
      </c>
    </row>
    <row r="386" spans="1:3" x14ac:dyDescent="0.25">
      <c r="A386" t="s">
        <v>830</v>
      </c>
      <c r="B386" t="s">
        <v>831</v>
      </c>
      <c r="C386">
        <v>60</v>
      </c>
    </row>
    <row r="387" spans="1:3" x14ac:dyDescent="0.25">
      <c r="A387" t="s">
        <v>832</v>
      </c>
      <c r="B387" t="s">
        <v>833</v>
      </c>
      <c r="C387">
        <v>60</v>
      </c>
    </row>
    <row r="388" spans="1:3" x14ac:dyDescent="0.25">
      <c r="A388" t="s">
        <v>834</v>
      </c>
      <c r="B388" t="s">
        <v>835</v>
      </c>
      <c r="C388">
        <v>60</v>
      </c>
    </row>
    <row r="389" spans="1:3" x14ac:dyDescent="0.25">
      <c r="A389" t="s">
        <v>836</v>
      </c>
      <c r="B389" t="s">
        <v>837</v>
      </c>
      <c r="C389">
        <v>60</v>
      </c>
    </row>
    <row r="390" spans="1:3" x14ac:dyDescent="0.25">
      <c r="A390" t="s">
        <v>838</v>
      </c>
      <c r="B390" t="s">
        <v>839</v>
      </c>
      <c r="C390">
        <v>45</v>
      </c>
    </row>
    <row r="391" spans="1:3" x14ac:dyDescent="0.25">
      <c r="A391" t="s">
        <v>840</v>
      </c>
      <c r="B391" t="s">
        <v>841</v>
      </c>
      <c r="C391">
        <v>60</v>
      </c>
    </row>
    <row r="392" spans="1:3" x14ac:dyDescent="0.25">
      <c r="A392" t="s">
        <v>842</v>
      </c>
      <c r="B392" t="s">
        <v>843</v>
      </c>
      <c r="C392">
        <v>60</v>
      </c>
    </row>
    <row r="393" spans="1:3" x14ac:dyDescent="0.25">
      <c r="A393" t="s">
        <v>844</v>
      </c>
      <c r="B393" t="s">
        <v>845</v>
      </c>
      <c r="C393">
        <v>30</v>
      </c>
    </row>
    <row r="394" spans="1:3" x14ac:dyDescent="0.25">
      <c r="A394" t="s">
        <v>846</v>
      </c>
      <c r="B394" t="s">
        <v>847</v>
      </c>
      <c r="C394">
        <v>60</v>
      </c>
    </row>
    <row r="395" spans="1:3" x14ac:dyDescent="0.25">
      <c r="A395" t="s">
        <v>848</v>
      </c>
      <c r="B395" t="s">
        <v>849</v>
      </c>
      <c r="C395">
        <v>30</v>
      </c>
    </row>
    <row r="396" spans="1:3" x14ac:dyDescent="0.25">
      <c r="A396" t="s">
        <v>850</v>
      </c>
      <c r="B396" t="s">
        <v>851</v>
      </c>
      <c r="C396">
        <v>60</v>
      </c>
    </row>
    <row r="397" spans="1:3" x14ac:dyDescent="0.25">
      <c r="A397" t="s">
        <v>852</v>
      </c>
      <c r="B397" t="s">
        <v>853</v>
      </c>
      <c r="C397">
        <v>30</v>
      </c>
    </row>
    <row r="398" spans="1:3" x14ac:dyDescent="0.25">
      <c r="A398" t="s">
        <v>854</v>
      </c>
      <c r="B398" t="s">
        <v>855</v>
      </c>
      <c r="C398">
        <v>30</v>
      </c>
    </row>
    <row r="399" spans="1:3" x14ac:dyDescent="0.25">
      <c r="A399" t="s">
        <v>856</v>
      </c>
      <c r="B399" t="s">
        <v>857</v>
      </c>
      <c r="C399">
        <v>60</v>
      </c>
    </row>
    <row r="400" spans="1:3" x14ac:dyDescent="0.25">
      <c r="A400" t="s">
        <v>858</v>
      </c>
      <c r="B400" t="s">
        <v>859</v>
      </c>
      <c r="C400">
        <v>30</v>
      </c>
    </row>
    <row r="401" spans="1:3" x14ac:dyDescent="0.25">
      <c r="A401" t="s">
        <v>860</v>
      </c>
      <c r="B401" t="s">
        <v>861</v>
      </c>
      <c r="C401">
        <v>60</v>
      </c>
    </row>
    <row r="402" spans="1:3" x14ac:dyDescent="0.25">
      <c r="A402" t="s">
        <v>862</v>
      </c>
      <c r="B402" t="s">
        <v>863</v>
      </c>
      <c r="C402">
        <v>30</v>
      </c>
    </row>
    <row r="403" spans="1:3" x14ac:dyDescent="0.25">
      <c r="A403" t="s">
        <v>864</v>
      </c>
      <c r="B403" t="s">
        <v>865</v>
      </c>
      <c r="C403">
        <v>60</v>
      </c>
    </row>
    <row r="404" spans="1:3" x14ac:dyDescent="0.25">
      <c r="A404" t="s">
        <v>866</v>
      </c>
      <c r="B404" t="s">
        <v>867</v>
      </c>
      <c r="C404">
        <v>30</v>
      </c>
    </row>
    <row r="405" spans="1:3" x14ac:dyDescent="0.25">
      <c r="A405" t="s">
        <v>868</v>
      </c>
      <c r="B405" t="s">
        <v>869</v>
      </c>
      <c r="C405">
        <v>60</v>
      </c>
    </row>
    <row r="406" spans="1:3" x14ac:dyDescent="0.25">
      <c r="A406" t="s">
        <v>870</v>
      </c>
      <c r="B406" t="s">
        <v>871</v>
      </c>
      <c r="C406">
        <v>60</v>
      </c>
    </row>
    <row r="407" spans="1:3" x14ac:dyDescent="0.25">
      <c r="A407" t="s">
        <v>872</v>
      </c>
      <c r="B407" t="s">
        <v>873</v>
      </c>
      <c r="C407">
        <v>60</v>
      </c>
    </row>
    <row r="408" spans="1:3" x14ac:dyDescent="0.25">
      <c r="A408" t="s">
        <v>874</v>
      </c>
      <c r="B408" t="s">
        <v>875</v>
      </c>
      <c r="C408">
        <v>60</v>
      </c>
    </row>
    <row r="409" spans="1:3" x14ac:dyDescent="0.25">
      <c r="A409" t="s">
        <v>876</v>
      </c>
      <c r="B409" t="s">
        <v>877</v>
      </c>
      <c r="C409">
        <v>60</v>
      </c>
    </row>
    <row r="410" spans="1:3" x14ac:dyDescent="0.25">
      <c r="A410" t="s">
        <v>878</v>
      </c>
      <c r="B410" t="s">
        <v>879</v>
      </c>
      <c r="C410">
        <v>30</v>
      </c>
    </row>
    <row r="411" spans="1:3" x14ac:dyDescent="0.25">
      <c r="A411" t="s">
        <v>880</v>
      </c>
      <c r="B411" t="s">
        <v>810</v>
      </c>
      <c r="C411">
        <v>30</v>
      </c>
    </row>
    <row r="412" spans="1:3" x14ac:dyDescent="0.25">
      <c r="A412" t="s">
        <v>881</v>
      </c>
      <c r="B412" t="s">
        <v>812</v>
      </c>
      <c r="C412">
        <v>30</v>
      </c>
    </row>
    <row r="413" spans="1:3" x14ac:dyDescent="0.25">
      <c r="A413" t="s">
        <v>882</v>
      </c>
      <c r="B413" t="s">
        <v>883</v>
      </c>
      <c r="C413">
        <v>30</v>
      </c>
    </row>
    <row r="414" spans="1:3" x14ac:dyDescent="0.25">
      <c r="A414" t="s">
        <v>884</v>
      </c>
      <c r="B414" t="s">
        <v>885</v>
      </c>
      <c r="C414">
        <v>30</v>
      </c>
    </row>
    <row r="415" spans="1:3" x14ac:dyDescent="0.25">
      <c r="A415" t="s">
        <v>886</v>
      </c>
      <c r="B415" t="s">
        <v>819</v>
      </c>
      <c r="C415">
        <v>30</v>
      </c>
    </row>
    <row r="416" spans="1:3" x14ac:dyDescent="0.25">
      <c r="A416" t="s">
        <v>887</v>
      </c>
      <c r="B416" t="s">
        <v>888</v>
      </c>
      <c r="C416">
        <v>60</v>
      </c>
    </row>
    <row r="417" spans="1:3" x14ac:dyDescent="0.25">
      <c r="A417" t="s">
        <v>889</v>
      </c>
      <c r="B417" t="s">
        <v>890</v>
      </c>
      <c r="C417">
        <v>90</v>
      </c>
    </row>
    <row r="418" spans="1:3" x14ac:dyDescent="0.25">
      <c r="A418" t="s">
        <v>891</v>
      </c>
      <c r="B418" t="s">
        <v>892</v>
      </c>
      <c r="C418">
        <v>60</v>
      </c>
    </row>
    <row r="419" spans="1:3" x14ac:dyDescent="0.25">
      <c r="A419" t="s">
        <v>893</v>
      </c>
      <c r="B419" t="s">
        <v>894</v>
      </c>
      <c r="C419">
        <v>60</v>
      </c>
    </row>
    <row r="420" spans="1:3" x14ac:dyDescent="0.25">
      <c r="A420" t="s">
        <v>895</v>
      </c>
      <c r="B420" t="s">
        <v>896</v>
      </c>
      <c r="C420">
        <v>60</v>
      </c>
    </row>
    <row r="421" spans="1:3" x14ac:dyDescent="0.25">
      <c r="A421" t="s">
        <v>897</v>
      </c>
      <c r="B421" t="s">
        <v>898</v>
      </c>
      <c r="C421">
        <v>60</v>
      </c>
    </row>
    <row r="422" spans="1:3" x14ac:dyDescent="0.25">
      <c r="A422" t="s">
        <v>899</v>
      </c>
      <c r="B422" t="s">
        <v>900</v>
      </c>
      <c r="C422">
        <v>60</v>
      </c>
    </row>
    <row r="423" spans="1:3" x14ac:dyDescent="0.25">
      <c r="A423" t="s">
        <v>901</v>
      </c>
      <c r="B423" t="s">
        <v>902</v>
      </c>
      <c r="C423">
        <v>60</v>
      </c>
    </row>
    <row r="424" spans="1:3" x14ac:dyDescent="0.25">
      <c r="A424" t="s">
        <v>903</v>
      </c>
      <c r="B424" t="s">
        <v>904</v>
      </c>
      <c r="C424">
        <v>60</v>
      </c>
    </row>
    <row r="425" spans="1:3" x14ac:dyDescent="0.25">
      <c r="A425" t="s">
        <v>905</v>
      </c>
      <c r="B425" t="s">
        <v>906</v>
      </c>
      <c r="C425">
        <v>60</v>
      </c>
    </row>
    <row r="426" spans="1:3" x14ac:dyDescent="0.25">
      <c r="A426" t="s">
        <v>907</v>
      </c>
      <c r="B426" t="s">
        <v>908</v>
      </c>
      <c r="C426">
        <v>60</v>
      </c>
    </row>
    <row r="427" spans="1:3" x14ac:dyDescent="0.25">
      <c r="A427" t="s">
        <v>909</v>
      </c>
      <c r="B427" t="s">
        <v>896</v>
      </c>
      <c r="C427">
        <v>60</v>
      </c>
    </row>
    <row r="428" spans="1:3" x14ac:dyDescent="0.25">
      <c r="A428" t="s">
        <v>910</v>
      </c>
      <c r="B428" t="s">
        <v>892</v>
      </c>
      <c r="C428">
        <v>60</v>
      </c>
    </row>
    <row r="429" spans="1:3" x14ac:dyDescent="0.25">
      <c r="A429" t="s">
        <v>911</v>
      </c>
      <c r="B429" t="s">
        <v>912</v>
      </c>
      <c r="C429">
        <v>90</v>
      </c>
    </row>
    <row r="430" spans="1:3" x14ac:dyDescent="0.25">
      <c r="A430" t="s">
        <v>913</v>
      </c>
      <c r="B430" t="s">
        <v>914</v>
      </c>
      <c r="C430">
        <v>30</v>
      </c>
    </row>
    <row r="431" spans="1:3" x14ac:dyDescent="0.25">
      <c r="A431" t="s">
        <v>915</v>
      </c>
      <c r="B431" t="s">
        <v>916</v>
      </c>
      <c r="C431">
        <v>60</v>
      </c>
    </row>
    <row r="432" spans="1:3" x14ac:dyDescent="0.25">
      <c r="A432" t="s">
        <v>917</v>
      </c>
      <c r="B432" t="s">
        <v>918</v>
      </c>
      <c r="C432">
        <v>60</v>
      </c>
    </row>
    <row r="433" spans="1:3" x14ac:dyDescent="0.25">
      <c r="A433" t="s">
        <v>919</v>
      </c>
      <c r="B433" t="s">
        <v>505</v>
      </c>
      <c r="C433">
        <v>60</v>
      </c>
    </row>
    <row r="434" spans="1:3" x14ac:dyDescent="0.25">
      <c r="A434" t="s">
        <v>920</v>
      </c>
      <c r="B434" t="s">
        <v>921</v>
      </c>
      <c r="C434">
        <v>30</v>
      </c>
    </row>
    <row r="435" spans="1:3" x14ac:dyDescent="0.25">
      <c r="A435" t="s">
        <v>922</v>
      </c>
      <c r="B435" t="s">
        <v>923</v>
      </c>
      <c r="C435">
        <v>120</v>
      </c>
    </row>
    <row r="436" spans="1:3" x14ac:dyDescent="0.25">
      <c r="A436" t="s">
        <v>924</v>
      </c>
      <c r="B436" t="s">
        <v>925</v>
      </c>
      <c r="C436">
        <v>60</v>
      </c>
    </row>
    <row r="437" spans="1:3" x14ac:dyDescent="0.25">
      <c r="A437" t="s">
        <v>926</v>
      </c>
      <c r="B437" t="s">
        <v>927</v>
      </c>
      <c r="C437">
        <v>60</v>
      </c>
    </row>
    <row r="438" spans="1:3" x14ac:dyDescent="0.25">
      <c r="A438" t="s">
        <v>928</v>
      </c>
      <c r="B438" t="s">
        <v>929</v>
      </c>
      <c r="C438">
        <v>60</v>
      </c>
    </row>
    <row r="439" spans="1:3" x14ac:dyDescent="0.25">
      <c r="A439" t="s">
        <v>930</v>
      </c>
      <c r="B439" t="s">
        <v>931</v>
      </c>
      <c r="C439">
        <v>60</v>
      </c>
    </row>
    <row r="440" spans="1:3" x14ac:dyDescent="0.25">
      <c r="A440" t="s">
        <v>932</v>
      </c>
      <c r="B440" t="s">
        <v>933</v>
      </c>
      <c r="C440">
        <v>60</v>
      </c>
    </row>
    <row r="441" spans="1:3" x14ac:dyDescent="0.25">
      <c r="A441" t="s">
        <v>934</v>
      </c>
      <c r="B441" t="s">
        <v>935</v>
      </c>
      <c r="C441">
        <v>60</v>
      </c>
    </row>
    <row r="442" spans="1:3" x14ac:dyDescent="0.25">
      <c r="A442" t="s">
        <v>936</v>
      </c>
      <c r="B442" t="s">
        <v>937</v>
      </c>
      <c r="C442">
        <v>60</v>
      </c>
    </row>
    <row r="443" spans="1:3" x14ac:dyDescent="0.25">
      <c r="A443" t="s">
        <v>938</v>
      </c>
      <c r="B443" t="s">
        <v>939</v>
      </c>
      <c r="C443">
        <v>60</v>
      </c>
    </row>
    <row r="444" spans="1:3" x14ac:dyDescent="0.25">
      <c r="A444" t="s">
        <v>940</v>
      </c>
      <c r="B444" t="s">
        <v>941</v>
      </c>
      <c r="C444">
        <v>60</v>
      </c>
    </row>
    <row r="445" spans="1:3" x14ac:dyDescent="0.25">
      <c r="A445" t="s">
        <v>942</v>
      </c>
      <c r="B445" t="s">
        <v>943</v>
      </c>
      <c r="C445">
        <v>60</v>
      </c>
    </row>
    <row r="446" spans="1:3" x14ac:dyDescent="0.25">
      <c r="A446" t="s">
        <v>944</v>
      </c>
      <c r="B446" t="s">
        <v>945</v>
      </c>
      <c r="C446">
        <v>60</v>
      </c>
    </row>
    <row r="447" spans="1:3" x14ac:dyDescent="0.25">
      <c r="A447" t="s">
        <v>946</v>
      </c>
      <c r="B447" t="s">
        <v>947</v>
      </c>
      <c r="C447">
        <v>60</v>
      </c>
    </row>
    <row r="448" spans="1:3" x14ac:dyDescent="0.25">
      <c r="A448" t="s">
        <v>948</v>
      </c>
      <c r="B448" t="s">
        <v>949</v>
      </c>
      <c r="C448">
        <v>60</v>
      </c>
    </row>
    <row r="449" spans="1:3" x14ac:dyDescent="0.25">
      <c r="A449" t="s">
        <v>950</v>
      </c>
      <c r="B449" t="s">
        <v>951</v>
      </c>
      <c r="C449">
        <v>60</v>
      </c>
    </row>
    <row r="450" spans="1:3" x14ac:dyDescent="0.25">
      <c r="A450" t="s">
        <v>952</v>
      </c>
      <c r="B450" t="s">
        <v>953</v>
      </c>
      <c r="C450">
        <v>60</v>
      </c>
    </row>
    <row r="451" spans="1:3" x14ac:dyDescent="0.25">
      <c r="A451" t="s">
        <v>954</v>
      </c>
      <c r="B451" t="s">
        <v>955</v>
      </c>
      <c r="C451">
        <v>60</v>
      </c>
    </row>
    <row r="452" spans="1:3" x14ac:dyDescent="0.25">
      <c r="A452" t="s">
        <v>956</v>
      </c>
      <c r="B452" t="s">
        <v>957</v>
      </c>
      <c r="C452">
        <v>60</v>
      </c>
    </row>
    <row r="453" spans="1:3" x14ac:dyDescent="0.25">
      <c r="A453" t="s">
        <v>958</v>
      </c>
      <c r="B453" t="s">
        <v>959</v>
      </c>
      <c r="C453">
        <v>60</v>
      </c>
    </row>
    <row r="454" spans="1:3" x14ac:dyDescent="0.25">
      <c r="A454" t="s">
        <v>960</v>
      </c>
      <c r="B454" t="s">
        <v>961</v>
      </c>
      <c r="C454">
        <v>60</v>
      </c>
    </row>
    <row r="455" spans="1:3" x14ac:dyDescent="0.25">
      <c r="A455" t="s">
        <v>962</v>
      </c>
      <c r="B455" t="s">
        <v>963</v>
      </c>
      <c r="C455">
        <v>60</v>
      </c>
    </row>
    <row r="456" spans="1:3" x14ac:dyDescent="0.25">
      <c r="A456" t="s">
        <v>964</v>
      </c>
      <c r="B456" t="s">
        <v>965</v>
      </c>
      <c r="C456">
        <v>60</v>
      </c>
    </row>
    <row r="457" spans="1:3" x14ac:dyDescent="0.25">
      <c r="A457" t="s">
        <v>966</v>
      </c>
      <c r="B457" t="s">
        <v>967</v>
      </c>
      <c r="C457">
        <v>60</v>
      </c>
    </row>
    <row r="458" spans="1:3" x14ac:dyDescent="0.25">
      <c r="A458" t="s">
        <v>968</v>
      </c>
      <c r="B458" t="s">
        <v>969</v>
      </c>
      <c r="C458">
        <v>60</v>
      </c>
    </row>
    <row r="459" spans="1:3" x14ac:dyDescent="0.25">
      <c r="A459" t="s">
        <v>970</v>
      </c>
      <c r="B459" t="s">
        <v>971</v>
      </c>
      <c r="C459">
        <v>60</v>
      </c>
    </row>
    <row r="460" spans="1:3" x14ac:dyDescent="0.25">
      <c r="A460" t="s">
        <v>972</v>
      </c>
      <c r="B460" t="s">
        <v>973</v>
      </c>
      <c r="C460">
        <v>60</v>
      </c>
    </row>
    <row r="461" spans="1:3" x14ac:dyDescent="0.25">
      <c r="A461" t="s">
        <v>974</v>
      </c>
      <c r="B461" t="s">
        <v>975</v>
      </c>
      <c r="C461">
        <v>60</v>
      </c>
    </row>
    <row r="462" spans="1:3" x14ac:dyDescent="0.25">
      <c r="A462" t="s">
        <v>976</v>
      </c>
      <c r="B462" t="s">
        <v>977</v>
      </c>
      <c r="C462">
        <v>60</v>
      </c>
    </row>
    <row r="463" spans="1:3" x14ac:dyDescent="0.25">
      <c r="A463" t="s">
        <v>978</v>
      </c>
      <c r="B463" t="s">
        <v>979</v>
      </c>
      <c r="C463">
        <v>60</v>
      </c>
    </row>
    <row r="464" spans="1:3" x14ac:dyDescent="0.25">
      <c r="A464" t="s">
        <v>980</v>
      </c>
      <c r="B464" t="s">
        <v>981</v>
      </c>
      <c r="C464">
        <v>60</v>
      </c>
    </row>
    <row r="465" spans="1:3" x14ac:dyDescent="0.25">
      <c r="A465" t="s">
        <v>982</v>
      </c>
      <c r="B465" t="s">
        <v>983</v>
      </c>
      <c r="C465">
        <v>60</v>
      </c>
    </row>
    <row r="466" spans="1:3" x14ac:dyDescent="0.25">
      <c r="A466" t="s">
        <v>984</v>
      </c>
      <c r="B466" t="s">
        <v>985</v>
      </c>
      <c r="C466">
        <v>60</v>
      </c>
    </row>
    <row r="467" spans="1:3" x14ac:dyDescent="0.25">
      <c r="A467" t="s">
        <v>986</v>
      </c>
      <c r="B467" t="s">
        <v>987</v>
      </c>
      <c r="C467">
        <v>60</v>
      </c>
    </row>
    <row r="468" spans="1:3" x14ac:dyDescent="0.25">
      <c r="A468" t="s">
        <v>988</v>
      </c>
      <c r="B468" t="s">
        <v>989</v>
      </c>
      <c r="C468">
        <v>60</v>
      </c>
    </row>
    <row r="469" spans="1:3" x14ac:dyDescent="0.25">
      <c r="A469" t="s">
        <v>990</v>
      </c>
      <c r="B469" t="s">
        <v>991</v>
      </c>
      <c r="C469">
        <v>60</v>
      </c>
    </row>
    <row r="470" spans="1:3" x14ac:dyDescent="0.25">
      <c r="A470" t="s">
        <v>992</v>
      </c>
      <c r="B470" t="s">
        <v>993</v>
      </c>
      <c r="C470">
        <v>60</v>
      </c>
    </row>
    <row r="471" spans="1:3" x14ac:dyDescent="0.25">
      <c r="A471" t="s">
        <v>994</v>
      </c>
      <c r="B471" t="s">
        <v>995</v>
      </c>
      <c r="C471">
        <v>60</v>
      </c>
    </row>
    <row r="472" spans="1:3" x14ac:dyDescent="0.25">
      <c r="A472" t="s">
        <v>996</v>
      </c>
      <c r="B472" t="s">
        <v>997</v>
      </c>
      <c r="C472">
        <v>60</v>
      </c>
    </row>
    <row r="473" spans="1:3" x14ac:dyDescent="0.25">
      <c r="A473" t="s">
        <v>998</v>
      </c>
      <c r="B473" t="s">
        <v>999</v>
      </c>
      <c r="C473">
        <v>60</v>
      </c>
    </row>
    <row r="474" spans="1:3" x14ac:dyDescent="0.25">
      <c r="A474" t="s">
        <v>1000</v>
      </c>
      <c r="B474" t="s">
        <v>1001</v>
      </c>
      <c r="C474">
        <v>60</v>
      </c>
    </row>
    <row r="475" spans="1:3" x14ac:dyDescent="0.25">
      <c r="A475" t="s">
        <v>1002</v>
      </c>
      <c r="B475" t="s">
        <v>1003</v>
      </c>
      <c r="C475">
        <v>60</v>
      </c>
    </row>
    <row r="476" spans="1:3" x14ac:dyDescent="0.25">
      <c r="A476" t="s">
        <v>1004</v>
      </c>
      <c r="B476" t="s">
        <v>1005</v>
      </c>
      <c r="C476">
        <v>60</v>
      </c>
    </row>
    <row r="477" spans="1:3" x14ac:dyDescent="0.25">
      <c r="A477" t="s">
        <v>1006</v>
      </c>
      <c r="B477" t="s">
        <v>1007</v>
      </c>
      <c r="C477">
        <v>60</v>
      </c>
    </row>
    <row r="478" spans="1:3" x14ac:dyDescent="0.25">
      <c r="A478" t="s">
        <v>1008</v>
      </c>
      <c r="B478" t="s">
        <v>1009</v>
      </c>
      <c r="C478">
        <v>60</v>
      </c>
    </row>
    <row r="479" spans="1:3" x14ac:dyDescent="0.25">
      <c r="A479" t="s">
        <v>1010</v>
      </c>
      <c r="B479" t="s">
        <v>1011</v>
      </c>
      <c r="C479">
        <v>60</v>
      </c>
    </row>
    <row r="480" spans="1:3" x14ac:dyDescent="0.25">
      <c r="A480" t="s">
        <v>1012</v>
      </c>
      <c r="B480" t="s">
        <v>1013</v>
      </c>
      <c r="C480">
        <v>60</v>
      </c>
    </row>
    <row r="481" spans="1:3" x14ac:dyDescent="0.25">
      <c r="A481" t="s">
        <v>1014</v>
      </c>
      <c r="B481" t="s">
        <v>1015</v>
      </c>
      <c r="C481">
        <v>60</v>
      </c>
    </row>
    <row r="482" spans="1:3" x14ac:dyDescent="0.25">
      <c r="A482" t="s">
        <v>1016</v>
      </c>
      <c r="B482" t="s">
        <v>1017</v>
      </c>
      <c r="C482">
        <v>60</v>
      </c>
    </row>
    <row r="483" spans="1:3" x14ac:dyDescent="0.25">
      <c r="A483" t="s">
        <v>1018</v>
      </c>
      <c r="B483" t="s">
        <v>1019</v>
      </c>
      <c r="C483">
        <v>60</v>
      </c>
    </row>
    <row r="484" spans="1:3" x14ac:dyDescent="0.25">
      <c r="A484" t="s">
        <v>99</v>
      </c>
      <c r="B484" t="s">
        <v>167</v>
      </c>
      <c r="C484">
        <v>120</v>
      </c>
    </row>
    <row r="485" spans="1:3" x14ac:dyDescent="0.25">
      <c r="A485" t="s">
        <v>1020</v>
      </c>
      <c r="B485" t="s">
        <v>1021</v>
      </c>
      <c r="C485">
        <v>60</v>
      </c>
    </row>
    <row r="486" spans="1:3" x14ac:dyDescent="0.25">
      <c r="A486" t="s">
        <v>1022</v>
      </c>
      <c r="B486" t="s">
        <v>1023</v>
      </c>
      <c r="C486">
        <v>60</v>
      </c>
    </row>
    <row r="487" spans="1:3" x14ac:dyDescent="0.25">
      <c r="A487" t="s">
        <v>1024</v>
      </c>
      <c r="B487" t="s">
        <v>1025</v>
      </c>
      <c r="C487">
        <v>60</v>
      </c>
    </row>
    <row r="488" spans="1:3" x14ac:dyDescent="0.25">
      <c r="A488" t="s">
        <v>1026</v>
      </c>
      <c r="B488" t="s">
        <v>1027</v>
      </c>
      <c r="C488">
        <v>60</v>
      </c>
    </row>
    <row r="489" spans="1:3" x14ac:dyDescent="0.25">
      <c r="A489" t="s">
        <v>1028</v>
      </c>
      <c r="B489" t="s">
        <v>1029</v>
      </c>
      <c r="C489">
        <v>60</v>
      </c>
    </row>
    <row r="490" spans="1:3" x14ac:dyDescent="0.25">
      <c r="A490" t="s">
        <v>1030</v>
      </c>
      <c r="B490" t="s">
        <v>1031</v>
      </c>
      <c r="C490">
        <v>60</v>
      </c>
    </row>
    <row r="491" spans="1:3" x14ac:dyDescent="0.25">
      <c r="A491" t="s">
        <v>1032</v>
      </c>
      <c r="B491" t="s">
        <v>1033</v>
      </c>
      <c r="C491">
        <v>60</v>
      </c>
    </row>
    <row r="492" spans="1:3" x14ac:dyDescent="0.25">
      <c r="A492" t="s">
        <v>1034</v>
      </c>
      <c r="B492" t="s">
        <v>1035</v>
      </c>
      <c r="C492">
        <v>60</v>
      </c>
    </row>
    <row r="493" spans="1:3" x14ac:dyDescent="0.25">
      <c r="A493" t="s">
        <v>105</v>
      </c>
      <c r="B493" t="s">
        <v>1036</v>
      </c>
      <c r="C493">
        <v>60</v>
      </c>
    </row>
    <row r="494" spans="1:3" x14ac:dyDescent="0.25">
      <c r="A494" t="s">
        <v>108</v>
      </c>
      <c r="B494" t="s">
        <v>1037</v>
      </c>
      <c r="C494">
        <v>60</v>
      </c>
    </row>
    <row r="495" spans="1:3" x14ac:dyDescent="0.25">
      <c r="A495" t="s">
        <v>111</v>
      </c>
      <c r="B495" t="s">
        <v>1031</v>
      </c>
      <c r="C495">
        <v>60</v>
      </c>
    </row>
    <row r="496" spans="1:3" x14ac:dyDescent="0.25">
      <c r="A496" t="s">
        <v>117</v>
      </c>
      <c r="B496" t="s">
        <v>1038</v>
      </c>
      <c r="C496">
        <v>60</v>
      </c>
    </row>
    <row r="497" spans="1:3" x14ac:dyDescent="0.25">
      <c r="A497" t="s">
        <v>113</v>
      </c>
      <c r="B497" t="s">
        <v>1039</v>
      </c>
      <c r="C497">
        <v>60</v>
      </c>
    </row>
    <row r="498" spans="1:3" x14ac:dyDescent="0.25">
      <c r="A498" t="s">
        <v>1040</v>
      </c>
      <c r="B498" t="s">
        <v>1041</v>
      </c>
      <c r="C498">
        <v>60</v>
      </c>
    </row>
    <row r="499" spans="1:3" x14ac:dyDescent="0.25">
      <c r="A499" t="s">
        <v>1042</v>
      </c>
      <c r="B499" t="s">
        <v>1043</v>
      </c>
      <c r="C499">
        <v>60</v>
      </c>
    </row>
    <row r="500" spans="1:3" x14ac:dyDescent="0.25">
      <c r="A500" t="s">
        <v>1044</v>
      </c>
      <c r="B500" t="s">
        <v>1045</v>
      </c>
      <c r="C500">
        <v>60</v>
      </c>
    </row>
    <row r="501" spans="1:3" x14ac:dyDescent="0.25">
      <c r="A501" t="s">
        <v>115</v>
      </c>
      <c r="B501" t="s">
        <v>1041</v>
      </c>
      <c r="C501">
        <v>60</v>
      </c>
    </row>
    <row r="502" spans="1:3" x14ac:dyDescent="0.25">
      <c r="A502" t="s">
        <v>120</v>
      </c>
      <c r="B502" t="s">
        <v>1043</v>
      </c>
      <c r="C502">
        <v>60</v>
      </c>
    </row>
    <row r="503" spans="1:3" x14ac:dyDescent="0.25">
      <c r="A503" t="s">
        <v>123</v>
      </c>
      <c r="B503" t="s">
        <v>1045</v>
      </c>
      <c r="C503">
        <v>60</v>
      </c>
    </row>
    <row r="504" spans="1:3" x14ac:dyDescent="0.25">
      <c r="A504" t="s">
        <v>130</v>
      </c>
      <c r="B504" t="s">
        <v>1046</v>
      </c>
      <c r="C504">
        <v>60</v>
      </c>
    </row>
    <row r="505" spans="1:3" x14ac:dyDescent="0.25">
      <c r="A505" t="s">
        <v>133</v>
      </c>
      <c r="B505" t="s">
        <v>1047</v>
      </c>
      <c r="C505">
        <v>60</v>
      </c>
    </row>
    <row r="506" spans="1:3" x14ac:dyDescent="0.25">
      <c r="A506" t="s">
        <v>141</v>
      </c>
      <c r="B506" t="s">
        <v>1048</v>
      </c>
      <c r="C506">
        <v>60</v>
      </c>
    </row>
    <row r="507" spans="1:3" x14ac:dyDescent="0.25">
      <c r="A507" t="s">
        <v>1049</v>
      </c>
      <c r="B507" t="s">
        <v>1050</v>
      </c>
      <c r="C507">
        <v>60</v>
      </c>
    </row>
    <row r="508" spans="1:3" x14ac:dyDescent="0.25">
      <c r="A508" t="s">
        <v>126</v>
      </c>
      <c r="B508" t="s">
        <v>1050</v>
      </c>
      <c r="C508">
        <v>60</v>
      </c>
    </row>
    <row r="509" spans="1:3" x14ac:dyDescent="0.25">
      <c r="A509" t="s">
        <v>137</v>
      </c>
      <c r="B509" t="s">
        <v>1051</v>
      </c>
      <c r="C509">
        <v>60</v>
      </c>
    </row>
    <row r="510" spans="1:3" x14ac:dyDescent="0.25">
      <c r="A510" t="s">
        <v>1052</v>
      </c>
      <c r="B510" t="s">
        <v>1053</v>
      </c>
      <c r="C510">
        <v>60</v>
      </c>
    </row>
    <row r="511" spans="1:3" x14ac:dyDescent="0.25">
      <c r="A511" t="s">
        <v>1054</v>
      </c>
      <c r="B511" t="s">
        <v>1055</v>
      </c>
      <c r="C511">
        <v>60</v>
      </c>
    </row>
    <row r="512" spans="1:3" x14ac:dyDescent="0.25">
      <c r="A512" t="s">
        <v>1056</v>
      </c>
      <c r="B512" t="s">
        <v>1057</v>
      </c>
      <c r="C512">
        <v>60</v>
      </c>
    </row>
    <row r="513" spans="1:3" x14ac:dyDescent="0.25">
      <c r="A513" t="s">
        <v>1058</v>
      </c>
      <c r="B513" t="s">
        <v>1059</v>
      </c>
      <c r="C513">
        <v>60</v>
      </c>
    </row>
    <row r="514" spans="1:3" x14ac:dyDescent="0.25">
      <c r="A514" t="s">
        <v>116</v>
      </c>
      <c r="B514" t="s">
        <v>1060</v>
      </c>
      <c r="C514">
        <v>60</v>
      </c>
    </row>
  </sheetData>
  <conditionalFormatting sqref="F1:F1048576 A1:A1048576">
    <cfRule type="duplicateValues" dxfId="19" priority="1"/>
  </conditionalFormatting>
  <pageMargins left="0.511811024" right="0.511811024" top="0.78740157499999996" bottom="0.78740157499999996" header="0.31496062000000002" footer="0.31496062000000002"/>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D5A1-BC53-4D65-B399-4C5678297A2B}">
  <sheetPr>
    <tabColor rgb="FFFFFF00"/>
  </sheetPr>
  <dimension ref="A1:P84"/>
  <sheetViews>
    <sheetView tabSelected="1" topLeftCell="D1" zoomScaleNormal="100" workbookViewId="0">
      <pane ySplit="2" topLeftCell="A8" activePane="bottomLeft" state="frozen"/>
      <selection activeCell="H15" sqref="H15"/>
      <selection pane="bottomLeft" activeCell="N39" sqref="N39"/>
    </sheetView>
  </sheetViews>
  <sheetFormatPr defaultRowHeight="15" x14ac:dyDescent="0.25"/>
  <cols>
    <col min="1" max="1" width="11.5703125" bestFit="1" customWidth="1"/>
    <col min="2" max="2" width="10.7109375" bestFit="1" customWidth="1"/>
    <col min="3" max="3" width="72.42578125" customWidth="1"/>
    <col min="4" max="4" width="13.5703125" bestFit="1" customWidth="1"/>
    <col min="5" max="5" width="5.7109375" bestFit="1" customWidth="1"/>
    <col min="6" max="6" width="12.42578125" bestFit="1" customWidth="1"/>
    <col min="7" max="7" width="14.140625" customWidth="1"/>
    <col min="8" max="8" width="12.28515625" customWidth="1"/>
    <col min="9" max="9" width="11.85546875" bestFit="1" customWidth="1"/>
    <col min="10" max="10" width="9.5703125" bestFit="1" customWidth="1"/>
    <col min="11" max="11" width="8.85546875" customWidth="1"/>
    <col min="12" max="12" width="6.85546875" customWidth="1"/>
    <col min="13" max="13" width="6.7109375" customWidth="1"/>
    <col min="14" max="14" width="13.140625" bestFit="1" customWidth="1"/>
    <col min="15" max="15" width="4.140625" bestFit="1" customWidth="1"/>
    <col min="16" max="16" width="16.28515625" customWidth="1"/>
  </cols>
  <sheetData>
    <row r="1" spans="1:16" x14ac:dyDescent="0.25">
      <c r="A1" s="10" t="s">
        <v>1061</v>
      </c>
      <c r="B1" s="58" t="s">
        <v>1062</v>
      </c>
      <c r="C1" s="58"/>
      <c r="D1" s="58"/>
      <c r="E1" s="58"/>
      <c r="F1" s="58"/>
      <c r="G1" s="60" t="s">
        <v>1063</v>
      </c>
      <c r="H1" s="11"/>
      <c r="I1" s="10" t="s">
        <v>1064</v>
      </c>
      <c r="J1" s="10" t="s">
        <v>1065</v>
      </c>
      <c r="K1" s="10" t="s">
        <v>1066</v>
      </c>
      <c r="L1" s="10" t="s">
        <v>1067</v>
      </c>
      <c r="M1" s="10" t="s">
        <v>1068</v>
      </c>
      <c r="N1" s="10" t="s">
        <v>1069</v>
      </c>
    </row>
    <row r="2" spans="1:16" s="3" customFormat="1" x14ac:dyDescent="0.25">
      <c r="A2" s="12" t="s">
        <v>21</v>
      </c>
      <c r="B2" s="17" t="s">
        <v>159</v>
      </c>
      <c r="C2" s="17" t="s">
        <v>160</v>
      </c>
      <c r="D2" s="17" t="s">
        <v>1070</v>
      </c>
      <c r="E2" s="17" t="s">
        <v>161</v>
      </c>
      <c r="F2" s="17" t="s">
        <v>1071</v>
      </c>
      <c r="G2" s="60"/>
      <c r="H2" s="13" t="s">
        <v>1072</v>
      </c>
      <c r="I2" s="14">
        <f ca="1">I4-I3</f>
        <v>390</v>
      </c>
      <c r="J2" s="14">
        <f ca="1">J4-J3</f>
        <v>960</v>
      </c>
      <c r="K2" s="14">
        <f ca="1">K4-K3</f>
        <v>0</v>
      </c>
      <c r="L2" s="14">
        <f ca="1">L4-L3</f>
        <v>0</v>
      </c>
      <c r="M2" s="14">
        <f ca="1">SUM(I2:L2)</f>
        <v>1350</v>
      </c>
      <c r="N2" s="22" t="s">
        <v>10</v>
      </c>
      <c r="O2" s="23" t="s">
        <v>1073</v>
      </c>
      <c r="P2" s="24" t="s">
        <v>1074</v>
      </c>
    </row>
    <row r="3" spans="1:16" x14ac:dyDescent="0.25">
      <c r="A3" s="5"/>
      <c r="B3" t="s">
        <v>68</v>
      </c>
      <c r="C3" s="25" t="str" cm="1">
        <f t="array" ref="C3">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CÁLCULO DIFERENCIAL E INTEGRAL I</v>
      </c>
      <c r="D3" s="25" t="str" cm="1">
        <f t="array" ref="D3">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3" s="25" cm="1">
        <f t="array" ref="E3">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90</v>
      </c>
      <c r="F3" s="4" t="s">
        <v>15</v>
      </c>
      <c r="G3" s="1"/>
      <c r="H3" s="6" t="s">
        <v>1075</v>
      </c>
      <c r="I3">
        <f ca="1">IF(SUM(SUMIFS(TB_VISAO2024[CH],TB_VISAO2024[SITUACAO],"APR",TB_VISAO2024[NATUREZA],"OBRIGATORIO"),SUMIFS(TB_VISAO2024[CH],TB_VISAO2024[SITUACAO],"APRN",TB_VISAO2024[NATUREZA],"OBRIGATORIO"))&gt;I4,I4,SUM(SUMIFS(TB_VISAO2024[CH],TB_VISAO2024[SITUACAO],"APR",TB_VISAO2024[NATUREZA],"OBRIGATORIO"),SUMIFS(TB_VISAO2024[CH],TB_VISAO2024[SITUACAO],"APRN",TB_VISAO2024[NATUREZA],"OBRIGATORIO")))</f>
        <v>690</v>
      </c>
      <c r="J3">
        <f ca="1">IF(SUM(SUMIFS(TB_VISAO2024[CH],TB_VISAO2024[SITUACAO],"APR",TB_VISAO2024[NATUREZA],"OPTATIVO"),SUMIFS(TB_VISAO2024[CH],TB_VISAO2024[SITUACAO],"APRN",TB_VISAO2024[NATUREZA],"OPTATIVO"))&gt;J4,J4,SUM(SUMIFS(TB_VISAO2024[CH],TB_VISAO2024[SITUACAO],"APR",TB_VISAO2024[NATUREZA],"OPTATIVO"),SUMIFS(TB_VISAO2024[CH],TB_VISAO2024[SITUACAO],"APRN",TB_VISAO2024[NATUREZA],"OPTATIVO")))</f>
        <v>240</v>
      </c>
      <c r="K3">
        <v>120</v>
      </c>
      <c r="L3">
        <f>SUM(SUMIFS(TB_VISAO2024[CH],TB_VISAO2024[SITUACAO],"APR",TB_VISAO2024[NATUREZA],"TCC"),SUMIFS(TB_VISAO2024[CH],TB_VISAO2024[SITUACAO],"APRN",TB_VISAO2024[NATUREZA],"TCC"))</f>
        <v>0</v>
      </c>
      <c r="M3">
        <f ca="1">SUM(I3:L3)</f>
        <v>1050</v>
      </c>
      <c r="N3" s="30">
        <f ca="1">M3/M4</f>
        <v>0.4375</v>
      </c>
    </row>
    <row r="4" spans="1:16" x14ac:dyDescent="0.25">
      <c r="A4" s="1"/>
      <c r="B4" t="s">
        <v>39</v>
      </c>
      <c r="C4" s="26" t="str" cm="1">
        <f t="array" ref="C4">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CIÊNCIA,TECNOLOGIAESOCIEDADE</v>
      </c>
      <c r="D4" s="26" t="str" cm="1">
        <f t="array" ref="D4">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4" s="26" cm="1">
        <f t="array" ref="E4">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4" t="s">
        <v>15</v>
      </c>
      <c r="G4" s="21"/>
      <c r="H4" s="6" t="s">
        <v>1076</v>
      </c>
      <c r="I4" cm="1">
        <f t="array" aca="1" ref="I4:L4" ca="1">_xlfn.IFS(_ENFASE="GENERALISTA",OFFSET(_CH_GENERALISTA24,0,0),_ENFASE="NEGOCIOS",OFFSET(_CH_NEGOCIOS,0,0),_ENFASE="AMBIENTAL",OFFSET(_CH_AMBIENTAL2024,0,0),_ENFASE="ENG_AMBIENTAL",OFFSET(_CH_ENG_AMBIENTAL,0,0),_ENFASE="ENG_PETROLEO",OFFSET(_CH_ENG_PETROLEO,0,0))</f>
        <v>1080</v>
      </c>
      <c r="J4">
        <f ca="1"/>
        <v>1200</v>
      </c>
      <c r="K4">
        <f ca="1"/>
        <v>120</v>
      </c>
      <c r="L4">
        <f ca="1"/>
        <v>0</v>
      </c>
      <c r="M4">
        <f ca="1">SUM(_xlfn.ANCHORARRAY(I4))</f>
        <v>2400</v>
      </c>
      <c r="P4" s="28" t="s">
        <v>162</v>
      </c>
    </row>
    <row r="5" spans="1:16" x14ac:dyDescent="0.25">
      <c r="A5" s="1"/>
      <c r="B5" t="s">
        <v>373</v>
      </c>
      <c r="C5" s="26" t="str" cm="1">
        <f t="array" ref="C5">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INTRODUÇÃO À ENGENHARIA BIOMÉDICA</v>
      </c>
      <c r="D5" s="26" t="str" cm="1">
        <f t="array" ref="D5">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5" s="26" cm="1">
        <f t="array" ref="E5">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5" t="s">
        <v>15</v>
      </c>
      <c r="G5" s="21"/>
      <c r="P5" t="s">
        <v>368</v>
      </c>
    </row>
    <row r="6" spans="1:16" x14ac:dyDescent="0.25">
      <c r="A6" s="19"/>
      <c r="B6" t="s">
        <v>48</v>
      </c>
      <c r="C6" s="26" t="str" cm="1">
        <f t="array" ref="C6">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PRÁTICAS DE LEITURA EM INGLÊ</v>
      </c>
      <c r="D6" s="26" t="str" cm="1">
        <f t="array" ref="D6">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6" s="26" cm="1">
        <f t="array" ref="E6">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6" t="s">
        <v>15</v>
      </c>
      <c r="G6" s="1"/>
      <c r="P6" t="s">
        <v>18</v>
      </c>
    </row>
    <row r="7" spans="1:16" x14ac:dyDescent="0.25">
      <c r="A7" s="1"/>
      <c r="B7" t="s">
        <v>35</v>
      </c>
      <c r="C7" s="26" t="str" cm="1">
        <f t="array" ref="C7">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PRÁTICASDELEITURAEESCRITAI</v>
      </c>
      <c r="D7" s="26" t="str" cm="1">
        <f t="array" ref="D7">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7" s="26" cm="1">
        <f t="array" ref="E7">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7" t="s">
        <v>15</v>
      </c>
      <c r="G7" s="21"/>
      <c r="P7" t="s">
        <v>23</v>
      </c>
    </row>
    <row r="8" spans="1:16" x14ac:dyDescent="0.25">
      <c r="A8" s="1"/>
      <c r="B8" t="s">
        <v>18</v>
      </c>
      <c r="C8" s="26" t="str" cm="1">
        <f t="array" ref="C8">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MATEMÁTICABÁSICAEMODELAGEM</v>
      </c>
      <c r="D8" s="26" t="str" cm="1">
        <f t="array" ref="D8">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8" s="26" cm="1">
        <f t="array" ref="E8">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8" t="s">
        <v>15</v>
      </c>
      <c r="G8" s="21"/>
      <c r="P8" t="s">
        <v>68</v>
      </c>
    </row>
    <row r="9" spans="1:16" x14ac:dyDescent="0.25">
      <c r="A9" s="1"/>
      <c r="B9" t="s">
        <v>368</v>
      </c>
      <c r="C9" s="26" t="str" cm="1">
        <f t="array" ref="C9">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PROCESSOS E CERTIFICAÇÃO DE SOFTWARE EM SAÚDE</v>
      </c>
      <c r="D9" s="26" t="str" cm="1">
        <f t="array" ref="D9">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9" s="26" cm="1">
        <f t="array" ref="E9">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9" t="s">
        <v>15</v>
      </c>
      <c r="G9" s="21"/>
      <c r="P9" t="s">
        <v>65</v>
      </c>
    </row>
    <row r="10" spans="1:16" x14ac:dyDescent="0.25">
      <c r="A10" s="1"/>
      <c r="B10" t="s">
        <v>65</v>
      </c>
      <c r="C10" s="26" t="str" cm="1">
        <f t="array" ref="C10">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QUÍMICA GERAL</v>
      </c>
      <c r="D10" s="26" t="str" cm="1">
        <f t="array" ref="D10">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0" s="26" cm="1">
        <f t="array" ref="E10">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0" t="s">
        <v>20</v>
      </c>
      <c r="G10" s="21"/>
      <c r="P10" t="s">
        <v>35</v>
      </c>
    </row>
    <row r="11" spans="1:16" x14ac:dyDescent="0.25">
      <c r="A11" s="1"/>
      <c r="B11" t="s">
        <v>71</v>
      </c>
      <c r="C11" s="26" t="str" cm="1">
        <f t="array" ref="C11">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QUÍMICA GERAL EXPERIMENTAL</v>
      </c>
      <c r="D11" s="26" t="str" cm="1">
        <f t="array" ref="D11">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1" s="26" cm="1">
        <f t="array" ref="E11">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11" t="s">
        <v>20</v>
      </c>
      <c r="G11" s="21"/>
      <c r="P11" t="s">
        <v>31</v>
      </c>
    </row>
    <row r="12" spans="1:16" x14ac:dyDescent="0.25">
      <c r="A12" s="1"/>
      <c r="B12" t="s">
        <v>23</v>
      </c>
      <c r="C12" s="26" t="str" cm="1">
        <f t="array" ref="C12">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ÁLGEBRAMATRICIALEVETORIAL</v>
      </c>
      <c r="D12" s="26" t="str" cm="1">
        <f t="array" ref="D12">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2" s="26" cm="1">
        <f t="array" ref="E12">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2" t="s">
        <v>15</v>
      </c>
      <c r="G12" s="21"/>
      <c r="P12" t="s">
        <v>27</v>
      </c>
    </row>
    <row r="13" spans="1:16" x14ac:dyDescent="0.25">
      <c r="A13" s="1"/>
      <c r="B13" t="s">
        <v>52</v>
      </c>
      <c r="C13" s="26" t="str" cm="1">
        <f t="array" ref="C13">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ÁLGEBRA LINEAR</v>
      </c>
      <c r="D13" s="26" t="str" cm="1">
        <f t="array" ref="D13">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3" s="26" cm="1">
        <f t="array" ref="E13">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3" t="s">
        <v>29</v>
      </c>
      <c r="G13" s="21"/>
      <c r="P13" t="s">
        <v>1077</v>
      </c>
    </row>
    <row r="14" spans="1:16" x14ac:dyDescent="0.25">
      <c r="A14" s="1"/>
      <c r="B14" s="21" t="s">
        <v>74</v>
      </c>
      <c r="C14" s="26" t="str" cm="1">
        <f t="array" ref="C14">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CÁLCULO DIFERENCIAL E INTEGRAL II</v>
      </c>
      <c r="D14" s="26" t="str" cm="1">
        <f t="array" ref="D14">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4" s="26" cm="1">
        <f t="array" ref="E14">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4" t="s">
        <v>29</v>
      </c>
      <c r="G14" s="21"/>
      <c r="P14" t="s">
        <v>405</v>
      </c>
    </row>
    <row r="15" spans="1:16" x14ac:dyDescent="0.25">
      <c r="A15" s="1"/>
      <c r="B15" t="s">
        <v>31</v>
      </c>
      <c r="C15" s="26" t="str" cm="1">
        <f t="array" ref="C15">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LÓGICADEPROGRAMAÇÃO</v>
      </c>
      <c r="D15" s="26" t="str" cm="1">
        <f t="array" ref="D15">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5" s="26" cm="1">
        <f t="array" ref="E15">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5" t="s">
        <v>15</v>
      </c>
      <c r="G15" s="21"/>
      <c r="P15" t="s">
        <v>415</v>
      </c>
    </row>
    <row r="16" spans="1:16" x14ac:dyDescent="0.25">
      <c r="A16" s="1"/>
      <c r="B16" t="s">
        <v>27</v>
      </c>
      <c r="C16" s="26" t="str" cm="1">
        <f t="array" ref="C16">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METODOLOGIACIENTÍFICA,TECNOLÓGICAEEMPREENDEDORA</v>
      </c>
      <c r="D16" s="26" t="str" cm="1">
        <f t="array" ref="D16">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6" s="26" cm="1">
        <f t="array" ref="E16">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16" t="s">
        <v>15</v>
      </c>
      <c r="G16" s="21"/>
      <c r="P16" s="21" t="s">
        <v>39</v>
      </c>
    </row>
    <row r="17" spans="1:16" x14ac:dyDescent="0.25">
      <c r="A17" s="1"/>
      <c r="B17" t="s">
        <v>62</v>
      </c>
      <c r="C17" s="26" t="str" cm="1">
        <f t="array" ref="C17">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PRÁTICAS DE LEITURA E ESCRITA II</v>
      </c>
      <c r="D17" s="26" t="str" cm="1">
        <f t="array" ref="D17">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7" s="26" cm="1">
        <f t="array" ref="E17">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17" t="s">
        <v>20</v>
      </c>
      <c r="G17" s="21"/>
      <c r="P17" t="s">
        <v>1078</v>
      </c>
    </row>
    <row r="18" spans="1:16" x14ac:dyDescent="0.25">
      <c r="A18" s="1"/>
      <c r="B18" t="s">
        <v>77</v>
      </c>
      <c r="C18" s="26" t="str" cm="1">
        <f t="array" ref="C18">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GESTÃO E ECONOMIA DA CIÊNCIA, TECNOLOGIA E INOVAÇÃO</v>
      </c>
      <c r="D18" s="26" t="str" cm="1">
        <f t="array" ref="D18">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8" s="26" cm="1">
        <f t="array" ref="E18">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8" t="s">
        <v>20</v>
      </c>
      <c r="G18" s="21"/>
      <c r="P18" t="s">
        <v>1079</v>
      </c>
    </row>
    <row r="19" spans="1:16" x14ac:dyDescent="0.25">
      <c r="A19" s="1"/>
      <c r="B19" t="s">
        <v>56</v>
      </c>
      <c r="C19" s="26" t="str" cm="1">
        <f t="array" ref="C19">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AMBIENTE E DESENVOLVIMENTO</v>
      </c>
      <c r="D19" s="26" t="str" cm="1">
        <f t="array" ref="D19">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19" s="26" cm="1">
        <f t="array" ref="E19">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19" t="s">
        <v>15</v>
      </c>
      <c r="G19" s="21"/>
      <c r="P19" t="s">
        <v>96</v>
      </c>
    </row>
    <row r="20" spans="1:16" x14ac:dyDescent="0.25">
      <c r="A20" s="1"/>
      <c r="B20" t="s">
        <v>415</v>
      </c>
      <c r="C20" s="26" t="str" cm="1">
        <f t="array" ref="C20">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POLÍTICAS, PLANEJAMENTO E GERENCIAMENTO INTEGRADO DOS RECURSOS HÍDRICOS</v>
      </c>
      <c r="D20" s="26" t="str" cm="1">
        <f t="array" ref="D20">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20" s="26" cm="1">
        <f t="array" ref="E20">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0" t="s">
        <v>15</v>
      </c>
      <c r="G20" s="21"/>
      <c r="P20" t="s">
        <v>87</v>
      </c>
    </row>
    <row r="21" spans="1:16" x14ac:dyDescent="0.25">
      <c r="A21" s="1"/>
      <c r="B21" t="s">
        <v>82</v>
      </c>
      <c r="C21" s="26" t="str" cm="1">
        <f t="array" ref="C21">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PROBABILIDADE E ESTATÍSTICA</v>
      </c>
      <c r="D21" s="26" t="str" cm="1">
        <f t="array" ref="D21">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21" s="26" cm="1">
        <f t="array" ref="E21">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1" t="s">
        <v>29</v>
      </c>
      <c r="G21" s="21"/>
      <c r="P21" t="s">
        <v>852</v>
      </c>
    </row>
    <row r="22" spans="1:16" x14ac:dyDescent="0.25">
      <c r="A22" s="19"/>
      <c r="B22" t="s">
        <v>1079</v>
      </c>
      <c r="C22" s="26" t="str" cm="1">
        <f t="array" ref="C22">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TÓPICOS ESPECIAIS EM TERMOCIÊNCIAS</v>
      </c>
      <c r="D22" s="26" t="str" cm="1">
        <f t="array" ref="D22">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22" s="26" cm="1">
        <f t="array" ref="E22">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22" t="s">
        <v>29</v>
      </c>
      <c r="G22" s="21"/>
      <c r="P22" t="s">
        <v>156</v>
      </c>
    </row>
    <row r="23" spans="1:16" x14ac:dyDescent="0.25">
      <c r="A23" s="1"/>
      <c r="B23" t="s">
        <v>91</v>
      </c>
      <c r="C23" s="26" t="str" cm="1">
        <f t="array" ref="C23">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xml:space="preserve">EXPRESSÃO GRÁFICA </v>
      </c>
      <c r="D23" s="26" t="str" cm="1">
        <f t="array" ref="D23">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23" s="26" cm="1">
        <f t="array" ref="E23">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54</v>
      </c>
      <c r="F23" t="s">
        <v>29</v>
      </c>
      <c r="G23" s="21"/>
      <c r="P23" t="s">
        <v>559</v>
      </c>
    </row>
    <row r="24" spans="1:16" x14ac:dyDescent="0.25">
      <c r="A24" s="1"/>
      <c r="B24" t="s">
        <v>79</v>
      </c>
      <c r="C24" s="26" t="str" cm="1">
        <f t="array" ref="C24">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FUNDAMENTOS DA MECÂNICA</v>
      </c>
      <c r="D24" s="26" t="str" cm="1">
        <f t="array" ref="D24">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24" s="26" cm="1">
        <f t="array" ref="E24">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4" t="s">
        <v>29</v>
      </c>
      <c r="G24" s="21"/>
      <c r="P24" t="s">
        <v>52</v>
      </c>
    </row>
    <row r="25" spans="1:16" x14ac:dyDescent="0.25">
      <c r="A25" s="1"/>
      <c r="B25" t="s">
        <v>852</v>
      </c>
      <c r="C25" s="26" t="str" cm="1">
        <f t="array" ref="C25">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INTRODUÇÃO À NEUROCIÊNCIA</v>
      </c>
      <c r="D25" s="26" t="str" cm="1">
        <f t="array" ref="D25">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25" s="26" cm="1">
        <f t="array" ref="E25">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25" t="s">
        <v>29</v>
      </c>
      <c r="G25" s="1"/>
      <c r="P25" t="s">
        <v>700</v>
      </c>
    </row>
    <row r="26" spans="1:16" x14ac:dyDescent="0.25">
      <c r="A26" s="1"/>
      <c r="B26" t="s">
        <v>52</v>
      </c>
      <c r="C26" s="26" t="str" cm="1">
        <f t="array" ref="C26">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ÁLGEBRA LINEAR</v>
      </c>
      <c r="D26" s="26" t="str" cm="1">
        <f t="array" ref="D26">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26" s="26" cm="1">
        <f t="array" ref="E26">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6" t="s">
        <v>29</v>
      </c>
      <c r="G26" s="21"/>
      <c r="P26" t="s">
        <v>47</v>
      </c>
    </row>
    <row r="27" spans="1:16" x14ac:dyDescent="0.25">
      <c r="A27" s="1"/>
      <c r="B27" t="s">
        <v>156</v>
      </c>
      <c r="C27" s="26" t="str" cm="1">
        <f t="array" ref="C27">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LEGISLACAO E SEGURANCA DO TRABALHO</v>
      </c>
      <c r="D27" s="26" t="str" cm="1">
        <f t="array" ref="D27">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27" s="26" cm="1">
        <f t="array" ref="E27">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7" t="s">
        <v>15</v>
      </c>
      <c r="G27" s="21"/>
      <c r="P27" t="s">
        <v>56</v>
      </c>
    </row>
    <row r="28" spans="1:16" x14ac:dyDescent="0.25">
      <c r="A28" s="1"/>
      <c r="B28" t="s">
        <v>52</v>
      </c>
      <c r="C28" s="26" t="str" cm="1">
        <f t="array" ref="C28">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ÁLGEBRA LINEAR</v>
      </c>
      <c r="D28" s="26" t="str" cm="1">
        <f t="array" ref="D28">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28" s="26" cm="1">
        <f t="array" ref="E28">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8" t="s">
        <v>29</v>
      </c>
      <c r="G28" s="21"/>
      <c r="P28" t="s">
        <v>79</v>
      </c>
    </row>
    <row r="29" spans="1:16" x14ac:dyDescent="0.25">
      <c r="A29" s="16" t="s">
        <v>26</v>
      </c>
      <c r="B29" t="s">
        <v>700</v>
      </c>
      <c r="C29" s="27" t="str" cm="1">
        <f t="array" ref="C29">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ARRANJOS PRODUTIVOS E TECNOLÓGICOS</v>
      </c>
      <c r="D29" s="27" t="str" cm="1">
        <f t="array" ref="D29">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xml:space="preserve">OPTATIVO </v>
      </c>
      <c r="E29" s="27" cm="1">
        <f t="array" ref="E29">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29" s="7" t="s">
        <v>15</v>
      </c>
      <c r="G29" s="59" t="str">
        <f>_xlfn.CONCAT(SUM(E29:E35)," horas")</f>
        <v>300 horas</v>
      </c>
      <c r="P29" t="s">
        <v>696</v>
      </c>
    </row>
    <row r="30" spans="1:16" x14ac:dyDescent="0.25">
      <c r="A30" s="15"/>
      <c r="B30" t="s">
        <v>74</v>
      </c>
      <c r="C30" s="26" t="str" cm="1">
        <f t="array" ref="C30">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CÁLCULO DIFERENCIAL E INTEGRAL II</v>
      </c>
      <c r="D30" s="26" t="str" cm="1">
        <f t="array" ref="D30">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30" s="26" cm="1">
        <f t="array" ref="E30">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30" s="8" t="s">
        <v>29</v>
      </c>
      <c r="G30" s="59"/>
      <c r="P30" t="s">
        <v>62</v>
      </c>
    </row>
    <row r="31" spans="1:16" x14ac:dyDescent="0.25">
      <c r="A31" s="15"/>
      <c r="B31" t="s">
        <v>559</v>
      </c>
      <c r="C31" s="26" t="str" cm="1">
        <f t="array" ref="C31">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METODOLOGIA DA PESQUISA PARA O TRABALHO DE CONCLUSÃO DE CURSO EM CIÊNCIAS E TECNOLOGIA</v>
      </c>
      <c r="D31" s="26" t="str" cm="1">
        <f t="array" ref="D31">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31" s="26" cm="1">
        <f t="array" ref="E31">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31" s="8" t="s">
        <v>29</v>
      </c>
      <c r="G31" s="59"/>
      <c r="P31" t="s">
        <v>71</v>
      </c>
    </row>
    <row r="32" spans="1:16" x14ac:dyDescent="0.25">
      <c r="A32" s="15"/>
      <c r="B32" t="s">
        <v>79</v>
      </c>
      <c r="C32" s="26" t="str" cm="1">
        <f t="array" ref="C32">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FUNDAMENTOS DA MECÂNICA</v>
      </c>
      <c r="D32" s="26" t="str" cm="1">
        <f t="array" ref="D32">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32" s="26" cm="1">
        <f t="array" ref="E32">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32" s="8" t="s">
        <v>15</v>
      </c>
      <c r="G32" s="59"/>
      <c r="P32" t="s">
        <v>77</v>
      </c>
    </row>
    <row r="33" spans="1:16" x14ac:dyDescent="0.25">
      <c r="A33" s="15"/>
      <c r="B33" t="s">
        <v>47</v>
      </c>
      <c r="C33" s="26" t="str" cm="1">
        <f t="array" ref="C33">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LINGUAGEM DE PROGRAMAÇÃO</v>
      </c>
      <c r="D33" s="26" t="str" cm="1">
        <f t="array" ref="D33">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OBRIGATORIO</v>
      </c>
      <c r="E33" s="26" cm="1">
        <f t="array" ref="E33">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60</v>
      </c>
      <c r="F33" s="8" t="s">
        <v>29</v>
      </c>
      <c r="G33" s="59"/>
      <c r="P33" t="s">
        <v>48</v>
      </c>
    </row>
    <row r="34" spans="1:16" x14ac:dyDescent="0.25">
      <c r="A34" s="20"/>
      <c r="B34" t="s">
        <v>696</v>
      </c>
      <c r="C34" s="29" t="str" cm="1">
        <f t="array" ref="C34">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TÓPICOS EM ASTRONOMIA OPTATIVO 30</v>
      </c>
      <c r="D34" s="29" t="str" cm="1">
        <f t="array" ref="D34">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OPTATIVO</v>
      </c>
      <c r="E34" s="29" cm="1">
        <f t="array" ref="E34">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30</v>
      </c>
      <c r="F34" s="9" t="s">
        <v>29</v>
      </c>
      <c r="G34" s="59"/>
      <c r="P34" t="s">
        <v>373</v>
      </c>
    </row>
    <row r="35" spans="1:16" x14ac:dyDescent="0.25">
      <c r="A35" s="15" t="s">
        <v>21</v>
      </c>
      <c r="C35" s="26" t="str" cm="1">
        <f t="array" ref="C35">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35" s="26" t="str" cm="1">
        <f t="array" ref="D35">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35" s="26" t="str" cm="1">
        <f t="array" ref="E35">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35" s="8"/>
      <c r="G35" s="59" t="str">
        <f>_xlfn.CONCAT(SUM(E35:E43)," horas")</f>
        <v>0 horas</v>
      </c>
    </row>
    <row r="36" spans="1:16" x14ac:dyDescent="0.25">
      <c r="A36" s="15"/>
      <c r="C36" s="26" t="str" cm="1">
        <f t="array" ref="C36">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36" s="26" t="str" cm="1">
        <f t="array" ref="D36">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36" s="26" t="str" cm="1">
        <f t="array" ref="E36">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36" s="8"/>
      <c r="G36" s="59"/>
    </row>
    <row r="37" spans="1:16" x14ac:dyDescent="0.25">
      <c r="A37" s="15"/>
      <c r="C37" s="26" t="str" cm="1">
        <f t="array" ref="C37">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37" s="26" t="str" cm="1">
        <f t="array" ref="D37">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37" s="26" t="str" cm="1">
        <f t="array" ref="E37">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37" s="8"/>
      <c r="G37" s="59"/>
    </row>
    <row r="38" spans="1:16" x14ac:dyDescent="0.25">
      <c r="A38" s="15"/>
      <c r="C38" s="26" t="str" cm="1">
        <f t="array" ref="C38">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38" s="26" t="str" cm="1">
        <f t="array" ref="D38">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38" s="26" t="str" cm="1">
        <f t="array" ref="E38">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38" s="8"/>
      <c r="G38" s="59"/>
    </row>
    <row r="39" spans="1:16" x14ac:dyDescent="0.25">
      <c r="A39" s="15"/>
      <c r="C39" s="26" t="str" cm="1">
        <f t="array" ref="C39">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39" s="26" t="str" cm="1">
        <f t="array" ref="D39">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39" s="26" t="str" cm="1">
        <f t="array" ref="E39">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39" s="8"/>
      <c r="G39" s="59"/>
    </row>
    <row r="40" spans="1:16" x14ac:dyDescent="0.25">
      <c r="A40" s="15"/>
      <c r="C40" s="26" t="str" cm="1">
        <f t="array" ref="C40">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0" s="26" t="str" cm="1">
        <f t="array" ref="D40">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0" s="26" t="str" cm="1">
        <f t="array" ref="E40">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0" s="8"/>
      <c r="G40" s="59"/>
    </row>
    <row r="41" spans="1:16" x14ac:dyDescent="0.25">
      <c r="A41" s="15"/>
      <c r="C41" s="26" t="str" cm="1">
        <f t="array" ref="C41">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1" s="26" t="str" cm="1">
        <f t="array" ref="D41">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1" s="26" t="str" cm="1">
        <f t="array" ref="E41">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1" s="8"/>
      <c r="G41" s="59"/>
    </row>
    <row r="42" spans="1:16" x14ac:dyDescent="0.25">
      <c r="A42" s="15"/>
      <c r="C42" s="26" t="str" cm="1">
        <f t="array" ref="C42">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2" s="26" t="str" cm="1">
        <f t="array" ref="D42">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2" s="26" t="str" cm="1">
        <f t="array" ref="E42">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2" s="8"/>
      <c r="G42" s="59"/>
    </row>
    <row r="43" spans="1:16" x14ac:dyDescent="0.25">
      <c r="A43" s="15" t="s">
        <v>16</v>
      </c>
      <c r="C43" s="26" t="str" cm="1">
        <f t="array" ref="C43">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3" s="26" t="str" cm="1">
        <f t="array" ref="D43">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3" s="26" t="str" cm="1">
        <f t="array" ref="E43">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3" s="8"/>
      <c r="G43" s="59" t="str">
        <f>_xlfn.CONCAT(SUM(E43:E51)," horas")</f>
        <v>0 horas</v>
      </c>
    </row>
    <row r="44" spans="1:16" x14ac:dyDescent="0.25">
      <c r="A44" s="15"/>
      <c r="C44" s="26" t="str" cm="1">
        <f t="array" ref="C44">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4" s="26" t="str" cm="1">
        <f t="array" ref="D44">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4" s="26" t="str" cm="1">
        <f t="array" ref="E44">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4" s="8"/>
      <c r="G44" s="59"/>
    </row>
    <row r="45" spans="1:16" x14ac:dyDescent="0.25">
      <c r="A45" s="15"/>
      <c r="C45" s="26" t="str" cm="1">
        <f t="array" ref="C45">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5" s="26" t="str" cm="1">
        <f t="array" ref="D45">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5" s="26" t="str" cm="1">
        <f t="array" ref="E45">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5" s="8"/>
      <c r="G45" s="59"/>
    </row>
    <row r="46" spans="1:16" x14ac:dyDescent="0.25">
      <c r="A46" s="15"/>
      <c r="C46" s="26" t="str" cm="1">
        <f t="array" ref="C46">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6" s="26" t="str" cm="1">
        <f t="array" ref="D46">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6" s="26" t="str" cm="1">
        <f t="array" ref="E46">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6" s="8"/>
      <c r="G46" s="59"/>
    </row>
    <row r="47" spans="1:16" x14ac:dyDescent="0.25">
      <c r="A47" s="15"/>
      <c r="C47" s="26" t="str" cm="1">
        <f t="array" ref="C47">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7" s="26" t="str" cm="1">
        <f t="array" ref="D47">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7" s="26" t="str" cm="1">
        <f t="array" ref="E47">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7" s="8"/>
      <c r="G47" s="59"/>
    </row>
    <row r="48" spans="1:16" x14ac:dyDescent="0.25">
      <c r="A48" s="15"/>
      <c r="C48" s="26" t="str" cm="1">
        <f t="array" ref="C48">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8" s="26" t="str" cm="1">
        <f t="array" ref="D48">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8" s="26" t="str" cm="1">
        <f t="array" ref="E48">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8" s="8"/>
      <c r="G48" s="59"/>
    </row>
    <row r="49" spans="1:7" x14ac:dyDescent="0.25">
      <c r="A49" s="15"/>
      <c r="C49" s="26" t="str" cm="1">
        <f t="array" ref="C49">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49" s="26" t="str" cm="1">
        <f t="array" ref="D49">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49" s="26" t="str" cm="1">
        <f t="array" ref="E49">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49" s="8"/>
      <c r="G49" s="59"/>
    </row>
    <row r="50" spans="1:7" x14ac:dyDescent="0.25">
      <c r="A50" s="15"/>
      <c r="C50" s="26" t="str" cm="1">
        <f t="array" ref="C50">IFERROR(_xlfn.IFS(
   _ENFASE="GENERALISTA", IF(ISERR(_xlfn.XLOOKUP(TB_VISAO2024[[#This Row],[CODIGO]],TB_ENF_GENERALISTA2024[CODIGO],TB_ENF_GENERALISTA2024[COMPONENTE])), _xlfn.XLOOKUP(TB_VISAO2024[[#This Row],[CODIGO]],TB_ENF_NEGOCIOS2024[CODIGO],TB_ENF_NEGOCIOS2024[COMPONENTE]), _xlfn.XLOOKUP(TB_VISAO2024[[#This Row],[CODIGO]],TB_ENF_GENERALISTA2024[CODIGO],TB_ENF_GENERALISTA2024[COMPONENTE])),
   _ENFASE="NEGOCIOS", _xlfn.XLOOKUP(TB_VISAO2024[[#This Row],[CODIGO]],TB_ENF_NEGOCIOS2024[CODIGO],TB_ENF_NEGOCIOS2024[COMPONENTE]),
   _ENFASE="AMBIENTAL", _xlfn.XLOOKUP(TB_VISAO2024[[#This Row],[CODIGO]],TB_ENF_AMBIENTAL2024[CODIGO],TB_ENF_AMBIENTAL2024[COMPONENTE]),
   _ENFASE="ENG_PETROLEO", _xlfn.XLOOKUP(TB_VISAO2024[[#This Row],[CODIGO]],TB_ENG_PETROLEO[CODIGO],TB_ENG_PETROLEO[COMPONENTE]),
   _ENFASE="ENG_AMBIENTAL", _xlfn.XLOOKUP(TB_VISAO2024[[#This Row],[CODIGO]],TB_ENG_AMBIENTAL[CODIGO],TB_ENG_AMBIENTAL[COMPONENTE]),
   TRUE, "N/A"
), "")</f>
        <v/>
      </c>
      <c r="D50" s="26" t="str" cm="1">
        <f t="array" ref="D50">IFERROR(_xlfn.IFS(
   _ENFASE="GENERALISTA", IF(ISERR(_xlfn.XLOOKUP(TB_VISAO2024[[#This Row],[CODIGO]],TB_ENF_GENERALISTA2024[CODIGO],TB_ENF_GENERALISTA2024[NATUREZA])), _xlfn.XLOOKUP(TB_VISAO2024[[#This Row],[CODIGO]],TB_ENF_NEGOCIOS2024[CODIGO],TB_ENF_NEGOCIOS2024[NATUREZA]), _xlfn.XLOOKUP(TB_VISAO2024[[#This Row],[CODIGO]],TB_ENF_GENERALISTA2024[CODIGO],TB_ENF_GENERALISTA2024[NATUREZA])),
   _ENFASE="NEGOCIOS", _xlfn.XLOOKUP(TB_VISAO2024[[#This Row],[CODIGO]],TB_ENF_NEGOCIOS2024[CODIGO],TB_ENF_NEGOCIOS2024[NATUREZA]),
   _ENFASE="AMBIENTAL", _xlfn.XLOOKUP(TB_VISAO2024[[#This Row],[CODIGO]],TB_ENF_AMBIENTAL2024[CODIGO],TB_ENF_AMBIENTAL2024[NATUREZA]),
   _ENFASE="ENG_PETROLEO", _xlfn.XLOOKUP(TB_VISAO2024[[#This Row],[CODIGO]],TB_ENG_PETROLEO[CODIGO],TB_ENG_PETROLEO[NATUREZA]),
   _ENFASE="ENG_AMBIENTAL", _xlfn.XLOOKUP(TB_VISAO2024[[#This Row],[CODIGO]],TB_ENF_AMBIENTAL2024[CODIGO],TB_ENF_AMBIENTAL2024[NATUREZA]),
   TRUE, "N/A"
), "")</f>
        <v/>
      </c>
      <c r="E50" s="26" t="str" cm="1">
        <f t="array" ref="E50">IFERROR(_xlfn.IFS(
   _ENFASE="GENERALISTA", IF(ISERR(_xlfn.XLOOKUP(TB_VISAO2024[[#This Row],[CODIGO]],TB_ENF_GENERALISTA2024[CODIGO],TB_ENF_GENERALISTA2024[CH])), _xlfn.XLOOKUP(TB_VISAO2024[[#This Row],[CODIGO]],TB_ENF_NEGOCIOS2024[CODIGO],TB_ENF_NEGOCIOS2024[CH]), _xlfn.XLOOKUP(TB_VISAO2024[[#This Row],[CODIGO]],TB_ENF_GENERALISTA2024[CODIGO],TB_ENF_GENERALISTA2024[CH])),
   _ENFASE="NEGOCIOS", _xlfn.XLOOKUP(TB_VISAO2024[[#This Row],[CODIGO]],TB_ENF_NEGOCIOS2024[CODIGO],TB_ENF_NEGOCIOS2024[CH]),
   _ENFASE="AMBIENTAL", _xlfn.XLOOKUP(TB_VISAO2024[[#This Row],[CODIGO]],TB_ENF_AMBIENTAL2024[CODIGO],TB_ENF_AMBIENTAL2024[CH]),
   _ENFASE="ENG_PETROLEO", _xlfn.XLOOKUP(TB_VISAO2024[[#This Row],[CODIGO]],TB_ENG_PETROLEO[CODIGO],TB_ENG_PETROLEO[CH]),
   _ENFASE="ENG_AMBIENTAL", _xlfn.XLOOKUP(TB_VISAO2024[[#This Row],[CODIGO]],TB_ENF_AMBIENTAL2024[CODIGO],TB_ENF_AMBIENTAL2024[CH]),
   TRUE, "N/A"
), "")</f>
        <v/>
      </c>
      <c r="F50" s="8"/>
      <c r="G50" s="59"/>
    </row>
    <row r="55" spans="1:7" x14ac:dyDescent="0.25">
      <c r="A55" s="15"/>
      <c r="C55" s="26" t="str" cm="1">
        <f t="array" ref="C55">IFERROR(_xlfn.IFS(_ENFASE="GENERALISTA",IF(ISERR(_xlfn.XLOOKUP(TB_VISAO2024[[#This Row],[CODIGO]],TB_ENF_GENERALISTA2024[CODIGO],TB_ENF_GENERALISTA2024[COMPONENTE])),_xlfn.XLOOKUP(TB_VISAO2024[[#This Row],[CODIGO]],TB_ENF_GENERALISTA2024[CODIGO],TB_ENF_GENERALISTA2024[COMPONENTE]),_xlfn.XLOOKUP(TB_VISAO2024[[#This Row],[CODIGO]],TB_ENF_NEGOCIOS2024[CODIGO],TB_ENF_NEGOCIOS2024[COMPONENTE])),_ENFASE="NEGOCIOS",_xlfn.XLOOKUP(TB_VISAO2024[[#This Row],[CODIGO]],TB_ENF_NEGOCIOS2024[CODIGO],TB_ENF_NEGOCIOS2024[COMPONENTE]),_ENFASE="AMBIENTAL",_xlfn.XLOOKUP(TB_VISAO2024[[#This Row],[CODIGO]],TB_ENF_AMBIENTAL2024[CODIGO],TB_ENF_AMBIENTAL2024[COMPONENTE]),_ENFASE="ENG_PETROLEO",_xlfn.XLOOKUP(TB_VISAO2024[[#This Row],[CODIGO]],TB_ENG_PETROLEO[CODIGO],TB_ENG_PETROLEO[COMPONENTE]),_ENFASE="ENG_AMBIENTAL",_xlfn.XLOOKUP(TB_VISAO2024[[#This Row],[CODIGO]],TB_ENG_AMBIENTAL[CODIGO],TB_ENG_AMBIENTAL[COMPONENTE],"N/A")),"")</f>
        <v/>
      </c>
      <c r="D55" s="26" t="str" cm="1">
        <f t="array" ref="D55">IFERROR(_xlfn.IFS(_ENFASE="GENERALISTA",IF(ISERR(_xlfn.XLOOKUP(TB_VISAO2024[[#This Row],[CODIGO]],TB_ENF_GENERALISTA2024[CODIGO],TB_ENF_GENERALISTA2024[NATUREZA])),_xlfn.XLOOKUP(TB_VISAO2024[[#This Row],[CODIGO]],TB_ENF_GENERALISTA2024[CODIGO],TB_ENF_GENERALISTA2024[NATUREZA]),_xlfn.XLOOKUP(TB_VISAO2024[[#This Row],[CODIGO]],TB_ENF_NEGOCIOS2024[CODIGO],TB_ENF_NEGOCIOS2024[NATUREZA])),_ENFASE="NEGOCIOS",_xlfn.XLOOKUP(TB_VISAO2024[[#This Row],[CODIGO]],TB_ENF_NEGOCIOS2024[CODIGO],TB_ENF_NEGOCIOS2024[NATUREZA]),_ENFASE="AMBIENTAL",_xlfn.XLOOKUP(TB_VISAO2024[[#This Row],[CODIGO]],TB_ENF_AMBIENTAL2024[CODIGO],TB_ENF_AMBIENTAL2024[NATUREZA]),_ENFASE="ENG_PETROLEO",_xlfn.XLOOKUP(TB_VISAO2024[[#This Row],[CODIGO]],TB_ENG_PETROLEO[CODIGO],TB_ENG_PETROLEO[NATUREZA]),_ENFASE="ENG_AMBIENTAL",_xlfn.XLOOKUP(TB_VISAO2024[[#This Row],[CODIGO]],TB_ENG_AMBIENTAL[CODIGO],TB_ENG_AMBIENTAL[NATUREZA],"N/A")),"")</f>
        <v/>
      </c>
      <c r="E55" s="26" t="str" cm="1">
        <f t="array" ref="E55">IFERROR(_xlfn.IFS(_ENFASE="GENERALISTA",IF(ISERR(_xlfn.XLOOKUP(TB_VISAO2024[[#This Row],[CODIGO]],TB_ENF_GENERALISTA2024[CODIGO],TB_ENF_GENERALISTA2024[CH])),_xlfn.XLOOKUP(TB_VISAO2024[[#This Row],[CODIGO]],TB_ENF_GENERALISTA2024[CODIGO],TB_ENF_GENERALISTA2024[CH]),_xlfn.XLOOKUP(TB_VISAO2024[[#This Row],[CODIGO]],TB_ENF_NEGOCIOS2024[CODIGO],TB_ENF_NEGOCIOS2024[CH])),_ENFASE="NEGOCIOS",_xlfn.XLOOKUP(TB_VISAO2024[[#This Row],[CODIGO]],TB_ENF_NEGOCIOS2024[CODIGO],TB_ENF_NEGOCIOS2024[CH]),_ENFASE="AMBIENTAL",_xlfn.XLOOKUP(TB_VISAO2024[[#This Row],[CODIGO]],TB_ENF_AMBIENTAL2024[CODIGO],TB_ENF_AMBIENTAL2024[CH]),_ENFASE="ENG_PETROLEO",_xlfn.XLOOKUP(TB_VISAO2024[[#This Row],[CODIGO]],TB_ENG_PETROLEO[CODIGO],TB_ENG_PETROLEO[CH]),_ENFASE="ENG_AMBIENTAL",_xlfn.XLOOKUP(TB_VISAO2024[[#This Row],[CODIGO]],TB_ENG_AMBIENTAL[CODIGO],TB_ENG_AMBIENTAL[CH],"N/A")),"")</f>
        <v/>
      </c>
    </row>
    <row r="83" spans="3:3" x14ac:dyDescent="0.25">
      <c r="C83" s="59"/>
    </row>
    <row r="84" spans="3:3" x14ac:dyDescent="0.25">
      <c r="C84" s="59"/>
    </row>
  </sheetData>
  <sheetProtection sort="0" autoFilter="0" pivotTables="0"/>
  <protectedRanges>
    <protectedRange sqref="N2" name="ENFASE"/>
    <protectedRange sqref="B35:B50 F3:F50" name="INICIO_HISTORICO"/>
    <protectedRange sqref="B3:B34 P5:P111" name="INCIO_COMPARADOR"/>
  </protectedRanges>
  <mergeCells count="6">
    <mergeCell ref="B1:F1"/>
    <mergeCell ref="G29:G34"/>
    <mergeCell ref="C83:C84"/>
    <mergeCell ref="G1:G2"/>
    <mergeCell ref="G35:G42"/>
    <mergeCell ref="G43:G50"/>
  </mergeCells>
  <phoneticPr fontId="3" type="noConversion"/>
  <conditionalFormatting sqref="B104:B105 P5:P34 B2:B50">
    <cfRule type="duplicateValues" dxfId="18" priority="268"/>
  </conditionalFormatting>
  <conditionalFormatting sqref="C3">
    <cfRule type="expression" dxfId="17" priority="263">
      <formula>(F3:F33="REP")</formula>
    </cfRule>
  </conditionalFormatting>
  <conditionalFormatting sqref="C4">
    <cfRule type="expression" dxfId="16" priority="264">
      <formula>(F4:F55="REP")</formula>
    </cfRule>
  </conditionalFormatting>
  <conditionalFormatting sqref="C5">
    <cfRule type="expression" dxfId="15" priority="265">
      <formula>(F5:F61="REP")</formula>
    </cfRule>
  </conditionalFormatting>
  <conditionalFormatting sqref="C6:C13">
    <cfRule type="expression" dxfId="14" priority="262">
      <formula>(F6:F69="REP")</formula>
    </cfRule>
  </conditionalFormatting>
  <conditionalFormatting sqref="C14:C15 C25:C33">
    <cfRule type="expression" dxfId="13" priority="182">
      <formula>(F14:F80="REP")</formula>
    </cfRule>
  </conditionalFormatting>
  <conditionalFormatting sqref="C16">
    <cfRule type="expression" dxfId="12" priority="239">
      <formula>(F16:F80="REP")</formula>
    </cfRule>
  </conditionalFormatting>
  <conditionalFormatting sqref="C17:C24">
    <cfRule type="expression" dxfId="11" priority="201">
      <formula>(F17:F82="REP")</formula>
    </cfRule>
  </conditionalFormatting>
  <conditionalFormatting sqref="D2:D55 D75:D105">
    <cfRule type="containsText" dxfId="10" priority="9" operator="containsText" text="OBRIGATORIA">
      <formula>NOT(ISERROR(SEARCH("OBRIGATORIA",D2)))</formula>
    </cfRule>
  </conditionalFormatting>
  <conditionalFormatting sqref="F3:F53">
    <cfRule type="cellIs" dxfId="9" priority="7" operator="equal">
      <formula>"IND"</formula>
    </cfRule>
    <cfRule type="cellIs" dxfId="8" priority="8" operator="equal">
      <formula>"DEF"</formula>
    </cfRule>
  </conditionalFormatting>
  <conditionalFormatting sqref="N2">
    <cfRule type="beginsWith" dxfId="7" priority="3" operator="beginsWith" text="AMBIENTAL">
      <formula>LEFT(N2,LEN("AMBIENTAL"))="AMBIENTAL"</formula>
    </cfRule>
    <cfRule type="containsText" dxfId="6" priority="4" operator="containsText" text="ENG_AMBIENTAL">
      <formula>NOT(ISERROR(SEARCH("ENG_AMBIENTAL",N2)))</formula>
    </cfRule>
    <cfRule type="containsText" dxfId="5" priority="5" operator="containsText" text="GENERALISTA">
      <formula>NOT(ISERROR(SEARCH("GENERALISTA",N2)))</formula>
    </cfRule>
    <cfRule type="containsText" dxfId="4" priority="6" operator="containsText" text="NEGÓCIOS">
      <formula>NOT(ISERROR(SEARCH("NEGÓCIOS",N2)))</formula>
    </cfRule>
  </conditionalFormatting>
  <dataValidations count="1">
    <dataValidation type="list" allowBlank="1" showInputMessage="1" showErrorMessage="1" sqref="A2" xr:uid="{213BB863-7D80-4295-A799-063E4D9039CE}">
      <formula1>list_semestres</formula1>
    </dataValidation>
  </dataValidations>
  <pageMargins left="0.511811024" right="0.511811024" top="0.78740157499999996" bottom="0.78740157499999996" header="0.31496062000000002" footer="0.31496062000000002"/>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81148DE3-570B-415D-BEE4-A675552D7D0F}">
          <x14:formula1>
            <xm:f>LISTAS!$L$1:$P$1</xm:f>
          </x14:formula1>
          <xm:sqref>N2</xm:sqref>
        </x14:dataValidation>
        <x14:dataValidation type="list" allowBlank="1" showInputMessage="1" showErrorMessage="1" xr:uid="{460587D1-8DB4-4EEC-9F75-139014EB81FA}">
          <x14:formula1>
            <xm:f>LISTAS!$B$2:$B$11</xm:f>
          </x14:formula1>
          <xm:sqref>F3:F53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9EF5-7638-4F09-9271-77C70E736623}">
  <sheetPr>
    <tabColor rgb="FF25FF88"/>
  </sheetPr>
  <dimension ref="F1:I19"/>
  <sheetViews>
    <sheetView workbookViewId="0">
      <pane xSplit="4" ySplit="1" topLeftCell="E2" activePane="bottomRight" state="frozen"/>
      <selection pane="topRight" activeCell="E1" sqref="E1"/>
      <selection pane="bottomLeft" activeCell="A2" sqref="A2"/>
      <selection pane="bottomRight" activeCell="M18" sqref="M18"/>
    </sheetView>
  </sheetViews>
  <sheetFormatPr defaultRowHeight="15" x14ac:dyDescent="0.25"/>
  <cols>
    <col min="5" max="5" width="6.5703125" customWidth="1"/>
    <col min="6" max="6" width="10.5703125" bestFit="1" customWidth="1"/>
    <col min="7" max="7" width="74.28515625" customWidth="1"/>
    <col min="8" max="8" width="8" style="19" bestFit="1" customWidth="1"/>
    <col min="9" max="9" width="13.5703125" bestFit="1" customWidth="1"/>
    <col min="10" max="10" width="2.85546875" customWidth="1"/>
  </cols>
  <sheetData>
    <row r="1" spans="6:9" x14ac:dyDescent="0.25">
      <c r="F1" s="18" t="s">
        <v>159</v>
      </c>
      <c r="G1" s="18" t="s">
        <v>1080</v>
      </c>
      <c r="H1" s="2" t="s">
        <v>161</v>
      </c>
      <c r="I1" s="18" t="s">
        <v>1070</v>
      </c>
    </row>
    <row r="2" spans="6:9" x14ac:dyDescent="0.25">
      <c r="G2" t="str">
        <f>IFERROR(_xlfn.XLOOKUP(TB_DESEJAVEIS24[[#This Row],[CODIGO]],TB_FATO[CODIGO],TB_FATO[COMPONENTE]),"")</f>
        <v/>
      </c>
      <c r="H2" s="19" t="str">
        <f>IFERROR(_xlfn.XLOOKUP(TB_DESEJAVEIS24[[#This Row],[CODIGO]],TB_FATO[CODIGO],TB_FATO[CH]),"")</f>
        <v/>
      </c>
      <c r="I2" t="str" cm="1">
        <f t="array" ref="I2">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3" spans="6:9" x14ac:dyDescent="0.25">
      <c r="G3" t="str">
        <f>IFERROR(_xlfn.XLOOKUP(TB_DESEJAVEIS24[[#This Row],[CODIGO]],TB_FATO[CODIGO],TB_FATO[COMPONENTE]),"")</f>
        <v/>
      </c>
      <c r="H3" s="19" t="str">
        <f>IFERROR(_xlfn.XLOOKUP(TB_DESEJAVEIS24[[#This Row],[CODIGO]],TB_FATO[CODIGO],TB_FATO[CH]),"")</f>
        <v/>
      </c>
      <c r="I3" t="str" cm="1">
        <f t="array" ref="I3">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4" spans="6:9" x14ac:dyDescent="0.25">
      <c r="G4" t="str">
        <f>IFERROR(_xlfn.XLOOKUP(TB_DESEJAVEIS24[[#This Row],[CODIGO]],TB_FATO[CODIGO],TB_FATO[COMPONENTE]),"")</f>
        <v/>
      </c>
      <c r="H4" s="19" t="str">
        <f>IFERROR(_xlfn.XLOOKUP(TB_DESEJAVEIS24[[#This Row],[CODIGO]],TB_FATO[CODIGO],TB_FATO[CH]),"")</f>
        <v/>
      </c>
      <c r="I4" t="str" cm="1">
        <f t="array" ref="I4">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5" spans="6:9" x14ac:dyDescent="0.25">
      <c r="G5" t="str">
        <f>IFERROR(_xlfn.XLOOKUP(TB_DESEJAVEIS24[[#This Row],[CODIGO]],TB_FATO[CODIGO],TB_FATO[COMPONENTE]),"")</f>
        <v/>
      </c>
      <c r="H5" s="19" t="str">
        <f>IFERROR(_xlfn.XLOOKUP(TB_DESEJAVEIS24[[#This Row],[CODIGO]],TB_FATO[CODIGO],TB_FATO[CH]),"")</f>
        <v/>
      </c>
      <c r="I5" t="str" cm="1">
        <f t="array" ref="I5">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6" spans="6:9" x14ac:dyDescent="0.25">
      <c r="G6" t="str">
        <f>IFERROR(_xlfn.XLOOKUP(TB_DESEJAVEIS24[[#This Row],[CODIGO]],TB_FATO[CODIGO],TB_FATO[COMPONENTE]),"")</f>
        <v/>
      </c>
      <c r="H6" s="19" t="str">
        <f>IFERROR(_xlfn.XLOOKUP(TB_DESEJAVEIS24[[#This Row],[CODIGO]],TB_FATO[CODIGO],TB_FATO[CH]),"")</f>
        <v/>
      </c>
      <c r="I6" t="str" cm="1">
        <f t="array" ref="I6">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7" spans="6:9" x14ac:dyDescent="0.25">
      <c r="G7" t="str">
        <f>IFERROR(_xlfn.XLOOKUP(TB_DESEJAVEIS24[[#This Row],[CODIGO]],TB_FATO[CODIGO],TB_FATO[COMPONENTE]),"")</f>
        <v/>
      </c>
      <c r="H7" s="19" t="str">
        <f>IFERROR(_xlfn.XLOOKUP(TB_DESEJAVEIS24[[#This Row],[CODIGO]],TB_FATO[CODIGO],TB_FATO[CH]),"")</f>
        <v/>
      </c>
      <c r="I7" t="str" cm="1">
        <f t="array" ref="I7">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8" spans="6:9" x14ac:dyDescent="0.25">
      <c r="G8" t="str">
        <f>IFERROR(_xlfn.XLOOKUP(TB_DESEJAVEIS24[[#This Row],[CODIGO]],TB_FATO[CODIGO],TB_FATO[COMPONENTE]),"")</f>
        <v/>
      </c>
      <c r="H8" s="19" t="str">
        <f>IFERROR(_xlfn.XLOOKUP(TB_DESEJAVEIS24[[#This Row],[CODIGO]],TB_FATO[CODIGO],TB_FATO[CH]),"")</f>
        <v/>
      </c>
      <c r="I8" t="str" cm="1">
        <f t="array" ref="I8">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9" spans="6:9" x14ac:dyDescent="0.25">
      <c r="G9" t="str">
        <f>IFERROR(_xlfn.XLOOKUP(TB_DESEJAVEIS24[[#This Row],[CODIGO]],TB_FATO[CODIGO],TB_FATO[COMPONENTE]),"")</f>
        <v/>
      </c>
      <c r="H9" s="19" t="str">
        <f>IFERROR(_xlfn.XLOOKUP(TB_DESEJAVEIS24[[#This Row],[CODIGO]],TB_FATO[CODIGO],TB_FATO[CH]),"")</f>
        <v/>
      </c>
      <c r="I9" t="str" cm="1">
        <f t="array" ref="I9">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0" spans="6:9" x14ac:dyDescent="0.25">
      <c r="G10" t="str">
        <f>IFERROR(_xlfn.XLOOKUP(TB_DESEJAVEIS24[[#This Row],[CODIGO]],TB_FATO[CODIGO],TB_FATO[COMPONENTE]),"")</f>
        <v/>
      </c>
      <c r="H10" s="19" t="str">
        <f>IFERROR(_xlfn.XLOOKUP(TB_DESEJAVEIS24[[#This Row],[CODIGO]],TB_FATO[CODIGO],TB_FATO[CH]),"")</f>
        <v/>
      </c>
      <c r="I10" t="str" cm="1">
        <f t="array" ref="I10">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1" spans="6:9" x14ac:dyDescent="0.25">
      <c r="G11" t="str">
        <f>IFERROR(_xlfn.XLOOKUP(TB_DESEJAVEIS24[[#This Row],[CODIGO]],TB_FATO[CODIGO],TB_FATO[COMPONENTE]),"")</f>
        <v/>
      </c>
      <c r="H11" s="19" t="str">
        <f>IFERROR(_xlfn.XLOOKUP(TB_DESEJAVEIS24[[#This Row],[CODIGO]],TB_FATO[CODIGO],TB_FATO[CH]),"")</f>
        <v/>
      </c>
      <c r="I11" t="str" cm="1">
        <f t="array" ref="I11">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2" spans="6:9" x14ac:dyDescent="0.25">
      <c r="G12" t="str">
        <f>IFERROR(_xlfn.XLOOKUP(TB_DESEJAVEIS24[[#This Row],[CODIGO]],TB_FATO[CODIGO],TB_FATO[COMPONENTE]),"")</f>
        <v/>
      </c>
      <c r="H12" s="19" t="str">
        <f>IFERROR(_xlfn.XLOOKUP(TB_DESEJAVEIS24[[#This Row],[CODIGO]],TB_FATO[CODIGO],TB_FATO[CH]),"")</f>
        <v/>
      </c>
      <c r="I12" t="str" cm="1">
        <f t="array" ref="I12">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3" spans="6:9" x14ac:dyDescent="0.25">
      <c r="G13" t="str">
        <f>IFERROR(_xlfn.XLOOKUP(TB_DESEJAVEIS24[[#This Row],[CODIGO]],TB_FATO[CODIGO],TB_FATO[COMPONENTE]),"")</f>
        <v/>
      </c>
      <c r="H13" s="19" t="str">
        <f>IFERROR(_xlfn.XLOOKUP(TB_DESEJAVEIS24[[#This Row],[CODIGO]],TB_FATO[CODIGO],TB_FATO[CH]),"")</f>
        <v/>
      </c>
      <c r="I13" t="str" cm="1">
        <f t="array" ref="I13">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4" spans="6:9" x14ac:dyDescent="0.25">
      <c r="G14" t="str">
        <f>IFERROR(_xlfn.XLOOKUP(TB_DESEJAVEIS24[[#This Row],[CODIGO]],TB_FATO[CODIGO],TB_FATO[COMPONENTE]),"")</f>
        <v/>
      </c>
      <c r="H14" s="19" t="str">
        <f>IFERROR(_xlfn.XLOOKUP(TB_DESEJAVEIS24[[#This Row],[CODIGO]],TB_FATO[CODIGO],TB_FATO[CH]),"")</f>
        <v/>
      </c>
      <c r="I14" t="str" cm="1">
        <f t="array" ref="I14">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5" spans="6:9" x14ac:dyDescent="0.25">
      <c r="G15" t="str">
        <f>IFERROR(_xlfn.XLOOKUP(TB_DESEJAVEIS24[[#This Row],[CODIGO]],TB_FATO[CODIGO],TB_FATO[COMPONENTE]),"")</f>
        <v/>
      </c>
      <c r="H15" s="19" t="str">
        <f>IFERROR(_xlfn.XLOOKUP(TB_DESEJAVEIS24[[#This Row],[CODIGO]],TB_FATO[CODIGO],TB_FATO[CH]),"")</f>
        <v/>
      </c>
      <c r="I15" t="str" cm="1">
        <f t="array" ref="I15">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6" spans="6:9" x14ac:dyDescent="0.25">
      <c r="G16" t="str">
        <f>IFERROR(_xlfn.XLOOKUP(TB_DESEJAVEIS24[[#This Row],[CODIGO]],TB_FATO[CODIGO],TB_FATO[COMPONENTE]),"")</f>
        <v/>
      </c>
      <c r="H16" s="19" t="str">
        <f>IFERROR(_xlfn.XLOOKUP(TB_DESEJAVEIS24[[#This Row],[CODIGO]],TB_FATO[CODIGO],TB_FATO[CH]),"")</f>
        <v/>
      </c>
      <c r="I16" t="str" cm="1">
        <f t="array" ref="I16">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7" spans="7:9" x14ac:dyDescent="0.25">
      <c r="G17" t="str">
        <f>IFERROR(_xlfn.XLOOKUP(TB_DESEJAVEIS24[[#This Row],[CODIGO]],TB_FATO[CODIGO],TB_FATO[COMPONENTE]),"")</f>
        <v/>
      </c>
      <c r="H17" s="19" t="str">
        <f>IFERROR(_xlfn.XLOOKUP(TB_DESEJAVEIS24[[#This Row],[CODIGO]],TB_FATO[CODIGO],TB_FATO[CH]),"")</f>
        <v/>
      </c>
      <c r="I17" t="str" cm="1">
        <f t="array" ref="I17">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8" spans="7:9" x14ac:dyDescent="0.25">
      <c r="G18" t="str">
        <f>IFERROR(_xlfn.XLOOKUP(TB_DESEJAVEIS24[[#This Row],[CODIGO]],TB_FATO[CODIGO],TB_FATO[COMPONENTE]),"")</f>
        <v/>
      </c>
      <c r="H18" s="19" t="str">
        <f>IFERROR(_xlfn.XLOOKUP(TB_DESEJAVEIS24[[#This Row],[CODIGO]],TB_FATO[CODIGO],TB_FATO[CH]),"")</f>
        <v/>
      </c>
      <c r="I18" t="str" cm="1">
        <f t="array" ref="I18">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row r="19" spans="7:9" x14ac:dyDescent="0.25">
      <c r="G19" t="str">
        <f>IFERROR(_xlfn.XLOOKUP(TB_DESEJAVEIS24[[#This Row],[CODIGO]],TB_FATO[CODIGO],TB_FATO[COMPONENTE]),"")</f>
        <v/>
      </c>
      <c r="H19" s="19" t="str">
        <f>IFERROR(_xlfn.XLOOKUP(TB_DESEJAVEIS24[[#This Row],[CODIGO]],TB_FATO[CODIGO],TB_FATO[CH]),"")</f>
        <v/>
      </c>
      <c r="I19" t="str" cm="1">
        <f t="array" ref="I19">IFERROR(_xlfn.IFS(_ENFASE="GENERALISTA",IF(ISERR(_xlfn.XLOOKUP(TB_DESEJAVEIS24[[#This Row],[CODIGO]],TB_ENF_GENERALISTA2024[CODIGO],TB_ENF_GENERALISTA2024[NATUREZA])),_xlfn.XLOOKUP(TB_DESEJAVEIS24[[#This Row],[CODIGO]],TB_ENF_GENERALISTA2024[CODIGO],TB_ENF_GENERALISTA2024[NATUREZA]),_xlfn.XLOOKUP(TB_DESEJAVEIS24[[#This Row],[CODIGO]],TB_ENF_NEGOCIOS2024[CODIGO],TB_ENF_NEGOCIOS2024[NATUREZA])),_ENFASE="NEGOCIOS",_xlfn.XLOOKUP(TB_DESEJAVEIS24[[#This Row],[CODIGO]],TB_ENF_NEGOCIOS2024[CODIGO],TB_ENF_NEGOCIOS2024[NATUREZA]),_ENFASE="AMBIENTAL",_xlfn.XLOOKUP(TB_DESEJAVEIS24[[#This Row],[CODIGO]],TB_ENF_AMBIENTAL2024[CODIGO],TB_ENF_AMBIENTAL2024[NATUREZA]),_ENFASE="ENG_PETROLEO",_xlfn.XLOOKUP(TB_DESEJAVEIS24[[#This Row],[CODIGO]],TB_ENG_PETROLEO[CODIGO],TB_ENG_PETROLEO[NATUREZA]),_ENFASE="ENG_AMBIENTAL",_xlfn.XLOOKUP(TB_DESEJAVEIS24[[#This Row],[CODIGO]],TB_ENG_AMBIENTAL[CODIGO],TB_ENG_AMBIENTAL[NATUREZA],"N/A")),"")</f>
        <v/>
      </c>
    </row>
  </sheetData>
  <sheetProtection sort="0" autoFilter="0" pivotTables="0"/>
  <protectedRanges>
    <protectedRange sqref="F2:F19" name="Intervalo1"/>
  </protectedRanges>
  <conditionalFormatting sqref="F1">
    <cfRule type="duplicateValues" dxfId="3" priority="1"/>
  </conditionalFormatting>
  <pageMargins left="0.511811024" right="0.511811024" top="0.78740157499999996" bottom="0.78740157499999996" header="0.31496062000000002" footer="0.31496062000000002"/>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D791-CE69-4489-99B6-980549894137}">
  <sheetPr>
    <tabColor theme="5"/>
  </sheetPr>
  <dimension ref="A1"/>
  <sheetViews>
    <sheetView topLeftCell="A7" workbookViewId="0">
      <selection activeCell="R11" sqref="R11"/>
    </sheetView>
  </sheetViews>
  <sheetFormatPr defaultRowHeight="15" x14ac:dyDescent="0.25"/>
  <sheetData/>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F78C3-55CE-46A4-A016-3AD80F878BE0}">
  <sheetPr>
    <tabColor theme="1"/>
  </sheetPr>
  <dimension ref="A1:M132"/>
  <sheetViews>
    <sheetView workbookViewId="0">
      <pane ySplit="2" topLeftCell="A3" activePane="bottomLeft" state="frozen"/>
      <selection pane="bottomLeft" activeCell="B34" sqref="B34"/>
    </sheetView>
  </sheetViews>
  <sheetFormatPr defaultColWidth="9.140625" defaultRowHeight="15" x14ac:dyDescent="0.25"/>
  <cols>
    <col min="1" max="1" width="10.5703125" style="26" bestFit="1" customWidth="1"/>
    <col min="2" max="2" width="81.140625" style="26" bestFit="1" customWidth="1"/>
    <col min="3" max="3" width="16.85546875" style="26" bestFit="1" customWidth="1"/>
    <col min="4" max="4" width="5.7109375" style="26" bestFit="1" customWidth="1"/>
    <col min="5" max="5" width="8.42578125" style="26" bestFit="1" customWidth="1"/>
    <col min="6" max="7" width="9.140625" style="26"/>
    <col min="8" max="8" width="56.140625" style="26" bestFit="1" customWidth="1"/>
    <col min="9" max="9" width="12" style="26" bestFit="1" customWidth="1"/>
    <col min="10" max="16384" width="9.140625" style="26"/>
  </cols>
  <sheetData>
    <row r="1" spans="1:13" ht="15.75" x14ac:dyDescent="0.25">
      <c r="A1" s="61" t="s">
        <v>1081</v>
      </c>
      <c r="B1" s="61"/>
      <c r="H1" s="32"/>
      <c r="I1" s="33" t="s">
        <v>1082</v>
      </c>
      <c r="J1" s="33" t="s">
        <v>1065</v>
      </c>
      <c r="K1" s="33" t="s">
        <v>1066</v>
      </c>
      <c r="L1" s="33" t="s">
        <v>1067</v>
      </c>
      <c r="M1" s="33" t="s">
        <v>1068</v>
      </c>
    </row>
    <row r="2" spans="1:13" x14ac:dyDescent="0.25">
      <c r="A2" s="26" t="s">
        <v>159</v>
      </c>
      <c r="B2" s="26" t="s">
        <v>160</v>
      </c>
      <c r="C2" s="26" t="s">
        <v>1070</v>
      </c>
      <c r="D2" s="26" t="s">
        <v>161</v>
      </c>
      <c r="E2" s="26" t="s">
        <v>1083</v>
      </c>
      <c r="F2" s="26" t="s">
        <v>1071</v>
      </c>
      <c r="H2" s="34" t="s">
        <v>1084</v>
      </c>
      <c r="I2" s="32">
        <f>I4-I3</f>
        <v>1215</v>
      </c>
      <c r="J2" s="32">
        <f>J4-J3</f>
        <v>540</v>
      </c>
      <c r="K2" s="32">
        <f>K4-K3</f>
        <v>190</v>
      </c>
      <c r="L2" s="32">
        <f>L4-L3</f>
        <v>230</v>
      </c>
      <c r="M2" s="32">
        <f>SUM(I2:L2)</f>
        <v>2175</v>
      </c>
    </row>
    <row r="3" spans="1:13" x14ac:dyDescent="0.25">
      <c r="A3" s="26" t="s">
        <v>19</v>
      </c>
      <c r="B3" s="26" t="s">
        <v>1085</v>
      </c>
      <c r="C3" s="26" t="s">
        <v>17</v>
      </c>
      <c r="D3" s="26">
        <v>60</v>
      </c>
      <c r="E3" s="26">
        <v>1</v>
      </c>
      <c r="F3" s="26">
        <v>1</v>
      </c>
      <c r="H3" s="34" t="s">
        <v>1075</v>
      </c>
      <c r="I3" s="32">
        <f>SUMIFS(TB_ENG_PETROLEO[CH],TB_ENG_PETROLEO[NATUREZA],"OBRIGATORIO",TB_ENG_PETROLEO[SITUACAO],1)</f>
        <v>1365</v>
      </c>
      <c r="J3" s="32">
        <f>SUMIFS(TB_ENG_PETROLEO[CH],TB_ENG_PETROLEO[NATUREZA],"OPTATIVO",TB_ENG_PETROLEO[SITUACAO],1)</f>
        <v>120</v>
      </c>
      <c r="K3" s="32">
        <f>SUMIFS(TB_ENG_PETROLEO[CH],TB_ENG_PETROLEO[NATUREZA],"COMPLEMENTAR",TB_ENG_PETROLEO[SITUACAO],1)</f>
        <v>0</v>
      </c>
      <c r="L3" s="32">
        <f>SUMIFS(TB_ENG_PETROLEO[CH],TB_ENG_PETROLEO[NATUREZA],"TCC",TB_ENG_PETROLEO[SITUACAO],1)</f>
        <v>0</v>
      </c>
      <c r="M3" s="32">
        <f>SUM(I3:L3)</f>
        <v>1485</v>
      </c>
    </row>
    <row r="4" spans="1:13" x14ac:dyDescent="0.25">
      <c r="A4" s="26" t="s">
        <v>24</v>
      </c>
      <c r="B4" s="26" t="s">
        <v>1086</v>
      </c>
      <c r="C4" s="26" t="s">
        <v>17</v>
      </c>
      <c r="D4" s="26">
        <v>60</v>
      </c>
      <c r="E4" s="26">
        <v>1</v>
      </c>
      <c r="F4" s="26">
        <v>1</v>
      </c>
      <c r="H4" s="34" t="s">
        <v>1076</v>
      </c>
      <c r="I4" s="32">
        <f>I11</f>
        <v>2580</v>
      </c>
      <c r="J4" s="32">
        <f>I14</f>
        <v>660</v>
      </c>
      <c r="K4" s="32">
        <f>I15</f>
        <v>190</v>
      </c>
      <c r="L4" s="32">
        <f>I12</f>
        <v>230</v>
      </c>
      <c r="M4" s="32">
        <f>SUM(I4:L4)</f>
        <v>3660</v>
      </c>
    </row>
    <row r="5" spans="1:13" x14ac:dyDescent="0.25">
      <c r="A5" s="26" t="s">
        <v>28</v>
      </c>
      <c r="B5" s="26" t="s">
        <v>1087</v>
      </c>
      <c r="C5" s="26" t="s">
        <v>17</v>
      </c>
      <c r="D5" s="26">
        <v>60</v>
      </c>
      <c r="E5" s="26">
        <v>1</v>
      </c>
      <c r="F5" s="26">
        <v>1</v>
      </c>
    </row>
    <row r="6" spans="1:13" x14ac:dyDescent="0.25">
      <c r="A6" s="26" t="s">
        <v>32</v>
      </c>
      <c r="B6" s="26" t="s">
        <v>593</v>
      </c>
      <c r="C6" s="26" t="s">
        <v>17</v>
      </c>
      <c r="D6" s="26">
        <v>90</v>
      </c>
      <c r="E6" s="26">
        <v>1</v>
      </c>
      <c r="F6" s="26">
        <v>1</v>
      </c>
      <c r="H6" s="35" t="s">
        <v>1088</v>
      </c>
      <c r="I6" s="32" t="s">
        <v>1089</v>
      </c>
    </row>
    <row r="7" spans="1:13" x14ac:dyDescent="0.25">
      <c r="A7" s="26" t="s">
        <v>36</v>
      </c>
      <c r="B7" s="26" t="s">
        <v>1090</v>
      </c>
      <c r="C7" s="26" t="s">
        <v>17</v>
      </c>
      <c r="D7" s="26">
        <v>30</v>
      </c>
      <c r="E7" s="26">
        <v>1</v>
      </c>
      <c r="F7" s="26">
        <v>1</v>
      </c>
      <c r="H7" s="35" t="s">
        <v>1091</v>
      </c>
      <c r="I7" s="32" t="s">
        <v>1092</v>
      </c>
    </row>
    <row r="8" spans="1:13" x14ac:dyDescent="0.25">
      <c r="A8" s="26" t="s">
        <v>40</v>
      </c>
      <c r="B8" s="26" t="s">
        <v>1093</v>
      </c>
      <c r="C8" s="26" t="s">
        <v>17</v>
      </c>
      <c r="D8" s="26">
        <v>30</v>
      </c>
      <c r="E8" s="26">
        <v>1</v>
      </c>
      <c r="F8" s="26">
        <v>1</v>
      </c>
      <c r="H8" s="36" t="s">
        <v>1094</v>
      </c>
      <c r="I8" s="36"/>
      <c r="J8" s="37"/>
      <c r="K8" s="37"/>
      <c r="L8" s="37"/>
      <c r="M8" s="37"/>
    </row>
    <row r="9" spans="1:13" x14ac:dyDescent="0.25">
      <c r="A9" s="26" t="s">
        <v>44</v>
      </c>
      <c r="B9" s="26" t="s">
        <v>1095</v>
      </c>
      <c r="C9" s="26" t="s">
        <v>17</v>
      </c>
      <c r="D9" s="26">
        <v>60</v>
      </c>
      <c r="E9" s="26">
        <v>2</v>
      </c>
      <c r="F9" s="26">
        <v>1</v>
      </c>
      <c r="H9" s="35" t="s">
        <v>1096</v>
      </c>
      <c r="I9" s="32">
        <v>3660</v>
      </c>
    </row>
    <row r="10" spans="1:13" x14ac:dyDescent="0.25">
      <c r="A10" s="26" t="s">
        <v>49</v>
      </c>
      <c r="B10" s="26" t="s">
        <v>589</v>
      </c>
      <c r="C10" s="26" t="s">
        <v>17</v>
      </c>
      <c r="D10" s="26">
        <v>60</v>
      </c>
      <c r="E10" s="26">
        <v>2</v>
      </c>
      <c r="F10" s="26">
        <v>1</v>
      </c>
      <c r="H10" s="62" t="s">
        <v>1097</v>
      </c>
      <c r="I10" s="62"/>
    </row>
    <row r="11" spans="1:13" x14ac:dyDescent="0.25">
      <c r="A11" s="26" t="s">
        <v>53</v>
      </c>
      <c r="B11" s="26" t="s">
        <v>1098</v>
      </c>
      <c r="C11" s="26" t="s">
        <v>17</v>
      </c>
      <c r="D11" s="26">
        <v>75</v>
      </c>
      <c r="E11" s="26">
        <v>2</v>
      </c>
      <c r="F11" s="26">
        <v>1</v>
      </c>
      <c r="H11" s="35" t="s">
        <v>1099</v>
      </c>
      <c r="I11" s="32">
        <v>2580</v>
      </c>
    </row>
    <row r="12" spans="1:13" x14ac:dyDescent="0.25">
      <c r="A12" s="26" t="s">
        <v>57</v>
      </c>
      <c r="B12" s="26" t="s">
        <v>1100</v>
      </c>
      <c r="C12" s="26" t="s">
        <v>17</v>
      </c>
      <c r="D12" s="26">
        <v>60</v>
      </c>
      <c r="E12" s="26">
        <v>2</v>
      </c>
      <c r="F12" s="26">
        <v>1</v>
      </c>
      <c r="H12" s="35" t="s">
        <v>1101</v>
      </c>
      <c r="I12" s="32">
        <v>230</v>
      </c>
    </row>
    <row r="13" spans="1:13" x14ac:dyDescent="0.25">
      <c r="A13" s="26" t="s">
        <v>60</v>
      </c>
      <c r="B13" s="26" t="s">
        <v>592</v>
      </c>
      <c r="C13" s="26" t="s">
        <v>17</v>
      </c>
      <c r="D13" s="26">
        <v>30</v>
      </c>
      <c r="E13" s="26">
        <v>2</v>
      </c>
      <c r="F13" s="26">
        <v>1</v>
      </c>
      <c r="H13" s="35" t="s">
        <v>1102</v>
      </c>
      <c r="I13" s="32">
        <f>SUM(I11:I12)</f>
        <v>2810</v>
      </c>
    </row>
    <row r="14" spans="1:13" x14ac:dyDescent="0.25">
      <c r="A14" s="26" t="s">
        <v>63</v>
      </c>
      <c r="B14" s="26" t="s">
        <v>597</v>
      </c>
      <c r="C14" s="26" t="s">
        <v>17</v>
      </c>
      <c r="D14" s="26">
        <v>60</v>
      </c>
      <c r="E14" s="26">
        <v>2</v>
      </c>
      <c r="F14" s="26">
        <v>1</v>
      </c>
      <c r="H14" s="35" t="s">
        <v>1103</v>
      </c>
      <c r="I14" s="32">
        <v>660</v>
      </c>
    </row>
    <row r="15" spans="1:13" x14ac:dyDescent="0.25">
      <c r="A15" s="26" t="s">
        <v>66</v>
      </c>
      <c r="B15" s="26" t="s">
        <v>598</v>
      </c>
      <c r="C15" s="26" t="s">
        <v>17</v>
      </c>
      <c r="D15" s="26">
        <v>60</v>
      </c>
      <c r="E15" s="26">
        <v>2</v>
      </c>
      <c r="F15" s="26">
        <v>1</v>
      </c>
      <c r="H15" s="35" t="s">
        <v>1104</v>
      </c>
      <c r="I15" s="32">
        <v>190</v>
      </c>
    </row>
    <row r="16" spans="1:13" x14ac:dyDescent="0.25">
      <c r="A16" s="26" t="s">
        <v>69</v>
      </c>
      <c r="B16" s="26" t="s">
        <v>1105</v>
      </c>
      <c r="C16" s="26" t="s">
        <v>17</v>
      </c>
      <c r="D16" s="26">
        <v>60</v>
      </c>
      <c r="E16" s="26">
        <v>3</v>
      </c>
      <c r="F16" s="26">
        <v>1</v>
      </c>
      <c r="H16" s="35" t="s">
        <v>1106</v>
      </c>
      <c r="I16" s="32">
        <v>0</v>
      </c>
    </row>
    <row r="17" spans="1:9" x14ac:dyDescent="0.25">
      <c r="A17" s="26" t="s">
        <v>72</v>
      </c>
      <c r="B17" s="26" t="s">
        <v>1107</v>
      </c>
      <c r="C17" s="26" t="s">
        <v>17</v>
      </c>
      <c r="D17" s="26">
        <v>30</v>
      </c>
      <c r="E17" s="26">
        <v>3</v>
      </c>
      <c r="F17" s="26">
        <v>1</v>
      </c>
      <c r="H17" s="35" t="s">
        <v>1108</v>
      </c>
      <c r="I17" s="32">
        <v>180</v>
      </c>
    </row>
    <row r="18" spans="1:9" x14ac:dyDescent="0.25">
      <c r="A18" s="26" t="s">
        <v>75</v>
      </c>
      <c r="B18" s="26" t="s">
        <v>588</v>
      </c>
      <c r="C18" s="26" t="s">
        <v>17</v>
      </c>
      <c r="D18" s="26">
        <v>90</v>
      </c>
      <c r="E18" s="26">
        <v>3</v>
      </c>
      <c r="F18" s="26">
        <v>1</v>
      </c>
      <c r="H18" s="35" t="s">
        <v>1109</v>
      </c>
      <c r="I18" s="32">
        <v>540</v>
      </c>
    </row>
    <row r="19" spans="1:9" x14ac:dyDescent="0.25">
      <c r="A19" s="26" t="s">
        <v>78</v>
      </c>
      <c r="B19" s="26" t="s">
        <v>1110</v>
      </c>
      <c r="C19" s="26" t="s">
        <v>17</v>
      </c>
      <c r="D19" s="26">
        <v>60</v>
      </c>
      <c r="E19" s="26">
        <v>3</v>
      </c>
      <c r="F19" s="26">
        <v>1</v>
      </c>
      <c r="H19" s="35" t="s">
        <v>1111</v>
      </c>
      <c r="I19" s="32"/>
    </row>
    <row r="20" spans="1:9" x14ac:dyDescent="0.25">
      <c r="A20" s="26" t="s">
        <v>80</v>
      </c>
      <c r="B20" s="26" t="s">
        <v>1112</v>
      </c>
      <c r="C20" s="26" t="s">
        <v>17</v>
      </c>
      <c r="D20" s="26">
        <v>30</v>
      </c>
      <c r="E20" s="26">
        <v>3</v>
      </c>
      <c r="F20" s="26">
        <v>1</v>
      </c>
      <c r="H20" s="35" t="s">
        <v>1113</v>
      </c>
      <c r="I20" s="32">
        <v>10</v>
      </c>
    </row>
    <row r="21" spans="1:9" x14ac:dyDescent="0.25">
      <c r="A21" s="26" t="s">
        <v>83</v>
      </c>
      <c r="B21" s="26" t="s">
        <v>1114</v>
      </c>
      <c r="C21" s="26" t="s">
        <v>17</v>
      </c>
      <c r="D21" s="26">
        <v>60</v>
      </c>
      <c r="E21" s="26">
        <v>3</v>
      </c>
      <c r="F21" s="26">
        <v>1</v>
      </c>
      <c r="H21" s="35" t="s">
        <v>1115</v>
      </c>
      <c r="I21" s="32">
        <v>10</v>
      </c>
    </row>
    <row r="22" spans="1:9" x14ac:dyDescent="0.25">
      <c r="A22" s="26" t="s">
        <v>85</v>
      </c>
      <c r="B22" s="26" t="s">
        <v>1116</v>
      </c>
      <c r="C22" s="26" t="s">
        <v>17</v>
      </c>
      <c r="D22" s="26">
        <v>30</v>
      </c>
      <c r="E22" s="26">
        <v>3</v>
      </c>
      <c r="F22" s="26">
        <v>1</v>
      </c>
      <c r="H22" s="35" t="s">
        <v>1117</v>
      </c>
      <c r="I22" s="32">
        <v>16</v>
      </c>
    </row>
    <row r="23" spans="1:9" x14ac:dyDescent="0.25">
      <c r="A23" s="26" t="s">
        <v>88</v>
      </c>
      <c r="B23" s="26" t="s">
        <v>604</v>
      </c>
      <c r="C23" s="26" t="s">
        <v>17</v>
      </c>
      <c r="D23" s="26">
        <v>75</v>
      </c>
      <c r="E23" s="26">
        <v>4</v>
      </c>
    </row>
    <row r="24" spans="1:9" x14ac:dyDescent="0.25">
      <c r="A24" s="26" t="s">
        <v>89</v>
      </c>
      <c r="B24" s="26" t="s">
        <v>1118</v>
      </c>
      <c r="C24" s="26" t="s">
        <v>17</v>
      </c>
      <c r="D24" s="26">
        <v>60</v>
      </c>
      <c r="E24" s="26">
        <v>4</v>
      </c>
      <c r="F24" s="26">
        <v>1</v>
      </c>
    </row>
    <row r="25" spans="1:9" x14ac:dyDescent="0.25">
      <c r="A25" s="26" t="s">
        <v>92</v>
      </c>
      <c r="B25" s="26" t="s">
        <v>1119</v>
      </c>
      <c r="C25" s="26" t="s">
        <v>17</v>
      </c>
      <c r="D25" s="26">
        <v>30</v>
      </c>
      <c r="E25" s="26">
        <v>4</v>
      </c>
      <c r="F25" s="26">
        <v>1</v>
      </c>
    </row>
    <row r="26" spans="1:9" x14ac:dyDescent="0.25">
      <c r="A26" s="26" t="s">
        <v>96</v>
      </c>
      <c r="B26" s="26" t="s">
        <v>503</v>
      </c>
      <c r="C26" s="26" t="s">
        <v>17</v>
      </c>
      <c r="D26" s="26">
        <v>60</v>
      </c>
      <c r="E26" s="26">
        <v>4</v>
      </c>
      <c r="F26" s="26">
        <v>1</v>
      </c>
    </row>
    <row r="27" spans="1:9" x14ac:dyDescent="0.25">
      <c r="A27" s="26" t="s">
        <v>98</v>
      </c>
      <c r="B27" s="26" t="s">
        <v>504</v>
      </c>
      <c r="C27" s="26" t="s">
        <v>17</v>
      </c>
      <c r="D27" s="26">
        <v>60</v>
      </c>
      <c r="E27" s="26">
        <v>4</v>
      </c>
      <c r="F27" s="26">
        <v>1</v>
      </c>
    </row>
    <row r="28" spans="1:9" x14ac:dyDescent="0.25">
      <c r="A28" s="26" t="s">
        <v>100</v>
      </c>
      <c r="B28" s="26" t="s">
        <v>505</v>
      </c>
      <c r="C28" s="26" t="s">
        <v>17</v>
      </c>
      <c r="D28" s="26">
        <v>60</v>
      </c>
      <c r="E28" s="26">
        <v>4</v>
      </c>
      <c r="F28" s="26">
        <v>1</v>
      </c>
    </row>
    <row r="29" spans="1:9" x14ac:dyDescent="0.25">
      <c r="A29" s="26" t="s">
        <v>102</v>
      </c>
      <c r="B29" s="26" t="s">
        <v>506</v>
      </c>
      <c r="C29" s="26" t="s">
        <v>17</v>
      </c>
      <c r="D29" s="26">
        <v>60</v>
      </c>
      <c r="E29" s="26">
        <v>5</v>
      </c>
    </row>
    <row r="30" spans="1:9" x14ac:dyDescent="0.25">
      <c r="A30" s="26" t="s">
        <v>105</v>
      </c>
      <c r="B30" s="26" t="s">
        <v>1036</v>
      </c>
      <c r="C30" s="26" t="s">
        <v>17</v>
      </c>
      <c r="D30" s="26">
        <v>60</v>
      </c>
      <c r="E30" s="26">
        <v>5</v>
      </c>
    </row>
    <row r="31" spans="1:9" x14ac:dyDescent="0.25">
      <c r="A31" s="26" t="s">
        <v>108</v>
      </c>
      <c r="B31" s="26" t="s">
        <v>1037</v>
      </c>
      <c r="C31" s="26" t="s">
        <v>17</v>
      </c>
      <c r="D31" s="26">
        <v>60</v>
      </c>
      <c r="E31" s="26">
        <v>5</v>
      </c>
    </row>
    <row r="32" spans="1:9" x14ac:dyDescent="0.25">
      <c r="A32" s="26" t="s">
        <v>111</v>
      </c>
      <c r="B32" s="26" t="s">
        <v>1031</v>
      </c>
      <c r="C32" s="26" t="s">
        <v>17</v>
      </c>
      <c r="D32" s="26">
        <v>60</v>
      </c>
      <c r="E32" s="26">
        <v>5</v>
      </c>
    </row>
    <row r="33" spans="1:5" x14ac:dyDescent="0.25">
      <c r="A33" s="26" t="s">
        <v>113</v>
      </c>
      <c r="B33" s="26" t="s">
        <v>1039</v>
      </c>
      <c r="C33" s="26" t="s">
        <v>17</v>
      </c>
      <c r="D33" s="26">
        <v>60</v>
      </c>
      <c r="E33" s="26">
        <v>5</v>
      </c>
    </row>
    <row r="34" spans="1:5" x14ac:dyDescent="0.25">
      <c r="A34" s="26" t="s">
        <v>115</v>
      </c>
      <c r="B34" s="26" t="s">
        <v>1041</v>
      </c>
      <c r="C34" s="26" t="s">
        <v>1120</v>
      </c>
      <c r="D34" s="26">
        <v>60</v>
      </c>
      <c r="E34" s="26">
        <v>5</v>
      </c>
    </row>
    <row r="35" spans="1:5" x14ac:dyDescent="0.25">
      <c r="A35" s="26" t="s">
        <v>117</v>
      </c>
      <c r="B35" s="26" t="s">
        <v>1038</v>
      </c>
      <c r="C35" s="26" t="s">
        <v>17</v>
      </c>
      <c r="D35" s="26">
        <v>60</v>
      </c>
      <c r="E35" s="26">
        <v>6</v>
      </c>
    </row>
    <row r="36" spans="1:5" x14ac:dyDescent="0.25">
      <c r="A36" s="26" t="s">
        <v>120</v>
      </c>
      <c r="B36" s="26" t="s">
        <v>1043</v>
      </c>
      <c r="C36" s="26" t="s">
        <v>17</v>
      </c>
      <c r="D36" s="26">
        <v>60</v>
      </c>
      <c r="E36" s="26">
        <v>6</v>
      </c>
    </row>
    <row r="37" spans="1:5" x14ac:dyDescent="0.25">
      <c r="A37" s="26" t="s">
        <v>123</v>
      </c>
      <c r="B37" s="26" t="s">
        <v>1045</v>
      </c>
      <c r="C37" s="26" t="s">
        <v>17</v>
      </c>
      <c r="D37" s="26">
        <v>60</v>
      </c>
      <c r="E37" s="26">
        <v>6</v>
      </c>
    </row>
    <row r="38" spans="1:5" x14ac:dyDescent="0.25">
      <c r="A38" s="26" t="s">
        <v>126</v>
      </c>
      <c r="B38" s="26" t="s">
        <v>1050</v>
      </c>
      <c r="C38" s="26" t="s">
        <v>17</v>
      </c>
      <c r="D38" s="26">
        <v>60</v>
      </c>
      <c r="E38" s="26">
        <v>6</v>
      </c>
    </row>
    <row r="39" spans="1:5" x14ac:dyDescent="0.25">
      <c r="A39" s="26" t="s">
        <v>128</v>
      </c>
      <c r="B39" s="26" t="s">
        <v>1121</v>
      </c>
      <c r="C39" s="26" t="s">
        <v>17</v>
      </c>
      <c r="D39" s="26">
        <v>60</v>
      </c>
      <c r="E39" s="26">
        <v>7</v>
      </c>
    </row>
    <row r="40" spans="1:5" x14ac:dyDescent="0.25">
      <c r="A40" s="26" t="s">
        <v>130</v>
      </c>
      <c r="B40" s="26" t="s">
        <v>1046</v>
      </c>
      <c r="C40" s="26" t="s">
        <v>17</v>
      </c>
      <c r="D40" s="26">
        <v>60</v>
      </c>
      <c r="E40" s="26">
        <v>7</v>
      </c>
    </row>
    <row r="41" spans="1:5" x14ac:dyDescent="0.25">
      <c r="A41" s="26" t="s">
        <v>133</v>
      </c>
      <c r="B41" s="26" t="s">
        <v>1047</v>
      </c>
      <c r="C41" s="26" t="s">
        <v>17</v>
      </c>
      <c r="D41" s="26">
        <v>60</v>
      </c>
      <c r="E41" s="26">
        <v>7</v>
      </c>
    </row>
    <row r="42" spans="1:5" x14ac:dyDescent="0.25">
      <c r="A42" s="26" t="s">
        <v>135</v>
      </c>
      <c r="B42" s="26" t="s">
        <v>1122</v>
      </c>
      <c r="C42" s="26" t="s">
        <v>17</v>
      </c>
      <c r="D42" s="26">
        <v>60</v>
      </c>
      <c r="E42" s="26">
        <v>7</v>
      </c>
    </row>
    <row r="43" spans="1:5" x14ac:dyDescent="0.25">
      <c r="A43" s="26" t="s">
        <v>137</v>
      </c>
      <c r="B43" s="26" t="s">
        <v>1051</v>
      </c>
      <c r="C43" s="26" t="s">
        <v>17</v>
      </c>
      <c r="D43" s="26">
        <v>60</v>
      </c>
      <c r="E43" s="26">
        <v>7</v>
      </c>
    </row>
    <row r="44" spans="1:5" x14ac:dyDescent="0.25">
      <c r="A44" s="26" t="s">
        <v>139</v>
      </c>
      <c r="B44" s="26" t="s">
        <v>1123</v>
      </c>
      <c r="C44" s="26" t="s">
        <v>17</v>
      </c>
      <c r="D44" s="26">
        <v>60</v>
      </c>
      <c r="E44" s="26">
        <v>8</v>
      </c>
    </row>
    <row r="45" spans="1:5" x14ac:dyDescent="0.25">
      <c r="A45" s="26" t="s">
        <v>141</v>
      </c>
      <c r="B45" s="26" t="s">
        <v>1048</v>
      </c>
      <c r="C45" s="26" t="s">
        <v>17</v>
      </c>
      <c r="D45" s="26">
        <v>60</v>
      </c>
      <c r="E45" s="26">
        <v>8</v>
      </c>
    </row>
    <row r="46" spans="1:5" x14ac:dyDescent="0.25">
      <c r="A46" s="26" t="s">
        <v>143</v>
      </c>
      <c r="B46" s="26" t="s">
        <v>1124</v>
      </c>
      <c r="C46" s="26" t="s">
        <v>17</v>
      </c>
      <c r="D46" s="26">
        <v>60</v>
      </c>
      <c r="E46" s="26">
        <v>8</v>
      </c>
    </row>
    <row r="47" spans="1:5" x14ac:dyDescent="0.25">
      <c r="A47" s="26" t="s">
        <v>145</v>
      </c>
      <c r="B47" s="26" t="s">
        <v>1125</v>
      </c>
      <c r="C47" s="26" t="s">
        <v>17</v>
      </c>
      <c r="D47" s="26">
        <v>60</v>
      </c>
      <c r="E47" s="26">
        <v>8</v>
      </c>
    </row>
    <row r="48" spans="1:5" x14ac:dyDescent="0.25">
      <c r="A48" s="26" t="s">
        <v>147</v>
      </c>
      <c r="B48" s="26" t="s">
        <v>1126</v>
      </c>
      <c r="C48" s="26" t="s">
        <v>1127</v>
      </c>
      <c r="D48" s="26">
        <v>0</v>
      </c>
      <c r="E48" s="26">
        <v>9</v>
      </c>
    </row>
    <row r="49" spans="1:6" x14ac:dyDescent="0.25">
      <c r="A49" s="26" t="s">
        <v>149</v>
      </c>
      <c r="B49" s="26" t="s">
        <v>1128</v>
      </c>
      <c r="C49" s="26" t="s">
        <v>1067</v>
      </c>
      <c r="D49" s="26">
        <v>160</v>
      </c>
      <c r="E49" s="26">
        <v>10</v>
      </c>
    </row>
    <row r="50" spans="1:6" x14ac:dyDescent="0.25">
      <c r="A50" s="26" t="s">
        <v>151</v>
      </c>
      <c r="B50" s="26" t="s">
        <v>1129</v>
      </c>
      <c r="C50" s="26" t="s">
        <v>1067</v>
      </c>
      <c r="D50" s="26">
        <v>70</v>
      </c>
      <c r="E50" s="26">
        <v>10</v>
      </c>
    </row>
    <row r="51" spans="1:6" x14ac:dyDescent="0.25">
      <c r="A51" s="26" t="s">
        <v>211</v>
      </c>
      <c r="B51" s="26" t="s">
        <v>212</v>
      </c>
      <c r="C51" s="26" t="s">
        <v>1127</v>
      </c>
      <c r="D51" s="26">
        <v>60</v>
      </c>
    </row>
    <row r="52" spans="1:6" x14ac:dyDescent="0.25">
      <c r="A52" s="26" t="s">
        <v>401</v>
      </c>
      <c r="B52" s="26" t="s">
        <v>402</v>
      </c>
      <c r="C52" s="26" t="s">
        <v>1127</v>
      </c>
      <c r="D52" s="26">
        <v>60</v>
      </c>
    </row>
    <row r="53" spans="1:6" x14ac:dyDescent="0.25">
      <c r="A53" s="26" t="s">
        <v>405</v>
      </c>
      <c r="B53" s="26" t="s">
        <v>406</v>
      </c>
      <c r="C53" s="26" t="s">
        <v>1127</v>
      </c>
      <c r="D53" s="26">
        <v>60</v>
      </c>
    </row>
    <row r="54" spans="1:6" x14ac:dyDescent="0.25">
      <c r="A54" s="26" t="s">
        <v>411</v>
      </c>
      <c r="B54" s="26" t="s">
        <v>412</v>
      </c>
      <c r="C54" s="26" t="s">
        <v>1127</v>
      </c>
      <c r="D54" s="26">
        <v>60</v>
      </c>
    </row>
    <row r="55" spans="1:6" x14ac:dyDescent="0.25">
      <c r="A55" s="26" t="s">
        <v>423</v>
      </c>
      <c r="B55" s="26" t="s">
        <v>424</v>
      </c>
      <c r="C55" s="26" t="s">
        <v>1127</v>
      </c>
      <c r="D55" s="26">
        <v>60</v>
      </c>
    </row>
    <row r="56" spans="1:6" x14ac:dyDescent="0.25">
      <c r="A56" s="26" t="s">
        <v>90</v>
      </c>
      <c r="B56" s="26" t="s">
        <v>461</v>
      </c>
      <c r="C56" s="26" t="s">
        <v>1127</v>
      </c>
      <c r="D56" s="26">
        <v>60</v>
      </c>
      <c r="F56" s="26">
        <v>1</v>
      </c>
    </row>
    <row r="57" spans="1:6" x14ac:dyDescent="0.25">
      <c r="A57" s="26" t="s">
        <v>470</v>
      </c>
      <c r="B57" s="26" t="s">
        <v>471</v>
      </c>
      <c r="C57" s="26" t="s">
        <v>1127</v>
      </c>
      <c r="D57" s="26">
        <v>60</v>
      </c>
    </row>
    <row r="58" spans="1:6" x14ac:dyDescent="0.25">
      <c r="A58" s="26" t="s">
        <v>478</v>
      </c>
      <c r="B58" s="26" t="s">
        <v>479</v>
      </c>
      <c r="C58" s="26" t="s">
        <v>1127</v>
      </c>
      <c r="D58" s="26">
        <v>60</v>
      </c>
    </row>
    <row r="59" spans="1:6" x14ac:dyDescent="0.25">
      <c r="A59" s="26" t="s">
        <v>488</v>
      </c>
      <c r="B59" s="26" t="s">
        <v>489</v>
      </c>
      <c r="C59" s="26" t="s">
        <v>1127</v>
      </c>
      <c r="D59" s="26">
        <v>60</v>
      </c>
      <c r="F59" s="26">
        <v>1</v>
      </c>
    </row>
    <row r="60" spans="1:6" x14ac:dyDescent="0.25">
      <c r="A60" s="26" t="s">
        <v>87</v>
      </c>
      <c r="B60" s="26" t="s">
        <v>509</v>
      </c>
      <c r="C60" s="26" t="s">
        <v>1127</v>
      </c>
      <c r="D60" s="26">
        <v>60</v>
      </c>
    </row>
    <row r="61" spans="1:6" x14ac:dyDescent="0.25">
      <c r="A61" s="26" t="s">
        <v>1130</v>
      </c>
      <c r="B61" s="26" t="s">
        <v>888</v>
      </c>
      <c r="C61" s="26" t="s">
        <v>1127</v>
      </c>
      <c r="D61" s="26">
        <v>60</v>
      </c>
    </row>
    <row r="62" spans="1:6" x14ac:dyDescent="0.25">
      <c r="A62" s="26" t="s">
        <v>1131</v>
      </c>
      <c r="B62" s="26" t="s">
        <v>1132</v>
      </c>
      <c r="C62" s="26" t="s">
        <v>1127</v>
      </c>
      <c r="D62" s="26">
        <v>60</v>
      </c>
    </row>
    <row r="63" spans="1:6" x14ac:dyDescent="0.25">
      <c r="A63" s="26" t="s">
        <v>1133</v>
      </c>
      <c r="B63" s="26" t="s">
        <v>1134</v>
      </c>
      <c r="C63" s="26" t="s">
        <v>1127</v>
      </c>
      <c r="D63" s="26">
        <v>60</v>
      </c>
    </row>
    <row r="64" spans="1:6" x14ac:dyDescent="0.25">
      <c r="A64" s="26" t="s">
        <v>1052</v>
      </c>
      <c r="B64" s="26" t="s">
        <v>1053</v>
      </c>
      <c r="C64" s="26" t="s">
        <v>1127</v>
      </c>
      <c r="D64" s="26">
        <v>60</v>
      </c>
    </row>
    <row r="65" spans="1:4" x14ac:dyDescent="0.25">
      <c r="A65" s="26" t="s">
        <v>1054</v>
      </c>
      <c r="B65" s="26" t="s">
        <v>1055</v>
      </c>
      <c r="C65" s="26" t="s">
        <v>1127</v>
      </c>
      <c r="D65" s="26">
        <v>60</v>
      </c>
    </row>
    <row r="66" spans="1:4" x14ac:dyDescent="0.25">
      <c r="A66" s="26" t="s">
        <v>1135</v>
      </c>
      <c r="B66" s="26" t="s">
        <v>1136</v>
      </c>
      <c r="C66" s="26" t="s">
        <v>1127</v>
      </c>
      <c r="D66" s="26">
        <v>60</v>
      </c>
    </row>
    <row r="67" spans="1:4" x14ac:dyDescent="0.25">
      <c r="A67" s="26" t="s">
        <v>1137</v>
      </c>
      <c r="B67" s="26" t="s">
        <v>1138</v>
      </c>
      <c r="C67" s="26" t="s">
        <v>1127</v>
      </c>
      <c r="D67" s="26">
        <v>60</v>
      </c>
    </row>
    <row r="68" spans="1:4" x14ac:dyDescent="0.25">
      <c r="A68" s="26" t="s">
        <v>1139</v>
      </c>
      <c r="B68" s="26" t="s">
        <v>1140</v>
      </c>
      <c r="C68" s="26" t="s">
        <v>1127</v>
      </c>
      <c r="D68" s="26">
        <v>60</v>
      </c>
    </row>
    <row r="69" spans="1:4" x14ac:dyDescent="0.25">
      <c r="A69" s="26" t="s">
        <v>1056</v>
      </c>
      <c r="B69" s="26" t="s">
        <v>1057</v>
      </c>
      <c r="C69" s="26" t="s">
        <v>1127</v>
      </c>
      <c r="D69" s="26">
        <v>60</v>
      </c>
    </row>
    <row r="70" spans="1:4" x14ac:dyDescent="0.25">
      <c r="A70" s="26" t="s">
        <v>1141</v>
      </c>
      <c r="B70" s="26" t="s">
        <v>1142</v>
      </c>
      <c r="C70" s="26" t="s">
        <v>1127</v>
      </c>
      <c r="D70" s="26">
        <v>60</v>
      </c>
    </row>
    <row r="71" spans="1:4" x14ac:dyDescent="0.25">
      <c r="A71" s="26" t="s">
        <v>1143</v>
      </c>
      <c r="B71" s="26" t="s">
        <v>1144</v>
      </c>
      <c r="C71" s="26" t="s">
        <v>1127</v>
      </c>
      <c r="D71" s="26">
        <v>60</v>
      </c>
    </row>
    <row r="72" spans="1:4" x14ac:dyDescent="0.25">
      <c r="A72" s="26" t="s">
        <v>1145</v>
      </c>
      <c r="B72" s="26" t="s">
        <v>1146</v>
      </c>
      <c r="C72" s="26" t="s">
        <v>1127</v>
      </c>
      <c r="D72" s="26">
        <v>60</v>
      </c>
    </row>
    <row r="73" spans="1:4" x14ac:dyDescent="0.25">
      <c r="A73" s="26" t="s">
        <v>1147</v>
      </c>
      <c r="B73" s="26" t="s">
        <v>1148</v>
      </c>
      <c r="C73" s="26" t="s">
        <v>1127</v>
      </c>
      <c r="D73" s="26">
        <v>60</v>
      </c>
    </row>
    <row r="74" spans="1:4" x14ac:dyDescent="0.25">
      <c r="A74" s="26" t="s">
        <v>1149</v>
      </c>
      <c r="B74" s="26" t="s">
        <v>1150</v>
      </c>
      <c r="C74" s="26" t="s">
        <v>1127</v>
      </c>
      <c r="D74" s="26">
        <v>60</v>
      </c>
    </row>
    <row r="75" spans="1:4" x14ac:dyDescent="0.25">
      <c r="A75" s="26" t="s">
        <v>1151</v>
      </c>
      <c r="B75" s="26" t="s">
        <v>1152</v>
      </c>
      <c r="C75" s="26" t="s">
        <v>1127</v>
      </c>
      <c r="D75" s="26">
        <v>60</v>
      </c>
    </row>
    <row r="76" spans="1:4" x14ac:dyDescent="0.25">
      <c r="A76" s="26" t="s">
        <v>1153</v>
      </c>
      <c r="B76" s="26" t="s">
        <v>1154</v>
      </c>
      <c r="C76" s="26" t="s">
        <v>1127</v>
      </c>
      <c r="D76" s="26">
        <v>60</v>
      </c>
    </row>
    <row r="77" spans="1:4" x14ac:dyDescent="0.25">
      <c r="A77" s="26" t="s">
        <v>1155</v>
      </c>
      <c r="B77" s="26" t="s">
        <v>1156</v>
      </c>
      <c r="C77" s="26" t="s">
        <v>1127</v>
      </c>
      <c r="D77" s="26">
        <v>60</v>
      </c>
    </row>
    <row r="78" spans="1:4" x14ac:dyDescent="0.25">
      <c r="A78" s="26" t="s">
        <v>1157</v>
      </c>
      <c r="B78" s="26" t="s">
        <v>1158</v>
      </c>
      <c r="C78" s="26" t="s">
        <v>1127</v>
      </c>
      <c r="D78" s="26">
        <v>60</v>
      </c>
    </row>
    <row r="79" spans="1:4" x14ac:dyDescent="0.25">
      <c r="A79" s="26" t="s">
        <v>1159</v>
      </c>
      <c r="B79" s="26" t="s">
        <v>1160</v>
      </c>
      <c r="C79" s="26" t="s">
        <v>1127</v>
      </c>
      <c r="D79" s="26">
        <v>60</v>
      </c>
    </row>
    <row r="80" spans="1:4" x14ac:dyDescent="0.25">
      <c r="A80" s="26" t="s">
        <v>1161</v>
      </c>
      <c r="B80" s="26" t="s">
        <v>1162</v>
      </c>
      <c r="C80" s="26" t="s">
        <v>1127</v>
      </c>
      <c r="D80" s="26">
        <v>60</v>
      </c>
    </row>
    <row r="81" spans="1:4" x14ac:dyDescent="0.25">
      <c r="A81" s="26" t="s">
        <v>1163</v>
      </c>
      <c r="B81" s="26" t="s">
        <v>1164</v>
      </c>
      <c r="C81" s="26" t="s">
        <v>1127</v>
      </c>
      <c r="D81" s="26">
        <v>60</v>
      </c>
    </row>
    <row r="82" spans="1:4" x14ac:dyDescent="0.25">
      <c r="A82" s="26" t="s">
        <v>1165</v>
      </c>
      <c r="B82" s="26" t="s">
        <v>1166</v>
      </c>
      <c r="C82" s="26" t="s">
        <v>1127</v>
      </c>
      <c r="D82" s="26">
        <v>60</v>
      </c>
    </row>
    <row r="83" spans="1:4" x14ac:dyDescent="0.25">
      <c r="A83" s="26" t="s">
        <v>1167</v>
      </c>
      <c r="B83" s="26" t="s">
        <v>1168</v>
      </c>
      <c r="C83" s="26" t="s">
        <v>1127</v>
      </c>
      <c r="D83" s="26">
        <v>60</v>
      </c>
    </row>
    <row r="84" spans="1:4" x14ac:dyDescent="0.25">
      <c r="A84" s="26" t="s">
        <v>1169</v>
      </c>
      <c r="B84" s="26" t="s">
        <v>1170</v>
      </c>
      <c r="C84" s="26" t="s">
        <v>1127</v>
      </c>
      <c r="D84" s="26">
        <v>60</v>
      </c>
    </row>
    <row r="85" spans="1:4" x14ac:dyDescent="0.25">
      <c r="A85" s="26" t="s">
        <v>1171</v>
      </c>
      <c r="B85" s="26" t="s">
        <v>1172</v>
      </c>
      <c r="C85" s="26" t="s">
        <v>1127</v>
      </c>
      <c r="D85" s="26">
        <v>60</v>
      </c>
    </row>
    <row r="86" spans="1:4" x14ac:dyDescent="0.25">
      <c r="A86" s="26" t="s">
        <v>1173</v>
      </c>
      <c r="B86" s="26" t="s">
        <v>1174</v>
      </c>
      <c r="C86" s="26" t="s">
        <v>1127</v>
      </c>
      <c r="D86" s="26">
        <v>60</v>
      </c>
    </row>
    <row r="87" spans="1:4" x14ac:dyDescent="0.25">
      <c r="A87" s="26" t="s">
        <v>1175</v>
      </c>
      <c r="B87" s="26" t="s">
        <v>1176</v>
      </c>
      <c r="C87" s="26" t="s">
        <v>1177</v>
      </c>
      <c r="D87" s="26">
        <v>30</v>
      </c>
    </row>
    <row r="88" spans="1:4" x14ac:dyDescent="0.25">
      <c r="A88" s="26" t="s">
        <v>1178</v>
      </c>
      <c r="B88" s="26" t="s">
        <v>1179</v>
      </c>
      <c r="C88" s="26" t="s">
        <v>1177</v>
      </c>
      <c r="D88" s="26">
        <v>60</v>
      </c>
    </row>
    <row r="89" spans="1:4" x14ac:dyDescent="0.25">
      <c r="A89" s="26" t="s">
        <v>1180</v>
      </c>
      <c r="B89" s="26" t="s">
        <v>1181</v>
      </c>
      <c r="C89" s="26" t="s">
        <v>1182</v>
      </c>
      <c r="D89" s="26">
        <v>100</v>
      </c>
    </row>
    <row r="90" spans="1:4" x14ac:dyDescent="0.25">
      <c r="A90" s="26" t="s">
        <v>27</v>
      </c>
      <c r="B90" s="26" t="str">
        <f>IFERROR(_xlfn.XLOOKUP(TB_ENG_PETROLEO[[#This Row],[CODIGO]],TB_FATO[CODIGO],TB_FATO[COMPONENTE]),"")</f>
        <v>METODOLOGIACIENTÍFICA,TECNOLÓGICAEEMPREENDEDORA</v>
      </c>
      <c r="C90" s="26" t="str">
        <f t="shared" ref="C90:C132" si="0">IFERROR("OPTATIVO","")</f>
        <v>OPTATIVO</v>
      </c>
      <c r="D90" s="26">
        <f>IFERROR(_xlfn.XLOOKUP(TB_ENG_PETROLEO[[#This Row],[CODIGO]],TB_FATO[CODIGO],TB_FATO[CH]),"")</f>
        <v>30</v>
      </c>
    </row>
    <row r="91" spans="1:4" x14ac:dyDescent="0.25">
      <c r="A91" s="26" t="s">
        <v>48</v>
      </c>
      <c r="B91" s="26" t="str">
        <f>IFERROR(_xlfn.XLOOKUP(TB_ENG_PETROLEO[[#This Row],[CODIGO]],TB_FATO[CODIGO],TB_FATO[COMPONENTE]),"")</f>
        <v>PRÁTICAS DE LEITURA EM INGLÊ</v>
      </c>
      <c r="C91" s="26" t="str">
        <f t="shared" si="0"/>
        <v>OPTATIVO</v>
      </c>
      <c r="D91" s="26">
        <f>IFERROR(_xlfn.XLOOKUP(TB_ENG_PETROLEO[[#This Row],[CODIGO]],TB_FATO[CODIGO],TB_FATO[CH]),"")</f>
        <v>30</v>
      </c>
    </row>
    <row r="92" spans="1:4" x14ac:dyDescent="0.25">
      <c r="A92" s="26" t="s">
        <v>56</v>
      </c>
      <c r="B92" s="26" t="str">
        <f>IFERROR(_xlfn.XLOOKUP(TB_ENG_PETROLEO[[#This Row],[CODIGO]],TB_FATO[CODIGO],TB_FATO[COMPONENTE]),"")</f>
        <v>AMBIENTE E DESENVOLVIMENTO</v>
      </c>
      <c r="C92" s="26" t="str">
        <f t="shared" si="0"/>
        <v>OPTATIVO</v>
      </c>
      <c r="D92" s="26">
        <f>IFERROR(_xlfn.XLOOKUP(TB_ENG_PETROLEO[[#This Row],[CODIGO]],TB_FATO[CODIGO],TB_FATO[CH]),"")</f>
        <v>60</v>
      </c>
    </row>
    <row r="93" spans="1:4" x14ac:dyDescent="0.25">
      <c r="A93" s="26" t="s">
        <v>516</v>
      </c>
      <c r="B93" s="26" t="str">
        <f>IFERROR(_xlfn.XLOOKUP(TB_ENG_PETROLEO[[#This Row],[CODIGO]],TB_FATO[CODIGO],TB_FATO[COMPONENTE]),"")</f>
        <v>POLÍTICA CIENTÍFICA E TECNOLÓGICA</v>
      </c>
      <c r="C93" s="26" t="str">
        <f t="shared" si="0"/>
        <v>OPTATIVO</v>
      </c>
      <c r="D93" s="26">
        <f>IFERROR(_xlfn.XLOOKUP(TB_ENG_PETROLEO[[#This Row],[CODIGO]],TB_FATO[CODIGO],TB_FATO[CH]),"")</f>
        <v>60</v>
      </c>
    </row>
    <row r="94" spans="1:4" x14ac:dyDescent="0.25">
      <c r="A94" s="26" t="s">
        <v>62</v>
      </c>
      <c r="B94" s="26" t="str">
        <f>IFERROR(_xlfn.XLOOKUP(TB_ENG_PETROLEO[[#This Row],[CODIGO]],TB_FATO[CODIGO],TB_FATO[COMPONENTE]),"")</f>
        <v>PRÁTICAS DE LEITURA E ESCRITA II</v>
      </c>
      <c r="C94" s="26" t="str">
        <f t="shared" si="0"/>
        <v>OPTATIVO</v>
      </c>
      <c r="D94" s="26">
        <f>IFERROR(_xlfn.XLOOKUP(TB_ENG_PETROLEO[[#This Row],[CODIGO]],TB_FATO[CODIGO],TB_FATO[CH]),"")</f>
        <v>30</v>
      </c>
    </row>
    <row r="95" spans="1:4" x14ac:dyDescent="0.25">
      <c r="A95" s="26" t="s">
        <v>77</v>
      </c>
      <c r="B95" s="26" t="str">
        <f>IFERROR(_xlfn.XLOOKUP(TB_ENG_PETROLEO[[#This Row],[CODIGO]],TB_FATO[CODIGO],TB_FATO[COMPONENTE]),"")</f>
        <v>GESTÃO E ECONOMIA DA CIÊNCIA, TECNOLOGIA E INOVAÇÃO</v>
      </c>
      <c r="C95" s="26" t="str">
        <f t="shared" si="0"/>
        <v>OPTATIVO</v>
      </c>
      <c r="D95" s="26">
        <f>IFERROR(_xlfn.XLOOKUP(TB_ENG_PETROLEO[[#This Row],[CODIGO]],TB_FATO[CODIGO],TB_FATO[CH]),"")</f>
        <v>60</v>
      </c>
    </row>
    <row r="96" spans="1:4" x14ac:dyDescent="0.25">
      <c r="A96" s="26" t="s">
        <v>543</v>
      </c>
      <c r="B96" s="26" t="str">
        <f>IFERROR(_xlfn.XLOOKUP(TB_ENG_PETROLEO[[#This Row],[CODIGO]],TB_FATO[CODIGO],TB_FATO[COMPONENTE]),"")</f>
        <v>PRÁTICAS DE LEITURA E ESCRITA DE GÊNEROS ACADÊMICOS EM INGLÊS</v>
      </c>
      <c r="C96" s="26" t="str">
        <f t="shared" si="0"/>
        <v>OPTATIVO</v>
      </c>
      <c r="D96" s="26">
        <f>IFERROR(_xlfn.XLOOKUP(TB_ENG_PETROLEO[[#This Row],[CODIGO]],TB_FATO[CODIGO],TB_FATO[CH]),"")</f>
        <v>60</v>
      </c>
    </row>
    <row r="97" spans="1:4" x14ac:dyDescent="0.25">
      <c r="A97" s="26" t="s">
        <v>18</v>
      </c>
      <c r="B97" s="26" t="str">
        <f>IFERROR(_xlfn.XLOOKUP(TB_ENG_PETROLEO[[#This Row],[CODIGO]],TB_FATO[CODIGO],TB_FATO[COMPONENTE]),"")</f>
        <v>MATEMÁTICABÁSICAEMODELAGEM</v>
      </c>
      <c r="C97" s="26" t="str">
        <f t="shared" si="0"/>
        <v>OPTATIVO</v>
      </c>
      <c r="D97" s="26">
        <f>IFERROR(_xlfn.XLOOKUP(TB_ENG_PETROLEO[[#This Row],[CODIGO]],TB_FATO[CODIGO],TB_FATO[CH]),"")</f>
        <v>60</v>
      </c>
    </row>
    <row r="98" spans="1:4" x14ac:dyDescent="0.25">
      <c r="A98" s="26" t="s">
        <v>68</v>
      </c>
      <c r="B98" s="26" t="str">
        <f>IFERROR(_xlfn.XLOOKUP(TB_ENG_PETROLEO[[#This Row],[CODIGO]],TB_FATO[CODIGO],TB_FATO[COMPONENTE]),"")</f>
        <v>CÁLCULO DIFERENCIAL E INTEGRAL I</v>
      </c>
      <c r="C98" s="26" t="str">
        <f t="shared" si="0"/>
        <v>OPTATIVO</v>
      </c>
      <c r="D98" s="26">
        <f>IFERROR(_xlfn.XLOOKUP(TB_ENG_PETROLEO[[#This Row],[CODIGO]],TB_FATO[CODIGO],TB_FATO[CH]),"")</f>
        <v>90</v>
      </c>
    </row>
    <row r="99" spans="1:4" x14ac:dyDescent="0.25">
      <c r="A99" s="26" t="s">
        <v>79</v>
      </c>
      <c r="B99" s="26" t="str">
        <f>IFERROR(_xlfn.XLOOKUP(TB_ENG_PETROLEO[[#This Row],[CODIGO]],TB_FATO[CODIGO],TB_FATO[COMPONENTE]),"")</f>
        <v>FUNDAMENTOS DA MECÂNICA</v>
      </c>
      <c r="C99" s="26" t="str">
        <f t="shared" si="0"/>
        <v>OPTATIVO</v>
      </c>
      <c r="D99" s="26">
        <f>IFERROR(_xlfn.XLOOKUP(TB_ENG_PETROLEO[[#This Row],[CODIGO]],TB_FATO[CODIGO],TB_FATO[CH]),"")</f>
        <v>60</v>
      </c>
    </row>
    <row r="100" spans="1:4" x14ac:dyDescent="0.25">
      <c r="A100" s="26" t="s">
        <v>106</v>
      </c>
      <c r="B100" s="26" t="str">
        <f>IFERROR(_xlfn.XLOOKUP(TB_ENG_PETROLEO[[#This Row],[CODIGO]],TB_FATO[CODIGO],TB_FATO[COMPONENTE]),"")</f>
        <v>FUNDAMENTOS DA TERMODINÂMICA</v>
      </c>
      <c r="C100" s="26" t="str">
        <f t="shared" si="0"/>
        <v>OPTATIVO</v>
      </c>
      <c r="D100" s="26">
        <f>IFERROR(_xlfn.XLOOKUP(TB_ENG_PETROLEO[[#This Row],[CODIGO]],TB_FATO[CODIGO],TB_FATO[CH]),"")</f>
        <v>30</v>
      </c>
    </row>
    <row r="101" spans="1:4" x14ac:dyDescent="0.25">
      <c r="A101" s="26" t="s">
        <v>640</v>
      </c>
      <c r="B101" s="26" t="str">
        <f>IFERROR(_xlfn.XLOOKUP(TB_ENG_PETROLEO[[#This Row],[CODIGO]],TB_FATO[CODIGO],TB_FATO[COMPONENTE]),"")</f>
        <v>FLUIDOS E FENÔMENOS ONDULATÓRIOS</v>
      </c>
      <c r="C101" s="26" t="str">
        <f t="shared" si="0"/>
        <v>OPTATIVO</v>
      </c>
      <c r="D101" s="26">
        <f>IFERROR(_xlfn.XLOOKUP(TB_ENG_PETROLEO[[#This Row],[CODIGO]],TB_FATO[CODIGO],TB_FATO[CH]),"")</f>
        <v>30</v>
      </c>
    </row>
    <row r="102" spans="1:4" x14ac:dyDescent="0.25">
      <c r="A102" s="26" t="s">
        <v>59</v>
      </c>
      <c r="B102" s="26" t="str">
        <f>IFERROR(_xlfn.XLOOKUP(TB_ENG_PETROLEO[[#This Row],[CODIGO]],TB_FATO[CODIGO],TB_FATO[COMPONENTE]),"")</f>
        <v>MODELAGEM DO MUNDO FÍSICO I</v>
      </c>
      <c r="C102" s="26" t="str">
        <f t="shared" si="0"/>
        <v>OPTATIVO</v>
      </c>
      <c r="D102" s="26">
        <f>IFERROR(_xlfn.XLOOKUP(TB_ENG_PETROLEO[[#This Row],[CODIGO]],TB_FATO[CODIGO],TB_FATO[CH]),"")</f>
        <v>30</v>
      </c>
    </row>
    <row r="103" spans="1:4" x14ac:dyDescent="0.25">
      <c r="A103" s="26" t="s">
        <v>23</v>
      </c>
      <c r="B103" s="26" t="str">
        <f>IFERROR(_xlfn.XLOOKUP(TB_ENG_PETROLEO[[#This Row],[CODIGO]],TB_FATO[CODIGO],TB_FATO[COMPONENTE]),"")</f>
        <v>ÁLGEBRAMATRICIALEVETORIAL</v>
      </c>
      <c r="C103" s="26" t="str">
        <f t="shared" si="0"/>
        <v>OPTATIVO</v>
      </c>
      <c r="D103" s="26">
        <f>IFERROR(_xlfn.XLOOKUP(TB_ENG_PETROLEO[[#This Row],[CODIGO]],TB_FATO[CODIGO],TB_FATO[CH]),"")</f>
        <v>60</v>
      </c>
    </row>
    <row r="104" spans="1:4" x14ac:dyDescent="0.25">
      <c r="A104" s="26" t="s">
        <v>642</v>
      </c>
      <c r="B104" s="26" t="str">
        <f>IFERROR(_xlfn.XLOOKUP(TB_ENG_PETROLEO[[#This Row],[CODIGO]],TB_FATO[CODIGO],TB_FATO[COMPONENTE]),"")</f>
        <v>INTRODUÇÃO À DINÂMICA DE CORPOS RÍGIDOS</v>
      </c>
      <c r="C104" s="26" t="str">
        <f t="shared" si="0"/>
        <v>OPTATIVO</v>
      </c>
      <c r="D104" s="26">
        <f>IFERROR(_xlfn.XLOOKUP(TB_ENG_PETROLEO[[#This Row],[CODIGO]],TB_FATO[CODIGO],TB_FATO[CH]),"")</f>
        <v>30</v>
      </c>
    </row>
    <row r="105" spans="1:4" x14ac:dyDescent="0.25">
      <c r="A105" s="26" t="s">
        <v>528</v>
      </c>
      <c r="B105" s="26" t="str">
        <f>IFERROR(_xlfn.XLOOKUP(TB_ENG_PETROLEO[[#This Row],[CODIGO]],TB_FATO[CODIGO],TB_FATO[COMPONENTE]),"")</f>
        <v>ECONOMIA AMBIENTAL</v>
      </c>
      <c r="C105" s="26" t="str">
        <f t="shared" si="0"/>
        <v>OPTATIVO</v>
      </c>
      <c r="D105" s="26">
        <f>IFERROR(_xlfn.XLOOKUP(TB_ENG_PETROLEO[[#This Row],[CODIGO]],TB_FATO[CODIGO],TB_FATO[CH]),"")</f>
        <v>60</v>
      </c>
    </row>
    <row r="106" spans="1:4" x14ac:dyDescent="0.25">
      <c r="A106" s="26" t="s">
        <v>82</v>
      </c>
      <c r="B106" s="26" t="str">
        <f>IFERROR(_xlfn.XLOOKUP(TB_ENG_PETROLEO[[#This Row],[CODIGO]],TB_FATO[CODIGO],TB_FATO[COMPONENTE]),"")</f>
        <v>PROBABILIDADE E ESTATÍSTICA</v>
      </c>
      <c r="C106" s="26" t="str">
        <f t="shared" si="0"/>
        <v>OPTATIVO</v>
      </c>
      <c r="D106" s="26">
        <f>IFERROR(_xlfn.XLOOKUP(TB_ENG_PETROLEO[[#This Row],[CODIGO]],TB_FATO[CODIGO],TB_FATO[CH]),"")</f>
        <v>60</v>
      </c>
    </row>
    <row r="107" spans="1:4" x14ac:dyDescent="0.25">
      <c r="A107" s="26" t="s">
        <v>47</v>
      </c>
      <c r="B107" s="26" t="str">
        <f>IFERROR(_xlfn.XLOOKUP(TB_ENG_PETROLEO[[#This Row],[CODIGO]],TB_FATO[CODIGO],TB_FATO[COMPONENTE]),"")</f>
        <v>LINGUAGEM DE PROGRAMAÇÃO</v>
      </c>
      <c r="C107" s="26" t="str">
        <f t="shared" si="0"/>
        <v>OPTATIVO</v>
      </c>
      <c r="D107" s="26">
        <f>IFERROR(_xlfn.XLOOKUP(TB_ENG_PETROLEO[[#This Row],[CODIGO]],TB_FATO[CODIGO],TB_FATO[CH]),"")</f>
        <v>60</v>
      </c>
    </row>
    <row r="108" spans="1:4" x14ac:dyDescent="0.25">
      <c r="A108" s="26" t="s">
        <v>52</v>
      </c>
      <c r="B108" s="26" t="str">
        <f>IFERROR(_xlfn.XLOOKUP(TB_ENG_PETROLEO[[#This Row],[CODIGO]],TB_FATO[CODIGO],TB_FATO[COMPONENTE]),"")</f>
        <v>ÁLGEBRA LINEAR</v>
      </c>
      <c r="C108" s="26" t="str">
        <f t="shared" si="0"/>
        <v>OPTATIVO</v>
      </c>
      <c r="D108" s="26">
        <f>IFERROR(_xlfn.XLOOKUP(TB_ENG_PETROLEO[[#This Row],[CODIGO]],TB_FATO[CODIGO],TB_FATO[CH]),"")</f>
        <v>60</v>
      </c>
    </row>
    <row r="109" spans="1:4" x14ac:dyDescent="0.25">
      <c r="A109" s="26" t="s">
        <v>435</v>
      </c>
      <c r="B109" s="26" t="str">
        <f>IFERROR(_xlfn.XLOOKUP(TB_ENG_PETROLEO[[#This Row],[CODIGO]],TB_FATO[CODIGO],TB_FATO[COMPONENTE]),"")</f>
        <v>PRÁTICAS DE LEITURA E ESCRITA DE GÊNEROS DA ESFERA PROFISSIONAL</v>
      </c>
      <c r="C109" s="26" t="str">
        <f t="shared" si="0"/>
        <v>OPTATIVO</v>
      </c>
      <c r="D109" s="26">
        <f>IFERROR(_xlfn.XLOOKUP(TB_ENG_PETROLEO[[#This Row],[CODIGO]],TB_FATO[CODIGO],TB_FATO[CH]),"")</f>
        <v>45</v>
      </c>
    </row>
    <row r="110" spans="1:4" x14ac:dyDescent="0.25">
      <c r="A110" s="26" t="s">
        <v>94</v>
      </c>
      <c r="B110" s="26" t="str">
        <f>IFERROR(_xlfn.XLOOKUP(TB_ENG_PETROLEO[[#This Row],[CODIGO]],TB_FATO[CODIGO],TB_FATO[COMPONENTE]),"")</f>
        <v>PRÁTICAS DE STARTUP TECNOLÓGICA 1</v>
      </c>
      <c r="C110" s="26" t="str">
        <f t="shared" si="0"/>
        <v>OPTATIVO</v>
      </c>
      <c r="D110" s="26">
        <f>IFERROR(_xlfn.XLOOKUP(TB_ENG_PETROLEO[[#This Row],[CODIGO]],TB_FATO[CODIGO],TB_FATO[CH]),"")</f>
        <v>60</v>
      </c>
    </row>
    <row r="111" spans="1:4" x14ac:dyDescent="0.25">
      <c r="A111" s="26" t="s">
        <v>559</v>
      </c>
      <c r="B111" s="26" t="str">
        <f>IFERROR(_xlfn.XLOOKUP(TB_ENG_PETROLEO[[#This Row],[CODIGO]],TB_FATO[CODIGO],TB_FATO[COMPONENTE]),"")</f>
        <v>METODOLOGIA DA PESQUISA PARA O TRABALHO DE CONCLUSÃO DE CURSO EM CIÊNCIAS E TECNOLOGIA</v>
      </c>
      <c r="C111" s="26" t="str">
        <f t="shared" si="0"/>
        <v>OPTATIVO</v>
      </c>
      <c r="D111" s="26">
        <f>IFERROR(_xlfn.XLOOKUP(TB_ENG_PETROLEO[[#This Row],[CODIGO]],TB_FATO[CODIGO],TB_FATO[CH]),"")</f>
        <v>30</v>
      </c>
    </row>
    <row r="112" spans="1:4" x14ac:dyDescent="0.25">
      <c r="A112" s="26" t="s">
        <v>717</v>
      </c>
      <c r="B112" s="26" t="str">
        <f>IFERROR(_xlfn.XLOOKUP(TB_ENG_PETROLEO[[#This Row],[CODIGO]],TB_FATO[CODIGO],TB_FATO[COMPONENTE]),"")</f>
        <v>PRÁTICAS DE STARTUP TECNOLÓGICA 2</v>
      </c>
      <c r="C112" s="26" t="str">
        <f t="shared" si="0"/>
        <v>OPTATIVO</v>
      </c>
      <c r="D112" s="26">
        <f>IFERROR(_xlfn.XLOOKUP(TB_ENG_PETROLEO[[#This Row],[CODIGO]],TB_FATO[CODIGO],TB_FATO[CH]),"")</f>
        <v>60</v>
      </c>
    </row>
    <row r="113" spans="1:4" x14ac:dyDescent="0.25">
      <c r="A113" s="26" t="s">
        <v>719</v>
      </c>
      <c r="B113" s="26" t="str">
        <f>IFERROR(_xlfn.XLOOKUP(TB_ENG_PETROLEO[[#This Row],[CODIGO]],TB_FATO[CODIGO],TB_FATO[COMPONENTE]),"")</f>
        <v>TEORIA PARA RESOLUÇÃO INVENTIVA DE PROBLEMAS</v>
      </c>
      <c r="C113" s="26" t="str">
        <f t="shared" si="0"/>
        <v>OPTATIVO</v>
      </c>
      <c r="D113" s="26">
        <f>IFERROR(_xlfn.XLOOKUP(TB_ENG_PETROLEO[[#This Row],[CODIGO]],TB_FATO[CODIGO],TB_FATO[CH]),"")</f>
        <v>60</v>
      </c>
    </row>
    <row r="114" spans="1:4" x14ac:dyDescent="0.25">
      <c r="A114" s="26" t="s">
        <v>704</v>
      </c>
      <c r="B114" s="26" t="str">
        <f>IFERROR(_xlfn.XLOOKUP(TB_ENG_PETROLEO[[#This Row],[CODIGO]],TB_FATO[CODIGO],TB_FATO[COMPONENTE]),"")</f>
        <v>CULTURA E ECOSSISTEMAS DE INOVAÇÃO</v>
      </c>
      <c r="C114" s="26" t="str">
        <f t="shared" si="0"/>
        <v>OPTATIVO</v>
      </c>
      <c r="D114" s="26">
        <f>IFERROR(_xlfn.XLOOKUP(TB_ENG_PETROLEO[[#This Row],[CODIGO]],TB_FATO[CODIGO],TB_FATO[CH]),"")</f>
        <v>60</v>
      </c>
    </row>
    <row r="115" spans="1:4" x14ac:dyDescent="0.25">
      <c r="A115" s="26" t="s">
        <v>74</v>
      </c>
      <c r="B115" s="26" t="str">
        <f>IFERROR(_xlfn.XLOOKUP(TB_ENG_PETROLEO[[#This Row],[CODIGO]],TB_FATO[CODIGO],TB_FATO[COMPONENTE]),"")</f>
        <v>CÁLCULO DIFERENCIAL E INTEGRAL II</v>
      </c>
      <c r="C115" s="26" t="str">
        <f t="shared" si="0"/>
        <v>OPTATIVO</v>
      </c>
      <c r="D115" s="26">
        <f>IFERROR(_xlfn.XLOOKUP(TB_ENG_PETROLEO[[#This Row],[CODIGO]],TB_FATO[CODIGO],TB_FATO[CH]),"")</f>
        <v>60</v>
      </c>
    </row>
    <row r="116" spans="1:4" x14ac:dyDescent="0.25">
      <c r="A116" s="26" t="s">
        <v>603</v>
      </c>
      <c r="B116" s="26" t="str">
        <f>IFERROR(_xlfn.XLOOKUP(TB_ENG_PETROLEO[[#This Row],[CODIGO]],TB_FATO[CODIGO],TB_FATO[COMPONENTE]),"")</f>
        <v>COMPUTAÇÃO NUMÉRICA</v>
      </c>
      <c r="C116" s="26" t="str">
        <f t="shared" si="0"/>
        <v>OPTATIVO</v>
      </c>
      <c r="D116" s="26">
        <f>IFERROR(_xlfn.XLOOKUP(TB_ENG_PETROLEO[[#This Row],[CODIGO]],TB_FATO[CODIGO],TB_FATO[CH]),"")</f>
        <v>60</v>
      </c>
    </row>
    <row r="117" spans="1:4" x14ac:dyDescent="0.25">
      <c r="A117" s="26" t="s">
        <v>710</v>
      </c>
      <c r="B117" s="26" t="str">
        <f>IFERROR(_xlfn.XLOOKUP(TB_ENG_PETROLEO[[#This Row],[CODIGO]],TB_FATO[CODIGO],TB_FATO[COMPONENTE]),"")</f>
        <v>GESTÃO EM TECNOLOGIAS DE RUPTURA</v>
      </c>
      <c r="C117" s="26" t="str">
        <f t="shared" si="0"/>
        <v>OPTATIVO</v>
      </c>
      <c r="D117" s="26">
        <f>IFERROR(_xlfn.XLOOKUP(TB_ENG_PETROLEO[[#This Row],[CODIGO]],TB_FATO[CODIGO],TB_FATO[CH]),"")</f>
        <v>60</v>
      </c>
    </row>
    <row r="118" spans="1:4" x14ac:dyDescent="0.25">
      <c r="A118" s="26" t="s">
        <v>711</v>
      </c>
      <c r="B118" s="26" t="str">
        <f>IFERROR(_xlfn.XLOOKUP(TB_ENG_PETROLEO[[#This Row],[CODIGO]],TB_FATO[CODIGO],TB_FATO[COMPONENTE]),"")</f>
        <v>GESTÃO ESTRATÉGICA</v>
      </c>
      <c r="C118" s="26" t="str">
        <f t="shared" si="0"/>
        <v>OPTATIVO</v>
      </c>
      <c r="D118" s="26">
        <f>IFERROR(_xlfn.XLOOKUP(TB_ENG_PETROLEO[[#This Row],[CODIGO]],TB_FATO[CODIGO],TB_FATO[CH]),"")</f>
        <v>60</v>
      </c>
    </row>
    <row r="119" spans="1:4" x14ac:dyDescent="0.25">
      <c r="A119" s="26" t="s">
        <v>704</v>
      </c>
      <c r="B119" s="26" t="str">
        <f>IFERROR(_xlfn.XLOOKUP(TB_ENG_PETROLEO[[#This Row],[CODIGO]],TB_FATO[CODIGO],TB_FATO[COMPONENTE]),"")</f>
        <v>CULTURA E ECOSSISTEMAS DE INOVAÇÃO</v>
      </c>
      <c r="C119" s="26" t="str">
        <f t="shared" si="0"/>
        <v>OPTATIVO</v>
      </c>
      <c r="D119" s="26">
        <f>IFERROR(_xlfn.XLOOKUP(TB_ENG_PETROLEO[[#This Row],[CODIGO]],TB_FATO[CODIGO],TB_FATO[CH]),"")</f>
        <v>60</v>
      </c>
    </row>
    <row r="120" spans="1:4" x14ac:dyDescent="0.25">
      <c r="A120" s="26" t="s">
        <v>712</v>
      </c>
      <c r="B120" s="26" t="str">
        <f>IFERROR(_xlfn.XLOOKUP(TB_ENG_PETROLEO[[#This Row],[CODIGO]],TB_FATO[CODIGO],TB_FATO[COMPONENTE]),"")</f>
        <v>INSTITUIÇÕES E SERVIÇOS TECNOLÓGICOS</v>
      </c>
      <c r="C120" s="26" t="str">
        <f t="shared" si="0"/>
        <v>OPTATIVO</v>
      </c>
      <c r="D120" s="26">
        <f>IFERROR(_xlfn.XLOOKUP(TB_ENG_PETROLEO[[#This Row],[CODIGO]],TB_FATO[CODIGO],TB_FATO[CH]),"")</f>
        <v>60</v>
      </c>
    </row>
    <row r="121" spans="1:4" x14ac:dyDescent="0.25">
      <c r="A121" s="26" t="s">
        <v>65</v>
      </c>
      <c r="B121" s="26" t="str">
        <f>IFERROR(_xlfn.XLOOKUP(TB_ENG_PETROLEO[[#This Row],[CODIGO]],TB_FATO[CODIGO],TB_FATO[COMPONENTE]),"")</f>
        <v>QUÍMICA GERAL</v>
      </c>
      <c r="C121" s="26" t="str">
        <f t="shared" si="0"/>
        <v>OPTATIVO</v>
      </c>
      <c r="D121" s="26">
        <f>IFERROR(_xlfn.XLOOKUP(TB_ENG_PETROLEO[[#This Row],[CODIGO]],TB_FATO[CODIGO],TB_FATO[CH]),"")</f>
        <v>60</v>
      </c>
    </row>
    <row r="122" spans="1:4" x14ac:dyDescent="0.25">
      <c r="A122" s="26" t="s">
        <v>71</v>
      </c>
      <c r="B122" s="26" t="str">
        <f>IFERROR(_xlfn.XLOOKUP(TB_ENG_PETROLEO[[#This Row],[CODIGO]],TB_FATO[CODIGO],TB_FATO[COMPONENTE]),"")</f>
        <v>QUÍMICA GERAL EXPERIMENTAL</v>
      </c>
      <c r="C122" s="26" t="str">
        <f t="shared" si="0"/>
        <v>OPTATIVO</v>
      </c>
      <c r="D122" s="26">
        <f>IFERROR(_xlfn.XLOOKUP(TB_ENG_PETROLEO[[#This Row],[CODIGO]],TB_FATO[CODIGO],TB_FATO[CH]),"")</f>
        <v>30</v>
      </c>
    </row>
    <row r="123" spans="1:4" x14ac:dyDescent="0.25">
      <c r="A123" s="26" t="s">
        <v>81</v>
      </c>
      <c r="B123" s="26" t="str">
        <f>IFERROR(_xlfn.XLOOKUP(TB_ENG_PETROLEO[[#This Row],[CODIGO]],TB_FATO[CODIGO],TB_FATO[COMPONENTE]),"")</f>
        <v>INTRODUÇÃO À MECÂNICA PARA ENGENHARIAS: ESTÁTICA</v>
      </c>
      <c r="C123" s="26" t="str">
        <f t="shared" si="0"/>
        <v>OPTATIVO</v>
      </c>
      <c r="D123" s="26">
        <f>IFERROR(_xlfn.XLOOKUP(TB_ENG_PETROLEO[[#This Row],[CODIGO]],TB_FATO[CODIGO],TB_FATO[CH]),"")</f>
        <v>30</v>
      </c>
    </row>
    <row r="124" spans="1:4" x14ac:dyDescent="0.25">
      <c r="A124" s="26" t="s">
        <v>97</v>
      </c>
      <c r="B124" s="26" t="str">
        <f>IFERROR(_xlfn.XLOOKUP(TB_ENG_PETROLEO[[#This Row],[CODIGO]],TB_FATO[CODIGO],TB_FATO[COMPONENTE]),"")</f>
        <v>CÁLCULO DIFERENCIAL E INTEGRAL III</v>
      </c>
      <c r="C124" s="26" t="str">
        <f t="shared" si="0"/>
        <v>OPTATIVO</v>
      </c>
      <c r="D124" s="26">
        <f>IFERROR(_xlfn.XLOOKUP(TB_ENG_PETROLEO[[#This Row],[CODIGO]],TB_FATO[CODIGO],TB_FATO[CH]),"")</f>
        <v>60</v>
      </c>
    </row>
    <row r="125" spans="1:4" x14ac:dyDescent="0.25">
      <c r="A125" s="26" t="s">
        <v>700</v>
      </c>
      <c r="B125" s="26" t="str">
        <f>IFERROR(_xlfn.XLOOKUP(TB_ENG_PETROLEO[[#This Row],[CODIGO]],TB_FATO[CODIGO],TB_FATO[COMPONENTE]),"")</f>
        <v>ARRANJOS PRODUTIVOS E TECNOLÓGICOS</v>
      </c>
      <c r="C125" s="26" t="str">
        <f t="shared" si="0"/>
        <v>OPTATIVO</v>
      </c>
      <c r="D125" s="26">
        <f>IFERROR(_xlfn.XLOOKUP(TB_ENG_PETROLEO[[#This Row],[CODIGO]],TB_FATO[CODIGO],TB_FATO[CH]),"")</f>
        <v>60</v>
      </c>
    </row>
    <row r="126" spans="1:4" x14ac:dyDescent="0.25">
      <c r="A126" s="26" t="s">
        <v>715</v>
      </c>
      <c r="B126" s="26" t="str">
        <f>IFERROR(_xlfn.XLOOKUP(TB_ENG_PETROLEO[[#This Row],[CODIGO]],TB_FATO[CODIGO],TB_FATO[COMPONENTE]),"")</f>
        <v>MODELAGEM DE RISCO</v>
      </c>
      <c r="C126" s="26" t="str">
        <f t="shared" si="0"/>
        <v>OPTATIVO</v>
      </c>
      <c r="D126" s="26">
        <f>IFERROR(_xlfn.XLOOKUP(TB_ENG_PETROLEO[[#This Row],[CODIGO]],TB_FATO[CODIGO],TB_FATO[CH]),"")</f>
        <v>60</v>
      </c>
    </row>
    <row r="127" spans="1:4" x14ac:dyDescent="0.25">
      <c r="A127" s="26" t="s">
        <v>43</v>
      </c>
      <c r="B127" s="26" t="str">
        <f>IFERROR(_xlfn.XLOOKUP(TB_ENG_PETROLEO[[#This Row],[CODIGO]],TB_FATO[CODIGO],TB_FATO[COMPONENTE]),"")</f>
        <v>INTRODUÇÃO ÀS CIÊNCIAS E TECNOLOGIA</v>
      </c>
      <c r="C127" s="26" t="str">
        <f t="shared" si="0"/>
        <v>OPTATIVO</v>
      </c>
      <c r="D127" s="26">
        <f>IFERROR(_xlfn.XLOOKUP(TB_ENG_PETROLEO[[#This Row],[CODIGO]],TB_FATO[CODIGO],TB_FATO[CH]),"")</f>
        <v>30</v>
      </c>
    </row>
    <row r="128" spans="1:4" x14ac:dyDescent="0.25">
      <c r="A128" s="26" t="s">
        <v>81</v>
      </c>
      <c r="B128" s="26" t="str">
        <f>IFERROR(_xlfn.XLOOKUP(TB_ENG_PETROLEO[[#This Row],[CODIGO]],TB_FATO[CODIGO],TB_FATO[COMPONENTE]),"")</f>
        <v>INTRODUÇÃO À MECÂNICA PARA ENGENHARIAS: ESTÁTICA</v>
      </c>
      <c r="C128" s="26" t="str">
        <f t="shared" si="0"/>
        <v>OPTATIVO</v>
      </c>
      <c r="D128" s="26">
        <f>IFERROR(_xlfn.XLOOKUP(TB_ENG_PETROLEO[[#This Row],[CODIGO]],TB_FATO[CODIGO],TB_FATO[CH]),"")</f>
        <v>30</v>
      </c>
    </row>
    <row r="129" spans="1:4" x14ac:dyDescent="0.25">
      <c r="A129" s="26" t="s">
        <v>84</v>
      </c>
      <c r="B129" s="26" t="str">
        <f>IFERROR(_xlfn.XLOOKUP(TB_ENG_PETROLEO[[#This Row],[CODIGO]],TB_FATO[CODIGO],TB_FATO[COMPONENTE]),"")</f>
        <v>CIÊNCIA, TECNOLOGIA E SOCIEDADE II</v>
      </c>
      <c r="C129" s="26" t="str">
        <f t="shared" si="0"/>
        <v>OPTATIVO</v>
      </c>
      <c r="D129" s="26">
        <f>IFERROR(_xlfn.XLOOKUP(TB_ENG_PETROLEO[[#This Row],[CODIGO]],TB_FATO[CODIGO],TB_FATO[CH]),"")</f>
        <v>30</v>
      </c>
    </row>
    <row r="130" spans="1:4" x14ac:dyDescent="0.25">
      <c r="A130" s="26" t="s">
        <v>86</v>
      </c>
      <c r="B130" s="26" t="str">
        <f>IFERROR(_xlfn.XLOOKUP(TB_ENG_PETROLEO[[#This Row],[CODIGO]],TB_FATO[CODIGO],TB_FATO[COMPONENTE]),"")</f>
        <v>MODELAGEM DO MUNDO FÍSICO II</v>
      </c>
      <c r="C130" s="26" t="str">
        <f t="shared" si="0"/>
        <v>OPTATIVO</v>
      </c>
      <c r="D130" s="26">
        <f>IFERROR(_xlfn.XLOOKUP(TB_ENG_PETROLEO[[#This Row],[CODIGO]],TB_FATO[CODIGO],TB_FATO[CH]),"")</f>
        <v>30</v>
      </c>
    </row>
    <row r="131" spans="1:4" x14ac:dyDescent="0.25">
      <c r="A131" s="26" t="s">
        <v>722</v>
      </c>
      <c r="B131" s="26" t="str">
        <f>IFERROR(_xlfn.XLOOKUP(TB_ENG_PETROLEO[[#This Row],[CODIGO]],TB_FATO[CODIGO],TB_FATO[COMPONENTE]),"")</f>
        <v>FUNDAMENTOS DE DESENVOLVIMENTO SUSTENTÁVEL</v>
      </c>
      <c r="C131" s="26" t="str">
        <f t="shared" si="0"/>
        <v>OPTATIVO</v>
      </c>
      <c r="D131" s="26">
        <f>IFERROR(_xlfn.XLOOKUP(TB_ENG_PETROLEO[[#This Row],[CODIGO]],TB_FATO[CODIGO],TB_FATO[CH]),"")</f>
        <v>60</v>
      </c>
    </row>
    <row r="132" spans="1:4" x14ac:dyDescent="0.25">
      <c r="A132" s="26" t="s">
        <v>636</v>
      </c>
      <c r="B132" s="26" t="str">
        <f>IFERROR(_xlfn.XLOOKUP(TB_ENG_PETROLEO[[#This Row],[CODIGO]],TB_FATO[CODIGO],TB_FATO[COMPONENTE]),"")</f>
        <v>INTRODUÇÃO À ASTRONOMIA</v>
      </c>
      <c r="C132" s="26" t="str">
        <f t="shared" si="0"/>
        <v>OPTATIVO</v>
      </c>
      <c r="D132" s="26">
        <f>IFERROR(_xlfn.XLOOKUP(TB_ENG_PETROLEO[[#This Row],[CODIGO]],TB_FATO[CODIGO],TB_FATO[CH]),"")</f>
        <v>60</v>
      </c>
    </row>
  </sheetData>
  <sheetProtection sort="0" autoFilter="0" pivotTables="0"/>
  <mergeCells count="2">
    <mergeCell ref="A1:B1"/>
    <mergeCell ref="H10:I10"/>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ECEA-D2AB-433B-87AA-AC25704E7469}">
  <sheetPr>
    <tabColor theme="9" tint="0.59999389629810485"/>
  </sheetPr>
  <dimension ref="A1:M399"/>
  <sheetViews>
    <sheetView topLeftCell="B1" workbookViewId="0">
      <pane ySplit="2" topLeftCell="A3" activePane="bottomLeft" state="frozen"/>
      <selection pane="bottomLeft" activeCell="F3" sqref="F3"/>
    </sheetView>
  </sheetViews>
  <sheetFormatPr defaultColWidth="9.140625" defaultRowHeight="15" x14ac:dyDescent="0.25"/>
  <cols>
    <col min="1" max="1" width="10.5703125" style="26" bestFit="1" customWidth="1"/>
    <col min="2" max="2" width="76.42578125" style="26" bestFit="1" customWidth="1"/>
    <col min="3" max="3" width="16" style="26" bestFit="1" customWidth="1"/>
    <col min="4" max="4" width="5.7109375" style="26" bestFit="1" customWidth="1"/>
    <col min="5" max="5" width="8.42578125" style="26" bestFit="1" customWidth="1"/>
    <col min="6" max="6" width="10" style="26" bestFit="1" customWidth="1"/>
    <col min="7" max="7" width="12.28515625" style="26" bestFit="1" customWidth="1"/>
    <col min="8" max="8" width="43.28515625" style="26" bestFit="1" customWidth="1"/>
    <col min="9" max="9" width="14.42578125" style="26" customWidth="1"/>
    <col min="10" max="10" width="9.42578125" style="26" customWidth="1"/>
    <col min="11" max="11" width="16.42578125" style="26" bestFit="1" customWidth="1"/>
    <col min="12" max="12" width="9" style="26" customWidth="1"/>
    <col min="13" max="13" width="12" style="26" bestFit="1" customWidth="1"/>
    <col min="14" max="14" width="9.5703125" style="26" bestFit="1" customWidth="1"/>
    <col min="15" max="15" width="16.42578125" style="26" bestFit="1" customWidth="1"/>
    <col min="16" max="16" width="5.85546875" style="26" bestFit="1" customWidth="1"/>
    <col min="17" max="16384" width="9.140625" style="26"/>
  </cols>
  <sheetData>
    <row r="1" spans="1:13" ht="15.75" x14ac:dyDescent="0.25">
      <c r="A1" s="61" t="s">
        <v>1183</v>
      </c>
      <c r="B1" s="61"/>
      <c r="C1" s="31"/>
      <c r="D1" s="31"/>
      <c r="E1" s="31"/>
      <c r="F1" s="31"/>
      <c r="G1" s="38"/>
      <c r="H1" s="39"/>
      <c r="I1" s="40" t="s">
        <v>1082</v>
      </c>
      <c r="J1" s="40" t="s">
        <v>1065</v>
      </c>
      <c r="K1" s="40" t="s">
        <v>1066</v>
      </c>
      <c r="L1" s="41" t="s">
        <v>1067</v>
      </c>
      <c r="M1" s="40" t="s">
        <v>1068</v>
      </c>
    </row>
    <row r="2" spans="1:13" x14ac:dyDescent="0.25">
      <c r="A2" s="26" t="s">
        <v>159</v>
      </c>
      <c r="B2" s="26" t="s">
        <v>160</v>
      </c>
      <c r="C2" s="26" t="s">
        <v>1070</v>
      </c>
      <c r="D2" s="26" t="s">
        <v>161</v>
      </c>
      <c r="E2" s="26" t="s">
        <v>1083</v>
      </c>
      <c r="F2" s="26" t="s">
        <v>1071</v>
      </c>
      <c r="H2" s="42" t="s">
        <v>1084</v>
      </c>
      <c r="I2" s="39">
        <f>I4-I3</f>
        <v>1956</v>
      </c>
      <c r="J2" s="39">
        <f>J4-J3</f>
        <v>324</v>
      </c>
      <c r="K2" s="39">
        <f>K4-K3</f>
        <v>120</v>
      </c>
      <c r="L2" s="39">
        <f>L4-L3</f>
        <v>0</v>
      </c>
      <c r="M2" s="39">
        <f>SUM(I2:L2)</f>
        <v>2400</v>
      </c>
    </row>
    <row r="3" spans="1:13" x14ac:dyDescent="0.25">
      <c r="A3" s="26" t="s">
        <v>18</v>
      </c>
      <c r="B3" s="26" t="s">
        <v>1184</v>
      </c>
      <c r="C3" s="26" t="s">
        <v>17</v>
      </c>
      <c r="D3" s="26">
        <v>60</v>
      </c>
      <c r="E3" s="26">
        <v>1</v>
      </c>
      <c r="H3" s="42" t="s">
        <v>1075</v>
      </c>
      <c r="I3" s="39">
        <f>SUMIFS(TB_ENF_AMBIENTAL2024[CH],TB_ENF_AMBIENTAL2024[NATUREZA],"OBRIGATORIO",TB_ENF_AMBIENTAL2024[SITUACAO],1)</f>
        <v>0</v>
      </c>
      <c r="J3" s="39">
        <f>SUMIFS(TB_ENF_AMBIENTAL2024[CH],TB_ENF_AMBIENTAL2024[NATUREZA],"OPTATIVO",TB_ENF_AMBIENTAL2024[SITUACAO],1)</f>
        <v>0</v>
      </c>
      <c r="K3" s="39">
        <f>SUMIFS(TB_ENF_AMBIENTAL2024[CH],TB_ENF_AMBIENTAL2024[NATUREZA],"COMPLEMENTAR",TB_ENF_AMBIENTAL2024[SITUACAO],1)</f>
        <v>0</v>
      </c>
      <c r="L3" s="39">
        <f>SUMIFS(TB_ENF_AMBIENTAL2024[CH],TB_ENF_AMBIENTAL2024[NATUREZA],"TCC",TB_ENF_AMBIENTAL2024[SITUACAO],1)</f>
        <v>0</v>
      </c>
      <c r="M3" s="39">
        <f>SUM(I3:L3)</f>
        <v>0</v>
      </c>
    </row>
    <row r="4" spans="1:13" x14ac:dyDescent="0.25">
      <c r="A4" s="26" t="s">
        <v>23</v>
      </c>
      <c r="B4" s="26" t="s">
        <v>1185</v>
      </c>
      <c r="C4" s="26" t="s">
        <v>17</v>
      </c>
      <c r="D4" s="26">
        <v>60</v>
      </c>
      <c r="E4" s="26">
        <v>1</v>
      </c>
      <c r="H4" s="42" t="s">
        <v>1076</v>
      </c>
      <c r="I4" s="39">
        <f>I15</f>
        <v>1956</v>
      </c>
      <c r="J4" s="39">
        <f>I19</f>
        <v>324</v>
      </c>
      <c r="K4" s="39">
        <f>I20</f>
        <v>120</v>
      </c>
      <c r="L4" s="39">
        <f>I17</f>
        <v>0</v>
      </c>
      <c r="M4" s="39">
        <f>SUM(I4:L4)</f>
        <v>2400</v>
      </c>
    </row>
    <row r="5" spans="1:13" x14ac:dyDescent="0.25">
      <c r="A5" s="26" t="s">
        <v>27</v>
      </c>
      <c r="B5" s="26" t="s">
        <v>1186</v>
      </c>
      <c r="C5" s="26" t="s">
        <v>17</v>
      </c>
      <c r="D5" s="26">
        <v>30</v>
      </c>
      <c r="E5" s="26">
        <v>1</v>
      </c>
    </row>
    <row r="6" spans="1:13" x14ac:dyDescent="0.25">
      <c r="A6" s="26" t="s">
        <v>31</v>
      </c>
      <c r="B6" s="26" t="s">
        <v>1098</v>
      </c>
      <c r="C6" s="26" t="s">
        <v>17</v>
      </c>
      <c r="D6" s="26">
        <v>60</v>
      </c>
      <c r="E6" s="26">
        <v>1</v>
      </c>
      <c r="H6" s="43" t="s">
        <v>1187</v>
      </c>
      <c r="I6" s="44">
        <v>3</v>
      </c>
    </row>
    <row r="7" spans="1:13" x14ac:dyDescent="0.25">
      <c r="A7" s="26" t="s">
        <v>35</v>
      </c>
      <c r="B7" s="26" t="s">
        <v>1090</v>
      </c>
      <c r="C7" s="26" t="s">
        <v>17</v>
      </c>
      <c r="D7" s="26">
        <v>30</v>
      </c>
      <c r="E7" s="26">
        <v>1</v>
      </c>
      <c r="H7" s="43" t="s">
        <v>1188</v>
      </c>
      <c r="I7" s="45" t="s">
        <v>1189</v>
      </c>
    </row>
    <row r="8" spans="1:13" x14ac:dyDescent="0.25">
      <c r="A8" s="26" t="s">
        <v>39</v>
      </c>
      <c r="B8" s="26" t="s">
        <v>1093</v>
      </c>
      <c r="C8" s="26" t="s">
        <v>17</v>
      </c>
      <c r="D8" s="26">
        <v>30</v>
      </c>
      <c r="E8" s="26">
        <v>1</v>
      </c>
      <c r="H8" s="43" t="s">
        <v>1190</v>
      </c>
      <c r="I8" s="39"/>
    </row>
    <row r="9" spans="1:13" x14ac:dyDescent="0.25">
      <c r="A9" s="26" t="s">
        <v>43</v>
      </c>
      <c r="B9" s="26" t="s">
        <v>585</v>
      </c>
      <c r="C9" s="26" t="s">
        <v>17</v>
      </c>
      <c r="D9" s="26">
        <v>30</v>
      </c>
      <c r="E9" s="26">
        <v>1</v>
      </c>
      <c r="H9" s="43" t="s">
        <v>1191</v>
      </c>
      <c r="I9" s="39" t="s">
        <v>1192</v>
      </c>
    </row>
    <row r="10" spans="1:13" x14ac:dyDescent="0.25">
      <c r="A10" s="26" t="s">
        <v>48</v>
      </c>
      <c r="B10" s="26" t="s">
        <v>1193</v>
      </c>
      <c r="C10" s="26" t="s">
        <v>17</v>
      </c>
      <c r="D10" s="26">
        <v>30</v>
      </c>
      <c r="E10" s="26">
        <v>1</v>
      </c>
      <c r="H10" s="43" t="s">
        <v>1194</v>
      </c>
      <c r="I10" s="39" t="s">
        <v>1089</v>
      </c>
    </row>
    <row r="11" spans="1:13" x14ac:dyDescent="0.25">
      <c r="A11" s="26" t="s">
        <v>47</v>
      </c>
      <c r="B11" s="26" t="s">
        <v>588</v>
      </c>
      <c r="C11" s="26" t="s">
        <v>17</v>
      </c>
      <c r="D11" s="26">
        <v>60</v>
      </c>
      <c r="E11" s="26">
        <v>2</v>
      </c>
      <c r="H11" s="43" t="s">
        <v>1195</v>
      </c>
      <c r="I11" s="39" t="s">
        <v>1196</v>
      </c>
    </row>
    <row r="12" spans="1:13" x14ac:dyDescent="0.25">
      <c r="A12" s="26" t="s">
        <v>52</v>
      </c>
      <c r="B12" s="26" t="s">
        <v>589</v>
      </c>
      <c r="C12" s="26" t="s">
        <v>17</v>
      </c>
      <c r="D12" s="26">
        <v>60</v>
      </c>
      <c r="E12" s="26">
        <v>2</v>
      </c>
      <c r="H12" s="46" t="s">
        <v>1094</v>
      </c>
      <c r="I12" s="46"/>
    </row>
    <row r="13" spans="1:13" x14ac:dyDescent="0.25">
      <c r="A13" s="26" t="s">
        <v>56</v>
      </c>
      <c r="B13" s="26" t="s">
        <v>590</v>
      </c>
      <c r="C13" s="26" t="s">
        <v>17</v>
      </c>
      <c r="D13" s="26">
        <v>60</v>
      </c>
      <c r="E13" s="26">
        <v>2</v>
      </c>
      <c r="H13" s="43" t="s">
        <v>1197</v>
      </c>
      <c r="I13" s="47">
        <v>2400</v>
      </c>
    </row>
    <row r="14" spans="1:13" x14ac:dyDescent="0.25">
      <c r="A14" s="26" t="s">
        <v>59</v>
      </c>
      <c r="B14" s="26" t="s">
        <v>591</v>
      </c>
      <c r="C14" s="26" t="s">
        <v>17</v>
      </c>
      <c r="D14" s="26">
        <v>30</v>
      </c>
      <c r="E14" s="26">
        <v>2</v>
      </c>
      <c r="H14" s="43" t="s">
        <v>1198</v>
      </c>
      <c r="I14" s="39"/>
    </row>
    <row r="15" spans="1:13" x14ac:dyDescent="0.25">
      <c r="A15" s="26" t="s">
        <v>62</v>
      </c>
      <c r="B15" s="26" t="s">
        <v>592</v>
      </c>
      <c r="C15" s="26" t="s">
        <v>17</v>
      </c>
      <c r="D15" s="26">
        <v>30</v>
      </c>
      <c r="E15" s="26">
        <v>2</v>
      </c>
      <c r="H15" s="43" t="s">
        <v>1199</v>
      </c>
      <c r="I15" s="47">
        <v>1956</v>
      </c>
    </row>
    <row r="16" spans="1:13" x14ac:dyDescent="0.25">
      <c r="A16" s="26" t="s">
        <v>65</v>
      </c>
      <c r="B16" s="26" t="s">
        <v>593</v>
      </c>
      <c r="C16" s="26" t="s">
        <v>17</v>
      </c>
      <c r="D16" s="26">
        <v>60</v>
      </c>
      <c r="E16" s="26">
        <v>2</v>
      </c>
      <c r="H16" s="43" t="s">
        <v>1200</v>
      </c>
      <c r="I16" s="47">
        <v>0</v>
      </c>
    </row>
    <row r="17" spans="1:9" x14ac:dyDescent="0.25">
      <c r="A17" s="26" t="s">
        <v>68</v>
      </c>
      <c r="B17" s="26" t="s">
        <v>594</v>
      </c>
      <c r="C17" s="26" t="s">
        <v>17</v>
      </c>
      <c r="D17" s="26">
        <v>90</v>
      </c>
      <c r="E17" s="26">
        <v>3</v>
      </c>
      <c r="H17" s="43" t="s">
        <v>1201</v>
      </c>
      <c r="I17" s="47">
        <v>0</v>
      </c>
    </row>
    <row r="18" spans="1:9" x14ac:dyDescent="0.25">
      <c r="A18" s="26" t="s">
        <v>71</v>
      </c>
      <c r="B18" s="26" t="s">
        <v>595</v>
      </c>
      <c r="C18" s="26" t="s">
        <v>17</v>
      </c>
      <c r="D18" s="26">
        <v>30</v>
      </c>
      <c r="E18" s="26">
        <v>3</v>
      </c>
      <c r="H18" s="43" t="s">
        <v>1202</v>
      </c>
      <c r="I18" s="47">
        <v>1956</v>
      </c>
    </row>
    <row r="19" spans="1:9" x14ac:dyDescent="0.25">
      <c r="A19" s="26" t="s">
        <v>74</v>
      </c>
      <c r="B19" s="26" t="s">
        <v>596</v>
      </c>
      <c r="C19" s="26" t="s">
        <v>17</v>
      </c>
      <c r="D19" s="26">
        <v>60</v>
      </c>
      <c r="E19" s="26">
        <v>3</v>
      </c>
      <c r="H19" s="43" t="s">
        <v>1203</v>
      </c>
      <c r="I19" s="47">
        <v>324</v>
      </c>
    </row>
    <row r="20" spans="1:9" x14ac:dyDescent="0.25">
      <c r="A20" s="26" t="s">
        <v>77</v>
      </c>
      <c r="B20" s="26" t="s">
        <v>597</v>
      </c>
      <c r="C20" s="26" t="s">
        <v>17</v>
      </c>
      <c r="D20" s="26">
        <v>60</v>
      </c>
      <c r="E20" s="26">
        <v>3</v>
      </c>
      <c r="H20" s="43" t="s">
        <v>1204</v>
      </c>
      <c r="I20" s="47">
        <v>120</v>
      </c>
    </row>
    <row r="21" spans="1:9" x14ac:dyDescent="0.25">
      <c r="A21" s="26" t="s">
        <v>82</v>
      </c>
      <c r="B21" s="26" t="s">
        <v>598</v>
      </c>
      <c r="C21" s="26" t="s">
        <v>17</v>
      </c>
      <c r="D21" s="26">
        <v>60</v>
      </c>
      <c r="E21" s="26">
        <v>3</v>
      </c>
      <c r="H21" s="43" t="s">
        <v>1205</v>
      </c>
      <c r="I21" s="39"/>
    </row>
    <row r="22" spans="1:9" x14ac:dyDescent="0.25">
      <c r="A22" s="26" t="s">
        <v>79</v>
      </c>
      <c r="B22" s="26" t="s">
        <v>600</v>
      </c>
      <c r="C22" s="26" t="s">
        <v>17</v>
      </c>
      <c r="D22" s="26">
        <v>60</v>
      </c>
      <c r="E22" s="26">
        <v>3</v>
      </c>
      <c r="H22" s="43" t="s">
        <v>1206</v>
      </c>
      <c r="I22" s="47">
        <v>0</v>
      </c>
    </row>
    <row r="23" spans="1:9" x14ac:dyDescent="0.25">
      <c r="A23" s="26" t="s">
        <v>81</v>
      </c>
      <c r="B23" s="26" t="s">
        <v>601</v>
      </c>
      <c r="C23" s="26" t="s">
        <v>17</v>
      </c>
      <c r="D23" s="26">
        <v>30</v>
      </c>
      <c r="E23" s="26">
        <v>3</v>
      </c>
      <c r="H23" s="43" t="s">
        <v>1207</v>
      </c>
      <c r="I23" s="39"/>
    </row>
    <row r="24" spans="1:9" x14ac:dyDescent="0.25">
      <c r="A24" s="26" t="s">
        <v>84</v>
      </c>
      <c r="B24" s="26" t="s">
        <v>602</v>
      </c>
      <c r="C24" s="26" t="s">
        <v>17</v>
      </c>
      <c r="D24" s="26">
        <v>30</v>
      </c>
      <c r="E24" s="26">
        <v>3</v>
      </c>
      <c r="H24" s="43" t="s">
        <v>1208</v>
      </c>
      <c r="I24" s="47">
        <v>240</v>
      </c>
    </row>
    <row r="25" spans="1:9" x14ac:dyDescent="0.25">
      <c r="A25" s="26" t="s">
        <v>91</v>
      </c>
      <c r="B25" s="26" t="s">
        <v>509</v>
      </c>
      <c r="C25" s="26" t="s">
        <v>17</v>
      </c>
      <c r="D25" s="26">
        <v>54</v>
      </c>
      <c r="E25" s="26">
        <v>3</v>
      </c>
      <c r="H25" s="43" t="s">
        <v>1209</v>
      </c>
      <c r="I25" s="47">
        <v>480</v>
      </c>
    </row>
    <row r="26" spans="1:9" x14ac:dyDescent="0.25">
      <c r="A26" s="26" t="s">
        <v>95</v>
      </c>
      <c r="B26" s="26" t="s">
        <v>178</v>
      </c>
      <c r="C26" s="26" t="s">
        <v>17</v>
      </c>
      <c r="D26" s="26">
        <v>60</v>
      </c>
      <c r="E26" s="26">
        <v>4</v>
      </c>
      <c r="H26" s="43" t="s">
        <v>1210</v>
      </c>
      <c r="I26" s="47">
        <v>6</v>
      </c>
    </row>
    <row r="27" spans="1:9" x14ac:dyDescent="0.25">
      <c r="A27" s="26" t="s">
        <v>97</v>
      </c>
      <c r="B27" s="26" t="s">
        <v>605</v>
      </c>
      <c r="C27" s="26" t="s">
        <v>17</v>
      </c>
      <c r="D27" s="26">
        <v>60</v>
      </c>
      <c r="E27" s="26">
        <v>4</v>
      </c>
      <c r="H27" s="43" t="s">
        <v>1113</v>
      </c>
      <c r="I27" s="47">
        <v>6</v>
      </c>
    </row>
    <row r="28" spans="1:9" x14ac:dyDescent="0.25">
      <c r="A28" s="26" t="s">
        <v>86</v>
      </c>
      <c r="B28" s="26" t="s">
        <v>606</v>
      </c>
      <c r="C28" s="26" t="s">
        <v>17</v>
      </c>
      <c r="D28" s="26">
        <v>30</v>
      </c>
      <c r="E28" s="26">
        <v>4</v>
      </c>
      <c r="H28" s="43" t="s">
        <v>1115</v>
      </c>
      <c r="I28" s="47">
        <v>6</v>
      </c>
    </row>
    <row r="29" spans="1:9" x14ac:dyDescent="0.25">
      <c r="A29" s="26" t="s">
        <v>101</v>
      </c>
      <c r="B29" s="26" t="s">
        <v>503</v>
      </c>
      <c r="C29" s="26" t="s">
        <v>17</v>
      </c>
      <c r="D29" s="26">
        <v>54</v>
      </c>
      <c r="E29" s="26">
        <v>4</v>
      </c>
      <c r="H29" s="43" t="s">
        <v>1117</v>
      </c>
      <c r="I29" s="47">
        <v>9</v>
      </c>
    </row>
    <row r="30" spans="1:9" x14ac:dyDescent="0.25">
      <c r="A30" s="26" t="s">
        <v>103</v>
      </c>
      <c r="B30" s="26" t="s">
        <v>504</v>
      </c>
      <c r="C30" s="26" t="s">
        <v>17</v>
      </c>
      <c r="D30" s="26">
        <v>54</v>
      </c>
      <c r="E30" s="26">
        <v>4</v>
      </c>
    </row>
    <row r="31" spans="1:9" x14ac:dyDescent="0.25">
      <c r="A31" s="26" t="s">
        <v>106</v>
      </c>
      <c r="B31" s="26" t="s">
        <v>634</v>
      </c>
      <c r="C31" s="26" t="s">
        <v>17</v>
      </c>
      <c r="D31" s="26">
        <v>30</v>
      </c>
      <c r="E31" s="26">
        <v>4</v>
      </c>
    </row>
    <row r="32" spans="1:9" x14ac:dyDescent="0.25">
      <c r="A32" s="26" t="s">
        <v>109</v>
      </c>
      <c r="B32" s="26" t="s">
        <v>635</v>
      </c>
      <c r="C32" s="26" t="s">
        <v>17</v>
      </c>
      <c r="D32" s="26">
        <v>60</v>
      </c>
      <c r="E32" s="26">
        <v>5</v>
      </c>
    </row>
    <row r="33" spans="1:5" x14ac:dyDescent="0.25">
      <c r="A33" s="26" t="s">
        <v>107</v>
      </c>
      <c r="B33" s="26" t="s">
        <v>187</v>
      </c>
      <c r="C33" s="26" t="s">
        <v>17</v>
      </c>
      <c r="D33" s="26">
        <v>60</v>
      </c>
      <c r="E33" s="26">
        <v>5</v>
      </c>
    </row>
    <row r="34" spans="1:5" x14ac:dyDescent="0.25">
      <c r="A34" s="26" t="s">
        <v>114</v>
      </c>
      <c r="B34" s="26" t="s">
        <v>505</v>
      </c>
      <c r="C34" s="26" t="s">
        <v>17</v>
      </c>
      <c r="D34" s="26">
        <v>54</v>
      </c>
      <c r="E34" s="26">
        <v>5</v>
      </c>
    </row>
    <row r="35" spans="1:5" x14ac:dyDescent="0.25">
      <c r="A35" s="26" t="s">
        <v>116</v>
      </c>
      <c r="B35" s="26" t="s">
        <v>1060</v>
      </c>
      <c r="C35" s="26" t="s">
        <v>17</v>
      </c>
      <c r="D35" s="26">
        <v>60</v>
      </c>
      <c r="E35" s="26">
        <v>5</v>
      </c>
    </row>
    <row r="36" spans="1:5" x14ac:dyDescent="0.25">
      <c r="A36" s="26" t="s">
        <v>118</v>
      </c>
      <c r="B36" s="26" t="s">
        <v>179</v>
      </c>
      <c r="C36" s="26" t="s">
        <v>17</v>
      </c>
      <c r="D36" s="26">
        <v>90</v>
      </c>
      <c r="E36" s="26">
        <v>6</v>
      </c>
    </row>
    <row r="37" spans="1:5" x14ac:dyDescent="0.25">
      <c r="A37" s="26" t="s">
        <v>121</v>
      </c>
      <c r="B37" s="26" t="s">
        <v>180</v>
      </c>
      <c r="C37" s="26" t="s">
        <v>17</v>
      </c>
      <c r="D37" s="26">
        <v>60</v>
      </c>
      <c r="E37" s="26">
        <v>6</v>
      </c>
    </row>
    <row r="38" spans="1:5" x14ac:dyDescent="0.25">
      <c r="A38" s="26" t="s">
        <v>124</v>
      </c>
      <c r="B38" s="26" t="s">
        <v>184</v>
      </c>
      <c r="C38" s="26" t="s">
        <v>17</v>
      </c>
      <c r="D38" s="26">
        <v>60</v>
      </c>
      <c r="E38" s="26">
        <v>6</v>
      </c>
    </row>
    <row r="39" spans="1:5" x14ac:dyDescent="0.25">
      <c r="A39" s="26" t="s">
        <v>110</v>
      </c>
      <c r="B39" s="26" t="s">
        <v>191</v>
      </c>
      <c r="C39" s="26" t="s">
        <v>17</v>
      </c>
      <c r="D39" s="26">
        <v>60</v>
      </c>
      <c r="E39" s="26">
        <v>6</v>
      </c>
    </row>
    <row r="40" spans="1:5" x14ac:dyDescent="0.25">
      <c r="A40" s="26" t="s">
        <v>127</v>
      </c>
      <c r="B40" s="26" t="s">
        <v>200</v>
      </c>
      <c r="C40" s="26" t="s">
        <v>17</v>
      </c>
      <c r="D40" s="26">
        <v>60</v>
      </c>
      <c r="E40" s="26">
        <v>6</v>
      </c>
    </row>
    <row r="41" spans="1:5" x14ac:dyDescent="0.25">
      <c r="A41" s="26" t="s">
        <v>131</v>
      </c>
      <c r="B41" s="26" t="s">
        <v>167</v>
      </c>
      <c r="C41" s="26" t="s">
        <v>1177</v>
      </c>
      <c r="D41" s="26">
        <v>120</v>
      </c>
      <c r="E41" s="26">
        <v>6</v>
      </c>
    </row>
    <row r="42" spans="1:5" x14ac:dyDescent="0.25">
      <c r="A42" s="26" t="s">
        <v>163</v>
      </c>
      <c r="B42" s="26" t="s">
        <v>164</v>
      </c>
      <c r="C42" s="26" t="s">
        <v>1127</v>
      </c>
      <c r="D42" s="26">
        <v>60</v>
      </c>
    </row>
    <row r="43" spans="1:5" x14ac:dyDescent="0.25">
      <c r="A43" s="26" t="s">
        <v>165</v>
      </c>
      <c r="B43" s="26" t="s">
        <v>166</v>
      </c>
      <c r="C43" s="26" t="s">
        <v>1127</v>
      </c>
      <c r="D43" s="26">
        <v>60</v>
      </c>
    </row>
    <row r="44" spans="1:5" x14ac:dyDescent="0.25">
      <c r="A44" s="26" t="s">
        <v>168</v>
      </c>
      <c r="B44" s="26" t="s">
        <v>169</v>
      </c>
      <c r="C44" s="26" t="s">
        <v>1127</v>
      </c>
      <c r="D44" s="26">
        <v>60</v>
      </c>
    </row>
    <row r="45" spans="1:5" x14ac:dyDescent="0.25">
      <c r="A45" s="26" t="s">
        <v>170</v>
      </c>
      <c r="B45" s="26" t="s">
        <v>171</v>
      </c>
      <c r="C45" s="26" t="s">
        <v>1127</v>
      </c>
      <c r="D45" s="26">
        <v>60</v>
      </c>
    </row>
    <row r="46" spans="1:5" x14ac:dyDescent="0.25">
      <c r="A46" s="26" t="s">
        <v>104</v>
      </c>
      <c r="B46" s="26" t="s">
        <v>172</v>
      </c>
      <c r="C46" s="26" t="s">
        <v>1127</v>
      </c>
      <c r="D46" s="26">
        <v>60</v>
      </c>
    </row>
    <row r="47" spans="1:5" x14ac:dyDescent="0.25">
      <c r="A47" s="26" t="s">
        <v>155</v>
      </c>
      <c r="B47" s="26" t="s">
        <v>173</v>
      </c>
      <c r="C47" s="26" t="s">
        <v>1127</v>
      </c>
      <c r="D47" s="26">
        <v>60</v>
      </c>
    </row>
    <row r="48" spans="1:5" x14ac:dyDescent="0.25">
      <c r="A48" s="26" t="s">
        <v>174</v>
      </c>
      <c r="B48" s="26" t="s">
        <v>175</v>
      </c>
      <c r="C48" s="26" t="s">
        <v>1127</v>
      </c>
      <c r="D48" s="26">
        <v>60</v>
      </c>
    </row>
    <row r="49" spans="1:4" x14ac:dyDescent="0.25">
      <c r="A49" s="26" t="s">
        <v>176</v>
      </c>
      <c r="B49" s="26" t="s">
        <v>177</v>
      </c>
      <c r="C49" s="26" t="s">
        <v>1127</v>
      </c>
      <c r="D49" s="26">
        <v>30</v>
      </c>
    </row>
    <row r="50" spans="1:4" x14ac:dyDescent="0.25">
      <c r="A50" s="26" t="s">
        <v>181</v>
      </c>
      <c r="B50" s="26" t="s">
        <v>182</v>
      </c>
      <c r="C50" s="26" t="s">
        <v>1127</v>
      </c>
      <c r="D50" s="26">
        <v>45</v>
      </c>
    </row>
    <row r="51" spans="1:4" x14ac:dyDescent="0.25">
      <c r="A51" s="26" t="s">
        <v>156</v>
      </c>
      <c r="B51" s="26" t="s">
        <v>183</v>
      </c>
      <c r="C51" s="26" t="s">
        <v>1127</v>
      </c>
      <c r="D51" s="26">
        <v>60</v>
      </c>
    </row>
    <row r="52" spans="1:4" x14ac:dyDescent="0.25">
      <c r="A52" s="26" t="s">
        <v>185</v>
      </c>
      <c r="B52" s="26" t="s">
        <v>186</v>
      </c>
      <c r="C52" s="26" t="s">
        <v>1127</v>
      </c>
      <c r="D52" s="26">
        <v>60</v>
      </c>
    </row>
    <row r="53" spans="1:4" x14ac:dyDescent="0.25">
      <c r="A53" s="26" t="s">
        <v>112</v>
      </c>
      <c r="B53" s="26" t="s">
        <v>192</v>
      </c>
      <c r="C53" s="26" t="s">
        <v>1127</v>
      </c>
      <c r="D53" s="26">
        <v>60</v>
      </c>
    </row>
    <row r="54" spans="1:4" x14ac:dyDescent="0.25">
      <c r="A54" s="26" t="s">
        <v>122</v>
      </c>
      <c r="B54" s="26" t="s">
        <v>196</v>
      </c>
      <c r="C54" s="26" t="s">
        <v>1127</v>
      </c>
      <c r="D54" s="26">
        <v>60</v>
      </c>
    </row>
    <row r="55" spans="1:4" x14ac:dyDescent="0.25">
      <c r="A55" s="26" t="s">
        <v>129</v>
      </c>
      <c r="B55" s="26" t="s">
        <v>201</v>
      </c>
      <c r="C55" s="26" t="s">
        <v>1127</v>
      </c>
      <c r="D55" s="26">
        <v>60</v>
      </c>
    </row>
    <row r="56" spans="1:4" x14ac:dyDescent="0.25">
      <c r="A56" s="26" t="s">
        <v>136</v>
      </c>
      <c r="B56" s="26" t="s">
        <v>202</v>
      </c>
      <c r="C56" s="26" t="s">
        <v>1127</v>
      </c>
      <c r="D56" s="26">
        <v>60</v>
      </c>
    </row>
    <row r="57" spans="1:4" x14ac:dyDescent="0.25">
      <c r="A57" s="26" t="s">
        <v>138</v>
      </c>
      <c r="B57" s="26" t="s">
        <v>203</v>
      </c>
      <c r="C57" s="26" t="s">
        <v>1127</v>
      </c>
      <c r="D57" s="26">
        <v>60</v>
      </c>
    </row>
    <row r="58" spans="1:4" x14ac:dyDescent="0.25">
      <c r="A58" s="26" t="s">
        <v>142</v>
      </c>
      <c r="B58" s="26" t="s">
        <v>204</v>
      </c>
      <c r="C58" s="26" t="s">
        <v>1127</v>
      </c>
      <c r="D58" s="26">
        <v>60</v>
      </c>
    </row>
    <row r="59" spans="1:4" x14ac:dyDescent="0.25">
      <c r="A59" s="26" t="s">
        <v>157</v>
      </c>
      <c r="B59" s="26" t="s">
        <v>205</v>
      </c>
      <c r="C59" s="26" t="s">
        <v>1127</v>
      </c>
      <c r="D59" s="26">
        <v>60</v>
      </c>
    </row>
    <row r="60" spans="1:4" x14ac:dyDescent="0.25">
      <c r="A60" s="26" t="s">
        <v>148</v>
      </c>
      <c r="B60" s="26" t="s">
        <v>206</v>
      </c>
      <c r="C60" s="26" t="s">
        <v>1127</v>
      </c>
      <c r="D60" s="26">
        <v>60</v>
      </c>
    </row>
    <row r="61" spans="1:4" x14ac:dyDescent="0.25">
      <c r="A61" s="26" t="s">
        <v>150</v>
      </c>
      <c r="B61" s="26" t="s">
        <v>207</v>
      </c>
      <c r="C61" s="26" t="s">
        <v>1127</v>
      </c>
      <c r="D61" s="26">
        <v>60</v>
      </c>
    </row>
    <row r="62" spans="1:4" x14ac:dyDescent="0.25">
      <c r="A62" s="26" t="s">
        <v>152</v>
      </c>
      <c r="B62" s="26" t="s">
        <v>208</v>
      </c>
      <c r="C62" s="26" t="s">
        <v>1127</v>
      </c>
      <c r="D62" s="26">
        <v>60</v>
      </c>
    </row>
    <row r="63" spans="1:4" x14ac:dyDescent="0.25">
      <c r="A63" s="26" t="s">
        <v>209</v>
      </c>
      <c r="B63" s="26" t="s">
        <v>210</v>
      </c>
      <c r="C63" s="26" t="s">
        <v>1127</v>
      </c>
      <c r="D63" s="26">
        <v>60</v>
      </c>
    </row>
    <row r="64" spans="1:4" x14ac:dyDescent="0.25">
      <c r="A64" s="26" t="s">
        <v>213</v>
      </c>
      <c r="B64" s="26" t="s">
        <v>214</v>
      </c>
      <c r="C64" s="26" t="s">
        <v>1127</v>
      </c>
      <c r="D64" s="26">
        <v>60</v>
      </c>
    </row>
    <row r="65" spans="1:4" x14ac:dyDescent="0.25">
      <c r="A65" s="26" t="s">
        <v>238</v>
      </c>
      <c r="B65" s="26" t="s">
        <v>239</v>
      </c>
      <c r="C65" s="26" t="s">
        <v>1127</v>
      </c>
      <c r="D65" s="26">
        <v>60</v>
      </c>
    </row>
    <row r="66" spans="1:4" x14ac:dyDescent="0.25">
      <c r="A66" s="26" t="s">
        <v>240</v>
      </c>
      <c r="B66" s="26" t="s">
        <v>241</v>
      </c>
      <c r="C66" s="26" t="s">
        <v>1127</v>
      </c>
      <c r="D66" s="26">
        <v>75</v>
      </c>
    </row>
    <row r="67" spans="1:4" x14ac:dyDescent="0.25">
      <c r="A67" s="26" t="s">
        <v>242</v>
      </c>
      <c r="B67" s="26" t="s">
        <v>243</v>
      </c>
      <c r="C67" s="26" t="s">
        <v>1127</v>
      </c>
      <c r="D67" s="26">
        <v>55</v>
      </c>
    </row>
    <row r="68" spans="1:4" x14ac:dyDescent="0.25">
      <c r="A68" s="26" t="s">
        <v>244</v>
      </c>
      <c r="B68" s="26" t="s">
        <v>245</v>
      </c>
      <c r="C68" s="26" t="s">
        <v>1127</v>
      </c>
      <c r="D68" s="26">
        <v>20</v>
      </c>
    </row>
    <row r="69" spans="1:4" x14ac:dyDescent="0.25">
      <c r="A69" s="26" t="s">
        <v>246</v>
      </c>
      <c r="B69" s="26" t="s">
        <v>247</v>
      </c>
      <c r="C69" s="26" t="s">
        <v>1127</v>
      </c>
      <c r="D69" s="26">
        <v>90</v>
      </c>
    </row>
    <row r="70" spans="1:4" x14ac:dyDescent="0.25">
      <c r="A70" s="26" t="s">
        <v>248</v>
      </c>
      <c r="B70" s="26" t="s">
        <v>249</v>
      </c>
      <c r="C70" s="26" t="s">
        <v>1127</v>
      </c>
      <c r="D70" s="26">
        <v>60</v>
      </c>
    </row>
    <row r="71" spans="1:4" x14ac:dyDescent="0.25">
      <c r="A71" s="26" t="s">
        <v>250</v>
      </c>
      <c r="B71" s="26" t="s">
        <v>221</v>
      </c>
      <c r="C71" s="26" t="s">
        <v>1127</v>
      </c>
      <c r="D71" s="26">
        <v>60</v>
      </c>
    </row>
    <row r="72" spans="1:4" x14ac:dyDescent="0.25">
      <c r="A72" s="26" t="s">
        <v>253</v>
      </c>
      <c r="B72" s="26" t="s">
        <v>254</v>
      </c>
      <c r="C72" s="26" t="s">
        <v>1127</v>
      </c>
      <c r="D72" s="26">
        <v>60</v>
      </c>
    </row>
    <row r="73" spans="1:4" x14ac:dyDescent="0.25">
      <c r="A73" s="26" t="s">
        <v>255</v>
      </c>
      <c r="B73" s="26" t="s">
        <v>256</v>
      </c>
      <c r="C73" s="26" t="s">
        <v>1127</v>
      </c>
      <c r="D73" s="26">
        <v>60</v>
      </c>
    </row>
    <row r="74" spans="1:4" x14ac:dyDescent="0.25">
      <c r="A74" s="26" t="s">
        <v>257</v>
      </c>
      <c r="B74" s="26" t="s">
        <v>258</v>
      </c>
      <c r="C74" s="26" t="s">
        <v>1127</v>
      </c>
      <c r="D74" s="26">
        <v>60</v>
      </c>
    </row>
    <row r="75" spans="1:4" x14ac:dyDescent="0.25">
      <c r="A75" s="26" t="s">
        <v>259</v>
      </c>
      <c r="B75" s="26" t="s">
        <v>260</v>
      </c>
      <c r="C75" s="26" t="s">
        <v>1127</v>
      </c>
      <c r="D75" s="26">
        <v>60</v>
      </c>
    </row>
    <row r="76" spans="1:4" x14ac:dyDescent="0.25">
      <c r="A76" s="26" t="s">
        <v>261</v>
      </c>
      <c r="B76" s="26" t="s">
        <v>233</v>
      </c>
      <c r="C76" s="26" t="s">
        <v>1127</v>
      </c>
      <c r="D76" s="26">
        <v>75</v>
      </c>
    </row>
    <row r="77" spans="1:4" x14ac:dyDescent="0.25">
      <c r="A77" s="26" t="s">
        <v>262</v>
      </c>
      <c r="B77" s="26" t="s">
        <v>263</v>
      </c>
      <c r="C77" s="26" t="s">
        <v>1127</v>
      </c>
      <c r="D77" s="26">
        <v>60</v>
      </c>
    </row>
    <row r="78" spans="1:4" x14ac:dyDescent="0.25">
      <c r="A78" s="26" t="s">
        <v>264</v>
      </c>
      <c r="B78" s="26" t="s">
        <v>265</v>
      </c>
      <c r="C78" s="26" t="s">
        <v>1127</v>
      </c>
      <c r="D78" s="26">
        <v>60</v>
      </c>
    </row>
    <row r="79" spans="1:4" x14ac:dyDescent="0.25">
      <c r="A79" s="26" t="s">
        <v>266</v>
      </c>
      <c r="B79" s="26" t="s">
        <v>267</v>
      </c>
      <c r="C79" s="26" t="s">
        <v>1127</v>
      </c>
      <c r="D79" s="26">
        <v>60</v>
      </c>
    </row>
    <row r="80" spans="1:4" x14ac:dyDescent="0.25">
      <c r="A80" s="26" t="s">
        <v>268</v>
      </c>
      <c r="B80" s="26" t="s">
        <v>269</v>
      </c>
      <c r="C80" s="26" t="s">
        <v>1127</v>
      </c>
      <c r="D80" s="26">
        <v>45</v>
      </c>
    </row>
    <row r="81" spans="1:4" x14ac:dyDescent="0.25">
      <c r="A81" s="26" t="s">
        <v>270</v>
      </c>
      <c r="B81" s="26" t="s">
        <v>271</v>
      </c>
      <c r="C81" s="26" t="s">
        <v>1127</v>
      </c>
      <c r="D81" s="26">
        <v>45</v>
      </c>
    </row>
    <row r="82" spans="1:4" x14ac:dyDescent="0.25">
      <c r="A82" s="26" t="s">
        <v>272</v>
      </c>
      <c r="B82" s="26" t="s">
        <v>273</v>
      </c>
      <c r="C82" s="26" t="s">
        <v>1127</v>
      </c>
      <c r="D82" s="26">
        <v>60</v>
      </c>
    </row>
    <row r="83" spans="1:4" x14ac:dyDescent="0.25">
      <c r="A83" s="26" t="s">
        <v>274</v>
      </c>
      <c r="B83" s="26" t="s">
        <v>275</v>
      </c>
      <c r="C83" s="26" t="s">
        <v>1127</v>
      </c>
      <c r="D83" s="26">
        <v>60</v>
      </c>
    </row>
    <row r="84" spans="1:4" x14ac:dyDescent="0.25">
      <c r="A84" s="26" t="s">
        <v>276</v>
      </c>
      <c r="B84" s="26" t="s">
        <v>277</v>
      </c>
      <c r="C84" s="26" t="s">
        <v>1127</v>
      </c>
      <c r="D84" s="26">
        <v>60</v>
      </c>
    </row>
    <row r="85" spans="1:4" x14ac:dyDescent="0.25">
      <c r="A85" s="26" t="s">
        <v>278</v>
      </c>
      <c r="B85" s="26" t="s">
        <v>279</v>
      </c>
      <c r="C85" s="26" t="s">
        <v>1127</v>
      </c>
      <c r="D85" s="26">
        <v>60</v>
      </c>
    </row>
    <row r="86" spans="1:4" x14ac:dyDescent="0.25">
      <c r="A86" s="26" t="s">
        <v>280</v>
      </c>
      <c r="B86" s="26" t="s">
        <v>281</v>
      </c>
      <c r="C86" s="26" t="s">
        <v>1127</v>
      </c>
      <c r="D86" s="26">
        <v>90</v>
      </c>
    </row>
    <row r="87" spans="1:4" x14ac:dyDescent="0.25">
      <c r="A87" s="26" t="s">
        <v>282</v>
      </c>
      <c r="B87" s="26" t="s">
        <v>283</v>
      </c>
      <c r="C87" s="26" t="s">
        <v>1127</v>
      </c>
      <c r="D87" s="26">
        <v>60</v>
      </c>
    </row>
    <row r="88" spans="1:4" x14ac:dyDescent="0.25">
      <c r="A88" s="26" t="s">
        <v>284</v>
      </c>
      <c r="B88" s="26" t="s">
        <v>285</v>
      </c>
      <c r="C88" s="26" t="s">
        <v>1127</v>
      </c>
      <c r="D88" s="26">
        <v>30</v>
      </c>
    </row>
    <row r="89" spans="1:4" x14ac:dyDescent="0.25">
      <c r="A89" s="26" t="s">
        <v>286</v>
      </c>
      <c r="B89" s="26" t="s">
        <v>287</v>
      </c>
      <c r="C89" s="26" t="s">
        <v>1127</v>
      </c>
      <c r="D89" s="26">
        <v>60</v>
      </c>
    </row>
    <row r="90" spans="1:4" x14ac:dyDescent="0.25">
      <c r="A90" s="26" t="s">
        <v>288</v>
      </c>
      <c r="B90" s="26" t="s">
        <v>289</v>
      </c>
      <c r="C90" s="26" t="s">
        <v>1127</v>
      </c>
      <c r="D90" s="26">
        <v>45</v>
      </c>
    </row>
    <row r="91" spans="1:4" x14ac:dyDescent="0.25">
      <c r="A91" s="26" t="s">
        <v>290</v>
      </c>
      <c r="B91" s="26" t="s">
        <v>291</v>
      </c>
      <c r="C91" s="26" t="s">
        <v>1127</v>
      </c>
      <c r="D91" s="26">
        <v>45</v>
      </c>
    </row>
    <row r="92" spans="1:4" x14ac:dyDescent="0.25">
      <c r="A92" s="26" t="s">
        <v>292</v>
      </c>
      <c r="B92" s="26" t="s">
        <v>293</v>
      </c>
      <c r="C92" s="26" t="s">
        <v>1127</v>
      </c>
      <c r="D92" s="26">
        <v>60</v>
      </c>
    </row>
    <row r="93" spans="1:4" x14ac:dyDescent="0.25">
      <c r="A93" s="26" t="s">
        <v>294</v>
      </c>
      <c r="B93" s="26" t="s">
        <v>295</v>
      </c>
      <c r="C93" s="26" t="s">
        <v>1127</v>
      </c>
      <c r="D93" s="26">
        <v>60</v>
      </c>
    </row>
    <row r="94" spans="1:4" x14ac:dyDescent="0.25">
      <c r="A94" s="26" t="s">
        <v>306</v>
      </c>
      <c r="B94" s="26" t="s">
        <v>297</v>
      </c>
      <c r="C94" s="26" t="s">
        <v>1127</v>
      </c>
      <c r="D94" s="26">
        <v>90</v>
      </c>
    </row>
    <row r="95" spans="1:4" x14ac:dyDescent="0.25">
      <c r="A95" s="26" t="s">
        <v>307</v>
      </c>
      <c r="B95" s="26" t="s">
        <v>308</v>
      </c>
      <c r="C95" s="26" t="s">
        <v>1127</v>
      </c>
      <c r="D95" s="26">
        <v>60</v>
      </c>
    </row>
    <row r="96" spans="1:4" x14ac:dyDescent="0.25">
      <c r="A96" s="26" t="s">
        <v>309</v>
      </c>
      <c r="B96" s="26" t="s">
        <v>310</v>
      </c>
      <c r="C96" s="26" t="s">
        <v>1127</v>
      </c>
      <c r="D96" s="26">
        <v>60</v>
      </c>
    </row>
    <row r="97" spans="1:4" x14ac:dyDescent="0.25">
      <c r="A97" s="26" t="s">
        <v>311</v>
      </c>
      <c r="B97" s="26" t="s">
        <v>312</v>
      </c>
      <c r="C97" s="26" t="s">
        <v>1127</v>
      </c>
      <c r="D97" s="26">
        <v>30</v>
      </c>
    </row>
    <row r="98" spans="1:4" x14ac:dyDescent="0.25">
      <c r="A98" s="26" t="s">
        <v>313</v>
      </c>
      <c r="B98" s="26" t="s">
        <v>314</v>
      </c>
      <c r="C98" s="26" t="s">
        <v>1127</v>
      </c>
      <c r="D98" s="26">
        <v>60</v>
      </c>
    </row>
    <row r="99" spans="1:4" x14ac:dyDescent="0.25">
      <c r="A99" s="26" t="s">
        <v>315</v>
      </c>
      <c r="B99" s="26" t="s">
        <v>316</v>
      </c>
      <c r="C99" s="26" t="s">
        <v>1127</v>
      </c>
      <c r="D99" s="26">
        <v>60</v>
      </c>
    </row>
    <row r="100" spans="1:4" x14ac:dyDescent="0.25">
      <c r="A100" s="26" t="s">
        <v>317</v>
      </c>
      <c r="B100" s="26" t="s">
        <v>318</v>
      </c>
      <c r="C100" s="26" t="s">
        <v>1127</v>
      </c>
      <c r="D100" s="26">
        <v>60</v>
      </c>
    </row>
    <row r="101" spans="1:4" x14ac:dyDescent="0.25">
      <c r="A101" s="26" t="s">
        <v>319</v>
      </c>
      <c r="B101" s="26" t="s">
        <v>303</v>
      </c>
      <c r="C101" s="26" t="s">
        <v>1127</v>
      </c>
      <c r="D101" s="26">
        <v>60</v>
      </c>
    </row>
    <row r="102" spans="1:4" x14ac:dyDescent="0.25">
      <c r="A102" s="26" t="s">
        <v>320</v>
      </c>
      <c r="B102" s="26" t="s">
        <v>321</v>
      </c>
      <c r="C102" s="26" t="s">
        <v>1127</v>
      </c>
      <c r="D102" s="26">
        <v>60</v>
      </c>
    </row>
    <row r="103" spans="1:4" x14ac:dyDescent="0.25">
      <c r="A103" s="26" t="s">
        <v>322</v>
      </c>
      <c r="B103" s="26" t="s">
        <v>323</v>
      </c>
      <c r="C103" s="26" t="s">
        <v>1127</v>
      </c>
      <c r="D103" s="26">
        <v>60</v>
      </c>
    </row>
    <row r="104" spans="1:4" x14ac:dyDescent="0.25">
      <c r="A104" s="26" t="s">
        <v>324</v>
      </c>
      <c r="B104" s="26" t="s">
        <v>325</v>
      </c>
      <c r="C104" s="26" t="s">
        <v>1127</v>
      </c>
      <c r="D104" s="26">
        <v>30</v>
      </c>
    </row>
    <row r="105" spans="1:4" x14ac:dyDescent="0.25">
      <c r="A105" s="26" t="s">
        <v>326</v>
      </c>
      <c r="B105" s="26" t="s">
        <v>247</v>
      </c>
      <c r="C105" s="26" t="s">
        <v>1127</v>
      </c>
      <c r="D105" s="26">
        <v>60</v>
      </c>
    </row>
    <row r="106" spans="1:4" x14ac:dyDescent="0.25">
      <c r="A106" s="26" t="s">
        <v>327</v>
      </c>
      <c r="B106" s="26" t="s">
        <v>328</v>
      </c>
      <c r="C106" s="26" t="s">
        <v>1127</v>
      </c>
      <c r="D106" s="26">
        <v>30</v>
      </c>
    </row>
    <row r="107" spans="1:4" x14ac:dyDescent="0.25">
      <c r="A107" s="26" t="s">
        <v>329</v>
      </c>
      <c r="B107" s="26" t="s">
        <v>330</v>
      </c>
      <c r="C107" s="26" t="s">
        <v>1127</v>
      </c>
      <c r="D107" s="26">
        <v>60</v>
      </c>
    </row>
    <row r="108" spans="1:4" x14ac:dyDescent="0.25">
      <c r="A108" s="26" t="s">
        <v>331</v>
      </c>
      <c r="B108" s="26" t="s">
        <v>332</v>
      </c>
      <c r="C108" s="26" t="s">
        <v>1127</v>
      </c>
      <c r="D108" s="26">
        <v>60</v>
      </c>
    </row>
    <row r="109" spans="1:4" x14ac:dyDescent="0.25">
      <c r="A109" s="26" t="s">
        <v>333</v>
      </c>
      <c r="B109" s="26" t="s">
        <v>241</v>
      </c>
      <c r="C109" s="26" t="s">
        <v>1127</v>
      </c>
      <c r="D109" s="26">
        <v>60</v>
      </c>
    </row>
    <row r="110" spans="1:4" x14ac:dyDescent="0.25">
      <c r="A110" s="26" t="s">
        <v>334</v>
      </c>
      <c r="B110" s="26" t="s">
        <v>335</v>
      </c>
      <c r="C110" s="26" t="s">
        <v>1127</v>
      </c>
      <c r="D110" s="26">
        <v>60</v>
      </c>
    </row>
    <row r="111" spans="1:4" x14ac:dyDescent="0.25">
      <c r="A111" s="26" t="s">
        <v>338</v>
      </c>
      <c r="B111" s="26" t="s">
        <v>339</v>
      </c>
      <c r="C111" s="26" t="s">
        <v>1127</v>
      </c>
      <c r="D111" s="26">
        <v>60</v>
      </c>
    </row>
    <row r="112" spans="1:4" x14ac:dyDescent="0.25">
      <c r="A112" s="26" t="s">
        <v>340</v>
      </c>
      <c r="B112" s="26" t="s">
        <v>269</v>
      </c>
      <c r="C112" s="26" t="s">
        <v>1127</v>
      </c>
      <c r="D112" s="26">
        <v>60</v>
      </c>
    </row>
    <row r="113" spans="1:4" x14ac:dyDescent="0.25">
      <c r="A113" s="26" t="s">
        <v>341</v>
      </c>
      <c r="B113" s="26" t="s">
        <v>342</v>
      </c>
      <c r="C113" s="26" t="s">
        <v>1127</v>
      </c>
      <c r="D113" s="26">
        <v>60</v>
      </c>
    </row>
    <row r="114" spans="1:4" x14ac:dyDescent="0.25">
      <c r="A114" s="26" t="s">
        <v>343</v>
      </c>
      <c r="B114" s="26" t="s">
        <v>344</v>
      </c>
      <c r="C114" s="26" t="s">
        <v>1127</v>
      </c>
      <c r="D114" s="26">
        <v>60</v>
      </c>
    </row>
    <row r="115" spans="1:4" x14ac:dyDescent="0.25">
      <c r="A115" s="26" t="s">
        <v>345</v>
      </c>
      <c r="B115" s="26" t="s">
        <v>346</v>
      </c>
      <c r="C115" s="26" t="s">
        <v>1127</v>
      </c>
      <c r="D115" s="26">
        <v>30</v>
      </c>
    </row>
    <row r="116" spans="1:4" x14ac:dyDescent="0.25">
      <c r="A116" s="26" t="s">
        <v>347</v>
      </c>
      <c r="B116" s="26" t="s">
        <v>348</v>
      </c>
      <c r="C116" s="26" t="s">
        <v>1127</v>
      </c>
      <c r="D116" s="26">
        <v>30</v>
      </c>
    </row>
    <row r="117" spans="1:4" x14ac:dyDescent="0.25">
      <c r="A117" s="26" t="s">
        <v>349</v>
      </c>
      <c r="B117" s="26" t="s">
        <v>350</v>
      </c>
      <c r="C117" s="26" t="s">
        <v>1127</v>
      </c>
      <c r="D117" s="26">
        <v>30</v>
      </c>
    </row>
    <row r="118" spans="1:4" x14ac:dyDescent="0.25">
      <c r="A118" s="26" t="s">
        <v>351</v>
      </c>
      <c r="B118" s="26" t="s">
        <v>352</v>
      </c>
      <c r="C118" s="26" t="s">
        <v>1127</v>
      </c>
      <c r="D118" s="26">
        <v>60</v>
      </c>
    </row>
    <row r="119" spans="1:4" x14ac:dyDescent="0.25">
      <c r="A119" s="26" t="s">
        <v>353</v>
      </c>
      <c r="B119" s="26" t="s">
        <v>354</v>
      </c>
      <c r="C119" s="26" t="s">
        <v>1127</v>
      </c>
      <c r="D119" s="26">
        <v>60</v>
      </c>
    </row>
    <row r="120" spans="1:4" x14ac:dyDescent="0.25">
      <c r="A120" s="26" t="s">
        <v>355</v>
      </c>
      <c r="B120" s="26" t="s">
        <v>267</v>
      </c>
      <c r="C120" s="26" t="s">
        <v>1127</v>
      </c>
      <c r="D120" s="26">
        <v>60</v>
      </c>
    </row>
    <row r="121" spans="1:4" x14ac:dyDescent="0.25">
      <c r="A121" s="26" t="s">
        <v>356</v>
      </c>
      <c r="B121" s="26" t="s">
        <v>357</v>
      </c>
      <c r="C121" s="26" t="s">
        <v>1127</v>
      </c>
      <c r="D121" s="26">
        <v>60</v>
      </c>
    </row>
    <row r="122" spans="1:4" x14ac:dyDescent="0.25">
      <c r="A122" s="26" t="s">
        <v>358</v>
      </c>
      <c r="B122" s="26" t="s">
        <v>359</v>
      </c>
      <c r="C122" s="26" t="s">
        <v>1127</v>
      </c>
      <c r="D122" s="26">
        <v>60</v>
      </c>
    </row>
    <row r="123" spans="1:4" x14ac:dyDescent="0.25">
      <c r="A123" s="26" t="s">
        <v>370</v>
      </c>
      <c r="B123" s="26" t="s">
        <v>371</v>
      </c>
      <c r="C123" s="26" t="s">
        <v>1127</v>
      </c>
      <c r="D123" s="26">
        <v>60</v>
      </c>
    </row>
    <row r="124" spans="1:4" x14ac:dyDescent="0.25">
      <c r="A124" s="26" t="s">
        <v>372</v>
      </c>
      <c r="B124" s="26" t="s">
        <v>254</v>
      </c>
      <c r="C124" s="26" t="s">
        <v>1127</v>
      </c>
      <c r="D124" s="26">
        <v>60</v>
      </c>
    </row>
    <row r="125" spans="1:4" x14ac:dyDescent="0.25">
      <c r="A125" s="26" t="s">
        <v>373</v>
      </c>
      <c r="B125" s="26" t="s">
        <v>363</v>
      </c>
      <c r="C125" s="26" t="s">
        <v>1127</v>
      </c>
      <c r="D125" s="26">
        <v>60</v>
      </c>
    </row>
    <row r="126" spans="1:4" x14ac:dyDescent="0.25">
      <c r="A126" s="26" t="s">
        <v>374</v>
      </c>
      <c r="B126" s="26" t="s">
        <v>365</v>
      </c>
      <c r="C126" s="26" t="s">
        <v>1127</v>
      </c>
      <c r="D126" s="26">
        <v>60</v>
      </c>
    </row>
    <row r="127" spans="1:4" x14ac:dyDescent="0.25">
      <c r="A127" s="26" t="s">
        <v>375</v>
      </c>
      <c r="B127" s="26" t="s">
        <v>376</v>
      </c>
      <c r="C127" s="26" t="s">
        <v>1127</v>
      </c>
      <c r="D127" s="26">
        <v>60</v>
      </c>
    </row>
    <row r="128" spans="1:4" x14ac:dyDescent="0.25">
      <c r="A128" s="26" t="s">
        <v>377</v>
      </c>
      <c r="B128" s="26" t="s">
        <v>328</v>
      </c>
      <c r="C128" s="26" t="s">
        <v>1127</v>
      </c>
      <c r="D128" s="26">
        <v>30</v>
      </c>
    </row>
    <row r="129" spans="1:4" x14ac:dyDescent="0.25">
      <c r="A129" s="26" t="s">
        <v>378</v>
      </c>
      <c r="B129" s="26" t="s">
        <v>379</v>
      </c>
      <c r="C129" s="26" t="s">
        <v>1127</v>
      </c>
      <c r="D129" s="26">
        <v>60</v>
      </c>
    </row>
    <row r="130" spans="1:4" x14ac:dyDescent="0.25">
      <c r="A130" s="26" t="s">
        <v>380</v>
      </c>
      <c r="B130" s="26" t="s">
        <v>381</v>
      </c>
      <c r="C130" s="26" t="s">
        <v>1127</v>
      </c>
      <c r="D130" s="26">
        <v>60</v>
      </c>
    </row>
    <row r="131" spans="1:4" x14ac:dyDescent="0.25">
      <c r="A131" s="26" t="s">
        <v>382</v>
      </c>
      <c r="B131" s="26" t="s">
        <v>383</v>
      </c>
      <c r="C131" s="26" t="s">
        <v>1127</v>
      </c>
      <c r="D131" s="26">
        <v>60</v>
      </c>
    </row>
    <row r="132" spans="1:4" x14ac:dyDescent="0.25">
      <c r="A132" s="26" t="s">
        <v>384</v>
      </c>
      <c r="B132" s="26" t="s">
        <v>385</v>
      </c>
      <c r="C132" s="26" t="s">
        <v>1127</v>
      </c>
      <c r="D132" s="26">
        <v>60</v>
      </c>
    </row>
    <row r="133" spans="1:4" x14ac:dyDescent="0.25">
      <c r="A133" s="26" t="s">
        <v>386</v>
      </c>
      <c r="B133" s="26" t="s">
        <v>387</v>
      </c>
      <c r="C133" s="26" t="s">
        <v>1127</v>
      </c>
      <c r="D133" s="26">
        <v>60</v>
      </c>
    </row>
    <row r="134" spans="1:4" x14ac:dyDescent="0.25">
      <c r="A134" s="26" t="s">
        <v>388</v>
      </c>
      <c r="B134" s="26" t="s">
        <v>389</v>
      </c>
      <c r="C134" s="26" t="s">
        <v>1127</v>
      </c>
      <c r="D134" s="26">
        <v>60</v>
      </c>
    </row>
    <row r="135" spans="1:4" x14ac:dyDescent="0.25">
      <c r="A135" s="26" t="s">
        <v>390</v>
      </c>
      <c r="B135" s="26" t="s">
        <v>391</v>
      </c>
      <c r="C135" s="26" t="s">
        <v>1127</v>
      </c>
      <c r="D135" s="26">
        <v>60</v>
      </c>
    </row>
    <row r="136" spans="1:4" x14ac:dyDescent="0.25">
      <c r="A136" s="26" t="s">
        <v>394</v>
      </c>
      <c r="B136" s="26" t="s">
        <v>393</v>
      </c>
      <c r="C136" s="26" t="s">
        <v>1127</v>
      </c>
      <c r="D136" s="26">
        <v>60</v>
      </c>
    </row>
    <row r="137" spans="1:4" x14ac:dyDescent="0.25">
      <c r="A137" s="26" t="s">
        <v>399</v>
      </c>
      <c r="B137" s="26" t="s">
        <v>400</v>
      </c>
      <c r="C137" s="26" t="s">
        <v>1127</v>
      </c>
      <c r="D137" s="26">
        <v>60</v>
      </c>
    </row>
    <row r="138" spans="1:4" x14ac:dyDescent="0.25">
      <c r="A138" s="26" t="s">
        <v>413</v>
      </c>
      <c r="B138" s="26" t="s">
        <v>414</v>
      </c>
      <c r="C138" s="26" t="s">
        <v>1127</v>
      </c>
      <c r="D138" s="26">
        <v>60</v>
      </c>
    </row>
    <row r="139" spans="1:4" x14ac:dyDescent="0.25">
      <c r="A139" s="26" t="s">
        <v>433</v>
      </c>
      <c r="B139" s="26" t="s">
        <v>434</v>
      </c>
      <c r="C139" s="26" t="s">
        <v>1127</v>
      </c>
      <c r="D139" s="26">
        <v>60</v>
      </c>
    </row>
    <row r="140" spans="1:4" x14ac:dyDescent="0.25">
      <c r="A140" s="26" t="s">
        <v>435</v>
      </c>
      <c r="B140" s="26" t="s">
        <v>436</v>
      </c>
      <c r="C140" s="26" t="s">
        <v>1127</v>
      </c>
      <c r="D140" s="26">
        <v>45</v>
      </c>
    </row>
    <row r="141" spans="1:4" x14ac:dyDescent="0.25">
      <c r="A141" s="26" t="s">
        <v>90</v>
      </c>
      <c r="B141" s="26" t="s">
        <v>461</v>
      </c>
      <c r="C141" s="26" t="s">
        <v>1127</v>
      </c>
      <c r="D141" s="26">
        <v>60</v>
      </c>
    </row>
    <row r="142" spans="1:4" x14ac:dyDescent="0.25">
      <c r="A142" s="26" t="s">
        <v>470</v>
      </c>
      <c r="B142" s="26" t="s">
        <v>471</v>
      </c>
      <c r="C142" s="26" t="s">
        <v>1127</v>
      </c>
      <c r="D142" s="26">
        <v>60</v>
      </c>
    </row>
    <row r="143" spans="1:4" x14ac:dyDescent="0.25">
      <c r="A143" s="26" t="s">
        <v>478</v>
      </c>
      <c r="B143" s="26" t="s">
        <v>479</v>
      </c>
      <c r="C143" s="26" t="s">
        <v>1127</v>
      </c>
      <c r="D143" s="26">
        <v>60</v>
      </c>
    </row>
    <row r="144" spans="1:4" x14ac:dyDescent="0.25">
      <c r="A144" s="26" t="s">
        <v>512</v>
      </c>
      <c r="B144" s="26" t="s">
        <v>513</v>
      </c>
      <c r="C144" s="26" t="s">
        <v>1127</v>
      </c>
      <c r="D144" s="26">
        <v>60</v>
      </c>
    </row>
    <row r="145" spans="1:4" x14ac:dyDescent="0.25">
      <c r="A145" s="26" t="s">
        <v>514</v>
      </c>
      <c r="B145" s="26" t="s">
        <v>515</v>
      </c>
      <c r="C145" s="26" t="s">
        <v>1127</v>
      </c>
      <c r="D145" s="26">
        <v>60</v>
      </c>
    </row>
    <row r="146" spans="1:4" x14ac:dyDescent="0.25">
      <c r="A146" s="26" t="s">
        <v>516</v>
      </c>
      <c r="B146" s="26" t="s">
        <v>517</v>
      </c>
      <c r="C146" s="26" t="s">
        <v>1127</v>
      </c>
      <c r="D146" s="26">
        <v>60</v>
      </c>
    </row>
    <row r="147" spans="1:4" x14ac:dyDescent="0.25">
      <c r="A147" s="26" t="s">
        <v>535</v>
      </c>
      <c r="B147" s="26" t="s">
        <v>536</v>
      </c>
      <c r="C147" s="26" t="s">
        <v>1127</v>
      </c>
      <c r="D147" s="26">
        <v>60</v>
      </c>
    </row>
    <row r="148" spans="1:4" x14ac:dyDescent="0.25">
      <c r="A148" s="26" t="s">
        <v>543</v>
      </c>
      <c r="B148" s="26" t="s">
        <v>544</v>
      </c>
      <c r="C148" s="26" t="s">
        <v>1127</v>
      </c>
      <c r="D148" s="26">
        <v>60</v>
      </c>
    </row>
    <row r="149" spans="1:4" x14ac:dyDescent="0.25">
      <c r="A149" s="26" t="s">
        <v>545</v>
      </c>
      <c r="B149" s="26" t="s">
        <v>546</v>
      </c>
      <c r="C149" s="26" t="s">
        <v>1127</v>
      </c>
      <c r="D149" s="26">
        <v>60</v>
      </c>
    </row>
    <row r="150" spans="1:4" x14ac:dyDescent="0.25">
      <c r="A150" s="26" t="s">
        <v>547</v>
      </c>
      <c r="B150" s="26" t="s">
        <v>438</v>
      </c>
      <c r="C150" s="26" t="s">
        <v>1127</v>
      </c>
      <c r="D150" s="26">
        <v>60</v>
      </c>
    </row>
    <row r="151" spans="1:4" x14ac:dyDescent="0.25">
      <c r="A151" s="26" t="s">
        <v>557</v>
      </c>
      <c r="B151" s="26" t="s">
        <v>558</v>
      </c>
      <c r="C151" s="26" t="s">
        <v>1127</v>
      </c>
      <c r="D151" s="26">
        <v>60</v>
      </c>
    </row>
    <row r="152" spans="1:4" x14ac:dyDescent="0.25">
      <c r="A152" s="26" t="s">
        <v>559</v>
      </c>
      <c r="B152" s="26" t="s">
        <v>1211</v>
      </c>
      <c r="C152" s="26" t="s">
        <v>1127</v>
      </c>
      <c r="D152" s="26">
        <v>30</v>
      </c>
    </row>
    <row r="153" spans="1:4" x14ac:dyDescent="0.25">
      <c r="A153" s="26" t="s">
        <v>571</v>
      </c>
      <c r="B153" s="26" t="s">
        <v>572</v>
      </c>
      <c r="C153" s="26" t="s">
        <v>1127</v>
      </c>
      <c r="D153" s="26">
        <v>30</v>
      </c>
    </row>
    <row r="154" spans="1:4" x14ac:dyDescent="0.25">
      <c r="A154" s="26" t="s">
        <v>573</v>
      </c>
      <c r="B154" s="26" t="s">
        <v>574</v>
      </c>
      <c r="C154" s="26" t="s">
        <v>1127</v>
      </c>
      <c r="D154" s="26">
        <v>60</v>
      </c>
    </row>
    <row r="155" spans="1:4" x14ac:dyDescent="0.25">
      <c r="A155" s="26" t="s">
        <v>575</v>
      </c>
      <c r="B155" s="26" t="s">
        <v>576</v>
      </c>
      <c r="C155" s="26" t="s">
        <v>1127</v>
      </c>
      <c r="D155" s="26">
        <v>60</v>
      </c>
    </row>
    <row r="156" spans="1:4" x14ac:dyDescent="0.25">
      <c r="A156" s="26" t="s">
        <v>577</v>
      </c>
      <c r="B156" s="26" t="s">
        <v>578</v>
      </c>
      <c r="C156" s="26" t="s">
        <v>1127</v>
      </c>
      <c r="D156" s="26">
        <v>60</v>
      </c>
    </row>
    <row r="157" spans="1:4" x14ac:dyDescent="0.25">
      <c r="A157" s="26" t="s">
        <v>586</v>
      </c>
      <c r="B157" s="26" t="s">
        <v>587</v>
      </c>
      <c r="C157" s="26" t="s">
        <v>1127</v>
      </c>
      <c r="D157" s="26">
        <v>30</v>
      </c>
    </row>
    <row r="158" spans="1:4" x14ac:dyDescent="0.25">
      <c r="A158" s="26" t="s">
        <v>603</v>
      </c>
      <c r="B158" s="26" t="s">
        <v>604</v>
      </c>
      <c r="C158" s="26" t="s">
        <v>1127</v>
      </c>
      <c r="D158" s="26">
        <v>60</v>
      </c>
    </row>
    <row r="159" spans="1:4" x14ac:dyDescent="0.25">
      <c r="A159" s="26" t="s">
        <v>607</v>
      </c>
      <c r="B159" s="26" t="s">
        <v>608</v>
      </c>
      <c r="C159" s="26" t="s">
        <v>1127</v>
      </c>
      <c r="D159" s="26">
        <v>60</v>
      </c>
    </row>
    <row r="160" spans="1:4" x14ac:dyDescent="0.25">
      <c r="A160" s="26" t="s">
        <v>609</v>
      </c>
      <c r="B160" s="26" t="s">
        <v>610</v>
      </c>
      <c r="C160" s="26" t="s">
        <v>1127</v>
      </c>
      <c r="D160" s="26">
        <v>54</v>
      </c>
    </row>
    <row r="161" spans="1:4" x14ac:dyDescent="0.25">
      <c r="A161" s="26" t="s">
        <v>611</v>
      </c>
      <c r="B161" s="26" t="s">
        <v>508</v>
      </c>
      <c r="C161" s="26" t="s">
        <v>1127</v>
      </c>
      <c r="D161" s="26">
        <v>60</v>
      </c>
    </row>
    <row r="162" spans="1:4" x14ac:dyDescent="0.25">
      <c r="A162" s="26" t="s">
        <v>612</v>
      </c>
      <c r="B162" s="26" t="s">
        <v>613</v>
      </c>
      <c r="C162" s="26" t="s">
        <v>1127</v>
      </c>
      <c r="D162" s="26">
        <v>30</v>
      </c>
    </row>
    <row r="163" spans="1:4" x14ac:dyDescent="0.25">
      <c r="A163" s="26" t="s">
        <v>614</v>
      </c>
      <c r="B163" s="26" t="s">
        <v>615</v>
      </c>
      <c r="C163" s="26" t="s">
        <v>1127</v>
      </c>
      <c r="D163" s="26">
        <v>30</v>
      </c>
    </row>
    <row r="164" spans="1:4" x14ac:dyDescent="0.25">
      <c r="A164" s="26" t="s">
        <v>616</v>
      </c>
      <c r="B164" s="26" t="s">
        <v>617</v>
      </c>
      <c r="C164" s="26" t="s">
        <v>1127</v>
      </c>
      <c r="D164" s="26">
        <v>30</v>
      </c>
    </row>
    <row r="165" spans="1:4" x14ac:dyDescent="0.25">
      <c r="A165" s="26" t="s">
        <v>618</v>
      </c>
      <c r="B165" s="26" t="s">
        <v>619</v>
      </c>
      <c r="C165" s="26" t="s">
        <v>1127</v>
      </c>
      <c r="D165" s="26">
        <v>30</v>
      </c>
    </row>
    <row r="166" spans="1:4" x14ac:dyDescent="0.25">
      <c r="A166" s="26" t="s">
        <v>620</v>
      </c>
      <c r="B166" s="26" t="s">
        <v>621</v>
      </c>
      <c r="C166" s="26" t="s">
        <v>1127</v>
      </c>
      <c r="D166" s="26">
        <v>30</v>
      </c>
    </row>
    <row r="167" spans="1:4" x14ac:dyDescent="0.25">
      <c r="A167" s="26" t="s">
        <v>622</v>
      </c>
      <c r="B167" s="26" t="s">
        <v>623</v>
      </c>
      <c r="C167" s="26" t="s">
        <v>1127</v>
      </c>
      <c r="D167" s="26">
        <v>30</v>
      </c>
    </row>
    <row r="168" spans="1:4" x14ac:dyDescent="0.25">
      <c r="A168" s="26" t="s">
        <v>624</v>
      </c>
      <c r="B168" s="26" t="s">
        <v>625</v>
      </c>
      <c r="C168" s="26" t="s">
        <v>1127</v>
      </c>
      <c r="D168" s="26">
        <v>30</v>
      </c>
    </row>
    <row r="169" spans="1:4" x14ac:dyDescent="0.25">
      <c r="A169" s="26" t="s">
        <v>626</v>
      </c>
      <c r="B169" s="26" t="s">
        <v>627</v>
      </c>
      <c r="C169" s="26" t="s">
        <v>1127</v>
      </c>
      <c r="D169" s="26">
        <v>30</v>
      </c>
    </row>
    <row r="170" spans="1:4" x14ac:dyDescent="0.25">
      <c r="A170" s="26" t="s">
        <v>628</v>
      </c>
      <c r="B170" s="26" t="s">
        <v>629</v>
      </c>
      <c r="C170" s="26" t="s">
        <v>1127</v>
      </c>
      <c r="D170" s="26">
        <v>30</v>
      </c>
    </row>
    <row r="171" spans="1:4" x14ac:dyDescent="0.25">
      <c r="A171" s="26" t="s">
        <v>94</v>
      </c>
      <c r="B171" s="26" t="s">
        <v>550</v>
      </c>
      <c r="C171" s="26" t="s">
        <v>1127</v>
      </c>
      <c r="D171" s="26">
        <v>60</v>
      </c>
    </row>
    <row r="172" spans="1:4" x14ac:dyDescent="0.25">
      <c r="A172" s="26" t="s">
        <v>630</v>
      </c>
      <c r="B172" s="26" t="s">
        <v>631</v>
      </c>
      <c r="C172" s="26" t="s">
        <v>1127</v>
      </c>
      <c r="D172" s="26">
        <v>90</v>
      </c>
    </row>
    <row r="173" spans="1:4" x14ac:dyDescent="0.25">
      <c r="A173" s="26" t="s">
        <v>632</v>
      </c>
      <c r="B173" s="26" t="s">
        <v>633</v>
      </c>
      <c r="C173" s="26" t="s">
        <v>1127</v>
      </c>
      <c r="D173" s="26">
        <v>30</v>
      </c>
    </row>
    <row r="174" spans="1:4" x14ac:dyDescent="0.25">
      <c r="A174" s="26" t="s">
        <v>636</v>
      </c>
      <c r="B174" s="26" t="s">
        <v>637</v>
      </c>
      <c r="C174" s="26" t="s">
        <v>1127</v>
      </c>
      <c r="D174" s="26">
        <v>60</v>
      </c>
    </row>
    <row r="175" spans="1:4" x14ac:dyDescent="0.25">
      <c r="A175" s="26" t="s">
        <v>638</v>
      </c>
      <c r="B175" s="26" t="s">
        <v>639</v>
      </c>
      <c r="C175" s="26" t="s">
        <v>1127</v>
      </c>
      <c r="D175" s="26">
        <v>60</v>
      </c>
    </row>
    <row r="176" spans="1:4" x14ac:dyDescent="0.25">
      <c r="A176" s="26" t="s">
        <v>640</v>
      </c>
      <c r="B176" s="26" t="s">
        <v>641</v>
      </c>
      <c r="C176" s="26" t="s">
        <v>1127</v>
      </c>
      <c r="D176" s="26">
        <v>30</v>
      </c>
    </row>
    <row r="177" spans="1:4" x14ac:dyDescent="0.25">
      <c r="A177" s="26" t="s">
        <v>642</v>
      </c>
      <c r="B177" s="26" t="s">
        <v>643</v>
      </c>
      <c r="C177" s="26" t="s">
        <v>1127</v>
      </c>
      <c r="D177" s="26">
        <v>30</v>
      </c>
    </row>
    <row r="178" spans="1:4" x14ac:dyDescent="0.25">
      <c r="A178" s="26" t="s">
        <v>644</v>
      </c>
      <c r="B178" s="26" t="s">
        <v>645</v>
      </c>
      <c r="C178" s="26" t="s">
        <v>1127</v>
      </c>
      <c r="D178" s="26">
        <v>30</v>
      </c>
    </row>
    <row r="179" spans="1:4" x14ac:dyDescent="0.25">
      <c r="A179" s="26" t="s">
        <v>646</v>
      </c>
      <c r="B179" s="26" t="s">
        <v>647</v>
      </c>
      <c r="C179" s="26" t="s">
        <v>1127</v>
      </c>
      <c r="D179" s="26">
        <v>30</v>
      </c>
    </row>
    <row r="180" spans="1:4" x14ac:dyDescent="0.25">
      <c r="A180" s="26" t="s">
        <v>648</v>
      </c>
      <c r="B180" s="26" t="s">
        <v>649</v>
      </c>
      <c r="C180" s="26" t="s">
        <v>1127</v>
      </c>
      <c r="D180" s="26">
        <v>60</v>
      </c>
    </row>
    <row r="181" spans="1:4" x14ac:dyDescent="0.25">
      <c r="A181" s="26" t="s">
        <v>650</v>
      </c>
      <c r="B181" s="26" t="s">
        <v>651</v>
      </c>
      <c r="C181" s="26" t="s">
        <v>1127</v>
      </c>
      <c r="D181" s="26">
        <v>60</v>
      </c>
    </row>
    <row r="182" spans="1:4" x14ac:dyDescent="0.25">
      <c r="A182" s="26" t="s">
        <v>652</v>
      </c>
      <c r="B182" s="26" t="s">
        <v>653</v>
      </c>
      <c r="C182" s="26" t="s">
        <v>1127</v>
      </c>
      <c r="D182" s="26">
        <v>60</v>
      </c>
    </row>
    <row r="183" spans="1:4" x14ac:dyDescent="0.25">
      <c r="A183" s="26" t="s">
        <v>654</v>
      </c>
      <c r="B183" s="26" t="s">
        <v>655</v>
      </c>
      <c r="C183" s="26" t="s">
        <v>1127</v>
      </c>
      <c r="D183" s="26">
        <v>60</v>
      </c>
    </row>
    <row r="184" spans="1:4" x14ac:dyDescent="0.25">
      <c r="A184" s="26" t="s">
        <v>656</v>
      </c>
      <c r="B184" s="26" t="s">
        <v>657</v>
      </c>
      <c r="C184" s="26" t="s">
        <v>1127</v>
      </c>
      <c r="D184" s="26">
        <v>60</v>
      </c>
    </row>
    <row r="185" spans="1:4" x14ac:dyDescent="0.25">
      <c r="A185" s="26" t="s">
        <v>658</v>
      </c>
      <c r="B185" s="26" t="s">
        <v>659</v>
      </c>
      <c r="C185" s="26" t="s">
        <v>1127</v>
      </c>
      <c r="D185" s="26">
        <v>60</v>
      </c>
    </row>
    <row r="186" spans="1:4" x14ac:dyDescent="0.25">
      <c r="A186" s="26" t="s">
        <v>660</v>
      </c>
      <c r="B186" s="26" t="s">
        <v>661</v>
      </c>
      <c r="C186" s="26" t="s">
        <v>1127</v>
      </c>
      <c r="D186" s="26">
        <v>60</v>
      </c>
    </row>
    <row r="187" spans="1:4" x14ac:dyDescent="0.25">
      <c r="A187" s="26" t="s">
        <v>662</v>
      </c>
      <c r="B187" s="26" t="s">
        <v>663</v>
      </c>
      <c r="C187" s="26" t="s">
        <v>1127</v>
      </c>
      <c r="D187" s="26">
        <v>60</v>
      </c>
    </row>
    <row r="188" spans="1:4" x14ac:dyDescent="0.25">
      <c r="A188" s="26" t="s">
        <v>664</v>
      </c>
      <c r="B188" s="26" t="s">
        <v>665</v>
      </c>
      <c r="C188" s="26" t="s">
        <v>1127</v>
      </c>
      <c r="D188" s="26">
        <v>60</v>
      </c>
    </row>
    <row r="189" spans="1:4" x14ac:dyDescent="0.25">
      <c r="A189" s="26" t="s">
        <v>666</v>
      </c>
      <c r="B189" s="26" t="s">
        <v>667</v>
      </c>
      <c r="C189" s="26" t="s">
        <v>1127</v>
      </c>
      <c r="D189" s="26">
        <v>60</v>
      </c>
    </row>
    <row r="190" spans="1:4" x14ac:dyDescent="0.25">
      <c r="A190" s="26" t="s">
        <v>668</v>
      </c>
      <c r="B190" s="26" t="s">
        <v>669</v>
      </c>
      <c r="C190" s="26" t="s">
        <v>1127</v>
      </c>
      <c r="D190" s="26">
        <v>60</v>
      </c>
    </row>
    <row r="191" spans="1:4" x14ac:dyDescent="0.25">
      <c r="A191" s="26" t="s">
        <v>670</v>
      </c>
      <c r="B191" s="26" t="s">
        <v>671</v>
      </c>
      <c r="C191" s="26" t="s">
        <v>1127</v>
      </c>
      <c r="D191" s="26">
        <v>60</v>
      </c>
    </row>
    <row r="192" spans="1:4" x14ac:dyDescent="0.25">
      <c r="A192" s="26" t="s">
        <v>672</v>
      </c>
      <c r="B192" s="26" t="s">
        <v>673</v>
      </c>
      <c r="C192" s="26" t="s">
        <v>1127</v>
      </c>
      <c r="D192" s="26">
        <v>30</v>
      </c>
    </row>
    <row r="193" spans="1:4" x14ac:dyDescent="0.25">
      <c r="A193" s="26" t="s">
        <v>674</v>
      </c>
      <c r="B193" s="26" t="s">
        <v>675</v>
      </c>
      <c r="C193" s="26" t="s">
        <v>1127</v>
      </c>
      <c r="D193" s="26">
        <v>60</v>
      </c>
    </row>
    <row r="194" spans="1:4" x14ac:dyDescent="0.25">
      <c r="A194" s="26" t="s">
        <v>676</v>
      </c>
      <c r="B194" s="26" t="s">
        <v>677</v>
      </c>
      <c r="C194" s="26" t="s">
        <v>1127</v>
      </c>
      <c r="D194" s="26">
        <v>60</v>
      </c>
    </row>
    <row r="195" spans="1:4" x14ac:dyDescent="0.25">
      <c r="A195" s="26" t="s">
        <v>678</v>
      </c>
      <c r="B195" s="26" t="s">
        <v>679</v>
      </c>
      <c r="C195" s="26" t="s">
        <v>1127</v>
      </c>
      <c r="D195" s="26">
        <v>60</v>
      </c>
    </row>
    <row r="196" spans="1:4" x14ac:dyDescent="0.25">
      <c r="A196" s="26" t="s">
        <v>680</v>
      </c>
      <c r="B196" s="26" t="s">
        <v>681</v>
      </c>
      <c r="C196" s="26" t="s">
        <v>1127</v>
      </c>
      <c r="D196" s="26">
        <v>60</v>
      </c>
    </row>
    <row r="197" spans="1:4" x14ac:dyDescent="0.25">
      <c r="A197" s="26" t="s">
        <v>682</v>
      </c>
      <c r="B197" s="26" t="s">
        <v>683</v>
      </c>
      <c r="C197" s="26" t="s">
        <v>1127</v>
      </c>
      <c r="D197" s="26">
        <v>60</v>
      </c>
    </row>
    <row r="198" spans="1:4" x14ac:dyDescent="0.25">
      <c r="A198" s="26" t="s">
        <v>684</v>
      </c>
      <c r="B198" s="26" t="s">
        <v>685</v>
      </c>
      <c r="C198" s="26" t="s">
        <v>1127</v>
      </c>
      <c r="D198" s="26">
        <v>60</v>
      </c>
    </row>
    <row r="199" spans="1:4" x14ac:dyDescent="0.25">
      <c r="A199" s="26" t="s">
        <v>686</v>
      </c>
      <c r="B199" s="26" t="s">
        <v>687</v>
      </c>
      <c r="C199" s="26" t="s">
        <v>1127</v>
      </c>
      <c r="D199" s="26">
        <v>60</v>
      </c>
    </row>
    <row r="200" spans="1:4" x14ac:dyDescent="0.25">
      <c r="A200" s="26" t="s">
        <v>688</v>
      </c>
      <c r="B200" s="26" t="s">
        <v>689</v>
      </c>
      <c r="C200" s="26" t="s">
        <v>1127</v>
      </c>
      <c r="D200" s="26">
        <v>60</v>
      </c>
    </row>
    <row r="201" spans="1:4" x14ac:dyDescent="0.25">
      <c r="A201" s="26" t="s">
        <v>690</v>
      </c>
      <c r="B201" s="26" t="s">
        <v>691</v>
      </c>
      <c r="C201" s="26" t="s">
        <v>1127</v>
      </c>
      <c r="D201" s="26">
        <v>60</v>
      </c>
    </row>
    <row r="202" spans="1:4" x14ac:dyDescent="0.25">
      <c r="A202" s="26" t="s">
        <v>692</v>
      </c>
      <c r="B202" s="26" t="s">
        <v>693</v>
      </c>
      <c r="C202" s="26" t="s">
        <v>1127</v>
      </c>
      <c r="D202" s="26">
        <v>60</v>
      </c>
    </row>
    <row r="203" spans="1:4" x14ac:dyDescent="0.25">
      <c r="A203" s="26" t="s">
        <v>694</v>
      </c>
      <c r="B203" s="26" t="s">
        <v>695</v>
      </c>
      <c r="C203" s="26" t="s">
        <v>1127</v>
      </c>
      <c r="D203" s="26">
        <v>60</v>
      </c>
    </row>
    <row r="204" spans="1:4" x14ac:dyDescent="0.25">
      <c r="A204" s="26" t="s">
        <v>696</v>
      </c>
      <c r="B204" s="26" t="s">
        <v>697</v>
      </c>
      <c r="C204" s="26" t="s">
        <v>1127</v>
      </c>
      <c r="D204" s="26">
        <v>30</v>
      </c>
    </row>
    <row r="205" spans="1:4" x14ac:dyDescent="0.25">
      <c r="A205" s="26" t="s">
        <v>698</v>
      </c>
      <c r="B205" s="26" t="s">
        <v>699</v>
      </c>
      <c r="C205" s="26" t="s">
        <v>1127</v>
      </c>
      <c r="D205" s="26">
        <v>60</v>
      </c>
    </row>
    <row r="206" spans="1:4" x14ac:dyDescent="0.25">
      <c r="A206" s="26" t="s">
        <v>700</v>
      </c>
      <c r="B206" s="26" t="s">
        <v>701</v>
      </c>
      <c r="C206" s="26" t="s">
        <v>1127</v>
      </c>
      <c r="D206" s="26">
        <v>60</v>
      </c>
    </row>
    <row r="207" spans="1:4" x14ac:dyDescent="0.25">
      <c r="A207" s="26" t="s">
        <v>702</v>
      </c>
      <c r="B207" s="26" t="s">
        <v>703</v>
      </c>
      <c r="C207" s="26" t="s">
        <v>1127</v>
      </c>
      <c r="D207" s="26">
        <v>60</v>
      </c>
    </row>
    <row r="208" spans="1:4" x14ac:dyDescent="0.25">
      <c r="A208" s="26" t="s">
        <v>704</v>
      </c>
      <c r="B208" s="26" t="s">
        <v>564</v>
      </c>
      <c r="C208" s="26" t="s">
        <v>1127</v>
      </c>
      <c r="D208" s="26">
        <v>60</v>
      </c>
    </row>
    <row r="209" spans="1:4" x14ac:dyDescent="0.25">
      <c r="A209" s="26" t="s">
        <v>705</v>
      </c>
      <c r="B209" s="26" t="s">
        <v>706</v>
      </c>
      <c r="C209" s="26" t="s">
        <v>1127</v>
      </c>
      <c r="D209" s="26">
        <v>60</v>
      </c>
    </row>
    <row r="210" spans="1:4" x14ac:dyDescent="0.25">
      <c r="A210" s="26" t="s">
        <v>707</v>
      </c>
      <c r="B210" s="26" t="s">
        <v>708</v>
      </c>
      <c r="C210" s="26" t="s">
        <v>1127</v>
      </c>
      <c r="D210" s="26">
        <v>60</v>
      </c>
    </row>
    <row r="211" spans="1:4" x14ac:dyDescent="0.25">
      <c r="A211" s="26" t="s">
        <v>709</v>
      </c>
      <c r="B211" s="26" t="s">
        <v>487</v>
      </c>
      <c r="C211" s="26" t="s">
        <v>1127</v>
      </c>
      <c r="D211" s="26">
        <v>60</v>
      </c>
    </row>
    <row r="212" spans="1:4" x14ac:dyDescent="0.25">
      <c r="A212" s="26" t="s">
        <v>710</v>
      </c>
      <c r="B212" s="26" t="s">
        <v>521</v>
      </c>
      <c r="C212" s="26" t="s">
        <v>1127</v>
      </c>
      <c r="D212" s="26">
        <v>60</v>
      </c>
    </row>
    <row r="213" spans="1:4" x14ac:dyDescent="0.25">
      <c r="A213" s="26" t="s">
        <v>711</v>
      </c>
      <c r="B213" s="26" t="s">
        <v>483</v>
      </c>
      <c r="C213" s="26" t="s">
        <v>1127</v>
      </c>
      <c r="D213" s="26">
        <v>60</v>
      </c>
    </row>
    <row r="214" spans="1:4" x14ac:dyDescent="0.25">
      <c r="A214" s="26" t="s">
        <v>712</v>
      </c>
      <c r="B214" s="26" t="s">
        <v>460</v>
      </c>
      <c r="C214" s="26" t="s">
        <v>1127</v>
      </c>
      <c r="D214" s="26">
        <v>60</v>
      </c>
    </row>
    <row r="215" spans="1:4" x14ac:dyDescent="0.25">
      <c r="A215" s="26" t="s">
        <v>713</v>
      </c>
      <c r="B215" s="26" t="s">
        <v>714</v>
      </c>
      <c r="C215" s="26" t="s">
        <v>1127</v>
      </c>
      <c r="D215" s="26">
        <v>60</v>
      </c>
    </row>
    <row r="216" spans="1:4" x14ac:dyDescent="0.25">
      <c r="A216" s="26" t="s">
        <v>715</v>
      </c>
      <c r="B216" s="26" t="s">
        <v>716</v>
      </c>
      <c r="C216" s="26" t="s">
        <v>1127</v>
      </c>
      <c r="D216" s="26">
        <v>60</v>
      </c>
    </row>
    <row r="217" spans="1:4" x14ac:dyDescent="0.25">
      <c r="A217" s="26" t="s">
        <v>717</v>
      </c>
      <c r="B217" s="26" t="s">
        <v>552</v>
      </c>
      <c r="C217" s="26" t="s">
        <v>1127</v>
      </c>
      <c r="D217" s="26">
        <v>60</v>
      </c>
    </row>
    <row r="218" spans="1:4" x14ac:dyDescent="0.25">
      <c r="A218" s="26" t="s">
        <v>718</v>
      </c>
      <c r="B218" s="26" t="s">
        <v>566</v>
      </c>
      <c r="C218" s="26" t="s">
        <v>1127</v>
      </c>
      <c r="D218" s="26">
        <v>30</v>
      </c>
    </row>
    <row r="219" spans="1:4" x14ac:dyDescent="0.25">
      <c r="A219" s="26" t="s">
        <v>719</v>
      </c>
      <c r="B219" s="26" t="s">
        <v>556</v>
      </c>
      <c r="C219" s="26" t="s">
        <v>1127</v>
      </c>
      <c r="D219" s="26">
        <v>60</v>
      </c>
    </row>
    <row r="220" spans="1:4" x14ac:dyDescent="0.25">
      <c r="A220" s="26" t="s">
        <v>720</v>
      </c>
      <c r="B220" s="26" t="s">
        <v>721</v>
      </c>
      <c r="C220" s="26" t="s">
        <v>1127</v>
      </c>
      <c r="D220" s="26">
        <v>60</v>
      </c>
    </row>
    <row r="221" spans="1:4" x14ac:dyDescent="0.25">
      <c r="A221" s="26" t="s">
        <v>722</v>
      </c>
      <c r="B221" s="26" t="s">
        <v>723</v>
      </c>
      <c r="C221" s="26" t="s">
        <v>1127</v>
      </c>
      <c r="D221" s="26">
        <v>60</v>
      </c>
    </row>
    <row r="222" spans="1:4" x14ac:dyDescent="0.25">
      <c r="A222" s="26" t="s">
        <v>724</v>
      </c>
      <c r="B222" s="26" t="s">
        <v>725</v>
      </c>
      <c r="C222" s="26" t="s">
        <v>1127</v>
      </c>
      <c r="D222" s="26">
        <v>60</v>
      </c>
    </row>
    <row r="223" spans="1:4" x14ac:dyDescent="0.25">
      <c r="A223" s="26" t="s">
        <v>726</v>
      </c>
      <c r="B223" s="26" t="s">
        <v>727</v>
      </c>
      <c r="C223" s="26" t="s">
        <v>1127</v>
      </c>
      <c r="D223" s="26">
        <v>60</v>
      </c>
    </row>
    <row r="224" spans="1:4" x14ac:dyDescent="0.25">
      <c r="A224" s="26" t="s">
        <v>728</v>
      </c>
      <c r="B224" s="26" t="s">
        <v>729</v>
      </c>
      <c r="C224" s="26" t="s">
        <v>1127</v>
      </c>
      <c r="D224" s="26">
        <v>60</v>
      </c>
    </row>
    <row r="225" spans="1:4" x14ac:dyDescent="0.25">
      <c r="A225" s="26" t="s">
        <v>730</v>
      </c>
      <c r="B225" s="26" t="s">
        <v>731</v>
      </c>
      <c r="C225" s="26" t="s">
        <v>1127</v>
      </c>
      <c r="D225" s="26">
        <v>60</v>
      </c>
    </row>
    <row r="226" spans="1:4" x14ac:dyDescent="0.25">
      <c r="A226" s="26" t="s">
        <v>732</v>
      </c>
      <c r="B226" s="26" t="s">
        <v>733</v>
      </c>
      <c r="C226" s="26" t="s">
        <v>1127</v>
      </c>
      <c r="D226" s="26">
        <v>60</v>
      </c>
    </row>
    <row r="227" spans="1:4" x14ac:dyDescent="0.25">
      <c r="A227" s="26" t="s">
        <v>734</v>
      </c>
      <c r="B227" s="26" t="s">
        <v>735</v>
      </c>
      <c r="C227" s="26" t="s">
        <v>1127</v>
      </c>
      <c r="D227" s="26">
        <v>60</v>
      </c>
    </row>
    <row r="228" spans="1:4" x14ac:dyDescent="0.25">
      <c r="A228" s="26" t="s">
        <v>736</v>
      </c>
      <c r="B228" s="26" t="s">
        <v>737</v>
      </c>
      <c r="C228" s="26" t="s">
        <v>1127</v>
      </c>
      <c r="D228" s="26">
        <v>60</v>
      </c>
    </row>
    <row r="229" spans="1:4" x14ac:dyDescent="0.25">
      <c r="A229" s="26" t="s">
        <v>738</v>
      </c>
      <c r="B229" s="26" t="s">
        <v>739</v>
      </c>
      <c r="C229" s="26" t="s">
        <v>1127</v>
      </c>
      <c r="D229" s="26">
        <v>60</v>
      </c>
    </row>
    <row r="230" spans="1:4" x14ac:dyDescent="0.25">
      <c r="A230" s="26" t="s">
        <v>740</v>
      </c>
      <c r="B230" s="26" t="s">
        <v>741</v>
      </c>
      <c r="C230" s="26" t="s">
        <v>1127</v>
      </c>
      <c r="D230" s="26">
        <v>60</v>
      </c>
    </row>
    <row r="231" spans="1:4" x14ac:dyDescent="0.25">
      <c r="A231" s="26" t="s">
        <v>742</v>
      </c>
      <c r="B231" s="26" t="s">
        <v>743</v>
      </c>
      <c r="C231" s="26" t="s">
        <v>1127</v>
      </c>
      <c r="D231" s="26">
        <v>60</v>
      </c>
    </row>
    <row r="232" spans="1:4" x14ac:dyDescent="0.25">
      <c r="A232" s="26" t="s">
        <v>744</v>
      </c>
      <c r="B232" s="26" t="s">
        <v>745</v>
      </c>
      <c r="C232" s="26" t="s">
        <v>1127</v>
      </c>
      <c r="D232" s="26">
        <v>60</v>
      </c>
    </row>
    <row r="233" spans="1:4" x14ac:dyDescent="0.25">
      <c r="A233" s="26" t="s">
        <v>746</v>
      </c>
      <c r="B233" s="26" t="s">
        <v>747</v>
      </c>
      <c r="C233" s="26" t="s">
        <v>1127</v>
      </c>
      <c r="D233" s="26">
        <v>60</v>
      </c>
    </row>
    <row r="234" spans="1:4" x14ac:dyDescent="0.25">
      <c r="A234" s="26" t="s">
        <v>748</v>
      </c>
      <c r="B234" s="26" t="s">
        <v>749</v>
      </c>
      <c r="C234" s="26" t="s">
        <v>1127</v>
      </c>
      <c r="D234" s="26">
        <v>60</v>
      </c>
    </row>
    <row r="235" spans="1:4" x14ac:dyDescent="0.25">
      <c r="A235" s="26" t="s">
        <v>750</v>
      </c>
      <c r="B235" s="26" t="s">
        <v>751</v>
      </c>
      <c r="C235" s="26" t="s">
        <v>1127</v>
      </c>
      <c r="D235" s="26">
        <v>60</v>
      </c>
    </row>
    <row r="236" spans="1:4" x14ac:dyDescent="0.25">
      <c r="A236" s="26" t="s">
        <v>752</v>
      </c>
      <c r="B236" s="26" t="s">
        <v>538</v>
      </c>
      <c r="C236" s="26" t="s">
        <v>1127</v>
      </c>
      <c r="D236" s="26">
        <v>60</v>
      </c>
    </row>
    <row r="237" spans="1:4" x14ac:dyDescent="0.25">
      <c r="A237" s="26" t="s">
        <v>753</v>
      </c>
      <c r="B237" s="26" t="s">
        <v>754</v>
      </c>
      <c r="C237" s="26" t="s">
        <v>1127</v>
      </c>
      <c r="D237" s="26">
        <v>60</v>
      </c>
    </row>
    <row r="238" spans="1:4" x14ac:dyDescent="0.25">
      <c r="A238" s="26" t="s">
        <v>755</v>
      </c>
      <c r="B238" s="26" t="s">
        <v>756</v>
      </c>
      <c r="C238" s="26" t="s">
        <v>1127</v>
      </c>
      <c r="D238" s="26">
        <v>60</v>
      </c>
    </row>
    <row r="239" spans="1:4" x14ac:dyDescent="0.25">
      <c r="A239" s="26" t="s">
        <v>757</v>
      </c>
      <c r="B239" s="26" t="s">
        <v>758</v>
      </c>
      <c r="C239" s="26" t="s">
        <v>1127</v>
      </c>
      <c r="D239" s="26">
        <v>60</v>
      </c>
    </row>
    <row r="240" spans="1:4" x14ac:dyDescent="0.25">
      <c r="A240" s="26" t="s">
        <v>759</v>
      </c>
      <c r="B240" s="26" t="s">
        <v>760</v>
      </c>
      <c r="C240" s="26" t="s">
        <v>1127</v>
      </c>
      <c r="D240" s="26">
        <v>60</v>
      </c>
    </row>
    <row r="241" spans="1:4" x14ac:dyDescent="0.25">
      <c r="A241" s="26" t="s">
        <v>761</v>
      </c>
      <c r="B241" s="26" t="s">
        <v>762</v>
      </c>
      <c r="C241" s="26" t="s">
        <v>1127</v>
      </c>
      <c r="D241" s="26">
        <v>60</v>
      </c>
    </row>
    <row r="242" spans="1:4" x14ac:dyDescent="0.25">
      <c r="A242" s="26" t="s">
        <v>763</v>
      </c>
      <c r="B242" s="26" t="s">
        <v>764</v>
      </c>
      <c r="C242" s="26" t="s">
        <v>1127</v>
      </c>
      <c r="D242" s="26">
        <v>60</v>
      </c>
    </row>
    <row r="243" spans="1:4" x14ac:dyDescent="0.25">
      <c r="A243" s="26" t="s">
        <v>765</v>
      </c>
      <c r="B243" s="26" t="s">
        <v>766</v>
      </c>
      <c r="C243" s="26" t="s">
        <v>1127</v>
      </c>
      <c r="D243" s="26">
        <v>60</v>
      </c>
    </row>
    <row r="244" spans="1:4" x14ac:dyDescent="0.25">
      <c r="A244" s="26" t="s">
        <v>767</v>
      </c>
      <c r="B244" s="26" t="s">
        <v>768</v>
      </c>
      <c r="C244" s="26" t="s">
        <v>1127</v>
      </c>
      <c r="D244" s="26">
        <v>60</v>
      </c>
    </row>
    <row r="245" spans="1:4" x14ac:dyDescent="0.25">
      <c r="A245" s="26" t="s">
        <v>769</v>
      </c>
      <c r="B245" s="26" t="s">
        <v>770</v>
      </c>
      <c r="C245" s="26" t="s">
        <v>1127</v>
      </c>
      <c r="D245" s="26">
        <v>60</v>
      </c>
    </row>
    <row r="246" spans="1:4" x14ac:dyDescent="0.25">
      <c r="A246" s="26" t="s">
        <v>771</v>
      </c>
      <c r="B246" s="26" t="s">
        <v>772</v>
      </c>
      <c r="C246" s="26" t="s">
        <v>1127</v>
      </c>
      <c r="D246" s="26">
        <v>60</v>
      </c>
    </row>
    <row r="247" spans="1:4" x14ac:dyDescent="0.25">
      <c r="A247" s="26" t="s">
        <v>773</v>
      </c>
      <c r="B247" s="26" t="s">
        <v>774</v>
      </c>
      <c r="C247" s="26" t="s">
        <v>1127</v>
      </c>
      <c r="D247" s="26">
        <v>60</v>
      </c>
    </row>
    <row r="248" spans="1:4" x14ac:dyDescent="0.25">
      <c r="A248" s="26" t="s">
        <v>775</v>
      </c>
      <c r="B248" s="26" t="s">
        <v>776</v>
      </c>
      <c r="C248" s="26" t="s">
        <v>1127</v>
      </c>
      <c r="D248" s="26">
        <v>60</v>
      </c>
    </row>
    <row r="249" spans="1:4" x14ac:dyDescent="0.25">
      <c r="A249" s="26" t="s">
        <v>777</v>
      </c>
      <c r="B249" s="26" t="s">
        <v>778</v>
      </c>
      <c r="C249" s="26" t="s">
        <v>1127</v>
      </c>
      <c r="D249" s="26">
        <v>60</v>
      </c>
    </row>
    <row r="250" spans="1:4" x14ac:dyDescent="0.25">
      <c r="A250" s="26" t="s">
        <v>784</v>
      </c>
      <c r="B250" s="26" t="s">
        <v>785</v>
      </c>
      <c r="C250" s="26" t="s">
        <v>1127</v>
      </c>
      <c r="D250" s="26">
        <v>60</v>
      </c>
    </row>
    <row r="251" spans="1:4" x14ac:dyDescent="0.25">
      <c r="A251" s="26" t="s">
        <v>788</v>
      </c>
      <c r="B251" s="26" t="s">
        <v>241</v>
      </c>
      <c r="C251" s="26" t="s">
        <v>1127</v>
      </c>
      <c r="D251" s="26">
        <v>60</v>
      </c>
    </row>
    <row r="252" spans="1:4" x14ac:dyDescent="0.25">
      <c r="A252" s="26" t="s">
        <v>789</v>
      </c>
      <c r="B252" s="26" t="s">
        <v>790</v>
      </c>
      <c r="C252" s="26" t="s">
        <v>1127</v>
      </c>
      <c r="D252" s="26">
        <v>30</v>
      </c>
    </row>
    <row r="253" spans="1:4" x14ac:dyDescent="0.25">
      <c r="A253" s="26" t="s">
        <v>791</v>
      </c>
      <c r="B253" s="26" t="s">
        <v>792</v>
      </c>
      <c r="C253" s="26" t="s">
        <v>1127</v>
      </c>
      <c r="D253" s="26">
        <v>60</v>
      </c>
    </row>
    <row r="254" spans="1:4" x14ac:dyDescent="0.25">
      <c r="A254" s="26" t="s">
        <v>793</v>
      </c>
      <c r="B254" s="26" t="s">
        <v>794</v>
      </c>
      <c r="C254" s="26" t="s">
        <v>1127</v>
      </c>
      <c r="D254" s="26">
        <v>90</v>
      </c>
    </row>
    <row r="255" spans="1:4" x14ac:dyDescent="0.25">
      <c r="A255" s="26" t="s">
        <v>795</v>
      </c>
      <c r="B255" s="26" t="s">
        <v>796</v>
      </c>
      <c r="C255" s="26" t="s">
        <v>1127</v>
      </c>
      <c r="D255" s="26">
        <v>30</v>
      </c>
    </row>
    <row r="256" spans="1:4" x14ac:dyDescent="0.25">
      <c r="A256" s="26" t="s">
        <v>797</v>
      </c>
      <c r="B256" s="26" t="s">
        <v>798</v>
      </c>
      <c r="C256" s="26" t="s">
        <v>1127</v>
      </c>
      <c r="D256" s="26">
        <v>30</v>
      </c>
    </row>
    <row r="257" spans="1:4" x14ac:dyDescent="0.25">
      <c r="A257" s="26" t="s">
        <v>801</v>
      </c>
      <c r="B257" s="26" t="s">
        <v>802</v>
      </c>
      <c r="C257" s="26" t="s">
        <v>1127</v>
      </c>
      <c r="D257" s="26">
        <v>60</v>
      </c>
    </row>
    <row r="258" spans="1:4" x14ac:dyDescent="0.25">
      <c r="A258" s="26" t="s">
        <v>803</v>
      </c>
      <c r="B258" s="26" t="s">
        <v>804</v>
      </c>
      <c r="C258" s="26" t="s">
        <v>1127</v>
      </c>
      <c r="D258" s="26">
        <v>30</v>
      </c>
    </row>
    <row r="259" spans="1:4" x14ac:dyDescent="0.25">
      <c r="A259" s="26" t="s">
        <v>805</v>
      </c>
      <c r="B259" s="26" t="s">
        <v>806</v>
      </c>
      <c r="C259" s="26" t="s">
        <v>1127</v>
      </c>
      <c r="D259" s="26">
        <v>30</v>
      </c>
    </row>
    <row r="260" spans="1:4" x14ac:dyDescent="0.25">
      <c r="A260" s="26" t="s">
        <v>807</v>
      </c>
      <c r="B260" s="26" t="s">
        <v>808</v>
      </c>
      <c r="C260" s="26" t="s">
        <v>1127</v>
      </c>
      <c r="D260" s="26">
        <v>60</v>
      </c>
    </row>
    <row r="261" spans="1:4" x14ac:dyDescent="0.25">
      <c r="A261" s="26" t="s">
        <v>813</v>
      </c>
      <c r="B261" s="26" t="s">
        <v>814</v>
      </c>
      <c r="C261" s="26" t="s">
        <v>1127</v>
      </c>
      <c r="D261" s="26">
        <v>30</v>
      </c>
    </row>
    <row r="262" spans="1:4" x14ac:dyDescent="0.25">
      <c r="A262" s="26" t="s">
        <v>815</v>
      </c>
      <c r="B262" s="26" t="s">
        <v>816</v>
      </c>
      <c r="C262" s="26" t="s">
        <v>1127</v>
      </c>
      <c r="D262" s="26">
        <v>30</v>
      </c>
    </row>
    <row r="263" spans="1:4" x14ac:dyDescent="0.25">
      <c r="A263" s="26" t="s">
        <v>817</v>
      </c>
      <c r="B263" s="26" t="s">
        <v>376</v>
      </c>
      <c r="C263" s="26" t="s">
        <v>1127</v>
      </c>
      <c r="D263" s="26">
        <v>60</v>
      </c>
    </row>
    <row r="264" spans="1:4" x14ac:dyDescent="0.25">
      <c r="A264" s="26" t="s">
        <v>820</v>
      </c>
      <c r="B264" s="26" t="s">
        <v>821</v>
      </c>
      <c r="C264" s="26" t="s">
        <v>1127</v>
      </c>
      <c r="D264" s="26">
        <v>60</v>
      </c>
    </row>
    <row r="265" spans="1:4" x14ac:dyDescent="0.25">
      <c r="A265" s="26" t="s">
        <v>822</v>
      </c>
      <c r="B265" s="26" t="s">
        <v>823</v>
      </c>
      <c r="C265" s="26" t="s">
        <v>1127</v>
      </c>
      <c r="D265" s="26">
        <v>30</v>
      </c>
    </row>
    <row r="266" spans="1:4" x14ac:dyDescent="0.25">
      <c r="A266" s="26" t="s">
        <v>824</v>
      </c>
      <c r="B266" s="26" t="s">
        <v>825</v>
      </c>
      <c r="C266" s="26" t="s">
        <v>1127</v>
      </c>
      <c r="D266" s="26">
        <v>30</v>
      </c>
    </row>
    <row r="267" spans="1:4" x14ac:dyDescent="0.25">
      <c r="A267" s="26" t="s">
        <v>826</v>
      </c>
      <c r="B267" s="26" t="s">
        <v>827</v>
      </c>
      <c r="C267" s="26" t="s">
        <v>1127</v>
      </c>
      <c r="D267" s="26">
        <v>60</v>
      </c>
    </row>
    <row r="268" spans="1:4" x14ac:dyDescent="0.25">
      <c r="A268" s="26" t="s">
        <v>828</v>
      </c>
      <c r="B268" s="26" t="s">
        <v>829</v>
      </c>
      <c r="C268" s="26" t="s">
        <v>1127</v>
      </c>
      <c r="D268" s="26">
        <v>30</v>
      </c>
    </row>
    <row r="269" spans="1:4" x14ac:dyDescent="0.25">
      <c r="A269" s="26" t="s">
        <v>830</v>
      </c>
      <c r="B269" s="26" t="s">
        <v>831</v>
      </c>
      <c r="C269" s="26" t="s">
        <v>1127</v>
      </c>
      <c r="D269" s="26">
        <v>60</v>
      </c>
    </row>
    <row r="270" spans="1:4" x14ac:dyDescent="0.25">
      <c r="A270" s="26" t="s">
        <v>832</v>
      </c>
      <c r="B270" s="26" t="s">
        <v>833</v>
      </c>
      <c r="C270" s="26" t="s">
        <v>1127</v>
      </c>
      <c r="D270" s="26">
        <v>60</v>
      </c>
    </row>
    <row r="271" spans="1:4" x14ac:dyDescent="0.25">
      <c r="A271" s="26" t="s">
        <v>834</v>
      </c>
      <c r="B271" s="26" t="s">
        <v>835</v>
      </c>
      <c r="C271" s="26" t="s">
        <v>1127</v>
      </c>
      <c r="D271" s="26">
        <v>60</v>
      </c>
    </row>
    <row r="272" spans="1:4" x14ac:dyDescent="0.25">
      <c r="A272" s="26" t="s">
        <v>842</v>
      </c>
      <c r="B272" s="26" t="s">
        <v>843</v>
      </c>
      <c r="C272" s="26" t="s">
        <v>1127</v>
      </c>
      <c r="D272" s="26">
        <v>60</v>
      </c>
    </row>
    <row r="273" spans="1:4" x14ac:dyDescent="0.25">
      <c r="A273" s="26" t="s">
        <v>844</v>
      </c>
      <c r="B273" s="26" t="s">
        <v>845</v>
      </c>
      <c r="C273" s="26" t="s">
        <v>1127</v>
      </c>
      <c r="D273" s="26">
        <v>30</v>
      </c>
    </row>
    <row r="274" spans="1:4" x14ac:dyDescent="0.25">
      <c r="A274" s="26" t="s">
        <v>846</v>
      </c>
      <c r="B274" s="26" t="s">
        <v>847</v>
      </c>
      <c r="C274" s="26" t="s">
        <v>1127</v>
      </c>
      <c r="D274" s="26">
        <v>60</v>
      </c>
    </row>
    <row r="275" spans="1:4" x14ac:dyDescent="0.25">
      <c r="A275" s="26" t="s">
        <v>848</v>
      </c>
      <c r="B275" s="26" t="s">
        <v>849</v>
      </c>
      <c r="C275" s="26" t="s">
        <v>1127</v>
      </c>
      <c r="D275" s="26">
        <v>30</v>
      </c>
    </row>
    <row r="276" spans="1:4" x14ac:dyDescent="0.25">
      <c r="A276" s="26" t="s">
        <v>850</v>
      </c>
      <c r="B276" s="26" t="s">
        <v>851</v>
      </c>
      <c r="C276" s="26" t="s">
        <v>1127</v>
      </c>
      <c r="D276" s="26">
        <v>60</v>
      </c>
    </row>
    <row r="277" spans="1:4" x14ac:dyDescent="0.25">
      <c r="A277" s="26" t="s">
        <v>852</v>
      </c>
      <c r="B277" s="26" t="s">
        <v>853</v>
      </c>
      <c r="C277" s="26" t="s">
        <v>1127</v>
      </c>
      <c r="D277" s="26">
        <v>30</v>
      </c>
    </row>
    <row r="278" spans="1:4" x14ac:dyDescent="0.25">
      <c r="A278" s="26" t="s">
        <v>854</v>
      </c>
      <c r="B278" s="26" t="s">
        <v>855</v>
      </c>
      <c r="C278" s="26" t="s">
        <v>1127</v>
      </c>
      <c r="D278" s="26">
        <v>30</v>
      </c>
    </row>
    <row r="279" spans="1:4" x14ac:dyDescent="0.25">
      <c r="A279" s="26" t="s">
        <v>856</v>
      </c>
      <c r="B279" s="26" t="s">
        <v>857</v>
      </c>
      <c r="C279" s="26" t="s">
        <v>1127</v>
      </c>
      <c r="D279" s="26">
        <v>60</v>
      </c>
    </row>
    <row r="280" spans="1:4" x14ac:dyDescent="0.25">
      <c r="A280" s="26" t="s">
        <v>858</v>
      </c>
      <c r="B280" s="26" t="s">
        <v>859</v>
      </c>
      <c r="C280" s="26" t="s">
        <v>1127</v>
      </c>
      <c r="D280" s="26">
        <v>30</v>
      </c>
    </row>
    <row r="281" spans="1:4" x14ac:dyDescent="0.25">
      <c r="A281" s="26" t="s">
        <v>860</v>
      </c>
      <c r="B281" s="26" t="s">
        <v>861</v>
      </c>
      <c r="C281" s="26" t="s">
        <v>1127</v>
      </c>
      <c r="D281" s="26">
        <v>60</v>
      </c>
    </row>
    <row r="282" spans="1:4" x14ac:dyDescent="0.25">
      <c r="A282" s="26" t="s">
        <v>862</v>
      </c>
      <c r="B282" s="26" t="s">
        <v>863</v>
      </c>
      <c r="C282" s="26" t="s">
        <v>1127</v>
      </c>
      <c r="D282" s="26">
        <v>30</v>
      </c>
    </row>
    <row r="283" spans="1:4" x14ac:dyDescent="0.25">
      <c r="A283" s="26" t="s">
        <v>866</v>
      </c>
      <c r="B283" s="26" t="s">
        <v>867</v>
      </c>
      <c r="C283" s="26" t="s">
        <v>1127</v>
      </c>
      <c r="D283" s="26">
        <v>30</v>
      </c>
    </row>
    <row r="284" spans="1:4" x14ac:dyDescent="0.25">
      <c r="A284" s="26" t="s">
        <v>868</v>
      </c>
      <c r="B284" s="26" t="s">
        <v>869</v>
      </c>
      <c r="C284" s="26" t="s">
        <v>1127</v>
      </c>
      <c r="D284" s="26">
        <v>60</v>
      </c>
    </row>
    <row r="285" spans="1:4" x14ac:dyDescent="0.25">
      <c r="A285" s="26" t="s">
        <v>870</v>
      </c>
      <c r="B285" s="26" t="s">
        <v>871</v>
      </c>
      <c r="C285" s="26" t="s">
        <v>1127</v>
      </c>
      <c r="D285" s="26">
        <v>60</v>
      </c>
    </row>
    <row r="286" spans="1:4" x14ac:dyDescent="0.25">
      <c r="A286" s="26" t="s">
        <v>872</v>
      </c>
      <c r="B286" s="26" t="s">
        <v>873</v>
      </c>
      <c r="C286" s="26" t="s">
        <v>1127</v>
      </c>
      <c r="D286" s="26">
        <v>60</v>
      </c>
    </row>
    <row r="287" spans="1:4" x14ac:dyDescent="0.25">
      <c r="A287" s="26" t="s">
        <v>874</v>
      </c>
      <c r="B287" s="26" t="s">
        <v>875</v>
      </c>
      <c r="C287" s="26" t="s">
        <v>1127</v>
      </c>
      <c r="D287" s="26">
        <v>60</v>
      </c>
    </row>
    <row r="288" spans="1:4" x14ac:dyDescent="0.25">
      <c r="A288" s="26" t="s">
        <v>876</v>
      </c>
      <c r="B288" s="26" t="s">
        <v>877</v>
      </c>
      <c r="C288" s="26" t="s">
        <v>1127</v>
      </c>
      <c r="D288" s="26">
        <v>60</v>
      </c>
    </row>
    <row r="289" spans="1:4" x14ac:dyDescent="0.25">
      <c r="A289" s="26" t="s">
        <v>878</v>
      </c>
      <c r="B289" s="26" t="s">
        <v>879</v>
      </c>
      <c r="C289" s="26" t="s">
        <v>1127</v>
      </c>
      <c r="D289" s="26">
        <v>30</v>
      </c>
    </row>
    <row r="290" spans="1:4" x14ac:dyDescent="0.25">
      <c r="A290" s="26" t="s">
        <v>880</v>
      </c>
      <c r="B290" s="26" t="s">
        <v>810</v>
      </c>
      <c r="C290" s="26" t="s">
        <v>1127</v>
      </c>
      <c r="D290" s="26">
        <v>30</v>
      </c>
    </row>
    <row r="291" spans="1:4" x14ac:dyDescent="0.25">
      <c r="A291" s="26" t="s">
        <v>881</v>
      </c>
      <c r="B291" s="26" t="s">
        <v>812</v>
      </c>
      <c r="C291" s="26" t="s">
        <v>1127</v>
      </c>
      <c r="D291" s="26">
        <v>30</v>
      </c>
    </row>
    <row r="292" spans="1:4" x14ac:dyDescent="0.25">
      <c r="A292" s="26" t="s">
        <v>882</v>
      </c>
      <c r="B292" s="26" t="s">
        <v>883</v>
      </c>
      <c r="C292" s="26" t="s">
        <v>1127</v>
      </c>
      <c r="D292" s="26">
        <v>30</v>
      </c>
    </row>
    <row r="293" spans="1:4" x14ac:dyDescent="0.25">
      <c r="A293" s="26" t="s">
        <v>884</v>
      </c>
      <c r="B293" s="26" t="s">
        <v>885</v>
      </c>
      <c r="C293" s="26" t="s">
        <v>1127</v>
      </c>
      <c r="D293" s="26">
        <v>30</v>
      </c>
    </row>
    <row r="294" spans="1:4" x14ac:dyDescent="0.25">
      <c r="A294" s="26" t="s">
        <v>886</v>
      </c>
      <c r="B294" s="26" t="s">
        <v>819</v>
      </c>
      <c r="C294" s="26" t="s">
        <v>1127</v>
      </c>
      <c r="D294" s="26">
        <v>30</v>
      </c>
    </row>
    <row r="295" spans="1:4" x14ac:dyDescent="0.25">
      <c r="A295" s="26" t="s">
        <v>887</v>
      </c>
      <c r="B295" s="26" t="s">
        <v>888</v>
      </c>
      <c r="C295" s="26" t="s">
        <v>1127</v>
      </c>
      <c r="D295" s="26">
        <v>60</v>
      </c>
    </row>
    <row r="296" spans="1:4" x14ac:dyDescent="0.25">
      <c r="A296" s="26" t="s">
        <v>889</v>
      </c>
      <c r="B296" s="26" t="s">
        <v>890</v>
      </c>
      <c r="C296" s="26" t="s">
        <v>1127</v>
      </c>
      <c r="D296" s="26">
        <v>90</v>
      </c>
    </row>
    <row r="297" spans="1:4" x14ac:dyDescent="0.25">
      <c r="A297" s="26" t="s">
        <v>901</v>
      </c>
      <c r="B297" s="26" t="s">
        <v>902</v>
      </c>
      <c r="C297" s="26" t="s">
        <v>1127</v>
      </c>
      <c r="D297" s="26">
        <v>60</v>
      </c>
    </row>
    <row r="298" spans="1:4" x14ac:dyDescent="0.25">
      <c r="A298" s="26" t="s">
        <v>903</v>
      </c>
      <c r="B298" s="26" t="s">
        <v>904</v>
      </c>
      <c r="C298" s="26" t="s">
        <v>1127</v>
      </c>
      <c r="D298" s="26">
        <v>60</v>
      </c>
    </row>
    <row r="299" spans="1:4" x14ac:dyDescent="0.25">
      <c r="A299" s="26" t="s">
        <v>905</v>
      </c>
      <c r="B299" s="26" t="s">
        <v>906</v>
      </c>
      <c r="C299" s="26" t="s">
        <v>1127</v>
      </c>
      <c r="D299" s="26">
        <v>60</v>
      </c>
    </row>
    <row r="300" spans="1:4" x14ac:dyDescent="0.25">
      <c r="A300" s="26" t="s">
        <v>907</v>
      </c>
      <c r="B300" s="26" t="s">
        <v>908</v>
      </c>
      <c r="C300" s="26" t="s">
        <v>1127</v>
      </c>
      <c r="D300" s="26">
        <v>60</v>
      </c>
    </row>
    <row r="301" spans="1:4" x14ac:dyDescent="0.25">
      <c r="A301" s="26" t="s">
        <v>909</v>
      </c>
      <c r="B301" s="26" t="s">
        <v>896</v>
      </c>
      <c r="C301" s="26" t="s">
        <v>1127</v>
      </c>
      <c r="D301" s="26">
        <v>60</v>
      </c>
    </row>
    <row r="302" spans="1:4" x14ac:dyDescent="0.25">
      <c r="A302" s="26" t="s">
        <v>910</v>
      </c>
      <c r="B302" s="26" t="s">
        <v>892</v>
      </c>
      <c r="C302" s="26" t="s">
        <v>1127</v>
      </c>
      <c r="D302" s="26">
        <v>60</v>
      </c>
    </row>
    <row r="303" spans="1:4" x14ac:dyDescent="0.25">
      <c r="A303" s="26" t="s">
        <v>911</v>
      </c>
      <c r="B303" s="26" t="s">
        <v>912</v>
      </c>
      <c r="C303" s="26" t="s">
        <v>1127</v>
      </c>
      <c r="D303" s="26">
        <v>90</v>
      </c>
    </row>
    <row r="304" spans="1:4" x14ac:dyDescent="0.25">
      <c r="A304" s="26" t="s">
        <v>913</v>
      </c>
      <c r="B304" s="26" t="s">
        <v>914</v>
      </c>
      <c r="C304" s="26" t="s">
        <v>1127</v>
      </c>
      <c r="D304" s="26">
        <v>30</v>
      </c>
    </row>
    <row r="305" spans="1:4" x14ac:dyDescent="0.25">
      <c r="A305" s="26" t="s">
        <v>915</v>
      </c>
      <c r="B305" s="26" t="s">
        <v>916</v>
      </c>
      <c r="C305" s="26" t="s">
        <v>1127</v>
      </c>
      <c r="D305" s="26">
        <v>60</v>
      </c>
    </row>
    <row r="306" spans="1:4" x14ac:dyDescent="0.25">
      <c r="A306" s="26" t="s">
        <v>917</v>
      </c>
      <c r="B306" s="26" t="s">
        <v>918</v>
      </c>
      <c r="C306" s="26" t="s">
        <v>1127</v>
      </c>
      <c r="D306" s="26">
        <v>60</v>
      </c>
    </row>
    <row r="307" spans="1:4" x14ac:dyDescent="0.25">
      <c r="A307" s="26" t="s">
        <v>919</v>
      </c>
      <c r="B307" s="26" t="s">
        <v>505</v>
      </c>
      <c r="C307" s="26" t="s">
        <v>1127</v>
      </c>
      <c r="D307" s="26">
        <v>60</v>
      </c>
    </row>
    <row r="308" spans="1:4" x14ac:dyDescent="0.25">
      <c r="A308" s="26" t="s">
        <v>920</v>
      </c>
      <c r="B308" s="26" t="s">
        <v>921</v>
      </c>
      <c r="C308" s="26" t="s">
        <v>1127</v>
      </c>
      <c r="D308" s="26">
        <v>30</v>
      </c>
    </row>
    <row r="309" spans="1:4" x14ac:dyDescent="0.25">
      <c r="A309" s="26" t="s">
        <v>924</v>
      </c>
      <c r="B309" s="26" t="s">
        <v>925</v>
      </c>
      <c r="C309" s="26" t="s">
        <v>1127</v>
      </c>
      <c r="D309" s="26">
        <v>60</v>
      </c>
    </row>
    <row r="310" spans="1:4" x14ac:dyDescent="0.25">
      <c r="A310" s="26" t="s">
        <v>926</v>
      </c>
      <c r="B310" s="26" t="s">
        <v>927</v>
      </c>
      <c r="C310" s="26" t="s">
        <v>1127</v>
      </c>
      <c r="D310" s="26">
        <v>60</v>
      </c>
    </row>
    <row r="311" spans="1:4" x14ac:dyDescent="0.25">
      <c r="A311" s="26" t="s">
        <v>964</v>
      </c>
      <c r="B311" s="26" t="s">
        <v>965</v>
      </c>
      <c r="C311" s="26" t="s">
        <v>1127</v>
      </c>
      <c r="D311" s="26">
        <v>60</v>
      </c>
    </row>
    <row r="312" spans="1:4" x14ac:dyDescent="0.25">
      <c r="A312" s="26" t="s">
        <v>966</v>
      </c>
      <c r="B312" s="26" t="s">
        <v>967</v>
      </c>
      <c r="C312" s="26" t="s">
        <v>1127</v>
      </c>
      <c r="D312" s="26">
        <v>60</v>
      </c>
    </row>
    <row r="313" spans="1:4" x14ac:dyDescent="0.25">
      <c r="A313" s="26" t="s">
        <v>968</v>
      </c>
      <c r="B313" s="26" t="s">
        <v>969</v>
      </c>
      <c r="C313" s="26" t="s">
        <v>1127</v>
      </c>
      <c r="D313" s="26">
        <v>60</v>
      </c>
    </row>
    <row r="314" spans="1:4" x14ac:dyDescent="0.25">
      <c r="A314" s="26" t="s">
        <v>970</v>
      </c>
      <c r="B314" s="26" t="s">
        <v>971</v>
      </c>
      <c r="C314" s="26" t="s">
        <v>1127</v>
      </c>
      <c r="D314" s="26">
        <v>60</v>
      </c>
    </row>
    <row r="315" spans="1:4" x14ac:dyDescent="0.25">
      <c r="A315" s="26" t="s">
        <v>972</v>
      </c>
      <c r="B315" s="26" t="s">
        <v>973</v>
      </c>
      <c r="C315" s="26" t="s">
        <v>1127</v>
      </c>
      <c r="D315" s="26">
        <v>60</v>
      </c>
    </row>
    <row r="316" spans="1:4" x14ac:dyDescent="0.25">
      <c r="A316" s="26" t="s">
        <v>974</v>
      </c>
      <c r="B316" s="26" t="s">
        <v>975</v>
      </c>
      <c r="C316" s="26" t="s">
        <v>1127</v>
      </c>
      <c r="D316" s="26">
        <v>60</v>
      </c>
    </row>
    <row r="317" spans="1:4" x14ac:dyDescent="0.25">
      <c r="A317" s="26" t="s">
        <v>976</v>
      </c>
      <c r="B317" s="26" t="s">
        <v>977</v>
      </c>
      <c r="C317" s="26" t="s">
        <v>1127</v>
      </c>
      <c r="D317" s="26">
        <v>60</v>
      </c>
    </row>
    <row r="318" spans="1:4" x14ac:dyDescent="0.25">
      <c r="A318" s="26" t="s">
        <v>978</v>
      </c>
      <c r="B318" s="26" t="s">
        <v>979</v>
      </c>
      <c r="C318" s="26" t="s">
        <v>1127</v>
      </c>
      <c r="D318" s="26">
        <v>60</v>
      </c>
    </row>
    <row r="319" spans="1:4" x14ac:dyDescent="0.25">
      <c r="A319" s="26" t="s">
        <v>980</v>
      </c>
      <c r="B319" s="26" t="s">
        <v>981</v>
      </c>
      <c r="C319" s="26" t="s">
        <v>1127</v>
      </c>
      <c r="D319" s="26">
        <v>60</v>
      </c>
    </row>
    <row r="320" spans="1:4" x14ac:dyDescent="0.25">
      <c r="A320" s="26" t="s">
        <v>982</v>
      </c>
      <c r="B320" s="26" t="s">
        <v>983</v>
      </c>
      <c r="C320" s="26" t="s">
        <v>1127</v>
      </c>
      <c r="D320" s="26">
        <v>60</v>
      </c>
    </row>
    <row r="321" spans="1:4" x14ac:dyDescent="0.25">
      <c r="A321" s="26" t="s">
        <v>984</v>
      </c>
      <c r="B321" s="26" t="s">
        <v>985</v>
      </c>
      <c r="C321" s="26" t="s">
        <v>1127</v>
      </c>
      <c r="D321" s="26">
        <v>60</v>
      </c>
    </row>
    <row r="322" spans="1:4" x14ac:dyDescent="0.25">
      <c r="A322" s="26" t="s">
        <v>986</v>
      </c>
      <c r="B322" s="26" t="s">
        <v>987</v>
      </c>
      <c r="C322" s="26" t="s">
        <v>1127</v>
      </c>
      <c r="D322" s="26">
        <v>60</v>
      </c>
    </row>
    <row r="323" spans="1:4" x14ac:dyDescent="0.25">
      <c r="A323" s="26" t="s">
        <v>988</v>
      </c>
      <c r="B323" s="26" t="s">
        <v>989</v>
      </c>
      <c r="C323" s="26" t="s">
        <v>1127</v>
      </c>
      <c r="D323" s="26">
        <v>60</v>
      </c>
    </row>
    <row r="324" spans="1:4" x14ac:dyDescent="0.25">
      <c r="A324" s="26" t="s">
        <v>990</v>
      </c>
      <c r="B324" s="26" t="s">
        <v>991</v>
      </c>
      <c r="C324" s="26" t="s">
        <v>1127</v>
      </c>
      <c r="D324" s="26">
        <v>60</v>
      </c>
    </row>
    <row r="325" spans="1:4" x14ac:dyDescent="0.25">
      <c r="A325" s="26" t="s">
        <v>992</v>
      </c>
      <c r="B325" s="26" t="s">
        <v>993</v>
      </c>
      <c r="C325" s="26" t="s">
        <v>1127</v>
      </c>
      <c r="D325" s="26">
        <v>60</v>
      </c>
    </row>
    <row r="326" spans="1:4" x14ac:dyDescent="0.25">
      <c r="A326" s="26" t="s">
        <v>994</v>
      </c>
      <c r="B326" s="26" t="s">
        <v>995</v>
      </c>
      <c r="C326" s="26" t="s">
        <v>1127</v>
      </c>
      <c r="D326" s="26">
        <v>60</v>
      </c>
    </row>
    <row r="327" spans="1:4" x14ac:dyDescent="0.25">
      <c r="A327" s="26" t="s">
        <v>996</v>
      </c>
      <c r="B327" s="26" t="s">
        <v>997</v>
      </c>
      <c r="C327" s="26" t="s">
        <v>1127</v>
      </c>
      <c r="D327" s="26">
        <v>60</v>
      </c>
    </row>
    <row r="328" spans="1:4" x14ac:dyDescent="0.25">
      <c r="A328" s="26" t="s">
        <v>998</v>
      </c>
      <c r="B328" s="26" t="s">
        <v>999</v>
      </c>
      <c r="C328" s="26" t="s">
        <v>1127</v>
      </c>
      <c r="D328" s="26">
        <v>60</v>
      </c>
    </row>
    <row r="329" spans="1:4" x14ac:dyDescent="0.25">
      <c r="A329" s="26" t="s">
        <v>1000</v>
      </c>
      <c r="B329" s="26" t="s">
        <v>1001</v>
      </c>
      <c r="C329" s="26" t="s">
        <v>1127</v>
      </c>
      <c r="D329" s="26">
        <v>60</v>
      </c>
    </row>
    <row r="330" spans="1:4" x14ac:dyDescent="0.25">
      <c r="A330" s="26" t="s">
        <v>1002</v>
      </c>
      <c r="B330" s="26" t="s">
        <v>1003</v>
      </c>
      <c r="C330" s="26" t="s">
        <v>1127</v>
      </c>
      <c r="D330" s="26">
        <v>60</v>
      </c>
    </row>
    <row r="331" spans="1:4" x14ac:dyDescent="0.25">
      <c r="A331" s="26" t="s">
        <v>1004</v>
      </c>
      <c r="B331" s="26" t="s">
        <v>1005</v>
      </c>
      <c r="C331" s="26" t="s">
        <v>1127</v>
      </c>
      <c r="D331" s="26">
        <v>60</v>
      </c>
    </row>
    <row r="332" spans="1:4" x14ac:dyDescent="0.25">
      <c r="A332" s="26" t="s">
        <v>1006</v>
      </c>
      <c r="B332" s="26" t="s">
        <v>1007</v>
      </c>
      <c r="C332" s="26" t="s">
        <v>1127</v>
      </c>
      <c r="D332" s="26">
        <v>60</v>
      </c>
    </row>
    <row r="333" spans="1:4" x14ac:dyDescent="0.25">
      <c r="A333" s="26" t="s">
        <v>1008</v>
      </c>
      <c r="B333" s="26" t="s">
        <v>1009</v>
      </c>
      <c r="C333" s="26" t="s">
        <v>1127</v>
      </c>
      <c r="D333" s="26">
        <v>60</v>
      </c>
    </row>
    <row r="334" spans="1:4" x14ac:dyDescent="0.25">
      <c r="A334" s="26" t="s">
        <v>1010</v>
      </c>
      <c r="B334" s="26" t="s">
        <v>1011</v>
      </c>
      <c r="C334" s="26" t="s">
        <v>1127</v>
      </c>
      <c r="D334" s="26">
        <v>60</v>
      </c>
    </row>
    <row r="335" spans="1:4" x14ac:dyDescent="0.25">
      <c r="A335" s="26" t="s">
        <v>1012</v>
      </c>
      <c r="B335" s="26" t="s">
        <v>1013</v>
      </c>
      <c r="C335" s="26" t="s">
        <v>1127</v>
      </c>
      <c r="D335" s="26">
        <v>60</v>
      </c>
    </row>
    <row r="336" spans="1:4" x14ac:dyDescent="0.25">
      <c r="A336" s="26" t="s">
        <v>1014</v>
      </c>
      <c r="B336" s="26" t="s">
        <v>1015</v>
      </c>
      <c r="C336" s="26" t="s">
        <v>1127</v>
      </c>
      <c r="D336" s="26">
        <v>60</v>
      </c>
    </row>
    <row r="337" spans="1:4" x14ac:dyDescent="0.25">
      <c r="A337" s="26" t="s">
        <v>1016</v>
      </c>
      <c r="B337" s="26" t="s">
        <v>1017</v>
      </c>
      <c r="C337" s="26" t="s">
        <v>1127</v>
      </c>
      <c r="D337" s="26">
        <v>60</v>
      </c>
    </row>
    <row r="338" spans="1:4" x14ac:dyDescent="0.25">
      <c r="A338" s="26" t="s">
        <v>1018</v>
      </c>
      <c r="B338" s="26" t="s">
        <v>1019</v>
      </c>
      <c r="C338" s="26" t="s">
        <v>1127</v>
      </c>
      <c r="D338" s="26">
        <v>60</v>
      </c>
    </row>
    <row r="339" spans="1:4" x14ac:dyDescent="0.25">
      <c r="A339" s="26" t="s">
        <v>1020</v>
      </c>
      <c r="B339" s="26" t="s">
        <v>1021</v>
      </c>
      <c r="C339" s="26" t="s">
        <v>1127</v>
      </c>
      <c r="D339" s="26">
        <v>60</v>
      </c>
    </row>
    <row r="340" spans="1:4" x14ac:dyDescent="0.25">
      <c r="A340" s="26" t="s">
        <v>1022</v>
      </c>
      <c r="B340" s="26" t="s">
        <v>1023</v>
      </c>
      <c r="C340" s="26" t="s">
        <v>1127</v>
      </c>
      <c r="D340" s="26">
        <v>60</v>
      </c>
    </row>
    <row r="341" spans="1:4" x14ac:dyDescent="0.25">
      <c r="A341" s="26" t="s">
        <v>1024</v>
      </c>
      <c r="B341" s="26" t="s">
        <v>1025</v>
      </c>
      <c r="C341" s="26" t="s">
        <v>1127</v>
      </c>
      <c r="D341" s="26">
        <v>60</v>
      </c>
    </row>
    <row r="342" spans="1:4" x14ac:dyDescent="0.25">
      <c r="A342" s="26" t="s">
        <v>105</v>
      </c>
      <c r="B342" s="26" t="s">
        <v>1036</v>
      </c>
      <c r="C342" s="26" t="s">
        <v>1127</v>
      </c>
      <c r="D342" s="26">
        <v>60</v>
      </c>
    </row>
    <row r="343" spans="1:4" x14ac:dyDescent="0.25">
      <c r="A343" s="26" t="s">
        <v>108</v>
      </c>
      <c r="B343" s="26" t="s">
        <v>1037</v>
      </c>
      <c r="C343" s="26" t="s">
        <v>1127</v>
      </c>
      <c r="D343" s="26">
        <v>60</v>
      </c>
    </row>
    <row r="344" spans="1:4" x14ac:dyDescent="0.25">
      <c r="A344" s="26" t="s">
        <v>111</v>
      </c>
      <c r="B344" s="26" t="s">
        <v>1031</v>
      </c>
      <c r="C344" s="26" t="s">
        <v>1127</v>
      </c>
      <c r="D344" s="26">
        <v>60</v>
      </c>
    </row>
    <row r="345" spans="1:4" x14ac:dyDescent="0.25">
      <c r="A345" s="26" t="s">
        <v>117</v>
      </c>
      <c r="B345" s="26" t="s">
        <v>1038</v>
      </c>
      <c r="C345" s="26" t="s">
        <v>1127</v>
      </c>
      <c r="D345" s="26">
        <v>60</v>
      </c>
    </row>
    <row r="346" spans="1:4" x14ac:dyDescent="0.25">
      <c r="A346" s="26" t="s">
        <v>113</v>
      </c>
      <c r="B346" s="26" t="s">
        <v>1039</v>
      </c>
      <c r="C346" s="26" t="s">
        <v>1127</v>
      </c>
      <c r="D346" s="26">
        <v>60</v>
      </c>
    </row>
    <row r="347" spans="1:4" x14ac:dyDescent="0.25">
      <c r="A347" s="26" t="s">
        <v>115</v>
      </c>
      <c r="B347" s="26" t="s">
        <v>1041</v>
      </c>
      <c r="C347" s="26" t="s">
        <v>1127</v>
      </c>
      <c r="D347" s="26">
        <v>60</v>
      </c>
    </row>
    <row r="348" spans="1:4" x14ac:dyDescent="0.25">
      <c r="A348" s="26" t="s">
        <v>120</v>
      </c>
      <c r="B348" s="26" t="s">
        <v>1043</v>
      </c>
      <c r="C348" s="26" t="s">
        <v>1127</v>
      </c>
      <c r="D348" s="26">
        <v>60</v>
      </c>
    </row>
    <row r="349" spans="1:4" x14ac:dyDescent="0.25">
      <c r="A349" s="26" t="s">
        <v>123</v>
      </c>
      <c r="B349" s="26" t="s">
        <v>1045</v>
      </c>
      <c r="C349" s="26" t="s">
        <v>1127</v>
      </c>
      <c r="D349" s="26">
        <v>60</v>
      </c>
    </row>
    <row r="350" spans="1:4" x14ac:dyDescent="0.25">
      <c r="A350" s="26" t="s">
        <v>141</v>
      </c>
      <c r="B350" s="26" t="s">
        <v>1048</v>
      </c>
      <c r="C350" s="26" t="s">
        <v>1127</v>
      </c>
      <c r="D350" s="26">
        <v>60</v>
      </c>
    </row>
    <row r="351" spans="1:4" x14ac:dyDescent="0.25">
      <c r="A351" s="26" t="s">
        <v>126</v>
      </c>
      <c r="B351" s="26" t="s">
        <v>1050</v>
      </c>
      <c r="C351" s="26" t="s">
        <v>1127</v>
      </c>
      <c r="D351" s="26">
        <v>60</v>
      </c>
    </row>
    <row r="352" spans="1:4" x14ac:dyDescent="0.25">
      <c r="A352" s="26" t="s">
        <v>1052</v>
      </c>
      <c r="B352" s="26" t="s">
        <v>1053</v>
      </c>
      <c r="C352" s="26" t="s">
        <v>1127</v>
      </c>
      <c r="D352" s="26">
        <v>60</v>
      </c>
    </row>
    <row r="353" spans="1:9" x14ac:dyDescent="0.25">
      <c r="A353" s="26" t="s">
        <v>1054</v>
      </c>
      <c r="B353" s="26" t="s">
        <v>1055</v>
      </c>
      <c r="C353" s="26" t="s">
        <v>1127</v>
      </c>
      <c r="D353" s="26">
        <v>60</v>
      </c>
    </row>
    <row r="354" spans="1:9" x14ac:dyDescent="0.25">
      <c r="A354" s="26" t="s">
        <v>1056</v>
      </c>
      <c r="B354" s="26" t="s">
        <v>1057</v>
      </c>
      <c r="C354" s="26" t="s">
        <v>1127</v>
      </c>
      <c r="D354" s="26">
        <v>60</v>
      </c>
    </row>
    <row r="355" spans="1:9" x14ac:dyDescent="0.25">
      <c r="A355" s="26" t="s">
        <v>1058</v>
      </c>
      <c r="B355" s="26" t="s">
        <v>1059</v>
      </c>
      <c r="C355" s="26" t="s">
        <v>1127</v>
      </c>
      <c r="D355" s="26">
        <v>60</v>
      </c>
      <c r="I355" s="48"/>
    </row>
    <row r="356" spans="1:9" x14ac:dyDescent="0.25">
      <c r="A356" s="26" t="s">
        <v>90</v>
      </c>
      <c r="B356" s="26" t="str">
        <f>IFERROR(_xlfn.XLOOKUP(TB_ENF_AMBIENTAL2024[[#This Row],[CODIGO]],TB_ENF_NEGOCIOS2024[CODIGO],TB_ENF_NEGOCIOS2024[COMPONENTE]),"")</f>
        <v>EMPREENDEDORISMO, NEGÓCIOS, GESTÃO DE PROJETOS INOVADORES</v>
      </c>
      <c r="C356" s="26" t="str">
        <f>IFERROR("OPTATIVO","")</f>
        <v>OPTATIVO</v>
      </c>
      <c r="D356" s="26">
        <f>IFERROR(_xlfn.XLOOKUP(TB_ENF_AMBIENTAL2024[[#This Row],[CODIGO]],TB_ENF_NEGOCIOS2024[CODIGO],TB_ENF_NEGOCIOS2024[CH]),"")</f>
        <v>60</v>
      </c>
      <c r="I356" s="48"/>
    </row>
    <row r="357" spans="1:9" x14ac:dyDescent="0.25">
      <c r="A357" s="26" t="s">
        <v>27</v>
      </c>
      <c r="B357" s="26" t="str">
        <f>IFERROR(_xlfn.XLOOKUP(TB_ENF_AMBIENTAL2024[[#This Row],[CODIGO]],TB_ENF_NEGOCIOS2024[CODIGO],TB_ENF_NEGOCIOS2024[COMPONENTE]),"")</f>
        <v>METODOLOGIA CIENTÍFICA, TECNOLÓGICA E EMPREENDEDORA</v>
      </c>
      <c r="C357" s="26" t="str">
        <f t="shared" ref="C357:C399" si="0">IFERROR("OPTATIVO","")</f>
        <v>OPTATIVO</v>
      </c>
      <c r="D357" s="26">
        <f>IFERROR(_xlfn.XLOOKUP(TB_ENF_AMBIENTAL2024[[#This Row],[CODIGO]],TB_ENF_NEGOCIOS2024[CODIGO],TB_ENF_NEGOCIOS2024[CH]),"")</f>
        <v>30</v>
      </c>
      <c r="I357" s="48"/>
    </row>
    <row r="358" spans="1:9" x14ac:dyDescent="0.25">
      <c r="A358" s="26" t="s">
        <v>48</v>
      </c>
      <c r="B358" s="26" t="str">
        <f>IFERROR(_xlfn.XLOOKUP(TB_ENF_AMBIENTAL2024[[#This Row],[CODIGO]],TB_ENF_NEGOCIOS2024[CODIGO],TB_ENF_NEGOCIOS2024[COMPONENTE]),"")</f>
        <v xml:space="preserve">PRÁTICAS DE LEITURA EM INGLÊS </v>
      </c>
      <c r="C358" s="26" t="str">
        <f t="shared" si="0"/>
        <v>OPTATIVO</v>
      </c>
      <c r="D358" s="26">
        <f>IFERROR(_xlfn.XLOOKUP(TB_ENF_AMBIENTAL2024[[#This Row],[CODIGO]],TB_ENF_NEGOCIOS2024[CODIGO],TB_ENF_NEGOCIOS2024[CH]),"")</f>
        <v>30</v>
      </c>
    </row>
    <row r="359" spans="1:9" x14ac:dyDescent="0.25">
      <c r="A359" s="26" t="s">
        <v>56</v>
      </c>
      <c r="B359" s="26" t="str">
        <f>IFERROR(_xlfn.XLOOKUP(TB_ENF_AMBIENTAL2024[[#This Row],[CODIGO]],TB_ENF_NEGOCIOS2024[CODIGO],TB_ENF_NEGOCIOS2024[COMPONENTE]),"")</f>
        <v xml:space="preserve">AMBIENTE E DESENVOLVIMENTO </v>
      </c>
      <c r="C359" s="26" t="str">
        <f t="shared" si="0"/>
        <v>OPTATIVO</v>
      </c>
      <c r="D359" s="26">
        <f>IFERROR(_xlfn.XLOOKUP(TB_ENF_AMBIENTAL2024[[#This Row],[CODIGO]],TB_ENF_NEGOCIOS2024[CODIGO],TB_ENF_NEGOCIOS2024[CH]),"")</f>
        <v>60</v>
      </c>
    </row>
    <row r="360" spans="1:9" x14ac:dyDescent="0.25">
      <c r="A360" s="26" t="s">
        <v>516</v>
      </c>
      <c r="B360" s="26" t="str">
        <f>IFERROR(_xlfn.XLOOKUP(TB_ENF_AMBIENTAL2024[[#This Row],[CODIGO]],TB_ENF_NEGOCIOS2024[CODIGO],TB_ENF_NEGOCIOS2024[COMPONENTE]),"")</f>
        <v xml:space="preserve">POLÍTICA CIENTÍFICA E TECNOLÓGICA </v>
      </c>
      <c r="C360" s="26" t="str">
        <f t="shared" si="0"/>
        <v>OPTATIVO</v>
      </c>
      <c r="D360" s="26">
        <f>IFERROR(_xlfn.XLOOKUP(TB_ENF_AMBIENTAL2024[[#This Row],[CODIGO]],TB_ENF_NEGOCIOS2024[CODIGO],TB_ENF_NEGOCIOS2024[CH]),"")</f>
        <v>60</v>
      </c>
    </row>
    <row r="361" spans="1:9" x14ac:dyDescent="0.25">
      <c r="A361" s="26" t="s">
        <v>62</v>
      </c>
      <c r="B361" s="26" t="str">
        <f>IFERROR(_xlfn.XLOOKUP(TB_ENF_AMBIENTAL2024[[#This Row],[CODIGO]],TB_ENF_NEGOCIOS2024[CODIGO],TB_ENF_NEGOCIOS2024[COMPONENTE]),"")</f>
        <v xml:space="preserve">PRÁTICAS DE LEITURA E ESCRITA II </v>
      </c>
      <c r="C361" s="26" t="str">
        <f t="shared" si="0"/>
        <v>OPTATIVO</v>
      </c>
      <c r="D361" s="26">
        <f>IFERROR(_xlfn.XLOOKUP(TB_ENF_AMBIENTAL2024[[#This Row],[CODIGO]],TB_ENF_NEGOCIOS2024[CODIGO],TB_ENF_NEGOCIOS2024[CH]),"")</f>
        <v>30</v>
      </c>
    </row>
    <row r="362" spans="1:9" x14ac:dyDescent="0.25">
      <c r="A362" s="26" t="s">
        <v>77</v>
      </c>
      <c r="B362" s="26" t="str">
        <f>IFERROR(_xlfn.XLOOKUP(TB_ENF_AMBIENTAL2024[[#This Row],[CODIGO]],TB_ENF_NEGOCIOS2024[CODIGO],TB_ENF_NEGOCIOS2024[COMPONENTE]),"")</f>
        <v>GESTÃO E ECONOMIA DA CIÊNCIA, TECNOLOGIA E INOVAÇÃO</v>
      </c>
      <c r="C362" s="26" t="str">
        <f t="shared" si="0"/>
        <v>OPTATIVO</v>
      </c>
      <c r="D362" s="26">
        <f>IFERROR(_xlfn.XLOOKUP(TB_ENF_AMBIENTAL2024[[#This Row],[CODIGO]],TB_ENF_NEGOCIOS2024[CODIGO],TB_ENF_NEGOCIOS2024[CH]),"")</f>
        <v>60</v>
      </c>
    </row>
    <row r="363" spans="1:9" x14ac:dyDescent="0.25">
      <c r="A363" s="26" t="s">
        <v>543</v>
      </c>
      <c r="B363" s="26" t="str">
        <f>IFERROR(_xlfn.XLOOKUP(TB_ENF_AMBIENTAL2024[[#This Row],[CODIGO]],TB_ENF_NEGOCIOS2024[CODIGO],TB_ENF_NEGOCIOS2024[COMPONENTE]),"")</f>
        <v xml:space="preserve">PRÁTICAS DE LEITURA E ESCRITA DE GÊNEROS ACADÊMICOS EM INGLÊS </v>
      </c>
      <c r="C363" s="26" t="str">
        <f t="shared" si="0"/>
        <v>OPTATIVO</v>
      </c>
      <c r="D363" s="26">
        <f>IFERROR(_xlfn.XLOOKUP(TB_ENF_AMBIENTAL2024[[#This Row],[CODIGO]],TB_ENF_NEGOCIOS2024[CODIGO],TB_ENF_NEGOCIOS2024[CH]),"")</f>
        <v>60</v>
      </c>
    </row>
    <row r="364" spans="1:9" x14ac:dyDescent="0.25">
      <c r="A364" s="26" t="s">
        <v>18</v>
      </c>
      <c r="B364" s="26" t="str">
        <f>IFERROR(_xlfn.XLOOKUP(TB_ENF_AMBIENTAL2024[[#This Row],[CODIGO]],TB_ENF_NEGOCIOS2024[CODIGO],TB_ENF_NEGOCIOS2024[COMPONENTE]),"")</f>
        <v>MATEMÁTICA BÁSICA E MODELAGEM</v>
      </c>
      <c r="C364" s="26" t="str">
        <f t="shared" si="0"/>
        <v>OPTATIVO</v>
      </c>
      <c r="D364" s="26">
        <f>IFERROR(_xlfn.XLOOKUP(TB_ENF_AMBIENTAL2024[[#This Row],[CODIGO]],TB_ENF_NEGOCIOS2024[CODIGO],TB_ENF_NEGOCIOS2024[CH]),"")</f>
        <v>60</v>
      </c>
    </row>
    <row r="365" spans="1:9" x14ac:dyDescent="0.25">
      <c r="A365" s="26" t="s">
        <v>68</v>
      </c>
      <c r="B365" s="26" t="str">
        <f>IFERROR(_xlfn.XLOOKUP(TB_ENF_AMBIENTAL2024[[#This Row],[CODIGO]],TB_ENF_NEGOCIOS2024[CODIGO],TB_ENF_NEGOCIOS2024[COMPONENTE]),"")</f>
        <v xml:space="preserve">CÁLCULO DIFERENCIAL E INTEGRAL I </v>
      </c>
      <c r="C365" s="26" t="str">
        <f t="shared" si="0"/>
        <v>OPTATIVO</v>
      </c>
      <c r="D365" s="26">
        <f>IFERROR(_xlfn.XLOOKUP(TB_ENF_AMBIENTAL2024[[#This Row],[CODIGO]],TB_ENF_NEGOCIOS2024[CODIGO],TB_ENF_NEGOCIOS2024[CH]),"")</f>
        <v>90</v>
      </c>
    </row>
    <row r="366" spans="1:9" x14ac:dyDescent="0.25">
      <c r="A366" s="26" t="s">
        <v>79</v>
      </c>
      <c r="B366" s="26" t="str">
        <f>IFERROR(_xlfn.XLOOKUP(TB_ENF_AMBIENTAL2024[[#This Row],[CODIGO]],TB_ENF_NEGOCIOS2024[CODIGO],TB_ENF_NEGOCIOS2024[COMPONENTE]),"")</f>
        <v>FUNDAMENTOS DA MECÂNICA</v>
      </c>
      <c r="C366" s="26" t="str">
        <f t="shared" si="0"/>
        <v>OPTATIVO</v>
      </c>
      <c r="D366" s="26">
        <f>IFERROR(_xlfn.XLOOKUP(TB_ENF_AMBIENTAL2024[[#This Row],[CODIGO]],TB_ENF_NEGOCIOS2024[CODIGO],TB_ENF_NEGOCIOS2024[CH]),"")</f>
        <v>60</v>
      </c>
    </row>
    <row r="367" spans="1:9" x14ac:dyDescent="0.25">
      <c r="A367" s="26" t="s">
        <v>106</v>
      </c>
      <c r="B367" s="26" t="str">
        <f>IFERROR(_xlfn.XLOOKUP(TB_ENF_AMBIENTAL2024[[#This Row],[CODIGO]],TB_ENF_NEGOCIOS2024[CODIGO],TB_ENF_NEGOCIOS2024[COMPONENTE]),"")</f>
        <v xml:space="preserve">FUNDAMENTOS DA TERMODINÂMICA </v>
      </c>
      <c r="C367" s="26" t="str">
        <f t="shared" si="0"/>
        <v>OPTATIVO</v>
      </c>
      <c r="D367" s="26">
        <f>IFERROR(_xlfn.XLOOKUP(TB_ENF_AMBIENTAL2024[[#This Row],[CODIGO]],TB_ENF_NEGOCIOS2024[CODIGO],TB_ENF_NEGOCIOS2024[CH]),"")</f>
        <v>30</v>
      </c>
    </row>
    <row r="368" spans="1:9" x14ac:dyDescent="0.25">
      <c r="A368" s="26" t="s">
        <v>640</v>
      </c>
      <c r="B368" s="26" t="str">
        <f>IFERROR(_xlfn.XLOOKUP(TB_ENF_AMBIENTAL2024[[#This Row],[CODIGO]],TB_ENF_NEGOCIOS2024[CODIGO],TB_ENF_NEGOCIOS2024[COMPONENTE]),"")</f>
        <v xml:space="preserve">FLUIDOS E FENÔMENOS ONDULATÓRIOS </v>
      </c>
      <c r="C368" s="26" t="str">
        <f t="shared" si="0"/>
        <v>OPTATIVO</v>
      </c>
      <c r="D368" s="26">
        <f>IFERROR(_xlfn.XLOOKUP(TB_ENF_AMBIENTAL2024[[#This Row],[CODIGO]],TB_ENF_NEGOCIOS2024[CODIGO],TB_ENF_NEGOCIOS2024[CH]),"")</f>
        <v>30</v>
      </c>
    </row>
    <row r="369" spans="1:4" x14ac:dyDescent="0.25">
      <c r="A369" s="26" t="s">
        <v>59</v>
      </c>
      <c r="B369" s="26" t="str">
        <f>IFERROR(_xlfn.XLOOKUP(TB_ENF_AMBIENTAL2024[[#This Row],[CODIGO]],TB_ENF_NEGOCIOS2024[CODIGO],TB_ENF_NEGOCIOS2024[COMPONENTE]),"")</f>
        <v xml:space="preserve">MODELAGEM DO MUNDO FÍSICO I </v>
      </c>
      <c r="C369" s="26" t="str">
        <f t="shared" si="0"/>
        <v>OPTATIVO</v>
      </c>
      <c r="D369" s="26">
        <f>IFERROR(_xlfn.XLOOKUP(TB_ENF_AMBIENTAL2024[[#This Row],[CODIGO]],TB_ENF_NEGOCIOS2024[CODIGO],TB_ENF_NEGOCIOS2024[CH]),"")</f>
        <v>30</v>
      </c>
    </row>
    <row r="370" spans="1:4" x14ac:dyDescent="0.25">
      <c r="A370" s="26" t="s">
        <v>23</v>
      </c>
      <c r="B370" s="26" t="str">
        <f>IFERROR(_xlfn.XLOOKUP(TB_ENF_AMBIENTAL2024[[#This Row],[CODIGO]],TB_ENF_NEGOCIOS2024[CODIGO],TB_ENF_NEGOCIOS2024[COMPONENTE]),"")</f>
        <v>ÁLGEBRA MATRICIAL E VETORIAL</v>
      </c>
      <c r="C370" s="26" t="str">
        <f t="shared" si="0"/>
        <v>OPTATIVO</v>
      </c>
      <c r="D370" s="26">
        <f>IFERROR(_xlfn.XLOOKUP(TB_ENF_AMBIENTAL2024[[#This Row],[CODIGO]],TB_ENF_NEGOCIOS2024[CODIGO],TB_ENF_NEGOCIOS2024[CH]),"")</f>
        <v>60</v>
      </c>
    </row>
    <row r="371" spans="1:4" x14ac:dyDescent="0.25">
      <c r="A371" s="26" t="s">
        <v>642</v>
      </c>
      <c r="B371" s="26" t="str">
        <f>IFERROR(_xlfn.XLOOKUP(TB_ENF_AMBIENTAL2024[[#This Row],[CODIGO]],TB_ENF_NEGOCIOS2024[CODIGO],TB_ENF_NEGOCIOS2024[COMPONENTE]),"")</f>
        <v xml:space="preserve">INTRODUÇÃO À DINÂMICA DE CORPOS RÍGIDOS </v>
      </c>
      <c r="C371" s="26" t="str">
        <f t="shared" si="0"/>
        <v>OPTATIVO</v>
      </c>
      <c r="D371" s="26">
        <f>IFERROR(_xlfn.XLOOKUP(TB_ENF_AMBIENTAL2024[[#This Row],[CODIGO]],TB_ENF_NEGOCIOS2024[CODIGO],TB_ENF_NEGOCIOS2024[CH]),"")</f>
        <v>30</v>
      </c>
    </row>
    <row r="372" spans="1:4" x14ac:dyDescent="0.25">
      <c r="A372" s="26" t="s">
        <v>528</v>
      </c>
      <c r="B372" s="26" t="str">
        <f>IFERROR(_xlfn.XLOOKUP(TB_ENF_AMBIENTAL2024[[#This Row],[CODIGO]],TB_ENF_NEGOCIOS2024[CODIGO],TB_ENF_NEGOCIOS2024[COMPONENTE]),"")</f>
        <v>ECONOMIA AMBIENTAL</v>
      </c>
      <c r="C372" s="26" t="str">
        <f t="shared" si="0"/>
        <v>OPTATIVO</v>
      </c>
      <c r="D372" s="26">
        <f>IFERROR(_xlfn.XLOOKUP(TB_ENF_AMBIENTAL2024[[#This Row],[CODIGO]],TB_ENF_NEGOCIOS2024[CODIGO],TB_ENF_NEGOCIOS2024[CH]),"")</f>
        <v>60</v>
      </c>
    </row>
    <row r="373" spans="1:4" x14ac:dyDescent="0.25">
      <c r="A373" s="26" t="s">
        <v>82</v>
      </c>
      <c r="B373" s="26" t="str">
        <f>IFERROR(_xlfn.XLOOKUP(TB_ENF_AMBIENTAL2024[[#This Row],[CODIGO]],TB_ENF_NEGOCIOS2024[CODIGO],TB_ENF_NEGOCIOS2024[COMPONENTE]),"")</f>
        <v>PROBABILIDADE E ESTATÍSTICA</v>
      </c>
      <c r="C373" s="26" t="str">
        <f t="shared" si="0"/>
        <v>OPTATIVO</v>
      </c>
      <c r="D373" s="26">
        <f>IFERROR(_xlfn.XLOOKUP(TB_ENF_AMBIENTAL2024[[#This Row],[CODIGO]],TB_ENF_NEGOCIOS2024[CODIGO],TB_ENF_NEGOCIOS2024[CH]),"")</f>
        <v>60</v>
      </c>
    </row>
    <row r="374" spans="1:4" x14ac:dyDescent="0.25">
      <c r="A374" s="26" t="s">
        <v>47</v>
      </c>
      <c r="B374" s="26" t="str">
        <f>IFERROR(_xlfn.XLOOKUP(TB_ENF_AMBIENTAL2024[[#This Row],[CODIGO]],TB_ENF_NEGOCIOS2024[CODIGO],TB_ENF_NEGOCIOS2024[COMPONENTE]),"")</f>
        <v xml:space="preserve">LINGUAGEM DE PROGRAMAÇÃO </v>
      </c>
      <c r="C374" s="26" t="str">
        <f t="shared" si="0"/>
        <v>OPTATIVO</v>
      </c>
      <c r="D374" s="26">
        <f>IFERROR(_xlfn.XLOOKUP(TB_ENF_AMBIENTAL2024[[#This Row],[CODIGO]],TB_ENF_NEGOCIOS2024[CODIGO],TB_ENF_NEGOCIOS2024[CH]),"")</f>
        <v>60</v>
      </c>
    </row>
    <row r="375" spans="1:4" x14ac:dyDescent="0.25">
      <c r="A375" s="26" t="s">
        <v>52</v>
      </c>
      <c r="B375" s="26" t="str">
        <f>IFERROR(_xlfn.XLOOKUP(TB_ENF_AMBIENTAL2024[[#This Row],[CODIGO]],TB_ENF_NEGOCIOS2024[CODIGO],TB_ENF_NEGOCIOS2024[COMPONENTE]),"")</f>
        <v xml:space="preserve">ÁLGEBRA LINEAR </v>
      </c>
      <c r="C375" s="26" t="str">
        <f t="shared" si="0"/>
        <v>OPTATIVO</v>
      </c>
      <c r="D375" s="26">
        <f>IFERROR(_xlfn.XLOOKUP(TB_ENF_AMBIENTAL2024[[#This Row],[CODIGO]],TB_ENF_NEGOCIOS2024[CODIGO],TB_ENF_NEGOCIOS2024[CH]),"")</f>
        <v>60</v>
      </c>
    </row>
    <row r="376" spans="1:4" x14ac:dyDescent="0.25">
      <c r="A376" s="26" t="s">
        <v>435</v>
      </c>
      <c r="B376" s="26" t="str">
        <f>IFERROR(_xlfn.XLOOKUP(TB_ENF_AMBIENTAL2024[[#This Row],[CODIGO]],TB_ENF_NEGOCIOS2024[CODIGO],TB_ENF_NEGOCIOS2024[COMPONENTE]),"")</f>
        <v xml:space="preserve">PRÁTICAS DE LEITURA E ESCRITA DE GÊNEROS DA ESFERA PROFISSIONAL </v>
      </c>
      <c r="C376" s="26" t="str">
        <f t="shared" si="0"/>
        <v>OPTATIVO</v>
      </c>
      <c r="D376" s="26">
        <f>IFERROR(_xlfn.XLOOKUP(TB_ENF_AMBIENTAL2024[[#This Row],[CODIGO]],TB_ENF_NEGOCIOS2024[CODIGO],TB_ENF_NEGOCIOS2024[CH]),"")</f>
        <v>45</v>
      </c>
    </row>
    <row r="377" spans="1:4" x14ac:dyDescent="0.25">
      <c r="A377" s="26" t="s">
        <v>94</v>
      </c>
      <c r="B377" s="26" t="str">
        <f>IFERROR(_xlfn.XLOOKUP(TB_ENF_AMBIENTAL2024[[#This Row],[CODIGO]],TB_ENF_NEGOCIOS2024[CODIGO],TB_ENF_NEGOCIOS2024[COMPONENTE]),"")</f>
        <v xml:space="preserve">PRÁTICAS DE STARTUP TECNOLÓGICA 1 </v>
      </c>
      <c r="C377" s="26" t="str">
        <f t="shared" si="0"/>
        <v>OPTATIVO</v>
      </c>
      <c r="D377" s="26">
        <f>IFERROR(_xlfn.XLOOKUP(TB_ENF_AMBIENTAL2024[[#This Row],[CODIGO]],TB_ENF_NEGOCIOS2024[CODIGO],TB_ENF_NEGOCIOS2024[CH]),"")</f>
        <v>60</v>
      </c>
    </row>
    <row r="378" spans="1:4" x14ac:dyDescent="0.25">
      <c r="A378" s="26" t="s">
        <v>559</v>
      </c>
      <c r="B378" s="26" t="str">
        <f>IFERROR(_xlfn.XLOOKUP(TB_ENF_AMBIENTAL2024[[#This Row],[CODIGO]],TB_ENF_NEGOCIOS2024[CODIGO],TB_ENF_NEGOCIOS2024[COMPONENTE]),"")</f>
        <v xml:space="preserve">METODOLOGIA DA PESQUISA PARA O TRABALHO DE CONCLUSÃO DE CURSO EM CIÊNCIAS E TECNOLOGIA </v>
      </c>
      <c r="C378" s="26" t="str">
        <f t="shared" si="0"/>
        <v>OPTATIVO</v>
      </c>
      <c r="D378" s="26">
        <f>IFERROR(_xlfn.XLOOKUP(TB_ENF_AMBIENTAL2024[[#This Row],[CODIGO]],TB_ENF_NEGOCIOS2024[CODIGO],TB_ENF_NEGOCIOS2024[CH]),"")</f>
        <v>30</v>
      </c>
    </row>
    <row r="379" spans="1:4" x14ac:dyDescent="0.25">
      <c r="A379" s="26" t="s">
        <v>717</v>
      </c>
      <c r="B379" s="26" t="str">
        <f>IFERROR(_xlfn.XLOOKUP(TB_ENF_AMBIENTAL2024[[#This Row],[CODIGO]],TB_ENF_NEGOCIOS2024[CODIGO],TB_ENF_NEGOCIOS2024[COMPONENTE]),"")</f>
        <v xml:space="preserve">PRÁTICAS DE STARTUP TECNOLÓGICA 2 </v>
      </c>
      <c r="C379" s="26" t="str">
        <f t="shared" si="0"/>
        <v>OPTATIVO</v>
      </c>
      <c r="D379" s="26">
        <f>IFERROR(_xlfn.XLOOKUP(TB_ENF_AMBIENTAL2024[[#This Row],[CODIGO]],TB_ENF_NEGOCIOS2024[CODIGO],TB_ENF_NEGOCIOS2024[CH]),"")</f>
        <v>60</v>
      </c>
    </row>
    <row r="380" spans="1:4" x14ac:dyDescent="0.25">
      <c r="A380" s="26" t="s">
        <v>719</v>
      </c>
      <c r="B380" s="26" t="str">
        <f>IFERROR(_xlfn.XLOOKUP(TB_ENF_AMBIENTAL2024[[#This Row],[CODIGO]],TB_ENF_NEGOCIOS2024[CODIGO],TB_ENF_NEGOCIOS2024[COMPONENTE]),"")</f>
        <v xml:space="preserve">TEORIA PARA RESOLUÇÃO INVENTIVA DE PROBLEMAS </v>
      </c>
      <c r="C380" s="26" t="str">
        <f t="shared" si="0"/>
        <v>OPTATIVO</v>
      </c>
      <c r="D380" s="26">
        <f>IFERROR(_xlfn.XLOOKUP(TB_ENF_AMBIENTAL2024[[#This Row],[CODIGO]],TB_ENF_NEGOCIOS2024[CODIGO],TB_ENF_NEGOCIOS2024[CH]),"")</f>
        <v>60</v>
      </c>
    </row>
    <row r="381" spans="1:4" x14ac:dyDescent="0.25">
      <c r="A381" s="26" t="s">
        <v>704</v>
      </c>
      <c r="B381" s="26" t="str">
        <f>IFERROR(_xlfn.XLOOKUP(TB_ENF_AMBIENTAL2024[[#This Row],[CODIGO]],TB_ENF_NEGOCIOS2024[CODIGO],TB_ENF_NEGOCIOS2024[COMPONENTE]),"")</f>
        <v xml:space="preserve">CULTURA E ECOSSISTEMAS DE INOVAÇÃO </v>
      </c>
      <c r="C381" s="26" t="str">
        <f t="shared" si="0"/>
        <v>OPTATIVO</v>
      </c>
      <c r="D381" s="26">
        <f>IFERROR(_xlfn.XLOOKUP(TB_ENF_AMBIENTAL2024[[#This Row],[CODIGO]],TB_ENF_NEGOCIOS2024[CODIGO],TB_ENF_NEGOCIOS2024[CH]),"")</f>
        <v>60</v>
      </c>
    </row>
    <row r="382" spans="1:4" x14ac:dyDescent="0.25">
      <c r="A382" s="26" t="s">
        <v>74</v>
      </c>
      <c r="B382" s="26" t="str">
        <f>IFERROR(_xlfn.XLOOKUP(TB_ENF_AMBIENTAL2024[[#This Row],[CODIGO]],TB_ENF_NEGOCIOS2024[CODIGO],TB_ENF_NEGOCIOS2024[COMPONENTE]),"")</f>
        <v>CÁLCULO DIFERENCIAL E INTEGRAL II</v>
      </c>
      <c r="C382" s="26" t="str">
        <f t="shared" si="0"/>
        <v>OPTATIVO</v>
      </c>
      <c r="D382" s="26">
        <f>IFERROR(_xlfn.XLOOKUP(TB_ENF_AMBIENTAL2024[[#This Row],[CODIGO]],TB_ENF_NEGOCIOS2024[CODIGO],TB_ENF_NEGOCIOS2024[CH]),"")</f>
        <v>60</v>
      </c>
    </row>
    <row r="383" spans="1:4" x14ac:dyDescent="0.25">
      <c r="A383" s="26" t="s">
        <v>603</v>
      </c>
      <c r="B383" s="26" t="str">
        <f>IFERROR(_xlfn.XLOOKUP(TB_ENF_AMBIENTAL2024[[#This Row],[CODIGO]],TB_ENF_NEGOCIOS2024[CODIGO],TB_ENF_NEGOCIOS2024[COMPONENTE]),"")</f>
        <v xml:space="preserve">COMPUTAÇÃO NUMÉRICA </v>
      </c>
      <c r="C383" s="26" t="str">
        <f t="shared" si="0"/>
        <v>OPTATIVO</v>
      </c>
      <c r="D383" s="26">
        <f>IFERROR(_xlfn.XLOOKUP(TB_ENF_AMBIENTAL2024[[#This Row],[CODIGO]],TB_ENF_NEGOCIOS2024[CODIGO],TB_ENF_NEGOCIOS2024[CH]),"")</f>
        <v>60</v>
      </c>
    </row>
    <row r="384" spans="1:4" x14ac:dyDescent="0.25">
      <c r="A384" s="26" t="s">
        <v>710</v>
      </c>
      <c r="B384" s="26" t="str">
        <f>IFERROR(_xlfn.XLOOKUP(TB_ENF_AMBIENTAL2024[[#This Row],[CODIGO]],TB_ENF_NEGOCIOS2024[CODIGO],TB_ENF_NEGOCIOS2024[COMPONENTE]),"")</f>
        <v xml:space="preserve">GESTÃO EM TECNOLOGIAS DE RUPTURA </v>
      </c>
      <c r="C384" s="26" t="str">
        <f t="shared" si="0"/>
        <v>OPTATIVO</v>
      </c>
      <c r="D384" s="26">
        <f>IFERROR(_xlfn.XLOOKUP(TB_ENF_AMBIENTAL2024[[#This Row],[CODIGO]],TB_ENF_NEGOCIOS2024[CODIGO],TB_ENF_NEGOCIOS2024[CH]),"")</f>
        <v>60</v>
      </c>
    </row>
    <row r="385" spans="1:4" x14ac:dyDescent="0.25">
      <c r="A385" s="26" t="s">
        <v>711</v>
      </c>
      <c r="B385" s="26" t="str">
        <f>IFERROR(_xlfn.XLOOKUP(TB_ENF_AMBIENTAL2024[[#This Row],[CODIGO]],TB_ENF_NEGOCIOS2024[CODIGO],TB_ENF_NEGOCIOS2024[COMPONENTE]),"")</f>
        <v xml:space="preserve">GESTÃO ESTRATÉGICA </v>
      </c>
      <c r="C385" s="26" t="str">
        <f t="shared" si="0"/>
        <v>OPTATIVO</v>
      </c>
      <c r="D385" s="26">
        <f>IFERROR(_xlfn.XLOOKUP(TB_ENF_AMBIENTAL2024[[#This Row],[CODIGO]],TB_ENF_NEGOCIOS2024[CODIGO],TB_ENF_NEGOCIOS2024[CH]),"")</f>
        <v>60</v>
      </c>
    </row>
    <row r="386" spans="1:4" x14ac:dyDescent="0.25">
      <c r="A386" s="26" t="s">
        <v>704</v>
      </c>
      <c r="B386" s="26" t="str">
        <f>IFERROR(_xlfn.XLOOKUP(TB_ENF_AMBIENTAL2024[[#This Row],[CODIGO]],TB_ENF_NEGOCIOS2024[CODIGO],TB_ENF_NEGOCIOS2024[COMPONENTE]),"")</f>
        <v xml:space="preserve">CULTURA E ECOSSISTEMAS DE INOVAÇÃO </v>
      </c>
      <c r="C386" s="26" t="str">
        <f t="shared" si="0"/>
        <v>OPTATIVO</v>
      </c>
      <c r="D386" s="26">
        <f>IFERROR(_xlfn.XLOOKUP(TB_ENF_AMBIENTAL2024[[#This Row],[CODIGO]],TB_ENF_NEGOCIOS2024[CODIGO],TB_ENF_NEGOCIOS2024[CH]),"")</f>
        <v>60</v>
      </c>
    </row>
    <row r="387" spans="1:4" x14ac:dyDescent="0.25">
      <c r="A387" s="26" t="s">
        <v>712</v>
      </c>
      <c r="B387" s="26" t="str">
        <f>IFERROR(_xlfn.XLOOKUP(TB_ENF_AMBIENTAL2024[[#This Row],[CODIGO]],TB_ENF_NEGOCIOS2024[CODIGO],TB_ENF_NEGOCIOS2024[COMPONENTE]),"")</f>
        <v xml:space="preserve">INSTITUIÇÕES E SERVIÇOS TECNOLÓGICOS </v>
      </c>
      <c r="C387" s="26" t="str">
        <f t="shared" si="0"/>
        <v>OPTATIVO</v>
      </c>
      <c r="D387" s="26">
        <f>IFERROR(_xlfn.XLOOKUP(TB_ENF_AMBIENTAL2024[[#This Row],[CODIGO]],TB_ENF_NEGOCIOS2024[CODIGO],TB_ENF_NEGOCIOS2024[CH]),"")</f>
        <v>60</v>
      </c>
    </row>
    <row r="388" spans="1:4" x14ac:dyDescent="0.25">
      <c r="A388" s="26" t="s">
        <v>65</v>
      </c>
      <c r="B388" s="26" t="str">
        <f>IFERROR(_xlfn.XLOOKUP(TB_ENF_AMBIENTAL2024[[#This Row],[CODIGO]],TB_ENF_NEGOCIOS2024[CODIGO],TB_ENF_NEGOCIOS2024[COMPONENTE]),"")</f>
        <v xml:space="preserve">QUÍMICA GERAL </v>
      </c>
      <c r="C388" s="26" t="str">
        <f t="shared" si="0"/>
        <v>OPTATIVO</v>
      </c>
      <c r="D388" s="26">
        <f>IFERROR(_xlfn.XLOOKUP(TB_ENF_AMBIENTAL2024[[#This Row],[CODIGO]],TB_ENF_NEGOCIOS2024[CODIGO],TB_ENF_NEGOCIOS2024[CH]),"")</f>
        <v>60</v>
      </c>
    </row>
    <row r="389" spans="1:4" x14ac:dyDescent="0.25">
      <c r="A389" s="26" t="s">
        <v>71</v>
      </c>
      <c r="B389" s="26" t="str">
        <f>IFERROR(_xlfn.XLOOKUP(TB_ENF_AMBIENTAL2024[[#This Row],[CODIGO]],TB_ENF_NEGOCIOS2024[CODIGO],TB_ENF_NEGOCIOS2024[COMPONENTE]),"")</f>
        <v>QUÍMICA GERAL EXPERIMENTAL</v>
      </c>
      <c r="C389" s="26" t="str">
        <f t="shared" si="0"/>
        <v>OPTATIVO</v>
      </c>
      <c r="D389" s="26">
        <f>IFERROR(_xlfn.XLOOKUP(TB_ENF_AMBIENTAL2024[[#This Row],[CODIGO]],TB_ENF_NEGOCIOS2024[CODIGO],TB_ENF_NEGOCIOS2024[CH]),"")</f>
        <v>30</v>
      </c>
    </row>
    <row r="390" spans="1:4" x14ac:dyDescent="0.25">
      <c r="A390" s="26" t="s">
        <v>81</v>
      </c>
      <c r="B390" s="26" t="str">
        <f>IFERROR(_xlfn.XLOOKUP(TB_ENF_AMBIENTAL2024[[#This Row],[CODIGO]],TB_ENF_NEGOCIOS2024[CODIGO],TB_ENF_NEGOCIOS2024[COMPONENTE]),"")</f>
        <v>INTRODUÇÃO À MECÂNICA PARA ENGENHARIAS: ESTÁTICA</v>
      </c>
      <c r="C390" s="26" t="str">
        <f t="shared" si="0"/>
        <v>OPTATIVO</v>
      </c>
      <c r="D390" s="26">
        <f>IFERROR(_xlfn.XLOOKUP(TB_ENF_AMBIENTAL2024[[#This Row],[CODIGO]],TB_ENF_NEGOCIOS2024[CODIGO],TB_ENF_NEGOCIOS2024[CH]),"")</f>
        <v>30</v>
      </c>
    </row>
    <row r="391" spans="1:4" x14ac:dyDescent="0.25">
      <c r="A391" s="26" t="s">
        <v>97</v>
      </c>
      <c r="B391" s="26" t="str">
        <f>IFERROR(_xlfn.XLOOKUP(TB_ENF_AMBIENTAL2024[[#This Row],[CODIGO]],TB_ENF_NEGOCIOS2024[CODIGO],TB_ENF_NEGOCIOS2024[COMPONENTE]),"")</f>
        <v xml:space="preserve">CÁLCULO DIFERENCIAL E INTEGRAL III </v>
      </c>
      <c r="C391" s="26" t="str">
        <f t="shared" si="0"/>
        <v>OPTATIVO</v>
      </c>
      <c r="D391" s="26">
        <f>IFERROR(_xlfn.XLOOKUP(TB_ENF_AMBIENTAL2024[[#This Row],[CODIGO]],TB_ENF_NEGOCIOS2024[CODIGO],TB_ENF_NEGOCIOS2024[CH]),"")</f>
        <v>60</v>
      </c>
    </row>
    <row r="392" spans="1:4" x14ac:dyDescent="0.25">
      <c r="A392" s="26" t="s">
        <v>700</v>
      </c>
      <c r="B392" s="26" t="str">
        <f>IFERROR(_xlfn.XLOOKUP(TB_ENF_AMBIENTAL2024[[#This Row],[CODIGO]],TB_ENF_NEGOCIOS2024[CODIGO],TB_ENF_NEGOCIOS2024[COMPONENTE]),"")</f>
        <v xml:space="preserve">ARRANJOS PRODUTIVOS E TECNOLÓGICOS </v>
      </c>
      <c r="C392" s="26" t="str">
        <f t="shared" si="0"/>
        <v>OPTATIVO</v>
      </c>
      <c r="D392" s="26">
        <f>IFERROR(_xlfn.XLOOKUP(TB_ENF_AMBIENTAL2024[[#This Row],[CODIGO]],TB_ENF_NEGOCIOS2024[CODIGO],TB_ENF_NEGOCIOS2024[CH]),"")</f>
        <v>60</v>
      </c>
    </row>
    <row r="393" spans="1:4" x14ac:dyDescent="0.25">
      <c r="A393" s="26" t="s">
        <v>715</v>
      </c>
      <c r="B393" s="26" t="str">
        <f>IFERROR(_xlfn.XLOOKUP(TB_ENF_AMBIENTAL2024[[#This Row],[CODIGO]],TB_ENF_NEGOCIOS2024[CODIGO],TB_ENF_NEGOCIOS2024[COMPONENTE]),"")</f>
        <v xml:space="preserve">MODELAGEM DE RISCO </v>
      </c>
      <c r="C393" s="26" t="str">
        <f t="shared" si="0"/>
        <v>OPTATIVO</v>
      </c>
      <c r="D393" s="26">
        <f>IFERROR(_xlfn.XLOOKUP(TB_ENF_AMBIENTAL2024[[#This Row],[CODIGO]],TB_ENF_NEGOCIOS2024[CODIGO],TB_ENF_NEGOCIOS2024[CH]),"")</f>
        <v>60</v>
      </c>
    </row>
    <row r="394" spans="1:4" x14ac:dyDescent="0.25">
      <c r="A394" s="26" t="s">
        <v>43</v>
      </c>
      <c r="B394" s="26" t="str">
        <f>IFERROR(_xlfn.XLOOKUP(TB_ENF_AMBIENTAL2024[[#This Row],[CODIGO]],TB_ENF_NEGOCIOS2024[CODIGO],TB_ENF_NEGOCIOS2024[COMPONENTE]),"")</f>
        <v>INTRODUÇÃO ÀS CIÊNCIAS E TECNOLOGIA</v>
      </c>
      <c r="C394" s="26" t="str">
        <f t="shared" si="0"/>
        <v>OPTATIVO</v>
      </c>
      <c r="D394" s="26">
        <f>IFERROR(_xlfn.XLOOKUP(TB_ENF_AMBIENTAL2024[[#This Row],[CODIGO]],TB_ENF_NEGOCIOS2024[CODIGO],TB_ENF_NEGOCIOS2024[CH]),"")</f>
        <v>30</v>
      </c>
    </row>
    <row r="395" spans="1:4" x14ac:dyDescent="0.25">
      <c r="A395" s="26" t="s">
        <v>81</v>
      </c>
      <c r="B395" s="26" t="str">
        <f>IFERROR(_xlfn.XLOOKUP(TB_ENF_AMBIENTAL2024[[#This Row],[CODIGO]],TB_ENF_NEGOCIOS2024[CODIGO],TB_ENF_NEGOCIOS2024[COMPONENTE]),"")</f>
        <v>INTRODUÇÃO À MECÂNICA PARA ENGENHARIAS: ESTÁTICA</v>
      </c>
      <c r="C395" s="26" t="str">
        <f t="shared" si="0"/>
        <v>OPTATIVO</v>
      </c>
      <c r="D395" s="26">
        <f>IFERROR(_xlfn.XLOOKUP(TB_ENF_AMBIENTAL2024[[#This Row],[CODIGO]],TB_ENF_NEGOCIOS2024[CODIGO],TB_ENF_NEGOCIOS2024[CH]),"")</f>
        <v>30</v>
      </c>
    </row>
    <row r="396" spans="1:4" x14ac:dyDescent="0.25">
      <c r="A396" s="26" t="s">
        <v>84</v>
      </c>
      <c r="B396" s="26" t="str">
        <f>IFERROR(_xlfn.XLOOKUP(TB_ENF_AMBIENTAL2024[[#This Row],[CODIGO]],TB_ENF_NEGOCIOS2024[CODIGO],TB_ENF_NEGOCIOS2024[COMPONENTE]),"")</f>
        <v>CIÊNCIA, TECNOLOGIA E SOCIEDADE II</v>
      </c>
      <c r="C396" s="26" t="str">
        <f t="shared" si="0"/>
        <v>OPTATIVO</v>
      </c>
      <c r="D396" s="26">
        <f>IFERROR(_xlfn.XLOOKUP(TB_ENF_AMBIENTAL2024[[#This Row],[CODIGO]],TB_ENF_NEGOCIOS2024[CODIGO],TB_ENF_NEGOCIOS2024[CH]),"")</f>
        <v>30</v>
      </c>
    </row>
    <row r="397" spans="1:4" x14ac:dyDescent="0.25">
      <c r="A397" s="26" t="s">
        <v>86</v>
      </c>
      <c r="B397" s="26" t="str">
        <f>IFERROR(_xlfn.XLOOKUP(TB_ENF_AMBIENTAL2024[[#This Row],[CODIGO]],TB_ENF_NEGOCIOS2024[CODIGO],TB_ENF_NEGOCIOS2024[COMPONENTE]),"")</f>
        <v xml:space="preserve">MODELAGEM DO MUNDO FÍSICO II </v>
      </c>
      <c r="C397" s="26" t="str">
        <f t="shared" si="0"/>
        <v>OPTATIVO</v>
      </c>
      <c r="D397" s="26">
        <f>IFERROR(_xlfn.XLOOKUP(TB_ENF_AMBIENTAL2024[[#This Row],[CODIGO]],TB_ENF_NEGOCIOS2024[CODIGO],TB_ENF_NEGOCIOS2024[CH]),"")</f>
        <v>30</v>
      </c>
    </row>
    <row r="398" spans="1:4" x14ac:dyDescent="0.25">
      <c r="A398" s="26" t="s">
        <v>722</v>
      </c>
      <c r="B398" s="26" t="str">
        <f>IFERROR(_xlfn.XLOOKUP(TB_ENF_AMBIENTAL2024[[#This Row],[CODIGO]],TB_ENF_NEGOCIOS2024[CODIGO],TB_ENF_NEGOCIOS2024[COMPONENTE]),"")</f>
        <v xml:space="preserve">FUNDAMENTOS DE DESENVOLVIMENTO SUSTENTÁVEL </v>
      </c>
      <c r="C398" s="26" t="str">
        <f t="shared" si="0"/>
        <v>OPTATIVO</v>
      </c>
      <c r="D398" s="26">
        <f>IFERROR(_xlfn.XLOOKUP(TB_ENF_AMBIENTAL2024[[#This Row],[CODIGO]],TB_ENF_NEGOCIOS2024[CODIGO],TB_ENF_NEGOCIOS2024[CH]),"")</f>
        <v>60</v>
      </c>
    </row>
    <row r="399" spans="1:4" x14ac:dyDescent="0.25">
      <c r="A399" s="26" t="s">
        <v>636</v>
      </c>
      <c r="B399" s="26" t="str">
        <f>IFERROR(_xlfn.XLOOKUP(TB_ENF_AMBIENTAL2024[[#This Row],[CODIGO]],TB_ENF_NEGOCIOS2024[CODIGO],TB_ENF_NEGOCIOS2024[COMPONENTE]),"")</f>
        <v xml:space="preserve">INTRODUÇÃO À ASTRONOMIA </v>
      </c>
      <c r="C399" s="26" t="str">
        <f t="shared" si="0"/>
        <v>OPTATIVO</v>
      </c>
      <c r="D399" s="26">
        <f>IFERROR(_xlfn.XLOOKUP(TB_ENF_AMBIENTAL2024[[#This Row],[CODIGO]],TB_ENF_NEGOCIOS2024[CODIGO],TB_ENF_NEGOCIOS2024[CH]),"")</f>
        <v>60</v>
      </c>
    </row>
  </sheetData>
  <sheetProtection sort="0" autoFilter="0" pivotTables="0"/>
  <mergeCells count="1">
    <mergeCell ref="A1:B1"/>
  </mergeCells>
  <phoneticPr fontId="3"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4E90-0695-4C63-8DBD-D999B0870664}">
  <sheetPr>
    <tabColor theme="9" tint="-0.499984740745262"/>
  </sheetPr>
  <dimension ref="A1:M185"/>
  <sheetViews>
    <sheetView zoomScaleNormal="100" workbookViewId="0">
      <pane ySplit="2" topLeftCell="A3" activePane="bottomLeft" state="frozen"/>
      <selection pane="bottomLeft" activeCell="F2" sqref="F2"/>
    </sheetView>
  </sheetViews>
  <sheetFormatPr defaultColWidth="9.140625" defaultRowHeight="15" x14ac:dyDescent="0.25"/>
  <cols>
    <col min="1" max="1" width="10.5703125" style="26" bestFit="1" customWidth="1"/>
    <col min="2" max="2" width="68.42578125" style="26" customWidth="1"/>
    <col min="3" max="3" width="16" style="26" bestFit="1" customWidth="1"/>
    <col min="4" max="4" width="5.7109375" style="26" bestFit="1" customWidth="1"/>
    <col min="5" max="5" width="8.42578125" style="26" bestFit="1" customWidth="1"/>
    <col min="6" max="6" width="10" style="26" bestFit="1" customWidth="1"/>
    <col min="7" max="7" width="9.140625" style="26"/>
    <col min="8" max="8" width="56.140625" style="26" bestFit="1" customWidth="1"/>
    <col min="9" max="9" width="12" style="26" bestFit="1" customWidth="1"/>
    <col min="10" max="10" width="9.5703125" style="26" bestFit="1" customWidth="1"/>
    <col min="11" max="11" width="16.42578125" style="26" bestFit="1" customWidth="1"/>
    <col min="12" max="12" width="10.7109375" style="26" bestFit="1" customWidth="1"/>
    <col min="13" max="13" width="8.7109375" style="26" bestFit="1" customWidth="1"/>
    <col min="14" max="14" width="3" style="26" bestFit="1" customWidth="1"/>
    <col min="15" max="16384" width="9.140625" style="26"/>
  </cols>
  <sheetData>
    <row r="1" spans="1:13" ht="15.75" x14ac:dyDescent="0.25">
      <c r="A1" s="61" t="s">
        <v>1212</v>
      </c>
      <c r="B1" s="61"/>
      <c r="H1" s="39"/>
      <c r="I1" s="40" t="s">
        <v>1082</v>
      </c>
      <c r="J1" s="40" t="s">
        <v>1065</v>
      </c>
      <c r="K1" s="40" t="s">
        <v>1066</v>
      </c>
      <c r="L1" s="40" t="s">
        <v>1067</v>
      </c>
      <c r="M1" s="40" t="s">
        <v>1068</v>
      </c>
    </row>
    <row r="2" spans="1:13" x14ac:dyDescent="0.25">
      <c r="A2" s="26" t="s">
        <v>159</v>
      </c>
      <c r="B2" s="26" t="s">
        <v>160</v>
      </c>
      <c r="C2" s="26" t="s">
        <v>1070</v>
      </c>
      <c r="D2" s="26" t="s">
        <v>161</v>
      </c>
      <c r="E2" s="26" t="s">
        <v>1083</v>
      </c>
      <c r="F2" s="26" t="s">
        <v>0</v>
      </c>
      <c r="H2" s="42" t="s">
        <v>1084</v>
      </c>
      <c r="I2" s="39">
        <f>I4-I3</f>
        <v>3030</v>
      </c>
      <c r="J2" s="39">
        <f>J4-J3</f>
        <v>390</v>
      </c>
      <c r="K2" s="39">
        <f>K4-K3</f>
        <v>200</v>
      </c>
      <c r="L2" s="39">
        <f>L4-L3</f>
        <v>250</v>
      </c>
      <c r="M2" s="39">
        <f>SUM(I2:L2)</f>
        <v>3870</v>
      </c>
    </row>
    <row r="3" spans="1:13" x14ac:dyDescent="0.25">
      <c r="A3" s="26" t="s">
        <v>19</v>
      </c>
      <c r="B3" s="26" t="s">
        <v>1085</v>
      </c>
      <c r="C3" s="26" t="s">
        <v>17</v>
      </c>
      <c r="D3" s="26">
        <v>60</v>
      </c>
      <c r="E3" s="26">
        <v>1</v>
      </c>
      <c r="H3" s="42" t="s">
        <v>1075</v>
      </c>
      <c r="I3" s="39">
        <f>SUMIFS(TB_ENG_AMBIENTAL[CH],TB_ENG_AMBIENTAL[NATUREZA],"OBRIGATORIO",TB_ENG_AMBIENTAL[STATUS],1)</f>
        <v>0</v>
      </c>
      <c r="J3" s="39">
        <f>SUMIFS(TB_ENG_AMBIENTAL[CH],TB_ENG_AMBIENTAL[NATUREZA],"OPTATIVO",TB_ENG_AMBIENTAL[STATUS],1)</f>
        <v>0</v>
      </c>
      <c r="K3" s="39">
        <f>SUMIFS(TB_ENG_AMBIENTAL[CH],TB_ENG_AMBIENTAL[NATUREZA],"COMPLEMENTAR",TB_ENG_AMBIENTAL[STATUS],1)</f>
        <v>0</v>
      </c>
      <c r="L3" s="39">
        <v>0</v>
      </c>
      <c r="M3" s="39">
        <f>SUM(I3:L3)</f>
        <v>0</v>
      </c>
    </row>
    <row r="4" spans="1:13" x14ac:dyDescent="0.25">
      <c r="A4" s="26" t="s">
        <v>24</v>
      </c>
      <c r="B4" s="26" t="s">
        <v>1086</v>
      </c>
      <c r="C4" s="26" t="s">
        <v>17</v>
      </c>
      <c r="D4" s="26">
        <v>60</v>
      </c>
      <c r="E4" s="26">
        <v>1</v>
      </c>
      <c r="H4" s="42" t="s">
        <v>1076</v>
      </c>
      <c r="I4" s="39">
        <f>I11</f>
        <v>3030</v>
      </c>
      <c r="J4" s="39">
        <f>I14</f>
        <v>390</v>
      </c>
      <c r="K4" s="39">
        <f>I15</f>
        <v>200</v>
      </c>
      <c r="L4" s="39">
        <f>I12</f>
        <v>250</v>
      </c>
      <c r="M4" s="39">
        <f>SUM(I4:L4)</f>
        <v>3870</v>
      </c>
    </row>
    <row r="5" spans="1:13" x14ac:dyDescent="0.25">
      <c r="A5" s="26" t="s">
        <v>28</v>
      </c>
      <c r="B5" s="26" t="s">
        <v>1087</v>
      </c>
      <c r="C5" s="26" t="s">
        <v>17</v>
      </c>
      <c r="D5" s="26">
        <v>60</v>
      </c>
      <c r="E5" s="26">
        <v>1</v>
      </c>
    </row>
    <row r="6" spans="1:13" x14ac:dyDescent="0.25">
      <c r="A6" s="26" t="s">
        <v>32</v>
      </c>
      <c r="B6" s="26" t="s">
        <v>593</v>
      </c>
      <c r="C6" s="26" t="s">
        <v>17</v>
      </c>
      <c r="D6" s="26">
        <v>90</v>
      </c>
      <c r="E6" s="26">
        <v>1</v>
      </c>
      <c r="H6" s="49" t="s">
        <v>1088</v>
      </c>
      <c r="I6" s="26" t="s">
        <v>1089</v>
      </c>
    </row>
    <row r="7" spans="1:13" ht="15.75" customHeight="1" x14ac:dyDescent="0.25">
      <c r="A7" s="26" t="s">
        <v>36</v>
      </c>
      <c r="B7" s="26" t="s">
        <v>1090</v>
      </c>
      <c r="C7" s="26" t="s">
        <v>17</v>
      </c>
      <c r="D7" s="26">
        <v>30</v>
      </c>
      <c r="E7" s="26">
        <v>1</v>
      </c>
      <c r="H7" s="49" t="s">
        <v>1091</v>
      </c>
      <c r="I7" s="26" t="s">
        <v>1213</v>
      </c>
    </row>
    <row r="8" spans="1:13" x14ac:dyDescent="0.25">
      <c r="A8" s="26" t="s">
        <v>40</v>
      </c>
      <c r="B8" s="26" t="s">
        <v>1093</v>
      </c>
      <c r="C8" s="26" t="s">
        <v>17</v>
      </c>
      <c r="D8" s="26">
        <v>30</v>
      </c>
      <c r="E8" s="26">
        <v>1</v>
      </c>
      <c r="H8" s="37" t="s">
        <v>1094</v>
      </c>
      <c r="I8" s="37"/>
      <c r="J8" s="37"/>
      <c r="K8" s="37"/>
      <c r="L8" s="37"/>
      <c r="M8" s="37"/>
    </row>
    <row r="9" spans="1:13" ht="15" customHeight="1" x14ac:dyDescent="0.25">
      <c r="A9" s="26" t="s">
        <v>44</v>
      </c>
      <c r="B9" s="26" t="s">
        <v>1095</v>
      </c>
      <c r="C9" s="26" t="s">
        <v>17</v>
      </c>
      <c r="D9" s="26">
        <v>60</v>
      </c>
      <c r="E9" s="26">
        <v>2</v>
      </c>
      <c r="H9" s="49" t="s">
        <v>1096</v>
      </c>
      <c r="I9" s="26">
        <v>3870</v>
      </c>
    </row>
    <row r="10" spans="1:13" x14ac:dyDescent="0.25">
      <c r="A10" s="26" t="s">
        <v>49</v>
      </c>
      <c r="B10" s="26" t="s">
        <v>589</v>
      </c>
      <c r="C10" s="26" t="s">
        <v>17</v>
      </c>
      <c r="D10" s="26">
        <v>60</v>
      </c>
      <c r="E10" s="26">
        <v>2</v>
      </c>
      <c r="H10" s="49" t="s">
        <v>1097</v>
      </c>
    </row>
    <row r="11" spans="1:13" x14ac:dyDescent="0.25">
      <c r="A11" s="26" t="s">
        <v>53</v>
      </c>
      <c r="B11" s="26" t="s">
        <v>1098</v>
      </c>
      <c r="C11" s="26" t="s">
        <v>17</v>
      </c>
      <c r="D11" s="26">
        <v>75</v>
      </c>
      <c r="E11" s="26">
        <v>2</v>
      </c>
      <c r="H11" s="49" t="s">
        <v>1099</v>
      </c>
      <c r="I11" s="26">
        <v>3030</v>
      </c>
    </row>
    <row r="12" spans="1:13" x14ac:dyDescent="0.25">
      <c r="A12" s="26" t="s">
        <v>57</v>
      </c>
      <c r="B12" s="26" t="s">
        <v>1100</v>
      </c>
      <c r="C12" s="26" t="s">
        <v>17</v>
      </c>
      <c r="D12" s="26">
        <v>60</v>
      </c>
      <c r="E12" s="26">
        <v>2</v>
      </c>
      <c r="H12" s="49" t="s">
        <v>1101</v>
      </c>
      <c r="I12" s="26">
        <v>250</v>
      </c>
    </row>
    <row r="13" spans="1:13" x14ac:dyDescent="0.25">
      <c r="A13" s="26" t="s">
        <v>60</v>
      </c>
      <c r="B13" s="26" t="s">
        <v>592</v>
      </c>
      <c r="C13" s="26" t="s">
        <v>17</v>
      </c>
      <c r="D13" s="26">
        <v>30</v>
      </c>
      <c r="E13" s="26">
        <v>2</v>
      </c>
      <c r="H13" s="49" t="s">
        <v>1102</v>
      </c>
      <c r="I13" s="26">
        <v>3280</v>
      </c>
    </row>
    <row r="14" spans="1:13" x14ac:dyDescent="0.25">
      <c r="A14" s="26" t="s">
        <v>63</v>
      </c>
      <c r="B14" s="26" t="s">
        <v>597</v>
      </c>
      <c r="C14" s="26" t="s">
        <v>17</v>
      </c>
      <c r="D14" s="26">
        <v>60</v>
      </c>
      <c r="E14" s="26">
        <v>2</v>
      </c>
      <c r="H14" s="49" t="s">
        <v>1103</v>
      </c>
      <c r="I14" s="26">
        <v>390</v>
      </c>
    </row>
    <row r="15" spans="1:13" x14ac:dyDescent="0.25">
      <c r="A15" s="26" t="s">
        <v>66</v>
      </c>
      <c r="B15" s="26" t="s">
        <v>598</v>
      </c>
      <c r="C15" s="26" t="s">
        <v>17</v>
      </c>
      <c r="D15" s="26">
        <v>60</v>
      </c>
      <c r="E15" s="26">
        <v>2</v>
      </c>
      <c r="H15" s="49" t="s">
        <v>1104</v>
      </c>
      <c r="I15" s="26">
        <v>200</v>
      </c>
    </row>
    <row r="16" spans="1:13" x14ac:dyDescent="0.25">
      <c r="A16" s="26" t="s">
        <v>69</v>
      </c>
      <c r="B16" s="26" t="s">
        <v>1105</v>
      </c>
      <c r="C16" s="26" t="s">
        <v>17</v>
      </c>
      <c r="D16" s="26">
        <v>60</v>
      </c>
      <c r="E16" s="26">
        <v>3</v>
      </c>
      <c r="H16" s="49" t="s">
        <v>1106</v>
      </c>
      <c r="I16" s="26">
        <v>0</v>
      </c>
    </row>
    <row r="17" spans="1:9" x14ac:dyDescent="0.25">
      <c r="A17" s="26" t="s">
        <v>72</v>
      </c>
      <c r="B17" s="26" t="s">
        <v>1107</v>
      </c>
      <c r="C17" s="26" t="s">
        <v>17</v>
      </c>
      <c r="D17" s="26">
        <v>30</v>
      </c>
      <c r="E17" s="26">
        <v>3</v>
      </c>
      <c r="H17" s="49" t="s">
        <v>1108</v>
      </c>
      <c r="I17" s="26">
        <v>240</v>
      </c>
    </row>
    <row r="18" spans="1:9" x14ac:dyDescent="0.25">
      <c r="A18" s="26" t="s">
        <v>75</v>
      </c>
      <c r="B18" s="26" t="s">
        <v>588</v>
      </c>
      <c r="C18" s="26" t="s">
        <v>17</v>
      </c>
      <c r="D18" s="26">
        <v>90</v>
      </c>
      <c r="E18" s="26">
        <v>3</v>
      </c>
      <c r="H18" s="49" t="s">
        <v>1109</v>
      </c>
      <c r="I18" s="26">
        <v>600</v>
      </c>
    </row>
    <row r="19" spans="1:9" x14ac:dyDescent="0.25">
      <c r="A19" s="26" t="s">
        <v>78</v>
      </c>
      <c r="B19" s="26" t="s">
        <v>1110</v>
      </c>
      <c r="C19" s="26" t="s">
        <v>17</v>
      </c>
      <c r="D19" s="26">
        <v>60</v>
      </c>
      <c r="E19" s="26">
        <v>3</v>
      </c>
      <c r="H19" s="49" t="s">
        <v>1111</v>
      </c>
    </row>
    <row r="20" spans="1:9" x14ac:dyDescent="0.25">
      <c r="A20" s="26" t="s">
        <v>80</v>
      </c>
      <c r="B20" s="26" t="s">
        <v>1112</v>
      </c>
      <c r="C20" s="26" t="s">
        <v>17</v>
      </c>
      <c r="D20" s="26">
        <v>30</v>
      </c>
      <c r="E20" s="26">
        <v>3</v>
      </c>
      <c r="H20" s="49" t="s">
        <v>1113</v>
      </c>
      <c r="I20" s="26">
        <v>10</v>
      </c>
    </row>
    <row r="21" spans="1:9" x14ac:dyDescent="0.25">
      <c r="A21" s="26" t="s">
        <v>83</v>
      </c>
      <c r="B21" s="26" t="s">
        <v>1114</v>
      </c>
      <c r="C21" s="26" t="s">
        <v>17</v>
      </c>
      <c r="D21" s="26">
        <v>60</v>
      </c>
      <c r="E21" s="26">
        <v>3</v>
      </c>
      <c r="H21" s="49" t="s">
        <v>1115</v>
      </c>
      <c r="I21" s="26">
        <v>10</v>
      </c>
    </row>
    <row r="22" spans="1:9" x14ac:dyDescent="0.25">
      <c r="A22" s="26" t="s">
        <v>85</v>
      </c>
      <c r="B22" s="26" t="s">
        <v>1116</v>
      </c>
      <c r="C22" s="26" t="s">
        <v>17</v>
      </c>
      <c r="D22" s="26">
        <v>30</v>
      </c>
      <c r="E22" s="26">
        <v>3</v>
      </c>
      <c r="H22" s="49" t="s">
        <v>1117</v>
      </c>
      <c r="I22" s="26">
        <v>14</v>
      </c>
    </row>
    <row r="23" spans="1:9" x14ac:dyDescent="0.25">
      <c r="A23" s="26" t="s">
        <v>87</v>
      </c>
      <c r="B23" s="26" t="s">
        <v>509</v>
      </c>
      <c r="C23" s="26" t="s">
        <v>17</v>
      </c>
      <c r="D23" s="26">
        <v>60</v>
      </c>
      <c r="E23" s="26">
        <v>3</v>
      </c>
    </row>
    <row r="24" spans="1:9" x14ac:dyDescent="0.25">
      <c r="A24" s="26" t="s">
        <v>88</v>
      </c>
      <c r="B24" s="26" t="s">
        <v>604</v>
      </c>
      <c r="C24" s="26" t="s">
        <v>17</v>
      </c>
      <c r="D24" s="26">
        <v>75</v>
      </c>
      <c r="E24" s="26">
        <v>4</v>
      </c>
    </row>
    <row r="25" spans="1:9" x14ac:dyDescent="0.25">
      <c r="A25" s="26" t="s">
        <v>89</v>
      </c>
      <c r="B25" s="26" t="s">
        <v>1118</v>
      </c>
      <c r="C25" s="26" t="s">
        <v>17</v>
      </c>
      <c r="D25" s="26">
        <v>60</v>
      </c>
      <c r="E25" s="26">
        <v>4</v>
      </c>
    </row>
    <row r="26" spans="1:9" x14ac:dyDescent="0.25">
      <c r="A26" s="26" t="s">
        <v>92</v>
      </c>
      <c r="B26" s="26" t="s">
        <v>1119</v>
      </c>
      <c r="C26" s="26" t="s">
        <v>17</v>
      </c>
      <c r="D26" s="26">
        <v>30</v>
      </c>
      <c r="E26" s="26">
        <v>4</v>
      </c>
    </row>
    <row r="27" spans="1:9" x14ac:dyDescent="0.25">
      <c r="A27" s="26" t="s">
        <v>96</v>
      </c>
      <c r="B27" s="26" t="s">
        <v>503</v>
      </c>
      <c r="C27" s="26" t="s">
        <v>17</v>
      </c>
      <c r="D27" s="26">
        <v>60</v>
      </c>
      <c r="E27" s="26">
        <v>4</v>
      </c>
    </row>
    <row r="28" spans="1:9" x14ac:dyDescent="0.25">
      <c r="A28" s="26" t="s">
        <v>98</v>
      </c>
      <c r="B28" s="26" t="s">
        <v>504</v>
      </c>
      <c r="C28" s="26" t="s">
        <v>17</v>
      </c>
      <c r="D28" s="26">
        <v>60</v>
      </c>
      <c r="E28" s="26">
        <v>4</v>
      </c>
    </row>
    <row r="29" spans="1:9" x14ac:dyDescent="0.25">
      <c r="A29" s="26" t="s">
        <v>100</v>
      </c>
      <c r="B29" s="26" t="s">
        <v>505</v>
      </c>
      <c r="C29" s="26" t="s">
        <v>17</v>
      </c>
      <c r="D29" s="26">
        <v>60</v>
      </c>
      <c r="E29" s="26">
        <v>4</v>
      </c>
    </row>
    <row r="30" spans="1:9" x14ac:dyDescent="0.25">
      <c r="A30" s="26" t="s">
        <v>104</v>
      </c>
      <c r="B30" s="26" t="s">
        <v>172</v>
      </c>
      <c r="C30" s="26" t="s">
        <v>17</v>
      </c>
      <c r="D30" s="26">
        <v>60</v>
      </c>
      <c r="E30" s="26">
        <v>5</v>
      </c>
    </row>
    <row r="31" spans="1:9" x14ac:dyDescent="0.25">
      <c r="A31" s="26" t="s">
        <v>107</v>
      </c>
      <c r="B31" s="26" t="s">
        <v>187</v>
      </c>
      <c r="C31" s="26" t="s">
        <v>17</v>
      </c>
      <c r="D31" s="26">
        <v>60</v>
      </c>
      <c r="E31" s="26">
        <v>5</v>
      </c>
    </row>
    <row r="32" spans="1:9" x14ac:dyDescent="0.25">
      <c r="A32" s="26" t="s">
        <v>110</v>
      </c>
      <c r="B32" s="26" t="s">
        <v>191</v>
      </c>
      <c r="C32" s="26" t="s">
        <v>17</v>
      </c>
      <c r="D32" s="26">
        <v>60</v>
      </c>
      <c r="E32" s="26">
        <v>5</v>
      </c>
    </row>
    <row r="33" spans="1:5" x14ac:dyDescent="0.25">
      <c r="A33" s="26" t="s">
        <v>112</v>
      </c>
      <c r="B33" s="26" t="s">
        <v>192</v>
      </c>
      <c r="C33" s="26" t="s">
        <v>17</v>
      </c>
      <c r="D33" s="26">
        <v>60</v>
      </c>
      <c r="E33" s="26">
        <v>5</v>
      </c>
    </row>
    <row r="34" spans="1:5" x14ac:dyDescent="0.25">
      <c r="A34" s="26" t="s">
        <v>102</v>
      </c>
      <c r="B34" s="26" t="s">
        <v>506</v>
      </c>
      <c r="C34" s="26" t="s">
        <v>17</v>
      </c>
      <c r="D34" s="26">
        <v>60</v>
      </c>
      <c r="E34" s="26">
        <v>5</v>
      </c>
    </row>
    <row r="35" spans="1:5" x14ac:dyDescent="0.25">
      <c r="A35" s="26" t="s">
        <v>116</v>
      </c>
      <c r="B35" s="26" t="s">
        <v>1060</v>
      </c>
      <c r="C35" s="26" t="s">
        <v>17</v>
      </c>
      <c r="D35" s="26">
        <v>60</v>
      </c>
      <c r="E35" s="26">
        <v>5</v>
      </c>
    </row>
    <row r="36" spans="1:5" x14ac:dyDescent="0.25">
      <c r="A36" s="26" t="s">
        <v>119</v>
      </c>
      <c r="B36" s="26" t="s">
        <v>193</v>
      </c>
      <c r="C36" s="26" t="s">
        <v>17</v>
      </c>
      <c r="D36" s="26">
        <v>60</v>
      </c>
      <c r="E36" s="26">
        <v>6</v>
      </c>
    </row>
    <row r="37" spans="1:5" x14ac:dyDescent="0.25">
      <c r="A37" s="26" t="s">
        <v>122</v>
      </c>
      <c r="B37" s="26" t="s">
        <v>196</v>
      </c>
      <c r="C37" s="26" t="s">
        <v>17</v>
      </c>
      <c r="D37" s="26">
        <v>60</v>
      </c>
      <c r="E37" s="26">
        <v>6</v>
      </c>
    </row>
    <row r="38" spans="1:5" x14ac:dyDescent="0.25">
      <c r="A38" s="26" t="s">
        <v>125</v>
      </c>
      <c r="B38" s="26" t="s">
        <v>197</v>
      </c>
      <c r="C38" s="26" t="s">
        <v>17</v>
      </c>
      <c r="D38" s="26">
        <v>60</v>
      </c>
      <c r="E38" s="26">
        <v>6</v>
      </c>
    </row>
    <row r="39" spans="1:5" x14ac:dyDescent="0.25">
      <c r="A39" s="26" t="s">
        <v>127</v>
      </c>
      <c r="B39" s="26" t="s">
        <v>200</v>
      </c>
      <c r="C39" s="26" t="s">
        <v>17</v>
      </c>
      <c r="D39" s="26">
        <v>60</v>
      </c>
      <c r="E39" s="26">
        <v>6</v>
      </c>
    </row>
    <row r="40" spans="1:5" x14ac:dyDescent="0.25">
      <c r="A40" s="26" t="s">
        <v>129</v>
      </c>
      <c r="B40" s="26" t="s">
        <v>201</v>
      </c>
      <c r="C40" s="26" t="s">
        <v>17</v>
      </c>
      <c r="D40" s="26">
        <v>60</v>
      </c>
      <c r="E40" s="26">
        <v>6</v>
      </c>
    </row>
    <row r="41" spans="1:5" x14ac:dyDescent="0.25">
      <c r="A41" s="26" t="s">
        <v>132</v>
      </c>
      <c r="B41" s="26" t="s">
        <v>1214</v>
      </c>
      <c r="C41" s="26" t="s">
        <v>17</v>
      </c>
      <c r="D41" s="26">
        <v>60</v>
      </c>
      <c r="E41" s="26">
        <v>7</v>
      </c>
    </row>
    <row r="42" spans="1:5" x14ac:dyDescent="0.25">
      <c r="A42" s="26" t="s">
        <v>134</v>
      </c>
      <c r="B42" s="26" t="s">
        <v>1215</v>
      </c>
      <c r="C42" s="26" t="s">
        <v>17</v>
      </c>
      <c r="D42" s="26">
        <v>60</v>
      </c>
      <c r="E42" s="26">
        <v>7</v>
      </c>
    </row>
    <row r="43" spans="1:5" x14ac:dyDescent="0.25">
      <c r="A43" s="26" t="s">
        <v>136</v>
      </c>
      <c r="B43" s="26" t="s">
        <v>202</v>
      </c>
      <c r="C43" s="26" t="s">
        <v>17</v>
      </c>
      <c r="D43" s="26">
        <v>60</v>
      </c>
      <c r="E43" s="26">
        <v>7</v>
      </c>
    </row>
    <row r="44" spans="1:5" x14ac:dyDescent="0.25">
      <c r="A44" s="26" t="s">
        <v>138</v>
      </c>
      <c r="B44" s="26" t="s">
        <v>203</v>
      </c>
      <c r="C44" s="26" t="s">
        <v>17</v>
      </c>
      <c r="D44" s="26">
        <v>60</v>
      </c>
      <c r="E44" s="26">
        <v>7</v>
      </c>
    </row>
    <row r="45" spans="1:5" x14ac:dyDescent="0.25">
      <c r="A45" s="26" t="s">
        <v>140</v>
      </c>
      <c r="B45" s="26" t="s">
        <v>1216</v>
      </c>
      <c r="C45" s="26" t="s">
        <v>17</v>
      </c>
      <c r="D45" s="26">
        <v>60</v>
      </c>
      <c r="E45" s="26">
        <v>7</v>
      </c>
    </row>
    <row r="46" spans="1:5" x14ac:dyDescent="0.25">
      <c r="A46" s="26" t="s">
        <v>142</v>
      </c>
      <c r="B46" s="26" t="s">
        <v>204</v>
      </c>
      <c r="C46" s="26" t="s">
        <v>17</v>
      </c>
      <c r="D46" s="26">
        <v>60</v>
      </c>
      <c r="E46" s="26">
        <v>7</v>
      </c>
    </row>
    <row r="47" spans="1:5" x14ac:dyDescent="0.25">
      <c r="A47" s="26" t="s">
        <v>144</v>
      </c>
      <c r="B47" s="26" t="s">
        <v>186</v>
      </c>
      <c r="C47" s="26" t="s">
        <v>17</v>
      </c>
      <c r="D47" s="26">
        <v>90</v>
      </c>
      <c r="E47" s="26">
        <v>8</v>
      </c>
    </row>
    <row r="48" spans="1:5" x14ac:dyDescent="0.25">
      <c r="A48" s="26" t="s">
        <v>146</v>
      </c>
      <c r="B48" s="26" t="s">
        <v>1217</v>
      </c>
      <c r="C48" s="26" t="s">
        <v>17</v>
      </c>
      <c r="D48" s="26">
        <v>60</v>
      </c>
      <c r="E48" s="26">
        <v>8</v>
      </c>
    </row>
    <row r="49" spans="1:5" x14ac:dyDescent="0.25">
      <c r="A49" s="26" t="s">
        <v>148</v>
      </c>
      <c r="B49" s="26" t="s">
        <v>206</v>
      </c>
      <c r="C49" s="26" t="s">
        <v>17</v>
      </c>
      <c r="D49" s="26">
        <v>60</v>
      </c>
      <c r="E49" s="26">
        <v>8</v>
      </c>
    </row>
    <row r="50" spans="1:5" x14ac:dyDescent="0.25">
      <c r="A50" s="26" t="s">
        <v>150</v>
      </c>
      <c r="B50" s="26" t="s">
        <v>207</v>
      </c>
      <c r="C50" s="26" t="s">
        <v>17</v>
      </c>
      <c r="D50" s="26">
        <v>60</v>
      </c>
      <c r="E50" s="26">
        <v>8</v>
      </c>
    </row>
    <row r="51" spans="1:5" x14ac:dyDescent="0.25">
      <c r="A51" s="26" t="s">
        <v>152</v>
      </c>
      <c r="B51" s="26" t="s">
        <v>208</v>
      </c>
      <c r="C51" s="26" t="s">
        <v>17</v>
      </c>
      <c r="D51" s="26">
        <v>60</v>
      </c>
      <c r="E51" s="26">
        <v>8</v>
      </c>
    </row>
    <row r="52" spans="1:5" x14ac:dyDescent="0.25">
      <c r="A52" s="26" t="s">
        <v>153</v>
      </c>
      <c r="B52" s="26" t="s">
        <v>1218</v>
      </c>
      <c r="C52" s="26" t="s">
        <v>1067</v>
      </c>
      <c r="D52" s="26">
        <v>160</v>
      </c>
      <c r="E52" s="26">
        <v>9</v>
      </c>
    </row>
    <row r="53" spans="1:5" x14ac:dyDescent="0.25">
      <c r="A53" s="26" t="s">
        <v>154</v>
      </c>
      <c r="B53" s="26" t="s">
        <v>1219</v>
      </c>
      <c r="C53" s="26" t="s">
        <v>1067</v>
      </c>
      <c r="D53" s="26">
        <v>30</v>
      </c>
      <c r="E53" s="26">
        <v>9</v>
      </c>
    </row>
    <row r="54" spans="1:5" x14ac:dyDescent="0.25">
      <c r="A54" s="26" t="s">
        <v>155</v>
      </c>
      <c r="B54" s="26" t="s">
        <v>173</v>
      </c>
      <c r="C54" s="26" t="s">
        <v>17</v>
      </c>
      <c r="D54" s="26">
        <v>60</v>
      </c>
      <c r="E54" s="26">
        <v>9</v>
      </c>
    </row>
    <row r="55" spans="1:5" x14ac:dyDescent="0.25">
      <c r="A55" s="26" t="s">
        <v>156</v>
      </c>
      <c r="B55" s="26" t="s">
        <v>183</v>
      </c>
      <c r="C55" s="26" t="s">
        <v>17</v>
      </c>
      <c r="D55" s="26">
        <v>60</v>
      </c>
      <c r="E55" s="26">
        <v>9</v>
      </c>
    </row>
    <row r="56" spans="1:5" x14ac:dyDescent="0.25">
      <c r="A56" s="26" t="s">
        <v>157</v>
      </c>
      <c r="B56" s="26" t="s">
        <v>205</v>
      </c>
      <c r="C56" s="26" t="s">
        <v>17</v>
      </c>
      <c r="D56" s="26">
        <v>60</v>
      </c>
      <c r="E56" s="26">
        <v>9</v>
      </c>
    </row>
    <row r="57" spans="1:5" x14ac:dyDescent="0.25">
      <c r="A57" s="26" t="s">
        <v>158</v>
      </c>
      <c r="B57" s="26" t="s">
        <v>1129</v>
      </c>
      <c r="C57" s="26" t="s">
        <v>1067</v>
      </c>
      <c r="D57" s="26">
        <v>60</v>
      </c>
      <c r="E57" s="26">
        <v>10</v>
      </c>
    </row>
    <row r="58" spans="1:5" x14ac:dyDescent="0.25">
      <c r="A58" s="26" t="s">
        <v>1220</v>
      </c>
      <c r="B58" s="26" t="s">
        <v>1221</v>
      </c>
      <c r="C58" s="26" t="s">
        <v>1127</v>
      </c>
      <c r="D58" s="26">
        <v>45</v>
      </c>
    </row>
    <row r="59" spans="1:5" x14ac:dyDescent="0.25">
      <c r="A59" s="26" t="s">
        <v>1222</v>
      </c>
      <c r="B59" s="26" t="s">
        <v>1223</v>
      </c>
      <c r="C59" s="26" t="s">
        <v>1127</v>
      </c>
      <c r="D59" s="26">
        <v>60</v>
      </c>
    </row>
    <row r="60" spans="1:5" x14ac:dyDescent="0.25">
      <c r="A60" s="26" t="s">
        <v>1224</v>
      </c>
      <c r="B60" s="26" t="s">
        <v>1225</v>
      </c>
      <c r="C60" s="26" t="s">
        <v>1127</v>
      </c>
      <c r="D60" s="26">
        <v>60</v>
      </c>
    </row>
    <row r="61" spans="1:5" x14ac:dyDescent="0.25">
      <c r="A61" s="26" t="s">
        <v>1226</v>
      </c>
      <c r="B61" s="26" t="s">
        <v>1227</v>
      </c>
      <c r="C61" s="26" t="s">
        <v>1127</v>
      </c>
      <c r="D61" s="26">
        <v>60</v>
      </c>
    </row>
    <row r="62" spans="1:5" x14ac:dyDescent="0.25">
      <c r="A62" s="26" t="s">
        <v>1228</v>
      </c>
      <c r="B62" s="26" t="s">
        <v>1229</v>
      </c>
      <c r="C62" s="26" t="s">
        <v>1127</v>
      </c>
      <c r="D62" s="26">
        <v>60</v>
      </c>
    </row>
    <row r="63" spans="1:5" x14ac:dyDescent="0.25">
      <c r="A63" s="26" t="s">
        <v>1230</v>
      </c>
      <c r="B63" s="26" t="s">
        <v>1231</v>
      </c>
      <c r="C63" s="26" t="s">
        <v>1127</v>
      </c>
      <c r="D63" s="26">
        <v>45</v>
      </c>
    </row>
    <row r="64" spans="1:5" x14ac:dyDescent="0.25">
      <c r="A64" s="26" t="s">
        <v>1232</v>
      </c>
      <c r="B64" s="26" t="s">
        <v>1233</v>
      </c>
      <c r="C64" s="26" t="s">
        <v>1127</v>
      </c>
      <c r="D64" s="26">
        <v>60</v>
      </c>
    </row>
    <row r="65" spans="1:4" x14ac:dyDescent="0.25">
      <c r="A65" s="26" t="s">
        <v>1234</v>
      </c>
      <c r="B65" s="26" t="s">
        <v>1235</v>
      </c>
      <c r="C65" s="26" t="s">
        <v>1127</v>
      </c>
      <c r="D65" s="26">
        <v>60</v>
      </c>
    </row>
    <row r="66" spans="1:4" x14ac:dyDescent="0.25">
      <c r="A66" s="26" t="s">
        <v>1236</v>
      </c>
      <c r="B66" s="26" t="s">
        <v>1237</v>
      </c>
      <c r="C66" s="26" t="s">
        <v>1127</v>
      </c>
      <c r="D66" s="26">
        <v>45</v>
      </c>
    </row>
    <row r="67" spans="1:4" x14ac:dyDescent="0.25">
      <c r="A67" s="26" t="s">
        <v>1238</v>
      </c>
      <c r="B67" s="26" t="s">
        <v>1239</v>
      </c>
      <c r="C67" s="26" t="s">
        <v>1127</v>
      </c>
      <c r="D67" s="26">
        <v>45</v>
      </c>
    </row>
    <row r="68" spans="1:4" x14ac:dyDescent="0.25">
      <c r="A68" s="26" t="s">
        <v>1240</v>
      </c>
      <c r="B68" s="26" t="s">
        <v>529</v>
      </c>
      <c r="C68" s="26" t="s">
        <v>1127</v>
      </c>
      <c r="D68" s="26">
        <v>60</v>
      </c>
    </row>
    <row r="69" spans="1:4" x14ac:dyDescent="0.25">
      <c r="A69" s="26" t="s">
        <v>1241</v>
      </c>
      <c r="B69" s="26" t="s">
        <v>1242</v>
      </c>
      <c r="C69" s="26" t="s">
        <v>1127</v>
      </c>
      <c r="D69" s="26">
        <v>60</v>
      </c>
    </row>
    <row r="70" spans="1:4" x14ac:dyDescent="0.25">
      <c r="A70" s="26" t="s">
        <v>1243</v>
      </c>
      <c r="B70" s="26" t="s">
        <v>1244</v>
      </c>
      <c r="C70" s="26" t="s">
        <v>1127</v>
      </c>
      <c r="D70" s="26">
        <v>45</v>
      </c>
    </row>
    <row r="71" spans="1:4" x14ac:dyDescent="0.25">
      <c r="A71" s="26" t="s">
        <v>1245</v>
      </c>
      <c r="B71" s="26" t="s">
        <v>1246</v>
      </c>
      <c r="C71" s="26" t="s">
        <v>1127</v>
      </c>
      <c r="D71" s="26">
        <v>45</v>
      </c>
    </row>
    <row r="72" spans="1:4" x14ac:dyDescent="0.25">
      <c r="A72" s="26" t="s">
        <v>1247</v>
      </c>
      <c r="B72" s="26" t="s">
        <v>737</v>
      </c>
      <c r="C72" s="26" t="s">
        <v>1127</v>
      </c>
      <c r="D72" s="26">
        <v>30</v>
      </c>
    </row>
    <row r="73" spans="1:4" x14ac:dyDescent="0.25">
      <c r="A73" s="26" t="s">
        <v>1248</v>
      </c>
      <c r="B73" s="26" t="s">
        <v>1249</v>
      </c>
      <c r="C73" s="26" t="s">
        <v>1127</v>
      </c>
      <c r="D73" s="26">
        <v>60</v>
      </c>
    </row>
    <row r="74" spans="1:4" x14ac:dyDescent="0.25">
      <c r="A74" s="26" t="s">
        <v>1250</v>
      </c>
      <c r="B74" s="26" t="s">
        <v>1251</v>
      </c>
      <c r="C74" s="26" t="s">
        <v>1127</v>
      </c>
      <c r="D74" s="26">
        <v>30</v>
      </c>
    </row>
    <row r="75" spans="1:4" x14ac:dyDescent="0.25">
      <c r="A75" s="26" t="s">
        <v>1252</v>
      </c>
      <c r="B75" s="26" t="s">
        <v>1253</v>
      </c>
      <c r="C75" s="26" t="s">
        <v>1127</v>
      </c>
      <c r="D75" s="26">
        <v>60</v>
      </c>
    </row>
    <row r="76" spans="1:4" x14ac:dyDescent="0.25">
      <c r="A76" s="26" t="s">
        <v>1254</v>
      </c>
      <c r="B76" s="26" t="s">
        <v>1255</v>
      </c>
      <c r="C76" s="26" t="s">
        <v>1127</v>
      </c>
      <c r="D76" s="26">
        <v>45</v>
      </c>
    </row>
    <row r="77" spans="1:4" x14ac:dyDescent="0.25">
      <c r="A77" s="26" t="s">
        <v>1256</v>
      </c>
      <c r="B77" s="26" t="s">
        <v>1257</v>
      </c>
      <c r="C77" s="26" t="s">
        <v>1127</v>
      </c>
      <c r="D77" s="26">
        <v>30</v>
      </c>
    </row>
    <row r="78" spans="1:4" x14ac:dyDescent="0.25">
      <c r="A78" s="26" t="s">
        <v>1258</v>
      </c>
      <c r="B78" s="26" t="s">
        <v>1259</v>
      </c>
      <c r="C78" s="26" t="s">
        <v>1127</v>
      </c>
      <c r="D78" s="26">
        <v>45</v>
      </c>
    </row>
    <row r="79" spans="1:4" x14ac:dyDescent="0.25">
      <c r="A79" s="26" t="s">
        <v>1260</v>
      </c>
      <c r="B79" s="26" t="s">
        <v>1261</v>
      </c>
      <c r="C79" s="26" t="s">
        <v>1127</v>
      </c>
      <c r="D79" s="26">
        <v>30</v>
      </c>
    </row>
    <row r="80" spans="1:4" x14ac:dyDescent="0.25">
      <c r="A80" s="26" t="s">
        <v>209</v>
      </c>
      <c r="B80" s="26" t="s">
        <v>210</v>
      </c>
      <c r="C80" s="26" t="s">
        <v>1127</v>
      </c>
      <c r="D80" s="26">
        <v>60</v>
      </c>
    </row>
    <row r="81" spans="1:4" x14ac:dyDescent="0.25">
      <c r="A81" s="26" t="s">
        <v>1262</v>
      </c>
      <c r="B81" s="26" t="s">
        <v>1263</v>
      </c>
      <c r="C81" s="26" t="s">
        <v>1127</v>
      </c>
      <c r="D81" s="26">
        <v>45</v>
      </c>
    </row>
    <row r="82" spans="1:4" x14ac:dyDescent="0.25">
      <c r="A82" s="26" t="s">
        <v>1264</v>
      </c>
      <c r="B82" s="26" t="s">
        <v>1265</v>
      </c>
      <c r="C82" s="26" t="s">
        <v>1127</v>
      </c>
      <c r="D82" s="26">
        <v>45</v>
      </c>
    </row>
    <row r="83" spans="1:4" x14ac:dyDescent="0.25">
      <c r="A83" s="26" t="s">
        <v>1266</v>
      </c>
      <c r="B83" s="26" t="s">
        <v>1267</v>
      </c>
      <c r="C83" s="26" t="s">
        <v>1127</v>
      </c>
      <c r="D83" s="26">
        <v>45</v>
      </c>
    </row>
    <row r="84" spans="1:4" x14ac:dyDescent="0.25">
      <c r="A84" s="26" t="s">
        <v>1268</v>
      </c>
      <c r="B84" s="26" t="s">
        <v>1269</v>
      </c>
      <c r="C84" s="26" t="s">
        <v>1127</v>
      </c>
      <c r="D84" s="26">
        <v>45</v>
      </c>
    </row>
    <row r="85" spans="1:4" x14ac:dyDescent="0.25">
      <c r="A85" s="26" t="s">
        <v>1270</v>
      </c>
      <c r="B85" s="26" t="s">
        <v>1271</v>
      </c>
      <c r="C85" s="26" t="s">
        <v>1127</v>
      </c>
      <c r="D85" s="26">
        <v>45</v>
      </c>
    </row>
    <row r="86" spans="1:4" x14ac:dyDescent="0.25">
      <c r="A86" s="26" t="s">
        <v>1272</v>
      </c>
      <c r="B86" s="26" t="s">
        <v>1273</v>
      </c>
      <c r="C86" s="26" t="s">
        <v>1127</v>
      </c>
      <c r="D86" s="26">
        <v>45</v>
      </c>
    </row>
    <row r="87" spans="1:4" x14ac:dyDescent="0.25">
      <c r="A87" s="26" t="s">
        <v>1274</v>
      </c>
      <c r="B87" s="26" t="s">
        <v>1275</v>
      </c>
      <c r="C87" s="26" t="s">
        <v>1127</v>
      </c>
      <c r="D87" s="26">
        <v>45</v>
      </c>
    </row>
    <row r="88" spans="1:4" x14ac:dyDescent="0.25">
      <c r="A88" s="26" t="s">
        <v>1276</v>
      </c>
      <c r="B88" s="26" t="s">
        <v>1277</v>
      </c>
      <c r="C88" s="26" t="s">
        <v>1127</v>
      </c>
      <c r="D88" s="26">
        <v>45</v>
      </c>
    </row>
    <row r="89" spans="1:4" x14ac:dyDescent="0.25">
      <c r="A89" s="26" t="s">
        <v>1278</v>
      </c>
      <c r="B89" s="26" t="s">
        <v>1279</v>
      </c>
      <c r="C89" s="26" t="s">
        <v>1127</v>
      </c>
      <c r="D89" s="26">
        <v>45</v>
      </c>
    </row>
    <row r="90" spans="1:4" x14ac:dyDescent="0.25">
      <c r="A90" s="26" t="s">
        <v>1280</v>
      </c>
      <c r="B90" s="26" t="s">
        <v>1281</v>
      </c>
      <c r="C90" s="26" t="s">
        <v>1127</v>
      </c>
      <c r="D90" s="26">
        <v>45</v>
      </c>
    </row>
    <row r="91" spans="1:4" x14ac:dyDescent="0.25">
      <c r="A91" s="26" t="s">
        <v>1282</v>
      </c>
      <c r="B91" s="26" t="s">
        <v>1283</v>
      </c>
      <c r="C91" s="26" t="s">
        <v>1127</v>
      </c>
      <c r="D91" s="26">
        <v>45</v>
      </c>
    </row>
    <row r="92" spans="1:4" x14ac:dyDescent="0.25">
      <c r="A92" s="26" t="s">
        <v>1284</v>
      </c>
      <c r="B92" s="26" t="s">
        <v>1285</v>
      </c>
      <c r="C92" s="26" t="s">
        <v>1127</v>
      </c>
      <c r="D92" s="26">
        <v>45</v>
      </c>
    </row>
    <row r="93" spans="1:4" x14ac:dyDescent="0.25">
      <c r="A93" s="26" t="s">
        <v>1286</v>
      </c>
      <c r="B93" s="26" t="s">
        <v>1287</v>
      </c>
      <c r="C93" s="26" t="s">
        <v>1127</v>
      </c>
      <c r="D93" s="26">
        <v>45</v>
      </c>
    </row>
    <row r="94" spans="1:4" x14ac:dyDescent="0.25">
      <c r="A94" s="26" t="s">
        <v>1288</v>
      </c>
      <c r="B94" s="26" t="s">
        <v>1289</v>
      </c>
      <c r="C94" s="26" t="s">
        <v>1127</v>
      </c>
      <c r="D94" s="26">
        <v>60</v>
      </c>
    </row>
    <row r="95" spans="1:4" x14ac:dyDescent="0.25">
      <c r="A95" s="26" t="s">
        <v>211</v>
      </c>
      <c r="B95" s="26" t="s">
        <v>212</v>
      </c>
      <c r="C95" s="26" t="s">
        <v>1127</v>
      </c>
      <c r="D95" s="26">
        <v>60</v>
      </c>
    </row>
    <row r="96" spans="1:4" x14ac:dyDescent="0.25">
      <c r="A96" s="26" t="s">
        <v>1290</v>
      </c>
      <c r="B96" s="26" t="s">
        <v>1291</v>
      </c>
      <c r="C96" s="26" t="s">
        <v>1127</v>
      </c>
      <c r="D96" s="26">
        <v>60</v>
      </c>
    </row>
    <row r="97" spans="1:5" x14ac:dyDescent="0.25">
      <c r="A97" s="26" t="s">
        <v>1292</v>
      </c>
      <c r="B97" s="26" t="s">
        <v>1293</v>
      </c>
      <c r="C97" s="26" t="s">
        <v>1127</v>
      </c>
      <c r="D97" s="26">
        <v>60</v>
      </c>
    </row>
    <row r="98" spans="1:5" x14ac:dyDescent="0.25">
      <c r="A98" s="26" t="s">
        <v>1294</v>
      </c>
      <c r="B98" s="26" t="s">
        <v>1295</v>
      </c>
      <c r="C98" s="26" t="s">
        <v>1127</v>
      </c>
      <c r="D98" s="26">
        <v>60</v>
      </c>
    </row>
    <row r="99" spans="1:5" x14ac:dyDescent="0.25">
      <c r="A99" s="26" t="s">
        <v>1296</v>
      </c>
      <c r="B99" s="26" t="s">
        <v>1297</v>
      </c>
      <c r="C99" s="26" t="s">
        <v>1127</v>
      </c>
      <c r="D99" s="26">
        <v>60</v>
      </c>
    </row>
    <row r="100" spans="1:5" x14ac:dyDescent="0.25">
      <c r="A100" s="26" t="s">
        <v>1298</v>
      </c>
      <c r="B100" s="26" t="s">
        <v>1299</v>
      </c>
      <c r="C100" s="26" t="s">
        <v>1127</v>
      </c>
      <c r="D100" s="26">
        <v>60</v>
      </c>
    </row>
    <row r="101" spans="1:5" x14ac:dyDescent="0.25">
      <c r="A101" s="26" t="s">
        <v>1300</v>
      </c>
      <c r="B101" s="26" t="s">
        <v>1301</v>
      </c>
      <c r="C101" s="26" t="s">
        <v>1127</v>
      </c>
      <c r="D101" s="26">
        <v>60</v>
      </c>
    </row>
    <row r="102" spans="1:5" x14ac:dyDescent="0.25">
      <c r="A102" s="26" t="s">
        <v>131</v>
      </c>
      <c r="B102" s="26" t="s">
        <v>167</v>
      </c>
      <c r="C102" s="26" t="s">
        <v>1177</v>
      </c>
      <c r="D102" s="26">
        <v>200</v>
      </c>
    </row>
    <row r="103" spans="1:5" x14ac:dyDescent="0.25">
      <c r="A103" s="26" t="s">
        <v>18</v>
      </c>
      <c r="B103" s="26" t="s">
        <v>1184</v>
      </c>
      <c r="C103" s="26" t="s">
        <v>17</v>
      </c>
      <c r="D103" s="26">
        <v>60</v>
      </c>
      <c r="E103" s="26">
        <v>1</v>
      </c>
    </row>
    <row r="104" spans="1:5" x14ac:dyDescent="0.25">
      <c r="A104" s="26" t="s">
        <v>23</v>
      </c>
      <c r="B104" s="26" t="s">
        <v>1185</v>
      </c>
      <c r="C104" s="26" t="s">
        <v>17</v>
      </c>
      <c r="D104" s="26">
        <v>60</v>
      </c>
      <c r="E104" s="26">
        <v>1</v>
      </c>
    </row>
    <row r="105" spans="1:5" x14ac:dyDescent="0.25">
      <c r="A105" s="26" t="s">
        <v>68</v>
      </c>
      <c r="B105" s="26" t="s">
        <v>594</v>
      </c>
      <c r="C105" s="26" t="s">
        <v>17</v>
      </c>
      <c r="D105" s="26">
        <v>90</v>
      </c>
      <c r="E105" s="26">
        <v>2</v>
      </c>
    </row>
    <row r="106" spans="1:5" x14ac:dyDescent="0.25">
      <c r="A106" s="26" t="s">
        <v>65</v>
      </c>
      <c r="B106" s="26" t="s">
        <v>593</v>
      </c>
      <c r="C106" s="26" t="s">
        <v>17</v>
      </c>
      <c r="D106" s="26">
        <v>60</v>
      </c>
      <c r="E106" s="26">
        <v>2</v>
      </c>
    </row>
    <row r="107" spans="1:5" x14ac:dyDescent="0.25">
      <c r="A107" s="26" t="s">
        <v>71</v>
      </c>
      <c r="B107" s="26" t="s">
        <v>595</v>
      </c>
      <c r="C107" s="26" t="s">
        <v>17</v>
      </c>
      <c r="D107" s="26">
        <v>60</v>
      </c>
      <c r="E107" s="26">
        <v>3</v>
      </c>
    </row>
    <row r="108" spans="1:5" x14ac:dyDescent="0.25">
      <c r="A108" s="26" t="s">
        <v>35</v>
      </c>
      <c r="B108" s="26" t="s">
        <v>1090</v>
      </c>
      <c r="C108" s="26" t="s">
        <v>17</v>
      </c>
      <c r="D108" s="26">
        <v>30</v>
      </c>
      <c r="E108" s="26">
        <v>1</v>
      </c>
    </row>
    <row r="109" spans="1:5" x14ac:dyDescent="0.25">
      <c r="A109" s="26" t="s">
        <v>39</v>
      </c>
      <c r="B109" s="26" t="s">
        <v>1093</v>
      </c>
      <c r="C109" s="26" t="s">
        <v>17</v>
      </c>
      <c r="D109" s="26">
        <v>30</v>
      </c>
      <c r="E109" s="26">
        <v>1</v>
      </c>
    </row>
    <row r="110" spans="1:5" x14ac:dyDescent="0.25">
      <c r="A110" s="26" t="s">
        <v>74</v>
      </c>
      <c r="B110" s="26" t="s">
        <v>596</v>
      </c>
      <c r="C110" s="26" t="s">
        <v>17</v>
      </c>
      <c r="D110" s="26">
        <v>60</v>
      </c>
      <c r="E110" s="26">
        <v>3</v>
      </c>
    </row>
    <row r="111" spans="1:5" x14ac:dyDescent="0.25">
      <c r="A111" s="26" t="s">
        <v>52</v>
      </c>
      <c r="B111" s="26" t="s">
        <v>589</v>
      </c>
      <c r="C111" s="26" t="s">
        <v>17</v>
      </c>
      <c r="D111" s="26">
        <v>60</v>
      </c>
      <c r="E111" s="26">
        <v>2</v>
      </c>
    </row>
    <row r="112" spans="1:5" x14ac:dyDescent="0.25">
      <c r="A112" s="26" t="s">
        <v>31</v>
      </c>
      <c r="B112" s="26" t="s">
        <v>1098</v>
      </c>
      <c r="C112" s="26" t="s">
        <v>17</v>
      </c>
      <c r="D112" s="26">
        <v>60</v>
      </c>
      <c r="E112" s="26">
        <v>1</v>
      </c>
    </row>
    <row r="113" spans="1:5" x14ac:dyDescent="0.25">
      <c r="A113" s="26" t="s">
        <v>79</v>
      </c>
      <c r="B113" s="26" t="s">
        <v>600</v>
      </c>
      <c r="C113" s="26" t="s">
        <v>17</v>
      </c>
      <c r="D113" s="26">
        <v>60</v>
      </c>
      <c r="E113" s="26">
        <v>3</v>
      </c>
    </row>
    <row r="114" spans="1:5" x14ac:dyDescent="0.25">
      <c r="A114" s="26" t="s">
        <v>62</v>
      </c>
      <c r="B114" s="26" t="s">
        <v>592</v>
      </c>
      <c r="C114" s="26" t="s">
        <v>17</v>
      </c>
      <c r="D114" s="26">
        <v>30</v>
      </c>
      <c r="E114" s="26">
        <v>2</v>
      </c>
    </row>
    <row r="115" spans="1:5" x14ac:dyDescent="0.25">
      <c r="A115" s="26" t="s">
        <v>77</v>
      </c>
      <c r="B115" s="26" t="s">
        <v>597</v>
      </c>
      <c r="C115" s="26" t="s">
        <v>17</v>
      </c>
      <c r="D115" s="26">
        <v>60</v>
      </c>
      <c r="E115" s="26">
        <v>3</v>
      </c>
    </row>
    <row r="116" spans="1:5" x14ac:dyDescent="0.25">
      <c r="A116" s="26" t="s">
        <v>82</v>
      </c>
      <c r="B116" s="26" t="s">
        <v>598</v>
      </c>
      <c r="C116" s="26" t="s">
        <v>17</v>
      </c>
      <c r="D116" s="26">
        <v>60</v>
      </c>
      <c r="E116" s="26">
        <v>3</v>
      </c>
    </row>
    <row r="117" spans="1:5" x14ac:dyDescent="0.25">
      <c r="A117" s="26" t="s">
        <v>97</v>
      </c>
      <c r="B117" s="26" t="s">
        <v>605</v>
      </c>
      <c r="C117" s="26" t="s">
        <v>17</v>
      </c>
      <c r="D117" s="26">
        <v>60</v>
      </c>
      <c r="E117" s="26">
        <v>4</v>
      </c>
    </row>
    <row r="118" spans="1:5" x14ac:dyDescent="0.25">
      <c r="A118" s="26" t="s">
        <v>27</v>
      </c>
      <c r="B118" s="26" t="s">
        <v>1186</v>
      </c>
      <c r="C118" s="26" t="s">
        <v>17</v>
      </c>
      <c r="D118" s="26">
        <v>30</v>
      </c>
      <c r="E118" s="26">
        <v>1</v>
      </c>
    </row>
    <row r="119" spans="1:5" x14ac:dyDescent="0.25">
      <c r="A119" s="26" t="s">
        <v>47</v>
      </c>
      <c r="B119" s="26" t="s">
        <v>588</v>
      </c>
      <c r="C119" s="26" t="s">
        <v>17</v>
      </c>
      <c r="D119" s="26">
        <v>60</v>
      </c>
      <c r="E119" s="26">
        <v>2</v>
      </c>
    </row>
    <row r="120" spans="1:5" x14ac:dyDescent="0.25">
      <c r="A120" s="26" t="s">
        <v>106</v>
      </c>
      <c r="B120" s="26" t="s">
        <v>634</v>
      </c>
      <c r="C120" s="26" t="s">
        <v>17</v>
      </c>
      <c r="D120" s="26">
        <v>30</v>
      </c>
      <c r="E120" s="26">
        <v>4</v>
      </c>
    </row>
    <row r="121" spans="1:5" x14ac:dyDescent="0.25">
      <c r="A121" s="26" t="s">
        <v>640</v>
      </c>
      <c r="B121" s="26" t="s">
        <v>641</v>
      </c>
      <c r="C121" s="26" t="s">
        <v>1127</v>
      </c>
      <c r="D121" s="26">
        <v>30</v>
      </c>
    </row>
    <row r="122" spans="1:5" x14ac:dyDescent="0.25">
      <c r="A122" s="26" t="s">
        <v>48</v>
      </c>
      <c r="B122" s="26" t="s">
        <v>1193</v>
      </c>
      <c r="C122" s="26" t="s">
        <v>17</v>
      </c>
      <c r="D122" s="26">
        <v>30</v>
      </c>
      <c r="E122" s="26">
        <v>1</v>
      </c>
    </row>
    <row r="123" spans="1:5" x14ac:dyDescent="0.25">
      <c r="A123" s="26" t="s">
        <v>56</v>
      </c>
      <c r="B123" s="26" t="s">
        <v>590</v>
      </c>
      <c r="C123" s="26" t="s">
        <v>17</v>
      </c>
      <c r="D123" s="26">
        <v>60</v>
      </c>
      <c r="E123" s="26">
        <v>2</v>
      </c>
    </row>
    <row r="124" spans="1:5" x14ac:dyDescent="0.25">
      <c r="A124" s="26" t="s">
        <v>59</v>
      </c>
      <c r="B124" s="26" t="s">
        <v>591</v>
      </c>
      <c r="C124" s="26" t="s">
        <v>17</v>
      </c>
      <c r="D124" s="26">
        <v>30</v>
      </c>
      <c r="E124" s="26">
        <v>2</v>
      </c>
    </row>
    <row r="125" spans="1:5" x14ac:dyDescent="0.25">
      <c r="A125" s="26" t="s">
        <v>91</v>
      </c>
      <c r="B125" s="26" t="s">
        <v>509</v>
      </c>
      <c r="C125" s="26" t="s">
        <v>17</v>
      </c>
      <c r="D125" s="26">
        <v>54</v>
      </c>
      <c r="E125" s="26">
        <v>3</v>
      </c>
    </row>
    <row r="126" spans="1:5" x14ac:dyDescent="0.25">
      <c r="A126" s="26" t="s">
        <v>603</v>
      </c>
      <c r="B126" s="26" t="s">
        <v>604</v>
      </c>
      <c r="C126" s="26" t="s">
        <v>1127</v>
      </c>
      <c r="D126" s="26">
        <v>60</v>
      </c>
    </row>
    <row r="127" spans="1:5" x14ac:dyDescent="0.25">
      <c r="A127" s="26" t="s">
        <v>109</v>
      </c>
      <c r="B127" s="26" t="s">
        <v>635</v>
      </c>
      <c r="C127" s="26" t="s">
        <v>17</v>
      </c>
      <c r="D127" s="26">
        <v>60</v>
      </c>
      <c r="E127" s="26">
        <v>4</v>
      </c>
    </row>
    <row r="128" spans="1:5" x14ac:dyDescent="0.25">
      <c r="A128" s="26" t="s">
        <v>86</v>
      </c>
      <c r="B128" s="26" t="s">
        <v>606</v>
      </c>
      <c r="C128" s="26" t="s">
        <v>17</v>
      </c>
      <c r="D128" s="26">
        <v>30</v>
      </c>
      <c r="E128" s="26">
        <v>4</v>
      </c>
    </row>
    <row r="129" spans="1:5" x14ac:dyDescent="0.25">
      <c r="A129" s="26" t="s">
        <v>101</v>
      </c>
      <c r="B129" s="26" t="s">
        <v>503</v>
      </c>
      <c r="C129" s="26" t="s">
        <v>17</v>
      </c>
      <c r="D129" s="26">
        <v>54</v>
      </c>
      <c r="E129" s="26">
        <v>4</v>
      </c>
    </row>
    <row r="130" spans="1:5" x14ac:dyDescent="0.25">
      <c r="A130" s="26" t="s">
        <v>103</v>
      </c>
      <c r="B130" s="26" t="s">
        <v>504</v>
      </c>
      <c r="C130" s="26" t="s">
        <v>17</v>
      </c>
      <c r="D130" s="26">
        <v>54</v>
      </c>
      <c r="E130" s="26">
        <v>4</v>
      </c>
    </row>
    <row r="131" spans="1:5" x14ac:dyDescent="0.25">
      <c r="A131" s="26" t="s">
        <v>81</v>
      </c>
      <c r="B131" s="26" t="s">
        <v>601</v>
      </c>
      <c r="C131" s="26" t="s">
        <v>17</v>
      </c>
      <c r="D131" s="26">
        <v>30</v>
      </c>
      <c r="E131" s="26">
        <v>3</v>
      </c>
    </row>
    <row r="132" spans="1:5" x14ac:dyDescent="0.25">
      <c r="A132" s="26" t="s">
        <v>114</v>
      </c>
      <c r="B132" s="26" t="s">
        <v>1302</v>
      </c>
      <c r="C132" s="26" t="s">
        <v>17</v>
      </c>
      <c r="D132" s="26">
        <v>54</v>
      </c>
      <c r="E132" s="26">
        <v>5</v>
      </c>
    </row>
    <row r="133" spans="1:5" x14ac:dyDescent="0.25">
      <c r="A133" s="26" t="s">
        <v>116</v>
      </c>
      <c r="B133" s="26" t="s">
        <v>1060</v>
      </c>
      <c r="C133" s="26" t="s">
        <v>17</v>
      </c>
      <c r="D133" s="26">
        <v>60</v>
      </c>
      <c r="E133" s="26">
        <v>5</v>
      </c>
    </row>
    <row r="134" spans="1:5" x14ac:dyDescent="0.25">
      <c r="A134" s="26" t="s">
        <v>107</v>
      </c>
      <c r="B134" s="26" t="s">
        <v>187</v>
      </c>
      <c r="C134" s="26" t="s">
        <v>17</v>
      </c>
      <c r="D134" s="26">
        <v>60</v>
      </c>
      <c r="E134" s="26">
        <v>5</v>
      </c>
    </row>
    <row r="135" spans="1:5" x14ac:dyDescent="0.25">
      <c r="A135" s="26" t="s">
        <v>110</v>
      </c>
      <c r="B135" s="26" t="s">
        <v>191</v>
      </c>
      <c r="C135" s="26" t="s">
        <v>17</v>
      </c>
      <c r="D135" s="26">
        <v>60</v>
      </c>
      <c r="E135" s="26">
        <v>6</v>
      </c>
    </row>
    <row r="136" spans="1:5" x14ac:dyDescent="0.25">
      <c r="A136" s="26" t="s">
        <v>112</v>
      </c>
      <c r="B136" s="26" t="s">
        <v>192</v>
      </c>
      <c r="C136" s="26" t="s">
        <v>1127</v>
      </c>
      <c r="D136" s="26">
        <v>60</v>
      </c>
    </row>
    <row r="137" spans="1:5" x14ac:dyDescent="0.25">
      <c r="A137" s="26" t="s">
        <v>122</v>
      </c>
      <c r="B137" s="26" t="s">
        <v>196</v>
      </c>
      <c r="C137" s="26" t="s">
        <v>1127</v>
      </c>
      <c r="D137" s="26">
        <v>60</v>
      </c>
    </row>
    <row r="138" spans="1:5" x14ac:dyDescent="0.25">
      <c r="A138" s="26" t="s">
        <v>609</v>
      </c>
      <c r="B138" s="26" t="s">
        <v>610</v>
      </c>
      <c r="C138" s="26" t="s">
        <v>1127</v>
      </c>
      <c r="D138" s="26">
        <v>54</v>
      </c>
    </row>
    <row r="139" spans="1:5" x14ac:dyDescent="0.25">
      <c r="A139" s="26" t="s">
        <v>121</v>
      </c>
      <c r="B139" s="26" t="s">
        <v>180</v>
      </c>
      <c r="C139" s="26" t="s">
        <v>17</v>
      </c>
      <c r="D139" s="26">
        <v>60</v>
      </c>
      <c r="E139" s="26">
        <v>6</v>
      </c>
    </row>
    <row r="140" spans="1:5" x14ac:dyDescent="0.25">
      <c r="A140" s="26" t="s">
        <v>127</v>
      </c>
      <c r="B140" s="26" t="s">
        <v>200</v>
      </c>
      <c r="C140" s="26" t="s">
        <v>17</v>
      </c>
      <c r="D140" s="26">
        <v>60</v>
      </c>
      <c r="E140" s="26">
        <v>6</v>
      </c>
    </row>
    <row r="141" spans="1:5" x14ac:dyDescent="0.25">
      <c r="A141" s="26" t="s">
        <v>129</v>
      </c>
      <c r="B141" s="26" t="s">
        <v>201</v>
      </c>
      <c r="C141" s="26" t="s">
        <v>1127</v>
      </c>
      <c r="D141" s="26">
        <v>60</v>
      </c>
    </row>
    <row r="142" spans="1:5" x14ac:dyDescent="0.25">
      <c r="A142" s="26" t="s">
        <v>90</v>
      </c>
      <c r="B142" s="26" t="str">
        <f>IFERROR(_xlfn.XLOOKUP(TB_ENG_AMBIENTAL[[#This Row],[CODIGO]],TB_ENF_NEGOCIOS2024[CODIGO],TB_ENF_NEGOCIOS2024[COMPONENTE]),"")</f>
        <v>EMPREENDEDORISMO, NEGÓCIOS, GESTÃO DE PROJETOS INOVADORES</v>
      </c>
      <c r="C142" s="26" t="str">
        <f>IFERROR("OPTATIVO","")</f>
        <v>OPTATIVO</v>
      </c>
      <c r="D142" s="26">
        <f>IFERROR(_xlfn.XLOOKUP(TB_ENG_AMBIENTAL[[#This Row],[CODIGO]],TB_ENF_NEGOCIOS2024[CODIGO],TB_ENF_NEGOCIOS2024[CH]),"")</f>
        <v>60</v>
      </c>
    </row>
    <row r="143" spans="1:5" x14ac:dyDescent="0.25">
      <c r="A143" s="26" t="s">
        <v>27</v>
      </c>
      <c r="B143" s="26" t="str">
        <f>IFERROR(_xlfn.XLOOKUP(TB_ENG_AMBIENTAL[[#This Row],[CODIGO]],TB_ENF_NEGOCIOS2024[CODIGO],TB_ENF_NEGOCIOS2024[COMPONENTE]),"")</f>
        <v>METODOLOGIA CIENTÍFICA, TECNOLÓGICA E EMPREENDEDORA</v>
      </c>
      <c r="C143" s="26" t="str">
        <f t="shared" ref="C143:C185" si="0">IFERROR("OPTATIVO","")</f>
        <v>OPTATIVO</v>
      </c>
      <c r="D143" s="26">
        <f>IFERROR(_xlfn.XLOOKUP(TB_ENG_AMBIENTAL[[#This Row],[CODIGO]],TB_ENF_NEGOCIOS2024[CODIGO],TB_ENF_NEGOCIOS2024[CH]),"")</f>
        <v>30</v>
      </c>
    </row>
    <row r="144" spans="1:5" x14ac:dyDescent="0.25">
      <c r="A144" s="26" t="s">
        <v>48</v>
      </c>
      <c r="B144" s="26" t="str">
        <f>IFERROR(_xlfn.XLOOKUP(TB_ENG_AMBIENTAL[[#This Row],[CODIGO]],TB_ENF_NEGOCIOS2024[CODIGO],TB_ENF_NEGOCIOS2024[COMPONENTE]),"")</f>
        <v xml:space="preserve">PRÁTICAS DE LEITURA EM INGLÊS </v>
      </c>
      <c r="C144" s="26" t="str">
        <f t="shared" si="0"/>
        <v>OPTATIVO</v>
      </c>
      <c r="D144" s="26">
        <f>IFERROR(_xlfn.XLOOKUP(TB_ENG_AMBIENTAL[[#This Row],[CODIGO]],TB_ENF_NEGOCIOS2024[CODIGO],TB_ENF_NEGOCIOS2024[CH]),"")</f>
        <v>30</v>
      </c>
    </row>
    <row r="145" spans="1:4" x14ac:dyDescent="0.25">
      <c r="A145" s="26" t="s">
        <v>56</v>
      </c>
      <c r="B145" s="26" t="str">
        <f>IFERROR(_xlfn.XLOOKUP(TB_ENG_AMBIENTAL[[#This Row],[CODIGO]],TB_ENF_NEGOCIOS2024[CODIGO],TB_ENF_NEGOCIOS2024[COMPONENTE]),"")</f>
        <v xml:space="preserve">AMBIENTE E DESENVOLVIMENTO </v>
      </c>
      <c r="C145" s="26" t="str">
        <f t="shared" si="0"/>
        <v>OPTATIVO</v>
      </c>
      <c r="D145" s="26">
        <f>IFERROR(_xlfn.XLOOKUP(TB_ENG_AMBIENTAL[[#This Row],[CODIGO]],TB_ENF_NEGOCIOS2024[CODIGO],TB_ENF_NEGOCIOS2024[CH]),"")</f>
        <v>60</v>
      </c>
    </row>
    <row r="146" spans="1:4" x14ac:dyDescent="0.25">
      <c r="A146" s="26" t="s">
        <v>516</v>
      </c>
      <c r="B146" s="26" t="str">
        <f>IFERROR(_xlfn.XLOOKUP(TB_ENG_AMBIENTAL[[#This Row],[CODIGO]],TB_ENF_NEGOCIOS2024[CODIGO],TB_ENF_NEGOCIOS2024[COMPONENTE]),"")</f>
        <v xml:space="preserve">POLÍTICA CIENTÍFICA E TECNOLÓGICA </v>
      </c>
      <c r="C146" s="26" t="str">
        <f t="shared" si="0"/>
        <v>OPTATIVO</v>
      </c>
      <c r="D146" s="26">
        <f>IFERROR(_xlfn.XLOOKUP(TB_ENG_AMBIENTAL[[#This Row],[CODIGO]],TB_ENF_NEGOCIOS2024[CODIGO],TB_ENF_NEGOCIOS2024[CH]),"")</f>
        <v>60</v>
      </c>
    </row>
    <row r="147" spans="1:4" x14ac:dyDescent="0.25">
      <c r="A147" s="26" t="s">
        <v>62</v>
      </c>
      <c r="B147" s="26" t="str">
        <f>IFERROR(_xlfn.XLOOKUP(TB_ENG_AMBIENTAL[[#This Row],[CODIGO]],TB_ENF_NEGOCIOS2024[CODIGO],TB_ENF_NEGOCIOS2024[COMPONENTE]),"")</f>
        <v xml:space="preserve">PRÁTICAS DE LEITURA E ESCRITA II </v>
      </c>
      <c r="C147" s="26" t="str">
        <f t="shared" si="0"/>
        <v>OPTATIVO</v>
      </c>
      <c r="D147" s="26">
        <f>IFERROR(_xlfn.XLOOKUP(TB_ENG_AMBIENTAL[[#This Row],[CODIGO]],TB_ENF_NEGOCIOS2024[CODIGO],TB_ENF_NEGOCIOS2024[CH]),"")</f>
        <v>30</v>
      </c>
    </row>
    <row r="148" spans="1:4" x14ac:dyDescent="0.25">
      <c r="A148" s="26" t="s">
        <v>77</v>
      </c>
      <c r="B148" s="26" t="str">
        <f>IFERROR(_xlfn.XLOOKUP(TB_ENG_AMBIENTAL[[#This Row],[CODIGO]],TB_ENF_NEGOCIOS2024[CODIGO],TB_ENF_NEGOCIOS2024[COMPONENTE]),"")</f>
        <v>GESTÃO E ECONOMIA DA CIÊNCIA, TECNOLOGIA E INOVAÇÃO</v>
      </c>
      <c r="C148" s="26" t="str">
        <f t="shared" si="0"/>
        <v>OPTATIVO</v>
      </c>
      <c r="D148" s="26">
        <f>IFERROR(_xlfn.XLOOKUP(TB_ENG_AMBIENTAL[[#This Row],[CODIGO]],TB_ENF_NEGOCIOS2024[CODIGO],TB_ENF_NEGOCIOS2024[CH]),"")</f>
        <v>60</v>
      </c>
    </row>
    <row r="149" spans="1:4" x14ac:dyDescent="0.25">
      <c r="A149" s="26" t="s">
        <v>543</v>
      </c>
      <c r="B149" s="26" t="str">
        <f>IFERROR(_xlfn.XLOOKUP(TB_ENG_AMBIENTAL[[#This Row],[CODIGO]],TB_ENF_NEGOCIOS2024[CODIGO],TB_ENF_NEGOCIOS2024[COMPONENTE]),"")</f>
        <v xml:space="preserve">PRÁTICAS DE LEITURA E ESCRITA DE GÊNEROS ACADÊMICOS EM INGLÊS </v>
      </c>
      <c r="C149" s="26" t="str">
        <f t="shared" si="0"/>
        <v>OPTATIVO</v>
      </c>
      <c r="D149" s="26">
        <f>IFERROR(_xlfn.XLOOKUP(TB_ENG_AMBIENTAL[[#This Row],[CODIGO]],TB_ENF_NEGOCIOS2024[CODIGO],TB_ENF_NEGOCIOS2024[CH]),"")</f>
        <v>60</v>
      </c>
    </row>
    <row r="150" spans="1:4" x14ac:dyDescent="0.25">
      <c r="A150" s="26" t="s">
        <v>18</v>
      </c>
      <c r="B150" s="26" t="str">
        <f>IFERROR(_xlfn.XLOOKUP(TB_ENG_AMBIENTAL[[#This Row],[CODIGO]],TB_ENF_NEGOCIOS2024[CODIGO],TB_ENF_NEGOCIOS2024[COMPONENTE]),"")</f>
        <v>MATEMÁTICA BÁSICA E MODELAGEM</v>
      </c>
      <c r="C150" s="26" t="str">
        <f t="shared" si="0"/>
        <v>OPTATIVO</v>
      </c>
      <c r="D150" s="26">
        <f>IFERROR(_xlfn.XLOOKUP(TB_ENG_AMBIENTAL[[#This Row],[CODIGO]],TB_ENF_NEGOCIOS2024[CODIGO],TB_ENF_NEGOCIOS2024[CH]),"")</f>
        <v>60</v>
      </c>
    </row>
    <row r="151" spans="1:4" x14ac:dyDescent="0.25">
      <c r="A151" s="26" t="s">
        <v>68</v>
      </c>
      <c r="B151" s="26" t="str">
        <f>IFERROR(_xlfn.XLOOKUP(TB_ENG_AMBIENTAL[[#This Row],[CODIGO]],TB_ENF_NEGOCIOS2024[CODIGO],TB_ENF_NEGOCIOS2024[COMPONENTE]),"")</f>
        <v xml:space="preserve">CÁLCULO DIFERENCIAL E INTEGRAL I </v>
      </c>
      <c r="C151" s="26" t="str">
        <f t="shared" si="0"/>
        <v>OPTATIVO</v>
      </c>
      <c r="D151" s="26">
        <f>IFERROR(_xlfn.XLOOKUP(TB_ENG_AMBIENTAL[[#This Row],[CODIGO]],TB_ENF_NEGOCIOS2024[CODIGO],TB_ENF_NEGOCIOS2024[CH]),"")</f>
        <v>90</v>
      </c>
    </row>
    <row r="152" spans="1:4" x14ac:dyDescent="0.25">
      <c r="A152" s="26" t="s">
        <v>79</v>
      </c>
      <c r="B152" s="26" t="str">
        <f>IFERROR(_xlfn.XLOOKUP(TB_ENG_AMBIENTAL[[#This Row],[CODIGO]],TB_ENF_NEGOCIOS2024[CODIGO],TB_ENF_NEGOCIOS2024[COMPONENTE]),"")</f>
        <v>FUNDAMENTOS DA MECÂNICA</v>
      </c>
      <c r="C152" s="26" t="str">
        <f t="shared" si="0"/>
        <v>OPTATIVO</v>
      </c>
      <c r="D152" s="26">
        <f>IFERROR(_xlfn.XLOOKUP(TB_ENG_AMBIENTAL[[#This Row],[CODIGO]],TB_ENF_NEGOCIOS2024[CODIGO],TB_ENF_NEGOCIOS2024[CH]),"")</f>
        <v>60</v>
      </c>
    </row>
    <row r="153" spans="1:4" x14ac:dyDescent="0.25">
      <c r="A153" s="26" t="s">
        <v>106</v>
      </c>
      <c r="B153" s="26" t="str">
        <f>IFERROR(_xlfn.XLOOKUP(TB_ENG_AMBIENTAL[[#This Row],[CODIGO]],TB_ENF_NEGOCIOS2024[CODIGO],TB_ENF_NEGOCIOS2024[COMPONENTE]),"")</f>
        <v xml:space="preserve">FUNDAMENTOS DA TERMODINÂMICA </v>
      </c>
      <c r="C153" s="26" t="str">
        <f t="shared" si="0"/>
        <v>OPTATIVO</v>
      </c>
      <c r="D153" s="26">
        <f>IFERROR(_xlfn.XLOOKUP(TB_ENG_AMBIENTAL[[#This Row],[CODIGO]],TB_ENF_NEGOCIOS2024[CODIGO],TB_ENF_NEGOCIOS2024[CH]),"")</f>
        <v>30</v>
      </c>
    </row>
    <row r="154" spans="1:4" x14ac:dyDescent="0.25">
      <c r="A154" s="26" t="s">
        <v>640</v>
      </c>
      <c r="B154" s="26" t="str">
        <f>IFERROR(_xlfn.XLOOKUP(TB_ENG_AMBIENTAL[[#This Row],[CODIGO]],TB_ENF_NEGOCIOS2024[CODIGO],TB_ENF_NEGOCIOS2024[COMPONENTE]),"")</f>
        <v xml:space="preserve">FLUIDOS E FENÔMENOS ONDULATÓRIOS </v>
      </c>
      <c r="C154" s="26" t="str">
        <f t="shared" si="0"/>
        <v>OPTATIVO</v>
      </c>
      <c r="D154" s="26">
        <f>IFERROR(_xlfn.XLOOKUP(TB_ENG_AMBIENTAL[[#This Row],[CODIGO]],TB_ENF_NEGOCIOS2024[CODIGO],TB_ENF_NEGOCIOS2024[CH]),"")</f>
        <v>30</v>
      </c>
    </row>
    <row r="155" spans="1:4" x14ac:dyDescent="0.25">
      <c r="A155" s="26" t="s">
        <v>59</v>
      </c>
      <c r="B155" s="26" t="str">
        <f>IFERROR(_xlfn.XLOOKUP(TB_ENG_AMBIENTAL[[#This Row],[CODIGO]],TB_ENF_NEGOCIOS2024[CODIGO],TB_ENF_NEGOCIOS2024[COMPONENTE]),"")</f>
        <v xml:space="preserve">MODELAGEM DO MUNDO FÍSICO I </v>
      </c>
      <c r="C155" s="26" t="str">
        <f t="shared" si="0"/>
        <v>OPTATIVO</v>
      </c>
      <c r="D155" s="26">
        <f>IFERROR(_xlfn.XLOOKUP(TB_ENG_AMBIENTAL[[#This Row],[CODIGO]],TB_ENF_NEGOCIOS2024[CODIGO],TB_ENF_NEGOCIOS2024[CH]),"")</f>
        <v>30</v>
      </c>
    </row>
    <row r="156" spans="1:4" x14ac:dyDescent="0.25">
      <c r="A156" s="26" t="s">
        <v>23</v>
      </c>
      <c r="B156" s="26" t="str">
        <f>IFERROR(_xlfn.XLOOKUP(TB_ENG_AMBIENTAL[[#This Row],[CODIGO]],TB_ENF_NEGOCIOS2024[CODIGO],TB_ENF_NEGOCIOS2024[COMPONENTE]),"")</f>
        <v>ÁLGEBRA MATRICIAL E VETORIAL</v>
      </c>
      <c r="C156" s="26" t="str">
        <f t="shared" si="0"/>
        <v>OPTATIVO</v>
      </c>
      <c r="D156" s="26">
        <f>IFERROR(_xlfn.XLOOKUP(TB_ENG_AMBIENTAL[[#This Row],[CODIGO]],TB_ENF_NEGOCIOS2024[CODIGO],TB_ENF_NEGOCIOS2024[CH]),"")</f>
        <v>60</v>
      </c>
    </row>
    <row r="157" spans="1:4" x14ac:dyDescent="0.25">
      <c r="A157" s="26" t="s">
        <v>642</v>
      </c>
      <c r="B157" s="26" t="str">
        <f>IFERROR(_xlfn.XLOOKUP(TB_ENG_AMBIENTAL[[#This Row],[CODIGO]],TB_ENF_NEGOCIOS2024[CODIGO],TB_ENF_NEGOCIOS2024[COMPONENTE]),"")</f>
        <v xml:space="preserve">INTRODUÇÃO À DINÂMICA DE CORPOS RÍGIDOS </v>
      </c>
      <c r="C157" s="26" t="str">
        <f t="shared" si="0"/>
        <v>OPTATIVO</v>
      </c>
      <c r="D157" s="26">
        <f>IFERROR(_xlfn.XLOOKUP(TB_ENG_AMBIENTAL[[#This Row],[CODIGO]],TB_ENF_NEGOCIOS2024[CODIGO],TB_ENF_NEGOCIOS2024[CH]),"")</f>
        <v>30</v>
      </c>
    </row>
    <row r="158" spans="1:4" x14ac:dyDescent="0.25">
      <c r="A158" s="26" t="s">
        <v>528</v>
      </c>
      <c r="B158" s="26" t="str">
        <f>IFERROR(_xlfn.XLOOKUP(TB_ENG_AMBIENTAL[[#This Row],[CODIGO]],TB_ENF_NEGOCIOS2024[CODIGO],TB_ENF_NEGOCIOS2024[COMPONENTE]),"")</f>
        <v>ECONOMIA AMBIENTAL</v>
      </c>
      <c r="C158" s="26" t="str">
        <f t="shared" si="0"/>
        <v>OPTATIVO</v>
      </c>
      <c r="D158" s="26">
        <f>IFERROR(_xlfn.XLOOKUP(TB_ENG_AMBIENTAL[[#This Row],[CODIGO]],TB_ENF_NEGOCIOS2024[CODIGO],TB_ENF_NEGOCIOS2024[CH]),"")</f>
        <v>60</v>
      </c>
    </row>
    <row r="159" spans="1:4" x14ac:dyDescent="0.25">
      <c r="A159" s="26" t="s">
        <v>82</v>
      </c>
      <c r="B159" s="26" t="str">
        <f>IFERROR(_xlfn.XLOOKUP(TB_ENG_AMBIENTAL[[#This Row],[CODIGO]],TB_ENF_NEGOCIOS2024[CODIGO],TB_ENF_NEGOCIOS2024[COMPONENTE]),"")</f>
        <v>PROBABILIDADE E ESTATÍSTICA</v>
      </c>
      <c r="C159" s="26" t="str">
        <f t="shared" si="0"/>
        <v>OPTATIVO</v>
      </c>
      <c r="D159" s="26">
        <f>IFERROR(_xlfn.XLOOKUP(TB_ENG_AMBIENTAL[[#This Row],[CODIGO]],TB_ENF_NEGOCIOS2024[CODIGO],TB_ENF_NEGOCIOS2024[CH]),"")</f>
        <v>60</v>
      </c>
    </row>
    <row r="160" spans="1:4" x14ac:dyDescent="0.25">
      <c r="A160" s="26" t="s">
        <v>47</v>
      </c>
      <c r="B160" s="26" t="str">
        <f>IFERROR(_xlfn.XLOOKUP(TB_ENG_AMBIENTAL[[#This Row],[CODIGO]],TB_ENF_NEGOCIOS2024[CODIGO],TB_ENF_NEGOCIOS2024[COMPONENTE]),"")</f>
        <v xml:space="preserve">LINGUAGEM DE PROGRAMAÇÃO </v>
      </c>
      <c r="C160" s="26" t="str">
        <f t="shared" si="0"/>
        <v>OPTATIVO</v>
      </c>
      <c r="D160" s="26">
        <f>IFERROR(_xlfn.XLOOKUP(TB_ENG_AMBIENTAL[[#This Row],[CODIGO]],TB_ENF_NEGOCIOS2024[CODIGO],TB_ENF_NEGOCIOS2024[CH]),"")</f>
        <v>60</v>
      </c>
    </row>
    <row r="161" spans="1:4" x14ac:dyDescent="0.25">
      <c r="A161" s="26" t="s">
        <v>52</v>
      </c>
      <c r="B161" s="26" t="str">
        <f>IFERROR(_xlfn.XLOOKUP(TB_ENG_AMBIENTAL[[#This Row],[CODIGO]],TB_ENF_NEGOCIOS2024[CODIGO],TB_ENF_NEGOCIOS2024[COMPONENTE]),"")</f>
        <v xml:space="preserve">ÁLGEBRA LINEAR </v>
      </c>
      <c r="C161" s="26" t="str">
        <f t="shared" si="0"/>
        <v>OPTATIVO</v>
      </c>
      <c r="D161" s="26">
        <f>IFERROR(_xlfn.XLOOKUP(TB_ENG_AMBIENTAL[[#This Row],[CODIGO]],TB_ENF_NEGOCIOS2024[CODIGO],TB_ENF_NEGOCIOS2024[CH]),"")</f>
        <v>60</v>
      </c>
    </row>
    <row r="162" spans="1:4" x14ac:dyDescent="0.25">
      <c r="A162" s="26" t="s">
        <v>435</v>
      </c>
      <c r="B162" s="26" t="str">
        <f>IFERROR(_xlfn.XLOOKUP(TB_ENG_AMBIENTAL[[#This Row],[CODIGO]],TB_ENF_NEGOCIOS2024[CODIGO],TB_ENF_NEGOCIOS2024[COMPONENTE]),"")</f>
        <v xml:space="preserve">PRÁTICAS DE LEITURA E ESCRITA DE GÊNEROS DA ESFERA PROFISSIONAL </v>
      </c>
      <c r="C162" s="26" t="str">
        <f t="shared" si="0"/>
        <v>OPTATIVO</v>
      </c>
      <c r="D162" s="26">
        <f>IFERROR(_xlfn.XLOOKUP(TB_ENG_AMBIENTAL[[#This Row],[CODIGO]],TB_ENF_NEGOCIOS2024[CODIGO],TB_ENF_NEGOCIOS2024[CH]),"")</f>
        <v>45</v>
      </c>
    </row>
    <row r="163" spans="1:4" x14ac:dyDescent="0.25">
      <c r="A163" s="26" t="s">
        <v>94</v>
      </c>
      <c r="B163" s="26" t="str">
        <f>IFERROR(_xlfn.XLOOKUP(TB_ENG_AMBIENTAL[[#This Row],[CODIGO]],TB_ENF_NEGOCIOS2024[CODIGO],TB_ENF_NEGOCIOS2024[COMPONENTE]),"")</f>
        <v xml:space="preserve">PRÁTICAS DE STARTUP TECNOLÓGICA 1 </v>
      </c>
      <c r="C163" s="26" t="str">
        <f t="shared" si="0"/>
        <v>OPTATIVO</v>
      </c>
      <c r="D163" s="26">
        <f>IFERROR(_xlfn.XLOOKUP(TB_ENG_AMBIENTAL[[#This Row],[CODIGO]],TB_ENF_NEGOCIOS2024[CODIGO],TB_ENF_NEGOCIOS2024[CH]),"")</f>
        <v>60</v>
      </c>
    </row>
    <row r="164" spans="1:4" x14ac:dyDescent="0.25">
      <c r="A164" s="26" t="s">
        <v>559</v>
      </c>
      <c r="B164" s="26" t="str">
        <f>IFERROR(_xlfn.XLOOKUP(TB_ENG_AMBIENTAL[[#This Row],[CODIGO]],TB_ENF_NEGOCIOS2024[CODIGO],TB_ENF_NEGOCIOS2024[COMPONENTE]),"")</f>
        <v xml:space="preserve">METODOLOGIA DA PESQUISA PARA O TRABALHO DE CONCLUSÃO DE CURSO EM CIÊNCIAS E TECNOLOGIA </v>
      </c>
      <c r="C164" s="26" t="str">
        <f t="shared" si="0"/>
        <v>OPTATIVO</v>
      </c>
      <c r="D164" s="26">
        <f>IFERROR(_xlfn.XLOOKUP(TB_ENG_AMBIENTAL[[#This Row],[CODIGO]],TB_ENF_NEGOCIOS2024[CODIGO],TB_ENF_NEGOCIOS2024[CH]),"")</f>
        <v>30</v>
      </c>
    </row>
    <row r="165" spans="1:4" x14ac:dyDescent="0.25">
      <c r="A165" s="26" t="s">
        <v>717</v>
      </c>
      <c r="B165" s="26" t="str">
        <f>IFERROR(_xlfn.XLOOKUP(TB_ENG_AMBIENTAL[[#This Row],[CODIGO]],TB_ENF_NEGOCIOS2024[CODIGO],TB_ENF_NEGOCIOS2024[COMPONENTE]),"")</f>
        <v xml:space="preserve">PRÁTICAS DE STARTUP TECNOLÓGICA 2 </v>
      </c>
      <c r="C165" s="26" t="str">
        <f t="shared" si="0"/>
        <v>OPTATIVO</v>
      </c>
      <c r="D165" s="26">
        <f>IFERROR(_xlfn.XLOOKUP(TB_ENG_AMBIENTAL[[#This Row],[CODIGO]],TB_ENF_NEGOCIOS2024[CODIGO],TB_ENF_NEGOCIOS2024[CH]),"")</f>
        <v>60</v>
      </c>
    </row>
    <row r="166" spans="1:4" x14ac:dyDescent="0.25">
      <c r="A166" s="26" t="s">
        <v>719</v>
      </c>
      <c r="B166" s="26" t="str">
        <f>IFERROR(_xlfn.XLOOKUP(TB_ENG_AMBIENTAL[[#This Row],[CODIGO]],TB_ENF_NEGOCIOS2024[CODIGO],TB_ENF_NEGOCIOS2024[COMPONENTE]),"")</f>
        <v xml:space="preserve">TEORIA PARA RESOLUÇÃO INVENTIVA DE PROBLEMAS </v>
      </c>
      <c r="C166" s="26" t="str">
        <f t="shared" si="0"/>
        <v>OPTATIVO</v>
      </c>
      <c r="D166" s="26">
        <f>IFERROR(_xlfn.XLOOKUP(TB_ENG_AMBIENTAL[[#This Row],[CODIGO]],TB_ENF_NEGOCIOS2024[CODIGO],TB_ENF_NEGOCIOS2024[CH]),"")</f>
        <v>60</v>
      </c>
    </row>
    <row r="167" spans="1:4" x14ac:dyDescent="0.25">
      <c r="A167" s="26" t="s">
        <v>704</v>
      </c>
      <c r="B167" s="26" t="str">
        <f>IFERROR(_xlfn.XLOOKUP(TB_ENG_AMBIENTAL[[#This Row],[CODIGO]],TB_ENF_NEGOCIOS2024[CODIGO],TB_ENF_NEGOCIOS2024[COMPONENTE]),"")</f>
        <v xml:space="preserve">CULTURA E ECOSSISTEMAS DE INOVAÇÃO </v>
      </c>
      <c r="C167" s="26" t="str">
        <f t="shared" si="0"/>
        <v>OPTATIVO</v>
      </c>
      <c r="D167" s="26">
        <f>IFERROR(_xlfn.XLOOKUP(TB_ENG_AMBIENTAL[[#This Row],[CODIGO]],TB_ENF_NEGOCIOS2024[CODIGO],TB_ENF_NEGOCIOS2024[CH]),"")</f>
        <v>60</v>
      </c>
    </row>
    <row r="168" spans="1:4" x14ac:dyDescent="0.25">
      <c r="A168" s="26" t="s">
        <v>74</v>
      </c>
      <c r="B168" s="26" t="str">
        <f>IFERROR(_xlfn.XLOOKUP(TB_ENG_AMBIENTAL[[#This Row],[CODIGO]],TB_ENF_NEGOCIOS2024[CODIGO],TB_ENF_NEGOCIOS2024[COMPONENTE]),"")</f>
        <v>CÁLCULO DIFERENCIAL E INTEGRAL II</v>
      </c>
      <c r="C168" s="26" t="str">
        <f t="shared" si="0"/>
        <v>OPTATIVO</v>
      </c>
      <c r="D168" s="26">
        <f>IFERROR(_xlfn.XLOOKUP(TB_ENG_AMBIENTAL[[#This Row],[CODIGO]],TB_ENF_NEGOCIOS2024[CODIGO],TB_ENF_NEGOCIOS2024[CH]),"")</f>
        <v>60</v>
      </c>
    </row>
    <row r="169" spans="1:4" x14ac:dyDescent="0.25">
      <c r="A169" s="26" t="s">
        <v>603</v>
      </c>
      <c r="B169" s="26" t="str">
        <f>IFERROR(_xlfn.XLOOKUP(TB_ENG_AMBIENTAL[[#This Row],[CODIGO]],TB_ENF_NEGOCIOS2024[CODIGO],TB_ENF_NEGOCIOS2024[COMPONENTE]),"")</f>
        <v xml:space="preserve">COMPUTAÇÃO NUMÉRICA </v>
      </c>
      <c r="C169" s="26" t="str">
        <f t="shared" si="0"/>
        <v>OPTATIVO</v>
      </c>
      <c r="D169" s="26">
        <f>IFERROR(_xlfn.XLOOKUP(TB_ENG_AMBIENTAL[[#This Row],[CODIGO]],TB_ENF_NEGOCIOS2024[CODIGO],TB_ENF_NEGOCIOS2024[CH]),"")</f>
        <v>60</v>
      </c>
    </row>
    <row r="170" spans="1:4" x14ac:dyDescent="0.25">
      <c r="A170" s="26" t="s">
        <v>710</v>
      </c>
      <c r="B170" s="26" t="str">
        <f>IFERROR(_xlfn.XLOOKUP(TB_ENG_AMBIENTAL[[#This Row],[CODIGO]],TB_ENF_NEGOCIOS2024[CODIGO],TB_ENF_NEGOCIOS2024[COMPONENTE]),"")</f>
        <v xml:space="preserve">GESTÃO EM TECNOLOGIAS DE RUPTURA </v>
      </c>
      <c r="C170" s="26" t="str">
        <f t="shared" si="0"/>
        <v>OPTATIVO</v>
      </c>
      <c r="D170" s="26">
        <f>IFERROR(_xlfn.XLOOKUP(TB_ENG_AMBIENTAL[[#This Row],[CODIGO]],TB_ENF_NEGOCIOS2024[CODIGO],TB_ENF_NEGOCIOS2024[CH]),"")</f>
        <v>60</v>
      </c>
    </row>
    <row r="171" spans="1:4" x14ac:dyDescent="0.25">
      <c r="A171" s="26" t="s">
        <v>711</v>
      </c>
      <c r="B171" s="26" t="str">
        <f>IFERROR(_xlfn.XLOOKUP(TB_ENG_AMBIENTAL[[#This Row],[CODIGO]],TB_ENF_NEGOCIOS2024[CODIGO],TB_ENF_NEGOCIOS2024[COMPONENTE]),"")</f>
        <v xml:space="preserve">GESTÃO ESTRATÉGICA </v>
      </c>
      <c r="C171" s="26" t="str">
        <f t="shared" si="0"/>
        <v>OPTATIVO</v>
      </c>
      <c r="D171" s="26">
        <f>IFERROR(_xlfn.XLOOKUP(TB_ENG_AMBIENTAL[[#This Row],[CODIGO]],TB_ENF_NEGOCIOS2024[CODIGO],TB_ENF_NEGOCIOS2024[CH]),"")</f>
        <v>60</v>
      </c>
    </row>
    <row r="172" spans="1:4" x14ac:dyDescent="0.25">
      <c r="A172" s="26" t="s">
        <v>704</v>
      </c>
      <c r="B172" s="26" t="str">
        <f>IFERROR(_xlfn.XLOOKUP(TB_ENG_AMBIENTAL[[#This Row],[CODIGO]],TB_ENF_NEGOCIOS2024[CODIGO],TB_ENF_NEGOCIOS2024[COMPONENTE]),"")</f>
        <v xml:space="preserve">CULTURA E ECOSSISTEMAS DE INOVAÇÃO </v>
      </c>
      <c r="C172" s="26" t="str">
        <f t="shared" si="0"/>
        <v>OPTATIVO</v>
      </c>
      <c r="D172" s="26">
        <f>IFERROR(_xlfn.XLOOKUP(TB_ENG_AMBIENTAL[[#This Row],[CODIGO]],TB_ENF_NEGOCIOS2024[CODIGO],TB_ENF_NEGOCIOS2024[CH]),"")</f>
        <v>60</v>
      </c>
    </row>
    <row r="173" spans="1:4" x14ac:dyDescent="0.25">
      <c r="A173" s="26" t="s">
        <v>712</v>
      </c>
      <c r="B173" s="26" t="str">
        <f>IFERROR(_xlfn.XLOOKUP(TB_ENG_AMBIENTAL[[#This Row],[CODIGO]],TB_ENF_NEGOCIOS2024[CODIGO],TB_ENF_NEGOCIOS2024[COMPONENTE]),"")</f>
        <v xml:space="preserve">INSTITUIÇÕES E SERVIÇOS TECNOLÓGICOS </v>
      </c>
      <c r="C173" s="26" t="str">
        <f t="shared" si="0"/>
        <v>OPTATIVO</v>
      </c>
      <c r="D173" s="26">
        <f>IFERROR(_xlfn.XLOOKUP(TB_ENG_AMBIENTAL[[#This Row],[CODIGO]],TB_ENF_NEGOCIOS2024[CODIGO],TB_ENF_NEGOCIOS2024[CH]),"")</f>
        <v>60</v>
      </c>
    </row>
    <row r="174" spans="1:4" x14ac:dyDescent="0.25">
      <c r="A174" s="26" t="s">
        <v>65</v>
      </c>
      <c r="B174" s="26" t="str">
        <f>IFERROR(_xlfn.XLOOKUP(TB_ENG_AMBIENTAL[[#This Row],[CODIGO]],TB_ENF_NEGOCIOS2024[CODIGO],TB_ENF_NEGOCIOS2024[COMPONENTE]),"")</f>
        <v xml:space="preserve">QUÍMICA GERAL </v>
      </c>
      <c r="C174" s="26" t="str">
        <f t="shared" si="0"/>
        <v>OPTATIVO</v>
      </c>
      <c r="D174" s="26">
        <f>IFERROR(_xlfn.XLOOKUP(TB_ENG_AMBIENTAL[[#This Row],[CODIGO]],TB_ENF_NEGOCIOS2024[CODIGO],TB_ENF_NEGOCIOS2024[CH]),"")</f>
        <v>60</v>
      </c>
    </row>
    <row r="175" spans="1:4" x14ac:dyDescent="0.25">
      <c r="A175" s="26" t="s">
        <v>71</v>
      </c>
      <c r="B175" s="26" t="str">
        <f>IFERROR(_xlfn.XLOOKUP(TB_ENG_AMBIENTAL[[#This Row],[CODIGO]],TB_ENF_NEGOCIOS2024[CODIGO],TB_ENF_NEGOCIOS2024[COMPONENTE]),"")</f>
        <v>QUÍMICA GERAL EXPERIMENTAL</v>
      </c>
      <c r="C175" s="26" t="str">
        <f t="shared" si="0"/>
        <v>OPTATIVO</v>
      </c>
      <c r="D175" s="26">
        <f>IFERROR(_xlfn.XLOOKUP(TB_ENG_AMBIENTAL[[#This Row],[CODIGO]],TB_ENF_NEGOCIOS2024[CODIGO],TB_ENF_NEGOCIOS2024[CH]),"")</f>
        <v>30</v>
      </c>
    </row>
    <row r="176" spans="1:4" x14ac:dyDescent="0.25">
      <c r="A176" s="26" t="s">
        <v>81</v>
      </c>
      <c r="B176" s="26" t="str">
        <f>IFERROR(_xlfn.XLOOKUP(TB_ENG_AMBIENTAL[[#This Row],[CODIGO]],TB_ENF_NEGOCIOS2024[CODIGO],TB_ENF_NEGOCIOS2024[COMPONENTE]),"")</f>
        <v>INTRODUÇÃO À MECÂNICA PARA ENGENHARIAS: ESTÁTICA</v>
      </c>
      <c r="C176" s="26" t="str">
        <f t="shared" si="0"/>
        <v>OPTATIVO</v>
      </c>
      <c r="D176" s="26">
        <f>IFERROR(_xlfn.XLOOKUP(TB_ENG_AMBIENTAL[[#This Row],[CODIGO]],TB_ENF_NEGOCIOS2024[CODIGO],TB_ENF_NEGOCIOS2024[CH]),"")</f>
        <v>30</v>
      </c>
    </row>
    <row r="177" spans="1:4" x14ac:dyDescent="0.25">
      <c r="A177" s="26" t="s">
        <v>97</v>
      </c>
      <c r="B177" s="26" t="str">
        <f>IFERROR(_xlfn.XLOOKUP(TB_ENG_AMBIENTAL[[#This Row],[CODIGO]],TB_ENF_NEGOCIOS2024[CODIGO],TB_ENF_NEGOCIOS2024[COMPONENTE]),"")</f>
        <v xml:space="preserve">CÁLCULO DIFERENCIAL E INTEGRAL III </v>
      </c>
      <c r="C177" s="26" t="str">
        <f t="shared" si="0"/>
        <v>OPTATIVO</v>
      </c>
      <c r="D177" s="26">
        <f>IFERROR(_xlfn.XLOOKUP(TB_ENG_AMBIENTAL[[#This Row],[CODIGO]],TB_ENF_NEGOCIOS2024[CODIGO],TB_ENF_NEGOCIOS2024[CH]),"")</f>
        <v>60</v>
      </c>
    </row>
    <row r="178" spans="1:4" x14ac:dyDescent="0.25">
      <c r="A178" s="26" t="s">
        <v>700</v>
      </c>
      <c r="B178" s="26" t="str">
        <f>IFERROR(_xlfn.XLOOKUP(TB_ENG_AMBIENTAL[[#This Row],[CODIGO]],TB_ENF_NEGOCIOS2024[CODIGO],TB_ENF_NEGOCIOS2024[COMPONENTE]),"")</f>
        <v xml:space="preserve">ARRANJOS PRODUTIVOS E TECNOLÓGICOS </v>
      </c>
      <c r="C178" s="26" t="str">
        <f t="shared" si="0"/>
        <v>OPTATIVO</v>
      </c>
      <c r="D178" s="26">
        <f>IFERROR(_xlfn.XLOOKUP(TB_ENG_AMBIENTAL[[#This Row],[CODIGO]],TB_ENF_NEGOCIOS2024[CODIGO],TB_ENF_NEGOCIOS2024[CH]),"")</f>
        <v>60</v>
      </c>
    </row>
    <row r="179" spans="1:4" x14ac:dyDescent="0.25">
      <c r="A179" s="26" t="s">
        <v>715</v>
      </c>
      <c r="B179" s="26" t="str">
        <f>IFERROR(_xlfn.XLOOKUP(TB_ENG_AMBIENTAL[[#This Row],[CODIGO]],TB_ENF_NEGOCIOS2024[CODIGO],TB_ENF_NEGOCIOS2024[COMPONENTE]),"")</f>
        <v xml:space="preserve">MODELAGEM DE RISCO </v>
      </c>
      <c r="C179" s="26" t="str">
        <f t="shared" si="0"/>
        <v>OPTATIVO</v>
      </c>
      <c r="D179" s="26">
        <f>IFERROR(_xlfn.XLOOKUP(TB_ENG_AMBIENTAL[[#This Row],[CODIGO]],TB_ENF_NEGOCIOS2024[CODIGO],TB_ENF_NEGOCIOS2024[CH]),"")</f>
        <v>60</v>
      </c>
    </row>
    <row r="180" spans="1:4" x14ac:dyDescent="0.25">
      <c r="A180" s="26" t="s">
        <v>43</v>
      </c>
      <c r="B180" s="26" t="str">
        <f>IFERROR(_xlfn.XLOOKUP(TB_ENG_AMBIENTAL[[#This Row],[CODIGO]],TB_ENF_NEGOCIOS2024[CODIGO],TB_ENF_NEGOCIOS2024[COMPONENTE]),"")</f>
        <v>INTRODUÇÃO ÀS CIÊNCIAS E TECNOLOGIA</v>
      </c>
      <c r="C180" s="26" t="str">
        <f t="shared" si="0"/>
        <v>OPTATIVO</v>
      </c>
      <c r="D180" s="26">
        <f>IFERROR(_xlfn.XLOOKUP(TB_ENG_AMBIENTAL[[#This Row],[CODIGO]],TB_ENF_NEGOCIOS2024[CODIGO],TB_ENF_NEGOCIOS2024[CH]),"")</f>
        <v>30</v>
      </c>
    </row>
    <row r="181" spans="1:4" x14ac:dyDescent="0.25">
      <c r="A181" s="26" t="s">
        <v>81</v>
      </c>
      <c r="B181" s="26" t="str">
        <f>IFERROR(_xlfn.XLOOKUP(TB_ENG_AMBIENTAL[[#This Row],[CODIGO]],TB_ENF_NEGOCIOS2024[CODIGO],TB_ENF_NEGOCIOS2024[COMPONENTE]),"")</f>
        <v>INTRODUÇÃO À MECÂNICA PARA ENGENHARIAS: ESTÁTICA</v>
      </c>
      <c r="C181" s="26" t="str">
        <f t="shared" si="0"/>
        <v>OPTATIVO</v>
      </c>
      <c r="D181" s="26">
        <f>IFERROR(_xlfn.XLOOKUP(TB_ENG_AMBIENTAL[[#This Row],[CODIGO]],TB_ENF_NEGOCIOS2024[CODIGO],TB_ENF_NEGOCIOS2024[CH]),"")</f>
        <v>30</v>
      </c>
    </row>
    <row r="182" spans="1:4" x14ac:dyDescent="0.25">
      <c r="A182" s="26" t="s">
        <v>84</v>
      </c>
      <c r="B182" s="26" t="str">
        <f>IFERROR(_xlfn.XLOOKUP(TB_ENG_AMBIENTAL[[#This Row],[CODIGO]],TB_ENF_NEGOCIOS2024[CODIGO],TB_ENF_NEGOCIOS2024[COMPONENTE]),"")</f>
        <v>CIÊNCIA, TECNOLOGIA E SOCIEDADE II</v>
      </c>
      <c r="C182" s="26" t="str">
        <f t="shared" si="0"/>
        <v>OPTATIVO</v>
      </c>
      <c r="D182" s="26">
        <f>IFERROR(_xlfn.XLOOKUP(TB_ENG_AMBIENTAL[[#This Row],[CODIGO]],TB_ENF_NEGOCIOS2024[CODIGO],TB_ENF_NEGOCIOS2024[CH]),"")</f>
        <v>30</v>
      </c>
    </row>
    <row r="183" spans="1:4" x14ac:dyDescent="0.25">
      <c r="A183" s="26" t="s">
        <v>86</v>
      </c>
      <c r="B183" s="26" t="str">
        <f>IFERROR(_xlfn.XLOOKUP(TB_ENG_AMBIENTAL[[#This Row],[CODIGO]],TB_ENF_NEGOCIOS2024[CODIGO],TB_ENF_NEGOCIOS2024[COMPONENTE]),"")</f>
        <v xml:space="preserve">MODELAGEM DO MUNDO FÍSICO II </v>
      </c>
      <c r="C183" s="26" t="str">
        <f t="shared" si="0"/>
        <v>OPTATIVO</v>
      </c>
      <c r="D183" s="26">
        <f>IFERROR(_xlfn.XLOOKUP(TB_ENG_AMBIENTAL[[#This Row],[CODIGO]],TB_ENF_NEGOCIOS2024[CODIGO],TB_ENF_NEGOCIOS2024[CH]),"")</f>
        <v>30</v>
      </c>
    </row>
    <row r="184" spans="1:4" x14ac:dyDescent="0.25">
      <c r="A184" s="26" t="s">
        <v>722</v>
      </c>
      <c r="B184" s="26" t="str">
        <f>IFERROR(_xlfn.XLOOKUP(TB_ENG_AMBIENTAL[[#This Row],[CODIGO]],TB_ENF_NEGOCIOS2024[CODIGO],TB_ENF_NEGOCIOS2024[COMPONENTE]),"")</f>
        <v xml:space="preserve">FUNDAMENTOS DE DESENVOLVIMENTO SUSTENTÁVEL </v>
      </c>
      <c r="C184" s="26" t="str">
        <f t="shared" si="0"/>
        <v>OPTATIVO</v>
      </c>
      <c r="D184" s="26">
        <f>IFERROR(_xlfn.XLOOKUP(TB_ENG_AMBIENTAL[[#This Row],[CODIGO]],TB_ENF_NEGOCIOS2024[CODIGO],TB_ENF_NEGOCIOS2024[CH]),"")</f>
        <v>60</v>
      </c>
    </row>
    <row r="185" spans="1:4" x14ac:dyDescent="0.25">
      <c r="A185" s="26" t="s">
        <v>636</v>
      </c>
      <c r="B185" s="26" t="str">
        <f>IFERROR(_xlfn.XLOOKUP(TB_ENG_AMBIENTAL[[#This Row],[CODIGO]],TB_ENF_NEGOCIOS2024[CODIGO],TB_ENF_NEGOCIOS2024[COMPONENTE]),"")</f>
        <v xml:space="preserve">INTRODUÇÃO À ASTRONOMIA </v>
      </c>
      <c r="C185" s="26" t="str">
        <f t="shared" si="0"/>
        <v>OPTATIVO</v>
      </c>
      <c r="D185" s="26">
        <f>IFERROR(_xlfn.XLOOKUP(TB_ENG_AMBIENTAL[[#This Row],[CODIGO]],TB_ENF_NEGOCIOS2024[CODIGO],TB_ENF_NEGOCIOS2024[CH]),"")</f>
        <v>60</v>
      </c>
    </row>
  </sheetData>
  <sheetProtection sort="0" autoFilter="0" pivotTables="0"/>
  <mergeCells count="1">
    <mergeCell ref="A1:B1"/>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F97BE-6805-4CFE-945B-81479E6D9EE8}">
  <sheetPr>
    <tabColor rgb="FF7030A0"/>
  </sheetPr>
  <dimension ref="A1:M358"/>
  <sheetViews>
    <sheetView zoomScaleNormal="100" workbookViewId="0">
      <pane ySplit="2" topLeftCell="A352" activePane="bottomLeft" state="frozen"/>
      <selection pane="bottomLeft" activeCell="B367" sqref="B367"/>
    </sheetView>
  </sheetViews>
  <sheetFormatPr defaultColWidth="9.140625" defaultRowHeight="15" x14ac:dyDescent="0.25"/>
  <cols>
    <col min="1" max="1" width="11" style="26" bestFit="1" customWidth="1"/>
    <col min="2" max="2" width="95" style="26" bestFit="1" customWidth="1"/>
    <col min="3" max="3" width="5.85546875" style="26" bestFit="1" customWidth="1"/>
    <col min="4" max="4" width="17.5703125" style="26" bestFit="1" customWidth="1"/>
    <col min="5" max="5" width="8.85546875" style="26" bestFit="1" customWidth="1"/>
    <col min="6" max="6" width="12.28515625" style="48" bestFit="1" customWidth="1"/>
    <col min="7" max="7" width="9.140625" style="26"/>
    <col min="8" max="8" width="12.5703125" style="26" bestFit="1" customWidth="1"/>
    <col min="9" max="9" width="12" style="26" bestFit="1" customWidth="1"/>
    <col min="10" max="10" width="10.28515625" style="26" bestFit="1" customWidth="1"/>
    <col min="11" max="11" width="16.42578125" style="26" bestFit="1" customWidth="1"/>
    <col min="12" max="12" width="16.42578125" style="26" customWidth="1"/>
    <col min="13" max="13" width="5.42578125" style="26" bestFit="1" customWidth="1"/>
    <col min="14" max="16384" width="9.140625" style="26"/>
  </cols>
  <sheetData>
    <row r="1" spans="1:13" ht="15.75" x14ac:dyDescent="0.25">
      <c r="A1" s="61" t="s">
        <v>1303</v>
      </c>
      <c r="B1" s="61"/>
      <c r="C1" s="38"/>
      <c r="D1" s="38"/>
      <c r="E1" s="38"/>
      <c r="F1" s="38"/>
      <c r="I1" s="26" t="s">
        <v>1082</v>
      </c>
      <c r="J1" s="26" t="s">
        <v>1065</v>
      </c>
      <c r="K1" s="26" t="s">
        <v>1066</v>
      </c>
      <c r="L1" s="26" t="s">
        <v>1067</v>
      </c>
      <c r="M1" s="26" t="s">
        <v>1068</v>
      </c>
    </row>
    <row r="2" spans="1:13" ht="15.75" x14ac:dyDescent="0.25">
      <c r="A2" s="50" t="s">
        <v>159</v>
      </c>
      <c r="B2" s="50" t="s">
        <v>160</v>
      </c>
      <c r="C2" s="50" t="s">
        <v>161</v>
      </c>
      <c r="D2" s="50" t="s">
        <v>1070</v>
      </c>
      <c r="E2" s="50" t="s">
        <v>1083</v>
      </c>
      <c r="F2" s="48" t="s">
        <v>1071</v>
      </c>
      <c r="H2" s="51" t="s">
        <v>1084</v>
      </c>
      <c r="I2" s="26">
        <f>I4-I3</f>
        <v>120</v>
      </c>
      <c r="J2" s="26">
        <f>J4-J3</f>
        <v>135</v>
      </c>
      <c r="K2" s="26">
        <f>K4-K3</f>
        <v>120</v>
      </c>
      <c r="L2" s="26">
        <f>L4-L3</f>
        <v>60</v>
      </c>
      <c r="M2" s="26">
        <f>SUM(I2:K2)</f>
        <v>375</v>
      </c>
    </row>
    <row r="3" spans="1:13" x14ac:dyDescent="0.25">
      <c r="A3" s="26" t="s">
        <v>18</v>
      </c>
      <c r="B3" s="26" t="s">
        <v>1184</v>
      </c>
      <c r="C3" s="26">
        <v>60</v>
      </c>
      <c r="D3" s="26" t="s">
        <v>17</v>
      </c>
      <c r="E3" s="26">
        <v>1</v>
      </c>
      <c r="F3" s="48">
        <v>1</v>
      </c>
      <c r="H3" s="51" t="s">
        <v>1075</v>
      </c>
      <c r="I3" s="26">
        <f>SUMIFS(TB_ENF_NEGOCIOS2024[CH],TB_ENF_NEGOCIOS2024[NATUREZA],"OBRIGATORIO",TB_ENF_NEGOCIOS2024[SITUACAO],1)</f>
        <v>1080</v>
      </c>
      <c r="J3" s="26">
        <f>SUMIFS(TB_ENF_NEGOCIOS2024[CH],TB_ENF_NEGOCIOS2024[NATUREZA],"OPTATIVO",F3:TB_ENF_NEGOCIOS2024[SITUACAO],1)</f>
        <v>885</v>
      </c>
      <c r="K3" s="26">
        <f>SUMIFS(TB_ENF_NEGOCIOS2024[CH],TB_ENF_NEGOCIOS2024[NATUREZA],"COMPLEMENTAR",F3:TB_ENF_NEGOCIOS2024[SITUACAO],1)</f>
        <v>0</v>
      </c>
      <c r="L3" s="26">
        <f>SUMIFS(TB_ENF_NEGOCIOS2024[CH],TB_ENF_NEGOCIOS2024[NATUREZA],"TCC",F3:TB_ENF_NEGOCIOS2024[SITUACAO],1)</f>
        <v>0</v>
      </c>
      <c r="M3" s="26">
        <f>SUM(I3:K3)</f>
        <v>1965</v>
      </c>
    </row>
    <row r="4" spans="1:13" x14ac:dyDescent="0.25">
      <c r="A4" s="26" t="s">
        <v>23</v>
      </c>
      <c r="B4" s="26" t="s">
        <v>1185</v>
      </c>
      <c r="C4" s="26">
        <v>60</v>
      </c>
      <c r="D4" s="26" t="s">
        <v>17</v>
      </c>
      <c r="E4" s="26">
        <v>1</v>
      </c>
      <c r="F4" s="48">
        <v>1</v>
      </c>
      <c r="H4" s="51" t="s">
        <v>1076</v>
      </c>
      <c r="I4" s="26">
        <f>SUMIF(TB_ENF_NEGOCIOS2024[NATUREZA],"OBRIGATORIO",TB_ENF_NEGOCIOS2024[CH])</f>
        <v>1200</v>
      </c>
      <c r="J4" s="26">
        <v>1020</v>
      </c>
      <c r="K4" s="26">
        <f>SUMIF(TB_ENF_NEGOCIOS2024[NATUREZA],"COMPLEMENTAR",TB_ENF_NEGOCIOS2024[CH])</f>
        <v>120</v>
      </c>
      <c r="L4" s="26">
        <v>60</v>
      </c>
      <c r="M4" s="26">
        <f>SUM(I4:L4)</f>
        <v>2400</v>
      </c>
    </row>
    <row r="5" spans="1:13" x14ac:dyDescent="0.25">
      <c r="A5" s="26" t="s">
        <v>27</v>
      </c>
      <c r="B5" s="26" t="s">
        <v>1186</v>
      </c>
      <c r="C5" s="26">
        <v>30</v>
      </c>
      <c r="D5" s="26" t="s">
        <v>17</v>
      </c>
      <c r="E5" s="26">
        <v>1</v>
      </c>
      <c r="F5" s="48">
        <v>1</v>
      </c>
    </row>
    <row r="6" spans="1:13" x14ac:dyDescent="0.25">
      <c r="A6" s="26" t="s">
        <v>31</v>
      </c>
      <c r="B6" s="26" t="s">
        <v>1098</v>
      </c>
      <c r="C6" s="26">
        <v>60</v>
      </c>
      <c r="D6" s="26" t="s">
        <v>17</v>
      </c>
      <c r="E6" s="26">
        <v>1</v>
      </c>
      <c r="F6" s="48">
        <v>1</v>
      </c>
    </row>
    <row r="7" spans="1:13" x14ac:dyDescent="0.25">
      <c r="A7" s="26" t="s">
        <v>35</v>
      </c>
      <c r="B7" s="26" t="s">
        <v>1090</v>
      </c>
      <c r="C7" s="26">
        <v>30</v>
      </c>
      <c r="D7" s="26" t="s">
        <v>17</v>
      </c>
      <c r="E7" s="26">
        <v>1</v>
      </c>
      <c r="F7" s="48">
        <v>1</v>
      </c>
    </row>
    <row r="8" spans="1:13" x14ac:dyDescent="0.25">
      <c r="A8" s="26" t="s">
        <v>39</v>
      </c>
      <c r="B8" s="26" t="s">
        <v>1093</v>
      </c>
      <c r="C8" s="26">
        <v>30</v>
      </c>
      <c r="D8" s="26" t="s">
        <v>17</v>
      </c>
      <c r="E8" s="26">
        <v>1</v>
      </c>
      <c r="F8" s="48">
        <v>1</v>
      </c>
    </row>
    <row r="9" spans="1:13" x14ac:dyDescent="0.25">
      <c r="A9" s="26" t="s">
        <v>43</v>
      </c>
      <c r="B9" s="52" t="s">
        <v>585</v>
      </c>
      <c r="C9" s="26">
        <v>30</v>
      </c>
      <c r="D9" s="26" t="s">
        <v>17</v>
      </c>
      <c r="E9" s="26">
        <v>1</v>
      </c>
      <c r="F9" s="48">
        <v>0</v>
      </c>
    </row>
    <row r="10" spans="1:13" x14ac:dyDescent="0.25">
      <c r="A10" s="26" t="s">
        <v>47</v>
      </c>
      <c r="B10" s="26" t="s">
        <v>1304</v>
      </c>
      <c r="C10" s="26">
        <v>60</v>
      </c>
      <c r="D10" s="26" t="s">
        <v>17</v>
      </c>
      <c r="E10" s="26">
        <v>2</v>
      </c>
      <c r="F10" s="48">
        <v>1</v>
      </c>
    </row>
    <row r="11" spans="1:13" x14ac:dyDescent="0.25">
      <c r="A11" s="26" t="s">
        <v>52</v>
      </c>
      <c r="B11" s="26" t="s">
        <v>1305</v>
      </c>
      <c r="C11" s="26">
        <v>60</v>
      </c>
      <c r="D11" s="26" t="s">
        <v>17</v>
      </c>
      <c r="E11" s="26">
        <v>2</v>
      </c>
      <c r="F11" s="48">
        <v>1</v>
      </c>
    </row>
    <row r="12" spans="1:13" x14ac:dyDescent="0.25">
      <c r="A12" s="26" t="s">
        <v>56</v>
      </c>
      <c r="B12" s="26" t="s">
        <v>1306</v>
      </c>
      <c r="C12" s="26">
        <v>60</v>
      </c>
      <c r="D12" s="26" t="s">
        <v>17</v>
      </c>
      <c r="E12" s="26">
        <v>2</v>
      </c>
      <c r="F12" s="48">
        <v>1</v>
      </c>
    </row>
    <row r="13" spans="1:13" x14ac:dyDescent="0.25">
      <c r="A13" s="26" t="s">
        <v>59</v>
      </c>
      <c r="B13" s="26" t="s">
        <v>1307</v>
      </c>
      <c r="C13" s="26">
        <v>30</v>
      </c>
      <c r="D13" s="26" t="s">
        <v>17</v>
      </c>
      <c r="E13" s="26">
        <v>2</v>
      </c>
      <c r="F13" s="48">
        <v>1</v>
      </c>
    </row>
    <row r="14" spans="1:13" x14ac:dyDescent="0.25">
      <c r="A14" s="26" t="s">
        <v>62</v>
      </c>
      <c r="B14" s="26" t="s">
        <v>1308</v>
      </c>
      <c r="C14" s="26">
        <v>30</v>
      </c>
      <c r="D14" s="26" t="s">
        <v>17</v>
      </c>
      <c r="E14" s="26">
        <v>2</v>
      </c>
      <c r="F14" s="48">
        <v>1</v>
      </c>
    </row>
    <row r="15" spans="1:13" x14ac:dyDescent="0.25">
      <c r="A15" s="26" t="s">
        <v>65</v>
      </c>
      <c r="B15" s="26" t="s">
        <v>1309</v>
      </c>
      <c r="C15" s="26">
        <v>60</v>
      </c>
      <c r="D15" s="26" t="s">
        <v>17</v>
      </c>
      <c r="E15" s="26">
        <v>2</v>
      </c>
      <c r="F15" s="48">
        <v>1</v>
      </c>
    </row>
    <row r="16" spans="1:13" x14ac:dyDescent="0.25">
      <c r="A16" s="26" t="s">
        <v>68</v>
      </c>
      <c r="B16" s="26" t="s">
        <v>1310</v>
      </c>
      <c r="C16" s="26">
        <v>90</v>
      </c>
      <c r="D16" s="26" t="s">
        <v>17</v>
      </c>
      <c r="E16" s="26">
        <v>2</v>
      </c>
      <c r="F16" s="48">
        <v>1</v>
      </c>
    </row>
    <row r="17" spans="1:6" x14ac:dyDescent="0.25">
      <c r="A17" s="26" t="s">
        <v>71</v>
      </c>
      <c r="B17" s="26" t="s">
        <v>595</v>
      </c>
      <c r="C17" s="26">
        <v>30</v>
      </c>
      <c r="D17" s="26" t="s">
        <v>17</v>
      </c>
      <c r="E17" s="26">
        <v>3</v>
      </c>
      <c r="F17" s="48">
        <v>1</v>
      </c>
    </row>
    <row r="18" spans="1:6" x14ac:dyDescent="0.25">
      <c r="A18" s="26" t="s">
        <v>74</v>
      </c>
      <c r="B18" s="26" t="s">
        <v>596</v>
      </c>
      <c r="C18" s="26">
        <v>60</v>
      </c>
      <c r="D18" s="26" t="s">
        <v>17</v>
      </c>
      <c r="E18" s="26">
        <v>3</v>
      </c>
      <c r="F18" s="48">
        <v>1</v>
      </c>
    </row>
    <row r="19" spans="1:6" x14ac:dyDescent="0.25">
      <c r="A19" s="26" t="s">
        <v>77</v>
      </c>
      <c r="B19" s="26" t="s">
        <v>597</v>
      </c>
      <c r="C19" s="26">
        <v>60</v>
      </c>
      <c r="D19" s="26" t="s">
        <v>17</v>
      </c>
      <c r="E19" s="26">
        <v>3</v>
      </c>
      <c r="F19" s="48">
        <v>1</v>
      </c>
    </row>
    <row r="20" spans="1:6" x14ac:dyDescent="0.25">
      <c r="A20" s="26" t="s">
        <v>79</v>
      </c>
      <c r="B20" s="26" t="s">
        <v>600</v>
      </c>
      <c r="C20" s="26">
        <v>60</v>
      </c>
      <c r="D20" s="26" t="s">
        <v>17</v>
      </c>
      <c r="E20" s="26">
        <v>3</v>
      </c>
      <c r="F20" s="48">
        <v>1</v>
      </c>
    </row>
    <row r="21" spans="1:6" x14ac:dyDescent="0.25">
      <c r="A21" s="26" t="s">
        <v>81</v>
      </c>
      <c r="B21" s="26" t="s">
        <v>601</v>
      </c>
      <c r="C21" s="26">
        <v>30</v>
      </c>
      <c r="D21" s="26" t="s">
        <v>17</v>
      </c>
      <c r="E21" s="26">
        <v>3</v>
      </c>
      <c r="F21" s="48">
        <v>0</v>
      </c>
    </row>
    <row r="22" spans="1:6" x14ac:dyDescent="0.25">
      <c r="A22" s="26" t="s">
        <v>84</v>
      </c>
      <c r="B22" s="26" t="s">
        <v>602</v>
      </c>
      <c r="C22" s="26">
        <v>30</v>
      </c>
      <c r="D22" s="26" t="s">
        <v>17</v>
      </c>
      <c r="E22" s="26">
        <v>3</v>
      </c>
      <c r="F22" s="48">
        <v>0</v>
      </c>
    </row>
    <row r="23" spans="1:6" x14ac:dyDescent="0.25">
      <c r="A23" s="26" t="s">
        <v>82</v>
      </c>
      <c r="B23" s="26" t="s">
        <v>598</v>
      </c>
      <c r="C23" s="26">
        <v>60</v>
      </c>
      <c r="D23" s="26" t="s">
        <v>17</v>
      </c>
      <c r="E23" s="26">
        <v>3</v>
      </c>
      <c r="F23" s="48">
        <v>1</v>
      </c>
    </row>
    <row r="24" spans="1:6" x14ac:dyDescent="0.25">
      <c r="A24" s="26" t="s">
        <v>86</v>
      </c>
      <c r="B24" s="26" t="s">
        <v>1311</v>
      </c>
      <c r="C24" s="26">
        <v>30</v>
      </c>
      <c r="D24" s="26" t="s">
        <v>17</v>
      </c>
      <c r="E24" s="26">
        <v>4</v>
      </c>
      <c r="F24" s="48">
        <v>0</v>
      </c>
    </row>
    <row r="25" spans="1:6" x14ac:dyDescent="0.25">
      <c r="A25" s="26" t="s">
        <v>90</v>
      </c>
      <c r="B25" s="26" t="s">
        <v>1312</v>
      </c>
      <c r="C25" s="26">
        <v>60</v>
      </c>
      <c r="D25" s="26" t="s">
        <v>17</v>
      </c>
      <c r="E25" s="26">
        <v>4</v>
      </c>
      <c r="F25" s="48">
        <v>1</v>
      </c>
    </row>
    <row r="26" spans="1:6" x14ac:dyDescent="0.25">
      <c r="A26" s="26" t="s">
        <v>94</v>
      </c>
      <c r="B26" s="26" t="s">
        <v>1313</v>
      </c>
      <c r="C26" s="26">
        <v>60</v>
      </c>
      <c r="D26" s="26" t="s">
        <v>17</v>
      </c>
      <c r="E26" s="26">
        <v>4</v>
      </c>
      <c r="F26" s="48">
        <v>1</v>
      </c>
    </row>
    <row r="27" spans="1:6" x14ac:dyDescent="0.25">
      <c r="A27" s="26" t="s">
        <v>48</v>
      </c>
      <c r="B27" s="26" t="s">
        <v>1314</v>
      </c>
      <c r="C27" s="26">
        <v>30</v>
      </c>
      <c r="D27" s="26" t="s">
        <v>17</v>
      </c>
      <c r="E27" s="26">
        <v>5</v>
      </c>
      <c r="F27" s="48">
        <v>1</v>
      </c>
    </row>
    <row r="28" spans="1:6" x14ac:dyDescent="0.25">
      <c r="A28" s="26" t="s">
        <v>168</v>
      </c>
      <c r="B28" s="26" t="s">
        <v>1315</v>
      </c>
      <c r="C28" s="26">
        <v>60</v>
      </c>
      <c r="D28" s="26" t="s">
        <v>1067</v>
      </c>
      <c r="E28" s="26">
        <v>6</v>
      </c>
      <c r="F28" s="48">
        <v>0</v>
      </c>
    </row>
    <row r="29" spans="1:6" x14ac:dyDescent="0.25">
      <c r="A29" s="26" t="s">
        <v>99</v>
      </c>
      <c r="B29" s="26" t="s">
        <v>167</v>
      </c>
      <c r="C29" s="26">
        <v>120</v>
      </c>
      <c r="D29" s="26" t="s">
        <v>1177</v>
      </c>
      <c r="E29" s="26">
        <v>6</v>
      </c>
    </row>
    <row r="30" spans="1:6" x14ac:dyDescent="0.25">
      <c r="A30" s="26" t="s">
        <v>163</v>
      </c>
      <c r="B30" s="26" t="s">
        <v>1316</v>
      </c>
      <c r="C30" s="26">
        <v>60</v>
      </c>
      <c r="D30" s="26" t="s">
        <v>1127</v>
      </c>
    </row>
    <row r="31" spans="1:6" x14ac:dyDescent="0.25">
      <c r="A31" s="26" t="s">
        <v>165</v>
      </c>
      <c r="B31" s="26" t="s">
        <v>1317</v>
      </c>
      <c r="C31" s="26">
        <v>60</v>
      </c>
      <c r="D31" s="26" t="s">
        <v>1127</v>
      </c>
    </row>
    <row r="32" spans="1:6" x14ac:dyDescent="0.25">
      <c r="A32" s="26" t="s">
        <v>170</v>
      </c>
      <c r="B32" s="26" t="s">
        <v>1318</v>
      </c>
      <c r="C32" s="26">
        <v>60</v>
      </c>
      <c r="D32" s="26" t="s">
        <v>1127</v>
      </c>
    </row>
    <row r="33" spans="1:4" x14ac:dyDescent="0.25">
      <c r="A33" s="26" t="s">
        <v>104</v>
      </c>
      <c r="B33" s="26" t="s">
        <v>1319</v>
      </c>
      <c r="C33" s="26">
        <v>60</v>
      </c>
      <c r="D33" s="26" t="s">
        <v>1127</v>
      </c>
    </row>
    <row r="34" spans="1:4" x14ac:dyDescent="0.25">
      <c r="A34" s="26" t="s">
        <v>155</v>
      </c>
      <c r="B34" s="26" t="s">
        <v>1320</v>
      </c>
      <c r="C34" s="26">
        <v>60</v>
      </c>
      <c r="D34" s="26" t="s">
        <v>1127</v>
      </c>
    </row>
    <row r="35" spans="1:4" x14ac:dyDescent="0.25">
      <c r="A35" s="26" t="s">
        <v>174</v>
      </c>
      <c r="B35" s="26" t="s">
        <v>1321</v>
      </c>
      <c r="C35" s="26">
        <v>60</v>
      </c>
      <c r="D35" s="26" t="s">
        <v>1127</v>
      </c>
    </row>
    <row r="36" spans="1:4" x14ac:dyDescent="0.25">
      <c r="A36" s="26" t="s">
        <v>176</v>
      </c>
      <c r="B36" s="26" t="s">
        <v>1322</v>
      </c>
      <c r="C36" s="26">
        <v>30</v>
      </c>
      <c r="D36" s="26" t="s">
        <v>1127</v>
      </c>
    </row>
    <row r="37" spans="1:4" x14ac:dyDescent="0.25">
      <c r="A37" s="26" t="s">
        <v>95</v>
      </c>
      <c r="B37" s="26" t="s">
        <v>1323</v>
      </c>
      <c r="C37" s="26">
        <v>60</v>
      </c>
      <c r="D37" s="26" t="s">
        <v>1127</v>
      </c>
    </row>
    <row r="38" spans="1:4" x14ac:dyDescent="0.25">
      <c r="A38" s="26" t="s">
        <v>118</v>
      </c>
      <c r="B38" s="26" t="s">
        <v>1324</v>
      </c>
      <c r="C38" s="26">
        <v>90</v>
      </c>
      <c r="D38" s="26" t="s">
        <v>1127</v>
      </c>
    </row>
    <row r="39" spans="1:4" x14ac:dyDescent="0.25">
      <c r="A39" s="26" t="s">
        <v>121</v>
      </c>
      <c r="B39" s="26" t="s">
        <v>1325</v>
      </c>
      <c r="C39" s="26">
        <v>60</v>
      </c>
      <c r="D39" s="26" t="s">
        <v>1127</v>
      </c>
    </row>
    <row r="40" spans="1:4" x14ac:dyDescent="0.25">
      <c r="A40" s="26" t="s">
        <v>181</v>
      </c>
      <c r="B40" s="26" t="s">
        <v>1326</v>
      </c>
      <c r="C40" s="26">
        <v>45</v>
      </c>
      <c r="D40" s="26" t="s">
        <v>1127</v>
      </c>
    </row>
    <row r="41" spans="1:4" x14ac:dyDescent="0.25">
      <c r="A41" s="26" t="s">
        <v>156</v>
      </c>
      <c r="B41" s="26" t="s">
        <v>1327</v>
      </c>
      <c r="C41" s="26">
        <v>60</v>
      </c>
      <c r="D41" s="26" t="s">
        <v>1127</v>
      </c>
    </row>
    <row r="42" spans="1:4" x14ac:dyDescent="0.25">
      <c r="A42" s="26" t="s">
        <v>124</v>
      </c>
      <c r="B42" s="26" t="s">
        <v>1328</v>
      </c>
      <c r="C42" s="26">
        <v>60</v>
      </c>
      <c r="D42" s="26" t="s">
        <v>1127</v>
      </c>
    </row>
    <row r="43" spans="1:4" x14ac:dyDescent="0.25">
      <c r="A43" s="26" t="s">
        <v>185</v>
      </c>
      <c r="B43" s="26" t="s">
        <v>1329</v>
      </c>
      <c r="C43" s="26">
        <v>60</v>
      </c>
      <c r="D43" s="26" t="s">
        <v>1127</v>
      </c>
    </row>
    <row r="44" spans="1:4" x14ac:dyDescent="0.25">
      <c r="A44" s="26" t="s">
        <v>107</v>
      </c>
      <c r="B44" s="26" t="s">
        <v>1330</v>
      </c>
      <c r="C44" s="26">
        <v>60</v>
      </c>
      <c r="D44" s="26" t="s">
        <v>1127</v>
      </c>
    </row>
    <row r="45" spans="1:4" x14ac:dyDescent="0.25">
      <c r="A45" s="26" t="s">
        <v>110</v>
      </c>
      <c r="B45" s="26" t="s">
        <v>1331</v>
      </c>
      <c r="C45" s="26">
        <v>60</v>
      </c>
      <c r="D45" s="26" t="s">
        <v>1127</v>
      </c>
    </row>
    <row r="46" spans="1:4" x14ac:dyDescent="0.25">
      <c r="A46" s="26" t="s">
        <v>112</v>
      </c>
      <c r="B46" s="26" t="s">
        <v>1332</v>
      </c>
      <c r="C46" s="26">
        <v>60</v>
      </c>
      <c r="D46" s="26" t="s">
        <v>1127</v>
      </c>
    </row>
    <row r="47" spans="1:4" x14ac:dyDescent="0.25">
      <c r="A47" s="26" t="s">
        <v>122</v>
      </c>
      <c r="B47" s="26" t="s">
        <v>1333</v>
      </c>
      <c r="C47" s="26">
        <v>60</v>
      </c>
      <c r="D47" s="26" t="s">
        <v>1127</v>
      </c>
    </row>
    <row r="48" spans="1:4" x14ac:dyDescent="0.25">
      <c r="A48" s="26" t="s">
        <v>127</v>
      </c>
      <c r="B48" s="26" t="s">
        <v>1334</v>
      </c>
      <c r="C48" s="26">
        <v>60</v>
      </c>
      <c r="D48" s="26" t="s">
        <v>1127</v>
      </c>
    </row>
    <row r="49" spans="1:4" x14ac:dyDescent="0.25">
      <c r="A49" s="26" t="s">
        <v>129</v>
      </c>
      <c r="B49" s="26" t="s">
        <v>1335</v>
      </c>
      <c r="C49" s="26">
        <v>60</v>
      </c>
      <c r="D49" s="26" t="s">
        <v>1127</v>
      </c>
    </row>
    <row r="50" spans="1:4" x14ac:dyDescent="0.25">
      <c r="A50" s="26" t="s">
        <v>136</v>
      </c>
      <c r="B50" s="26" t="s">
        <v>1336</v>
      </c>
      <c r="C50" s="26">
        <v>60</v>
      </c>
      <c r="D50" s="26" t="s">
        <v>1127</v>
      </c>
    </row>
    <row r="51" spans="1:4" x14ac:dyDescent="0.25">
      <c r="A51" s="26" t="s">
        <v>138</v>
      </c>
      <c r="B51" s="26" t="s">
        <v>1337</v>
      </c>
      <c r="C51" s="26">
        <v>60</v>
      </c>
      <c r="D51" s="26" t="s">
        <v>1127</v>
      </c>
    </row>
    <row r="52" spans="1:4" x14ac:dyDescent="0.25">
      <c r="A52" s="26" t="s">
        <v>142</v>
      </c>
      <c r="B52" s="26" t="s">
        <v>1338</v>
      </c>
      <c r="C52" s="26">
        <v>60</v>
      </c>
      <c r="D52" s="26" t="s">
        <v>1127</v>
      </c>
    </row>
    <row r="53" spans="1:4" x14ac:dyDescent="0.25">
      <c r="A53" s="26" t="s">
        <v>157</v>
      </c>
      <c r="B53" s="26" t="s">
        <v>1339</v>
      </c>
      <c r="C53" s="26">
        <v>60</v>
      </c>
      <c r="D53" s="26" t="s">
        <v>1127</v>
      </c>
    </row>
    <row r="54" spans="1:4" x14ac:dyDescent="0.25">
      <c r="A54" s="26" t="s">
        <v>148</v>
      </c>
      <c r="B54" s="26" t="s">
        <v>1340</v>
      </c>
      <c r="C54" s="26">
        <v>60</v>
      </c>
      <c r="D54" s="26" t="s">
        <v>1127</v>
      </c>
    </row>
    <row r="55" spans="1:4" x14ac:dyDescent="0.25">
      <c r="A55" s="26" t="s">
        <v>150</v>
      </c>
      <c r="B55" s="26" t="s">
        <v>1341</v>
      </c>
      <c r="C55" s="26">
        <v>60</v>
      </c>
      <c r="D55" s="26" t="s">
        <v>1127</v>
      </c>
    </row>
    <row r="56" spans="1:4" x14ac:dyDescent="0.25">
      <c r="A56" s="26" t="s">
        <v>152</v>
      </c>
      <c r="B56" s="26" t="s">
        <v>1342</v>
      </c>
      <c r="C56" s="26">
        <v>60</v>
      </c>
      <c r="D56" s="26" t="s">
        <v>1127</v>
      </c>
    </row>
    <row r="57" spans="1:4" x14ac:dyDescent="0.25">
      <c r="A57" s="26" t="s">
        <v>209</v>
      </c>
      <c r="B57" s="26" t="s">
        <v>1343</v>
      </c>
      <c r="C57" s="26">
        <v>60</v>
      </c>
      <c r="D57" s="26" t="s">
        <v>1127</v>
      </c>
    </row>
    <row r="58" spans="1:4" x14ac:dyDescent="0.25">
      <c r="A58" s="26" t="s">
        <v>213</v>
      </c>
      <c r="B58" s="26" t="s">
        <v>1344</v>
      </c>
      <c r="C58" s="26">
        <v>60</v>
      </c>
      <c r="D58" s="26" t="s">
        <v>1127</v>
      </c>
    </row>
    <row r="59" spans="1:4" x14ac:dyDescent="0.25">
      <c r="A59" s="26" t="s">
        <v>238</v>
      </c>
      <c r="B59" s="26" t="s">
        <v>1345</v>
      </c>
      <c r="C59" s="26">
        <v>60</v>
      </c>
      <c r="D59" s="26" t="s">
        <v>1127</v>
      </c>
    </row>
    <row r="60" spans="1:4" x14ac:dyDescent="0.25">
      <c r="A60" s="26" t="s">
        <v>240</v>
      </c>
      <c r="B60" s="26" t="s">
        <v>1346</v>
      </c>
      <c r="C60" s="26">
        <v>75</v>
      </c>
      <c r="D60" s="26" t="s">
        <v>1127</v>
      </c>
    </row>
    <row r="61" spans="1:4" x14ac:dyDescent="0.25">
      <c r="A61" s="26" t="s">
        <v>242</v>
      </c>
      <c r="B61" s="26" t="s">
        <v>1347</v>
      </c>
      <c r="C61" s="26">
        <v>55</v>
      </c>
      <c r="D61" s="26" t="s">
        <v>1127</v>
      </c>
    </row>
    <row r="62" spans="1:4" x14ac:dyDescent="0.25">
      <c r="A62" s="26" t="s">
        <v>244</v>
      </c>
      <c r="B62" s="26" t="s">
        <v>1348</v>
      </c>
      <c r="C62" s="26">
        <v>20</v>
      </c>
      <c r="D62" s="26" t="s">
        <v>1127</v>
      </c>
    </row>
    <row r="63" spans="1:4" x14ac:dyDescent="0.25">
      <c r="A63" s="26" t="s">
        <v>246</v>
      </c>
      <c r="B63" s="26" t="s">
        <v>1349</v>
      </c>
      <c r="C63" s="26">
        <v>90</v>
      </c>
      <c r="D63" s="26" t="s">
        <v>1127</v>
      </c>
    </row>
    <row r="64" spans="1:4" x14ac:dyDescent="0.25">
      <c r="A64" s="26" t="s">
        <v>248</v>
      </c>
      <c r="B64" s="26" t="s">
        <v>1350</v>
      </c>
      <c r="C64" s="26">
        <v>60</v>
      </c>
      <c r="D64" s="26" t="s">
        <v>1127</v>
      </c>
    </row>
    <row r="65" spans="1:4" x14ac:dyDescent="0.25">
      <c r="A65" s="26" t="s">
        <v>250</v>
      </c>
      <c r="B65" s="26" t="s">
        <v>1351</v>
      </c>
      <c r="C65" s="26">
        <v>60</v>
      </c>
      <c r="D65" s="26" t="s">
        <v>1127</v>
      </c>
    </row>
    <row r="66" spans="1:4" x14ac:dyDescent="0.25">
      <c r="A66" s="26" t="s">
        <v>251</v>
      </c>
      <c r="B66" s="26" t="s">
        <v>252</v>
      </c>
      <c r="C66" s="26">
        <v>60</v>
      </c>
      <c r="D66" s="26" t="s">
        <v>1127</v>
      </c>
    </row>
    <row r="67" spans="1:4" x14ac:dyDescent="0.25">
      <c r="A67" s="26" t="s">
        <v>253</v>
      </c>
      <c r="B67" s="26" t="s">
        <v>1352</v>
      </c>
      <c r="C67" s="26">
        <v>60</v>
      </c>
      <c r="D67" s="26" t="s">
        <v>1127</v>
      </c>
    </row>
    <row r="68" spans="1:4" x14ac:dyDescent="0.25">
      <c r="A68" s="26" t="s">
        <v>255</v>
      </c>
      <c r="B68" s="26" t="s">
        <v>1353</v>
      </c>
      <c r="C68" s="26">
        <v>60</v>
      </c>
      <c r="D68" s="26" t="s">
        <v>1127</v>
      </c>
    </row>
    <row r="69" spans="1:4" x14ac:dyDescent="0.25">
      <c r="A69" s="26" t="s">
        <v>257</v>
      </c>
      <c r="B69" s="26" t="s">
        <v>1354</v>
      </c>
      <c r="C69" s="26">
        <v>60</v>
      </c>
      <c r="D69" s="26" t="s">
        <v>1127</v>
      </c>
    </row>
    <row r="70" spans="1:4" x14ac:dyDescent="0.25">
      <c r="A70" s="26" t="s">
        <v>259</v>
      </c>
      <c r="B70" s="26" t="s">
        <v>1355</v>
      </c>
      <c r="C70" s="26">
        <v>60</v>
      </c>
      <c r="D70" s="26" t="s">
        <v>1127</v>
      </c>
    </row>
    <row r="71" spans="1:4" x14ac:dyDescent="0.25">
      <c r="A71" s="26" t="s">
        <v>261</v>
      </c>
      <c r="B71" s="26" t="s">
        <v>787</v>
      </c>
      <c r="C71" s="26">
        <v>75</v>
      </c>
      <c r="D71" s="26" t="s">
        <v>1127</v>
      </c>
    </row>
    <row r="72" spans="1:4" x14ac:dyDescent="0.25">
      <c r="A72" s="26" t="s">
        <v>262</v>
      </c>
      <c r="B72" s="26" t="s">
        <v>1356</v>
      </c>
      <c r="C72" s="26">
        <v>60</v>
      </c>
      <c r="D72" s="26" t="s">
        <v>1127</v>
      </c>
    </row>
    <row r="73" spans="1:4" x14ac:dyDescent="0.25">
      <c r="A73" s="26" t="s">
        <v>264</v>
      </c>
      <c r="B73" s="26" t="s">
        <v>1357</v>
      </c>
      <c r="C73" s="26">
        <v>60</v>
      </c>
      <c r="D73" s="26" t="s">
        <v>1127</v>
      </c>
    </row>
    <row r="74" spans="1:4" x14ac:dyDescent="0.25">
      <c r="A74" s="26" t="s">
        <v>266</v>
      </c>
      <c r="B74" s="26" t="s">
        <v>1358</v>
      </c>
      <c r="C74" s="26">
        <v>60</v>
      </c>
      <c r="D74" s="26" t="s">
        <v>1127</v>
      </c>
    </row>
    <row r="75" spans="1:4" x14ac:dyDescent="0.25">
      <c r="A75" s="26" t="s">
        <v>268</v>
      </c>
      <c r="B75" s="26" t="s">
        <v>1359</v>
      </c>
      <c r="C75" s="26">
        <v>45</v>
      </c>
      <c r="D75" s="26" t="s">
        <v>1127</v>
      </c>
    </row>
    <row r="76" spans="1:4" x14ac:dyDescent="0.25">
      <c r="A76" s="26" t="s">
        <v>270</v>
      </c>
      <c r="B76" s="26" t="s">
        <v>1360</v>
      </c>
      <c r="C76" s="26">
        <v>45</v>
      </c>
      <c r="D76" s="26" t="s">
        <v>1127</v>
      </c>
    </row>
    <row r="77" spans="1:4" x14ac:dyDescent="0.25">
      <c r="A77" s="26" t="s">
        <v>272</v>
      </c>
      <c r="B77" s="26" t="s">
        <v>1361</v>
      </c>
      <c r="C77" s="26">
        <v>45</v>
      </c>
      <c r="D77" s="26" t="s">
        <v>1127</v>
      </c>
    </row>
    <row r="78" spans="1:4" x14ac:dyDescent="0.25">
      <c r="A78" s="26" t="s">
        <v>274</v>
      </c>
      <c r="B78" s="26" t="s">
        <v>1362</v>
      </c>
      <c r="C78" s="26">
        <v>60</v>
      </c>
      <c r="D78" s="26" t="s">
        <v>1127</v>
      </c>
    </row>
    <row r="79" spans="1:4" x14ac:dyDescent="0.25">
      <c r="A79" s="26" t="s">
        <v>276</v>
      </c>
      <c r="B79" s="26" t="s">
        <v>1363</v>
      </c>
      <c r="C79" s="26">
        <v>60</v>
      </c>
      <c r="D79" s="26" t="s">
        <v>1127</v>
      </c>
    </row>
    <row r="80" spans="1:4" x14ac:dyDescent="0.25">
      <c r="A80" s="26" t="s">
        <v>278</v>
      </c>
      <c r="B80" s="26" t="s">
        <v>1364</v>
      </c>
      <c r="C80" s="26">
        <v>60</v>
      </c>
      <c r="D80" s="26" t="s">
        <v>1127</v>
      </c>
    </row>
    <row r="81" spans="1:4" x14ac:dyDescent="0.25">
      <c r="A81" s="26" t="s">
        <v>280</v>
      </c>
      <c r="B81" s="26" t="s">
        <v>1365</v>
      </c>
      <c r="C81" s="26">
        <v>90</v>
      </c>
      <c r="D81" s="26" t="s">
        <v>1127</v>
      </c>
    </row>
    <row r="82" spans="1:4" x14ac:dyDescent="0.25">
      <c r="A82" s="26" t="s">
        <v>282</v>
      </c>
      <c r="B82" s="26" t="s">
        <v>1366</v>
      </c>
      <c r="C82" s="26">
        <v>60</v>
      </c>
      <c r="D82" s="26" t="s">
        <v>1127</v>
      </c>
    </row>
    <row r="83" spans="1:4" x14ac:dyDescent="0.25">
      <c r="A83" s="26" t="s">
        <v>284</v>
      </c>
      <c r="B83" s="26" t="s">
        <v>1367</v>
      </c>
      <c r="C83" s="26">
        <v>30</v>
      </c>
      <c r="D83" s="26" t="s">
        <v>1127</v>
      </c>
    </row>
    <row r="84" spans="1:4" x14ac:dyDescent="0.25">
      <c r="A84" s="26" t="s">
        <v>286</v>
      </c>
      <c r="B84" s="26" t="s">
        <v>1368</v>
      </c>
      <c r="C84" s="26">
        <v>60</v>
      </c>
      <c r="D84" s="26" t="s">
        <v>1127</v>
      </c>
    </row>
    <row r="85" spans="1:4" x14ac:dyDescent="0.25">
      <c r="A85" s="26" t="s">
        <v>288</v>
      </c>
      <c r="B85" s="26" t="s">
        <v>1369</v>
      </c>
      <c r="C85" s="26">
        <v>45</v>
      </c>
      <c r="D85" s="26" t="s">
        <v>1127</v>
      </c>
    </row>
    <row r="86" spans="1:4" x14ac:dyDescent="0.25">
      <c r="A86" s="26" t="s">
        <v>290</v>
      </c>
      <c r="B86" s="26" t="s">
        <v>1370</v>
      </c>
      <c r="C86" s="26">
        <v>45</v>
      </c>
      <c r="D86" s="26" t="s">
        <v>1127</v>
      </c>
    </row>
    <row r="87" spans="1:4" x14ac:dyDescent="0.25">
      <c r="A87" s="26" t="s">
        <v>292</v>
      </c>
      <c r="B87" s="26" t="s">
        <v>1371</v>
      </c>
      <c r="C87" s="26">
        <v>60</v>
      </c>
      <c r="D87" s="26" t="s">
        <v>1127</v>
      </c>
    </row>
    <row r="88" spans="1:4" x14ac:dyDescent="0.25">
      <c r="A88" s="26" t="s">
        <v>294</v>
      </c>
      <c r="B88" s="26" t="s">
        <v>1372</v>
      </c>
      <c r="C88" s="26">
        <v>60</v>
      </c>
      <c r="D88" s="26" t="s">
        <v>1127</v>
      </c>
    </row>
    <row r="89" spans="1:4" x14ac:dyDescent="0.25">
      <c r="A89" s="26" t="s">
        <v>306</v>
      </c>
      <c r="B89" s="26" t="s">
        <v>1373</v>
      </c>
      <c r="C89" s="26">
        <v>90</v>
      </c>
      <c r="D89" s="26" t="s">
        <v>1127</v>
      </c>
    </row>
    <row r="90" spans="1:4" x14ac:dyDescent="0.25">
      <c r="A90" s="26" t="s">
        <v>307</v>
      </c>
      <c r="B90" s="26" t="s">
        <v>1374</v>
      </c>
      <c r="C90" s="26">
        <v>60</v>
      </c>
      <c r="D90" s="26" t="s">
        <v>1127</v>
      </c>
    </row>
    <row r="91" spans="1:4" x14ac:dyDescent="0.25">
      <c r="A91" s="26" t="s">
        <v>309</v>
      </c>
      <c r="B91" s="26" t="s">
        <v>1375</v>
      </c>
      <c r="C91" s="26">
        <v>60</v>
      </c>
      <c r="D91" s="26" t="s">
        <v>1127</v>
      </c>
    </row>
    <row r="92" spans="1:4" x14ac:dyDescent="0.25">
      <c r="A92" s="26" t="s">
        <v>311</v>
      </c>
      <c r="B92" s="26" t="s">
        <v>1376</v>
      </c>
      <c r="C92" s="26">
        <v>30</v>
      </c>
      <c r="D92" s="26" t="s">
        <v>1127</v>
      </c>
    </row>
    <row r="93" spans="1:4" x14ac:dyDescent="0.25">
      <c r="A93" s="26" t="s">
        <v>313</v>
      </c>
      <c r="B93" s="26" t="s">
        <v>1377</v>
      </c>
      <c r="C93" s="26">
        <v>60</v>
      </c>
      <c r="D93" s="26" t="s">
        <v>1127</v>
      </c>
    </row>
    <row r="94" spans="1:4" x14ac:dyDescent="0.25">
      <c r="A94" s="26" t="s">
        <v>315</v>
      </c>
      <c r="B94" s="26" t="s">
        <v>1378</v>
      </c>
      <c r="C94" s="26">
        <v>60</v>
      </c>
      <c r="D94" s="26" t="s">
        <v>1127</v>
      </c>
    </row>
    <row r="95" spans="1:4" x14ac:dyDescent="0.25">
      <c r="A95" s="26" t="s">
        <v>317</v>
      </c>
      <c r="B95" s="26" t="s">
        <v>1379</v>
      </c>
      <c r="C95" s="26">
        <v>60</v>
      </c>
      <c r="D95" s="26" t="s">
        <v>1127</v>
      </c>
    </row>
    <row r="96" spans="1:4" x14ac:dyDescent="0.25">
      <c r="A96" s="26" t="s">
        <v>319</v>
      </c>
      <c r="B96" s="26" t="s">
        <v>1380</v>
      </c>
      <c r="C96" s="26">
        <v>60</v>
      </c>
      <c r="D96" s="26" t="s">
        <v>1127</v>
      </c>
    </row>
    <row r="97" spans="1:4" x14ac:dyDescent="0.25">
      <c r="A97" s="26" t="s">
        <v>320</v>
      </c>
      <c r="B97" s="26" t="s">
        <v>1381</v>
      </c>
      <c r="C97" s="26">
        <v>60</v>
      </c>
      <c r="D97" s="26" t="s">
        <v>1127</v>
      </c>
    </row>
    <row r="98" spans="1:4" x14ac:dyDescent="0.25">
      <c r="A98" s="26" t="s">
        <v>322</v>
      </c>
      <c r="B98" s="26" t="s">
        <v>1382</v>
      </c>
      <c r="C98" s="26">
        <v>60</v>
      </c>
      <c r="D98" s="26" t="s">
        <v>1127</v>
      </c>
    </row>
    <row r="99" spans="1:4" x14ac:dyDescent="0.25">
      <c r="A99" s="26" t="s">
        <v>324</v>
      </c>
      <c r="B99" s="26" t="s">
        <v>1383</v>
      </c>
      <c r="C99" s="26">
        <v>30</v>
      </c>
      <c r="D99" s="26" t="s">
        <v>1127</v>
      </c>
    </row>
    <row r="100" spans="1:4" x14ac:dyDescent="0.25">
      <c r="A100" s="26" t="s">
        <v>326</v>
      </c>
      <c r="B100" s="26" t="s">
        <v>1349</v>
      </c>
      <c r="C100" s="26">
        <v>60</v>
      </c>
      <c r="D100" s="26" t="s">
        <v>1127</v>
      </c>
    </row>
    <row r="101" spans="1:4" x14ac:dyDescent="0.25">
      <c r="A101" s="26" t="s">
        <v>327</v>
      </c>
      <c r="B101" s="26" t="s">
        <v>1384</v>
      </c>
      <c r="C101" s="26">
        <v>30</v>
      </c>
      <c r="D101" s="26" t="s">
        <v>1127</v>
      </c>
    </row>
    <row r="102" spans="1:4" x14ac:dyDescent="0.25">
      <c r="A102" s="26" t="s">
        <v>329</v>
      </c>
      <c r="B102" s="26" t="s">
        <v>1385</v>
      </c>
      <c r="C102" s="26">
        <v>60</v>
      </c>
      <c r="D102" s="26" t="s">
        <v>1127</v>
      </c>
    </row>
    <row r="103" spans="1:4" x14ac:dyDescent="0.25">
      <c r="A103" s="26" t="s">
        <v>331</v>
      </c>
      <c r="B103" s="26" t="s">
        <v>1386</v>
      </c>
      <c r="C103" s="26">
        <v>60</v>
      </c>
      <c r="D103" s="26" t="s">
        <v>1127</v>
      </c>
    </row>
    <row r="104" spans="1:4" x14ac:dyDescent="0.25">
      <c r="A104" s="26" t="s">
        <v>333</v>
      </c>
      <c r="B104" s="26" t="s">
        <v>1346</v>
      </c>
      <c r="C104" s="26">
        <v>60</v>
      </c>
      <c r="D104" s="26" t="s">
        <v>1127</v>
      </c>
    </row>
    <row r="105" spans="1:4" x14ac:dyDescent="0.25">
      <c r="A105" s="26" t="s">
        <v>334</v>
      </c>
      <c r="B105" s="26" t="s">
        <v>1387</v>
      </c>
      <c r="C105" s="26">
        <v>60</v>
      </c>
      <c r="D105" s="26" t="s">
        <v>1127</v>
      </c>
    </row>
    <row r="106" spans="1:4" x14ac:dyDescent="0.25">
      <c r="A106" s="26" t="s">
        <v>336</v>
      </c>
      <c r="B106" s="26" t="s">
        <v>337</v>
      </c>
      <c r="C106" s="26">
        <v>30</v>
      </c>
      <c r="D106" s="26" t="s">
        <v>1127</v>
      </c>
    </row>
    <row r="107" spans="1:4" x14ac:dyDescent="0.25">
      <c r="A107" s="26" t="s">
        <v>338</v>
      </c>
      <c r="B107" s="26" t="s">
        <v>1388</v>
      </c>
      <c r="C107" s="26">
        <v>60</v>
      </c>
      <c r="D107" s="26" t="s">
        <v>1127</v>
      </c>
    </row>
    <row r="108" spans="1:4" x14ac:dyDescent="0.25">
      <c r="A108" s="26" t="s">
        <v>340</v>
      </c>
      <c r="B108" s="26" t="s">
        <v>1359</v>
      </c>
      <c r="C108" s="26">
        <v>60</v>
      </c>
      <c r="D108" s="26" t="s">
        <v>1127</v>
      </c>
    </row>
    <row r="109" spans="1:4" x14ac:dyDescent="0.25">
      <c r="A109" s="26" t="s">
        <v>341</v>
      </c>
      <c r="B109" s="26" t="s">
        <v>1389</v>
      </c>
      <c r="C109" s="26">
        <v>60</v>
      </c>
      <c r="D109" s="26" t="s">
        <v>1127</v>
      </c>
    </row>
    <row r="110" spans="1:4" x14ac:dyDescent="0.25">
      <c r="A110" s="26" t="s">
        <v>343</v>
      </c>
      <c r="B110" s="26" t="s">
        <v>1390</v>
      </c>
      <c r="C110" s="26">
        <v>60</v>
      </c>
      <c r="D110" s="26" t="s">
        <v>1127</v>
      </c>
    </row>
    <row r="111" spans="1:4" x14ac:dyDescent="0.25">
      <c r="A111" s="26" t="s">
        <v>345</v>
      </c>
      <c r="B111" s="26" t="s">
        <v>1391</v>
      </c>
      <c r="C111" s="26">
        <v>30</v>
      </c>
      <c r="D111" s="26" t="s">
        <v>1127</v>
      </c>
    </row>
    <row r="112" spans="1:4" x14ac:dyDescent="0.25">
      <c r="A112" s="26" t="s">
        <v>347</v>
      </c>
      <c r="B112" s="26" t="s">
        <v>1392</v>
      </c>
      <c r="C112" s="26">
        <v>30</v>
      </c>
      <c r="D112" s="26" t="s">
        <v>1127</v>
      </c>
    </row>
    <row r="113" spans="1:4" x14ac:dyDescent="0.25">
      <c r="A113" s="26" t="s">
        <v>349</v>
      </c>
      <c r="B113" s="26" t="s">
        <v>1393</v>
      </c>
      <c r="C113" s="26">
        <v>30</v>
      </c>
      <c r="D113" s="26" t="s">
        <v>1127</v>
      </c>
    </row>
    <row r="114" spans="1:4" x14ac:dyDescent="0.25">
      <c r="A114" s="26" t="s">
        <v>351</v>
      </c>
      <c r="B114" s="26" t="s">
        <v>1394</v>
      </c>
      <c r="C114" s="26">
        <v>60</v>
      </c>
      <c r="D114" s="26" t="s">
        <v>1127</v>
      </c>
    </row>
    <row r="115" spans="1:4" x14ac:dyDescent="0.25">
      <c r="A115" s="26" t="s">
        <v>353</v>
      </c>
      <c r="B115" s="26" t="s">
        <v>1395</v>
      </c>
      <c r="C115" s="26">
        <v>60</v>
      </c>
      <c r="D115" s="26" t="s">
        <v>1127</v>
      </c>
    </row>
    <row r="116" spans="1:4" x14ac:dyDescent="0.25">
      <c r="A116" s="26" t="s">
        <v>355</v>
      </c>
      <c r="B116" s="26" t="s">
        <v>1358</v>
      </c>
      <c r="C116" s="26">
        <v>60</v>
      </c>
      <c r="D116" s="26" t="s">
        <v>1127</v>
      </c>
    </row>
    <row r="117" spans="1:4" x14ac:dyDescent="0.25">
      <c r="A117" s="26" t="s">
        <v>356</v>
      </c>
      <c r="B117" s="26" t="s">
        <v>1396</v>
      </c>
      <c r="C117" s="26">
        <v>60</v>
      </c>
      <c r="D117" s="26" t="s">
        <v>1127</v>
      </c>
    </row>
    <row r="118" spans="1:4" x14ac:dyDescent="0.25">
      <c r="A118" s="26" t="s">
        <v>358</v>
      </c>
      <c r="B118" s="26" t="s">
        <v>1397</v>
      </c>
      <c r="C118" s="26">
        <v>60</v>
      </c>
      <c r="D118" s="26" t="s">
        <v>1127</v>
      </c>
    </row>
    <row r="119" spans="1:4" x14ac:dyDescent="0.25">
      <c r="A119" s="26" t="s">
        <v>370</v>
      </c>
      <c r="B119" s="26" t="s">
        <v>1398</v>
      </c>
      <c r="C119" s="26">
        <v>60</v>
      </c>
      <c r="D119" s="26" t="s">
        <v>1127</v>
      </c>
    </row>
    <row r="120" spans="1:4" x14ac:dyDescent="0.25">
      <c r="A120" s="26" t="s">
        <v>372</v>
      </c>
      <c r="B120" s="26" t="s">
        <v>1352</v>
      </c>
      <c r="C120" s="26">
        <v>60</v>
      </c>
      <c r="D120" s="26" t="s">
        <v>1127</v>
      </c>
    </row>
    <row r="121" spans="1:4" x14ac:dyDescent="0.25">
      <c r="A121" s="26" t="s">
        <v>373</v>
      </c>
      <c r="B121" s="26" t="s">
        <v>1399</v>
      </c>
      <c r="C121" s="26">
        <v>60</v>
      </c>
      <c r="D121" s="26" t="s">
        <v>1127</v>
      </c>
    </row>
    <row r="122" spans="1:4" x14ac:dyDescent="0.25">
      <c r="A122" s="26" t="s">
        <v>374</v>
      </c>
      <c r="B122" s="26" t="s">
        <v>1400</v>
      </c>
      <c r="C122" s="26">
        <v>60</v>
      </c>
      <c r="D122" s="26" t="s">
        <v>1127</v>
      </c>
    </row>
    <row r="123" spans="1:4" x14ac:dyDescent="0.25">
      <c r="A123" s="26" t="s">
        <v>375</v>
      </c>
      <c r="B123" s="26" t="s">
        <v>1401</v>
      </c>
      <c r="C123" s="26">
        <v>60</v>
      </c>
      <c r="D123" s="26" t="s">
        <v>1127</v>
      </c>
    </row>
    <row r="124" spans="1:4" x14ac:dyDescent="0.25">
      <c r="A124" s="26" t="s">
        <v>377</v>
      </c>
      <c r="B124" s="26" t="s">
        <v>1384</v>
      </c>
      <c r="C124" s="26">
        <v>30</v>
      </c>
      <c r="D124" s="26" t="s">
        <v>1127</v>
      </c>
    </row>
    <row r="125" spans="1:4" x14ac:dyDescent="0.25">
      <c r="A125" s="26" t="s">
        <v>378</v>
      </c>
      <c r="B125" s="26" t="s">
        <v>1402</v>
      </c>
      <c r="C125" s="26">
        <v>60</v>
      </c>
      <c r="D125" s="26" t="s">
        <v>1127</v>
      </c>
    </row>
    <row r="126" spans="1:4" x14ac:dyDescent="0.25">
      <c r="A126" s="26" t="s">
        <v>380</v>
      </c>
      <c r="B126" s="26" t="s">
        <v>1403</v>
      </c>
      <c r="C126" s="26">
        <v>60</v>
      </c>
      <c r="D126" s="26" t="s">
        <v>1127</v>
      </c>
    </row>
    <row r="127" spans="1:4" x14ac:dyDescent="0.25">
      <c r="A127" s="26" t="s">
        <v>382</v>
      </c>
      <c r="B127" s="26" t="s">
        <v>1404</v>
      </c>
      <c r="C127" s="26">
        <v>60</v>
      </c>
      <c r="D127" s="26" t="s">
        <v>1127</v>
      </c>
    </row>
    <row r="128" spans="1:4" x14ac:dyDescent="0.25">
      <c r="A128" s="26" t="s">
        <v>384</v>
      </c>
      <c r="B128" s="26" t="s">
        <v>1405</v>
      </c>
      <c r="C128" s="26">
        <v>60</v>
      </c>
      <c r="D128" s="26" t="s">
        <v>1127</v>
      </c>
    </row>
    <row r="129" spans="1:6" x14ac:dyDescent="0.25">
      <c r="A129" s="26" t="s">
        <v>386</v>
      </c>
      <c r="B129" s="26" t="s">
        <v>1406</v>
      </c>
      <c r="C129" s="26">
        <v>60</v>
      </c>
      <c r="D129" s="26" t="s">
        <v>1127</v>
      </c>
    </row>
    <row r="130" spans="1:6" x14ac:dyDescent="0.25">
      <c r="A130" s="26" t="s">
        <v>388</v>
      </c>
      <c r="B130" s="26" t="s">
        <v>1407</v>
      </c>
      <c r="C130" s="26">
        <v>60</v>
      </c>
      <c r="D130" s="26" t="s">
        <v>1127</v>
      </c>
    </row>
    <row r="131" spans="1:6" x14ac:dyDescent="0.25">
      <c r="A131" s="26" t="s">
        <v>390</v>
      </c>
      <c r="B131" s="26" t="s">
        <v>1408</v>
      </c>
      <c r="C131" s="26">
        <v>60</v>
      </c>
      <c r="D131" s="26" t="s">
        <v>1127</v>
      </c>
    </row>
    <row r="132" spans="1:6" x14ac:dyDescent="0.25">
      <c r="A132" s="26" t="s">
        <v>394</v>
      </c>
      <c r="B132" s="26" t="s">
        <v>1409</v>
      </c>
      <c r="C132" s="26">
        <v>60</v>
      </c>
      <c r="D132" s="26" t="s">
        <v>1127</v>
      </c>
    </row>
    <row r="133" spans="1:6" x14ac:dyDescent="0.25">
      <c r="A133" s="26" t="s">
        <v>399</v>
      </c>
      <c r="B133" s="26" t="s">
        <v>1410</v>
      </c>
      <c r="C133" s="26">
        <v>60</v>
      </c>
      <c r="D133" s="26" t="s">
        <v>1127</v>
      </c>
    </row>
    <row r="134" spans="1:6" x14ac:dyDescent="0.25">
      <c r="A134" s="26" t="s">
        <v>413</v>
      </c>
      <c r="B134" s="26" t="s">
        <v>1411</v>
      </c>
      <c r="C134" s="26">
        <v>60</v>
      </c>
      <c r="D134" s="26" t="s">
        <v>1127</v>
      </c>
    </row>
    <row r="135" spans="1:6" x14ac:dyDescent="0.25">
      <c r="A135" s="26" t="s">
        <v>433</v>
      </c>
      <c r="B135" s="26" t="s">
        <v>1412</v>
      </c>
      <c r="C135" s="26">
        <v>60</v>
      </c>
      <c r="D135" s="26" t="s">
        <v>1127</v>
      </c>
    </row>
    <row r="136" spans="1:6" x14ac:dyDescent="0.25">
      <c r="A136" s="26" t="s">
        <v>435</v>
      </c>
      <c r="B136" s="26" t="s">
        <v>1413</v>
      </c>
      <c r="C136" s="26">
        <v>45</v>
      </c>
      <c r="D136" s="26" t="s">
        <v>1127</v>
      </c>
      <c r="F136" s="48">
        <v>1</v>
      </c>
    </row>
    <row r="137" spans="1:6" x14ac:dyDescent="0.25">
      <c r="A137" s="26" t="s">
        <v>470</v>
      </c>
      <c r="B137" s="26" t="s">
        <v>1414</v>
      </c>
      <c r="C137" s="26">
        <v>60</v>
      </c>
      <c r="D137" s="26" t="s">
        <v>1127</v>
      </c>
    </row>
    <row r="138" spans="1:6" x14ac:dyDescent="0.25">
      <c r="A138" s="26" t="s">
        <v>478</v>
      </c>
      <c r="B138" s="26" t="s">
        <v>1415</v>
      </c>
      <c r="C138" s="26">
        <v>60</v>
      </c>
      <c r="D138" s="26" t="s">
        <v>1127</v>
      </c>
      <c r="F138" s="48">
        <v>0</v>
      </c>
    </row>
    <row r="139" spans="1:6" x14ac:dyDescent="0.25">
      <c r="A139" s="26" t="s">
        <v>512</v>
      </c>
      <c r="B139" s="26" t="s">
        <v>1416</v>
      </c>
      <c r="C139" s="26">
        <v>60</v>
      </c>
      <c r="D139" s="26" t="s">
        <v>1127</v>
      </c>
      <c r="F139" s="48">
        <v>0</v>
      </c>
    </row>
    <row r="140" spans="1:6" x14ac:dyDescent="0.25">
      <c r="A140" s="26" t="s">
        <v>514</v>
      </c>
      <c r="B140" s="26" t="s">
        <v>1417</v>
      </c>
      <c r="C140" s="26">
        <v>60</v>
      </c>
      <c r="D140" s="26" t="s">
        <v>1127</v>
      </c>
    </row>
    <row r="141" spans="1:6" x14ac:dyDescent="0.25">
      <c r="A141" s="26" t="s">
        <v>516</v>
      </c>
      <c r="B141" s="26" t="s">
        <v>1418</v>
      </c>
      <c r="C141" s="26">
        <v>60</v>
      </c>
      <c r="D141" s="26" t="s">
        <v>1127</v>
      </c>
      <c r="F141" s="48">
        <v>1</v>
      </c>
    </row>
    <row r="142" spans="1:6" x14ac:dyDescent="0.25">
      <c r="A142" s="26" t="s">
        <v>535</v>
      </c>
      <c r="B142" s="26" t="s">
        <v>1419</v>
      </c>
      <c r="C142" s="26">
        <v>60</v>
      </c>
      <c r="D142" s="26" t="s">
        <v>1127</v>
      </c>
    </row>
    <row r="143" spans="1:6" x14ac:dyDescent="0.25">
      <c r="A143" s="26" t="s">
        <v>543</v>
      </c>
      <c r="B143" s="26" t="s">
        <v>1420</v>
      </c>
      <c r="C143" s="26">
        <v>60</v>
      </c>
      <c r="D143" s="26" t="s">
        <v>1127</v>
      </c>
      <c r="F143" s="48">
        <v>1</v>
      </c>
    </row>
    <row r="144" spans="1:6" x14ac:dyDescent="0.25">
      <c r="A144" s="26" t="s">
        <v>545</v>
      </c>
      <c r="B144" s="26" t="s">
        <v>1421</v>
      </c>
      <c r="C144" s="26">
        <v>60</v>
      </c>
      <c r="D144" s="26" t="s">
        <v>1127</v>
      </c>
    </row>
    <row r="145" spans="1:6" x14ac:dyDescent="0.25">
      <c r="A145" s="26" t="s">
        <v>547</v>
      </c>
      <c r="B145" s="26" t="s">
        <v>1422</v>
      </c>
      <c r="C145" s="26">
        <v>60</v>
      </c>
      <c r="D145" s="26" t="s">
        <v>1127</v>
      </c>
    </row>
    <row r="146" spans="1:6" x14ac:dyDescent="0.25">
      <c r="A146" s="26" t="s">
        <v>557</v>
      </c>
      <c r="B146" s="26" t="s">
        <v>1423</v>
      </c>
      <c r="C146" s="26">
        <v>60</v>
      </c>
      <c r="D146" s="26" t="s">
        <v>1127</v>
      </c>
    </row>
    <row r="147" spans="1:6" x14ac:dyDescent="0.25">
      <c r="A147" s="26" t="s">
        <v>559</v>
      </c>
      <c r="B147" s="26" t="s">
        <v>1424</v>
      </c>
      <c r="C147" s="26">
        <v>30</v>
      </c>
      <c r="D147" s="26" t="s">
        <v>1127</v>
      </c>
      <c r="F147" s="48">
        <v>1</v>
      </c>
    </row>
    <row r="148" spans="1:6" x14ac:dyDescent="0.25">
      <c r="A148" s="26" t="s">
        <v>559</v>
      </c>
      <c r="B148" s="26" t="s">
        <v>1425</v>
      </c>
      <c r="C148" s="26">
        <v>30</v>
      </c>
      <c r="D148" s="26" t="s">
        <v>1127</v>
      </c>
      <c r="F148" s="48">
        <v>0</v>
      </c>
    </row>
    <row r="149" spans="1:6" x14ac:dyDescent="0.25">
      <c r="A149" s="26" t="s">
        <v>573</v>
      </c>
      <c r="B149" s="26" t="s">
        <v>1426</v>
      </c>
      <c r="C149" s="26">
        <v>60</v>
      </c>
      <c r="D149" s="26" t="s">
        <v>1127</v>
      </c>
    </row>
    <row r="150" spans="1:6" x14ac:dyDescent="0.25">
      <c r="A150" s="26" t="s">
        <v>575</v>
      </c>
      <c r="B150" s="26" t="s">
        <v>1427</v>
      </c>
      <c r="C150" s="26">
        <v>60</v>
      </c>
      <c r="D150" s="26" t="s">
        <v>1127</v>
      </c>
    </row>
    <row r="151" spans="1:6" x14ac:dyDescent="0.25">
      <c r="A151" s="26" t="s">
        <v>577</v>
      </c>
      <c r="B151" s="26" t="s">
        <v>1428</v>
      </c>
      <c r="C151" s="26">
        <v>60</v>
      </c>
      <c r="D151" s="26" t="s">
        <v>1127</v>
      </c>
    </row>
    <row r="152" spans="1:6" x14ac:dyDescent="0.25">
      <c r="A152" s="26" t="s">
        <v>603</v>
      </c>
      <c r="B152" s="26" t="s">
        <v>1429</v>
      </c>
      <c r="C152" s="26">
        <v>60</v>
      </c>
      <c r="D152" s="26" t="s">
        <v>1127</v>
      </c>
    </row>
    <row r="153" spans="1:6" x14ac:dyDescent="0.25">
      <c r="A153" s="26" t="s">
        <v>97</v>
      </c>
      <c r="B153" s="26" t="s">
        <v>1430</v>
      </c>
      <c r="C153" s="26">
        <v>60</v>
      </c>
      <c r="D153" s="26" t="s">
        <v>1127</v>
      </c>
      <c r="F153" s="48">
        <v>1</v>
      </c>
    </row>
    <row r="154" spans="1:6" x14ac:dyDescent="0.25">
      <c r="A154" s="26" t="s">
        <v>101</v>
      </c>
      <c r="B154" s="26" t="s">
        <v>1431</v>
      </c>
      <c r="C154" s="26">
        <v>54</v>
      </c>
      <c r="D154" s="26" t="s">
        <v>1127</v>
      </c>
    </row>
    <row r="155" spans="1:6" x14ac:dyDescent="0.25">
      <c r="A155" s="26" t="s">
        <v>103</v>
      </c>
      <c r="B155" s="26" t="s">
        <v>1432</v>
      </c>
      <c r="C155" s="26">
        <v>54</v>
      </c>
      <c r="D155" s="26" t="s">
        <v>1127</v>
      </c>
    </row>
    <row r="156" spans="1:6" x14ac:dyDescent="0.25">
      <c r="A156" s="26" t="s">
        <v>114</v>
      </c>
      <c r="B156" s="26" t="s">
        <v>1433</v>
      </c>
      <c r="C156" s="26">
        <v>54</v>
      </c>
      <c r="D156" s="26" t="s">
        <v>1127</v>
      </c>
    </row>
    <row r="157" spans="1:6" x14ac:dyDescent="0.25">
      <c r="A157" s="26" t="s">
        <v>91</v>
      </c>
      <c r="B157" s="26" t="s">
        <v>1434</v>
      </c>
      <c r="C157" s="26">
        <v>54</v>
      </c>
      <c r="D157" s="26" t="s">
        <v>1127</v>
      </c>
    </row>
    <row r="158" spans="1:6" x14ac:dyDescent="0.25">
      <c r="A158" s="26" t="s">
        <v>607</v>
      </c>
      <c r="B158" s="26" t="s">
        <v>1435</v>
      </c>
      <c r="C158" s="26">
        <v>60</v>
      </c>
      <c r="D158" s="26" t="s">
        <v>1127</v>
      </c>
    </row>
    <row r="159" spans="1:6" x14ac:dyDescent="0.25">
      <c r="A159" s="26" t="s">
        <v>609</v>
      </c>
      <c r="B159" s="26" t="s">
        <v>1436</v>
      </c>
      <c r="C159" s="26">
        <v>54</v>
      </c>
      <c r="D159" s="26" t="s">
        <v>1127</v>
      </c>
    </row>
    <row r="160" spans="1:6" x14ac:dyDescent="0.25">
      <c r="A160" s="26" t="s">
        <v>611</v>
      </c>
      <c r="B160" s="26" t="s">
        <v>1437</v>
      </c>
      <c r="C160" s="26">
        <v>60</v>
      </c>
      <c r="D160" s="26" t="s">
        <v>1127</v>
      </c>
    </row>
    <row r="161" spans="1:6" x14ac:dyDescent="0.25">
      <c r="A161" s="26" t="s">
        <v>612</v>
      </c>
      <c r="B161" s="26" t="s">
        <v>1438</v>
      </c>
      <c r="C161" s="26">
        <v>30</v>
      </c>
      <c r="D161" s="26" t="s">
        <v>1127</v>
      </c>
    </row>
    <row r="162" spans="1:6" x14ac:dyDescent="0.25">
      <c r="A162" s="26" t="s">
        <v>614</v>
      </c>
      <c r="B162" s="26" t="s">
        <v>1439</v>
      </c>
      <c r="C162" s="26">
        <v>30</v>
      </c>
      <c r="D162" s="26" t="s">
        <v>1127</v>
      </c>
    </row>
    <row r="163" spans="1:6" x14ac:dyDescent="0.25">
      <c r="A163" s="26" t="s">
        <v>616</v>
      </c>
      <c r="B163" s="26" t="s">
        <v>1440</v>
      </c>
      <c r="C163" s="26">
        <v>30</v>
      </c>
      <c r="D163" s="26" t="s">
        <v>1127</v>
      </c>
    </row>
    <row r="164" spans="1:6" x14ac:dyDescent="0.25">
      <c r="A164" s="26" t="s">
        <v>618</v>
      </c>
      <c r="B164" s="26" t="s">
        <v>1441</v>
      </c>
      <c r="C164" s="26">
        <v>30</v>
      </c>
      <c r="D164" s="26" t="s">
        <v>1127</v>
      </c>
    </row>
    <row r="165" spans="1:6" x14ac:dyDescent="0.25">
      <c r="A165" s="26" t="s">
        <v>620</v>
      </c>
      <c r="B165" s="26" t="s">
        <v>1442</v>
      </c>
      <c r="C165" s="26">
        <v>30</v>
      </c>
      <c r="D165" s="26" t="s">
        <v>1127</v>
      </c>
    </row>
    <row r="166" spans="1:6" x14ac:dyDescent="0.25">
      <c r="A166" s="26" t="s">
        <v>622</v>
      </c>
      <c r="B166" s="26" t="s">
        <v>1443</v>
      </c>
      <c r="C166" s="26">
        <v>30</v>
      </c>
      <c r="D166" s="26" t="s">
        <v>1127</v>
      </c>
    </row>
    <row r="167" spans="1:6" x14ac:dyDescent="0.25">
      <c r="A167" s="26" t="s">
        <v>624</v>
      </c>
      <c r="B167" s="26" t="s">
        <v>1444</v>
      </c>
      <c r="C167" s="26">
        <v>30</v>
      </c>
      <c r="D167" s="26" t="s">
        <v>1127</v>
      </c>
    </row>
    <row r="168" spans="1:6" x14ac:dyDescent="0.25">
      <c r="A168" s="26" t="s">
        <v>626</v>
      </c>
      <c r="B168" s="26" t="s">
        <v>1445</v>
      </c>
      <c r="C168" s="26">
        <v>30</v>
      </c>
      <c r="D168" s="26" t="s">
        <v>1127</v>
      </c>
    </row>
    <row r="169" spans="1:6" x14ac:dyDescent="0.25">
      <c r="A169" s="26" t="s">
        <v>628</v>
      </c>
      <c r="B169" s="26" t="s">
        <v>1446</v>
      </c>
      <c r="C169" s="26">
        <v>30</v>
      </c>
      <c r="D169" s="26" t="s">
        <v>1127</v>
      </c>
    </row>
    <row r="170" spans="1:6" x14ac:dyDescent="0.25">
      <c r="A170" s="26" t="s">
        <v>630</v>
      </c>
      <c r="B170" s="26" t="s">
        <v>1447</v>
      </c>
      <c r="C170" s="26">
        <v>90</v>
      </c>
      <c r="D170" s="26" t="s">
        <v>1127</v>
      </c>
    </row>
    <row r="171" spans="1:6" x14ac:dyDescent="0.25">
      <c r="A171" s="26" t="s">
        <v>632</v>
      </c>
      <c r="B171" s="26" t="s">
        <v>1448</v>
      </c>
      <c r="C171" s="26">
        <v>30</v>
      </c>
      <c r="D171" s="26" t="s">
        <v>1127</v>
      </c>
    </row>
    <row r="172" spans="1:6" x14ac:dyDescent="0.25">
      <c r="A172" s="26" t="s">
        <v>106</v>
      </c>
      <c r="B172" s="26" t="s">
        <v>1449</v>
      </c>
      <c r="C172" s="26">
        <v>30</v>
      </c>
      <c r="D172" s="26" t="s">
        <v>1127</v>
      </c>
      <c r="F172" s="48">
        <v>1</v>
      </c>
    </row>
    <row r="173" spans="1:6" x14ac:dyDescent="0.25">
      <c r="A173" s="26" t="s">
        <v>109</v>
      </c>
      <c r="B173" s="26" t="s">
        <v>1450</v>
      </c>
      <c r="C173" s="26">
        <v>60</v>
      </c>
      <c r="D173" s="26" t="s">
        <v>1127</v>
      </c>
    </row>
    <row r="174" spans="1:6" x14ac:dyDescent="0.25">
      <c r="A174" s="26" t="s">
        <v>636</v>
      </c>
      <c r="B174" s="26" t="s">
        <v>1451</v>
      </c>
      <c r="C174" s="26">
        <v>60</v>
      </c>
      <c r="D174" s="26" t="s">
        <v>1127</v>
      </c>
    </row>
    <row r="175" spans="1:6" x14ac:dyDescent="0.25">
      <c r="A175" s="26" t="s">
        <v>638</v>
      </c>
      <c r="B175" s="26" t="s">
        <v>1452</v>
      </c>
      <c r="C175" s="26">
        <v>60</v>
      </c>
      <c r="D175" s="26" t="s">
        <v>1127</v>
      </c>
    </row>
    <row r="176" spans="1:6" x14ac:dyDescent="0.25">
      <c r="A176" s="26" t="s">
        <v>640</v>
      </c>
      <c r="B176" s="26" t="s">
        <v>1453</v>
      </c>
      <c r="C176" s="26">
        <v>30</v>
      </c>
      <c r="D176" s="26" t="s">
        <v>1127</v>
      </c>
      <c r="F176" s="48">
        <v>1</v>
      </c>
    </row>
    <row r="177" spans="1:6" x14ac:dyDescent="0.25">
      <c r="A177" s="26" t="s">
        <v>642</v>
      </c>
      <c r="B177" s="26" t="s">
        <v>1454</v>
      </c>
      <c r="C177" s="26">
        <v>30</v>
      </c>
      <c r="D177" s="26" t="s">
        <v>1127</v>
      </c>
      <c r="F177" s="48">
        <v>1</v>
      </c>
    </row>
    <row r="178" spans="1:6" x14ac:dyDescent="0.25">
      <c r="A178" s="26" t="s">
        <v>644</v>
      </c>
      <c r="B178" s="26" t="s">
        <v>1455</v>
      </c>
      <c r="C178" s="26">
        <v>30</v>
      </c>
      <c r="D178" s="26" t="s">
        <v>1127</v>
      </c>
    </row>
    <row r="179" spans="1:6" x14ac:dyDescent="0.25">
      <c r="A179" s="26" t="s">
        <v>646</v>
      </c>
      <c r="B179" s="26" t="s">
        <v>1456</v>
      </c>
      <c r="C179" s="26">
        <v>30</v>
      </c>
      <c r="D179" s="26" t="s">
        <v>1127</v>
      </c>
    </row>
    <row r="180" spans="1:6" x14ac:dyDescent="0.25">
      <c r="A180" s="26" t="s">
        <v>648</v>
      </c>
      <c r="B180" s="26" t="s">
        <v>1457</v>
      </c>
      <c r="C180" s="26">
        <v>60</v>
      </c>
      <c r="D180" s="26" t="s">
        <v>1127</v>
      </c>
    </row>
    <row r="181" spans="1:6" x14ac:dyDescent="0.25">
      <c r="A181" s="26" t="s">
        <v>650</v>
      </c>
      <c r="B181" s="26" t="s">
        <v>1458</v>
      </c>
      <c r="C181" s="26">
        <v>60</v>
      </c>
      <c r="D181" s="26" t="s">
        <v>1127</v>
      </c>
    </row>
    <row r="182" spans="1:6" x14ac:dyDescent="0.25">
      <c r="A182" s="26" t="s">
        <v>652</v>
      </c>
      <c r="B182" s="26" t="s">
        <v>1459</v>
      </c>
      <c r="C182" s="26">
        <v>60</v>
      </c>
      <c r="D182" s="26" t="s">
        <v>1127</v>
      </c>
    </row>
    <row r="183" spans="1:6" x14ac:dyDescent="0.25">
      <c r="A183" s="26" t="s">
        <v>654</v>
      </c>
      <c r="B183" s="26" t="s">
        <v>1460</v>
      </c>
      <c r="C183" s="26">
        <v>60</v>
      </c>
      <c r="D183" s="26" t="s">
        <v>1127</v>
      </c>
    </row>
    <row r="184" spans="1:6" x14ac:dyDescent="0.25">
      <c r="A184" s="26" t="s">
        <v>656</v>
      </c>
      <c r="B184" s="26" t="s">
        <v>1461</v>
      </c>
      <c r="C184" s="26">
        <v>60</v>
      </c>
      <c r="D184" s="26" t="s">
        <v>1127</v>
      </c>
    </row>
    <row r="185" spans="1:6" x14ac:dyDescent="0.25">
      <c r="A185" s="26" t="s">
        <v>658</v>
      </c>
      <c r="B185" s="26" t="s">
        <v>1462</v>
      </c>
      <c r="C185" s="26">
        <v>60</v>
      </c>
      <c r="D185" s="26" t="s">
        <v>1127</v>
      </c>
    </row>
    <row r="186" spans="1:6" x14ac:dyDescent="0.25">
      <c r="A186" s="26" t="s">
        <v>660</v>
      </c>
      <c r="B186" s="26" t="s">
        <v>1463</v>
      </c>
      <c r="C186" s="26">
        <v>60</v>
      </c>
      <c r="D186" s="26" t="s">
        <v>1127</v>
      </c>
    </row>
    <row r="187" spans="1:6" x14ac:dyDescent="0.25">
      <c r="A187" s="26" t="s">
        <v>662</v>
      </c>
      <c r="B187" s="26" t="s">
        <v>1464</v>
      </c>
      <c r="C187" s="26">
        <v>60</v>
      </c>
      <c r="D187" s="26" t="s">
        <v>1127</v>
      </c>
    </row>
    <row r="188" spans="1:6" x14ac:dyDescent="0.25">
      <c r="A188" s="26" t="s">
        <v>664</v>
      </c>
      <c r="B188" s="26" t="s">
        <v>1465</v>
      </c>
      <c r="C188" s="26">
        <v>60</v>
      </c>
      <c r="D188" s="26" t="s">
        <v>1127</v>
      </c>
    </row>
    <row r="189" spans="1:6" x14ac:dyDescent="0.25">
      <c r="A189" s="26" t="s">
        <v>666</v>
      </c>
      <c r="B189" s="26" t="s">
        <v>1466</v>
      </c>
      <c r="C189" s="26">
        <v>60</v>
      </c>
      <c r="D189" s="26" t="s">
        <v>1127</v>
      </c>
    </row>
    <row r="190" spans="1:6" x14ac:dyDescent="0.25">
      <c r="A190" s="26" t="s">
        <v>668</v>
      </c>
      <c r="B190" s="26" t="s">
        <v>1467</v>
      </c>
      <c r="C190" s="26">
        <v>60</v>
      </c>
      <c r="D190" s="26" t="s">
        <v>1127</v>
      </c>
    </row>
    <row r="191" spans="1:6" x14ac:dyDescent="0.25">
      <c r="A191" s="26" t="s">
        <v>670</v>
      </c>
      <c r="B191" s="26" t="s">
        <v>1468</v>
      </c>
      <c r="C191" s="26">
        <v>60</v>
      </c>
      <c r="D191" s="26" t="s">
        <v>1127</v>
      </c>
    </row>
    <row r="192" spans="1:6" x14ac:dyDescent="0.25">
      <c r="A192" s="26" t="s">
        <v>672</v>
      </c>
      <c r="B192" s="26" t="s">
        <v>1469</v>
      </c>
      <c r="C192" s="26">
        <v>30</v>
      </c>
      <c r="D192" s="26" t="s">
        <v>1127</v>
      </c>
    </row>
    <row r="193" spans="1:6" x14ac:dyDescent="0.25">
      <c r="A193" s="26" t="s">
        <v>674</v>
      </c>
      <c r="B193" s="26" t="s">
        <v>1470</v>
      </c>
      <c r="C193" s="26">
        <v>60</v>
      </c>
      <c r="D193" s="26" t="s">
        <v>1127</v>
      </c>
    </row>
    <row r="194" spans="1:6" x14ac:dyDescent="0.25">
      <c r="A194" s="26" t="s">
        <v>676</v>
      </c>
      <c r="B194" s="26" t="s">
        <v>1471</v>
      </c>
      <c r="C194" s="26">
        <v>60</v>
      </c>
      <c r="D194" s="26" t="s">
        <v>1127</v>
      </c>
    </row>
    <row r="195" spans="1:6" x14ac:dyDescent="0.25">
      <c r="A195" s="26" t="s">
        <v>678</v>
      </c>
      <c r="B195" s="26" t="s">
        <v>1472</v>
      </c>
      <c r="C195" s="26">
        <v>60</v>
      </c>
      <c r="D195" s="26" t="s">
        <v>1127</v>
      </c>
    </row>
    <row r="196" spans="1:6" x14ac:dyDescent="0.25">
      <c r="A196" s="26" t="s">
        <v>680</v>
      </c>
      <c r="B196" s="26" t="s">
        <v>1473</v>
      </c>
      <c r="C196" s="26">
        <v>60</v>
      </c>
      <c r="D196" s="26" t="s">
        <v>1127</v>
      </c>
    </row>
    <row r="197" spans="1:6" x14ac:dyDescent="0.25">
      <c r="A197" s="26" t="s">
        <v>682</v>
      </c>
      <c r="B197" s="26" t="s">
        <v>1474</v>
      </c>
      <c r="C197" s="26">
        <v>60</v>
      </c>
      <c r="D197" s="26" t="s">
        <v>1127</v>
      </c>
    </row>
    <row r="198" spans="1:6" x14ac:dyDescent="0.25">
      <c r="A198" s="26" t="s">
        <v>684</v>
      </c>
      <c r="B198" s="26" t="s">
        <v>1475</v>
      </c>
      <c r="C198" s="26">
        <v>60</v>
      </c>
      <c r="D198" s="26" t="s">
        <v>1127</v>
      </c>
    </row>
    <row r="199" spans="1:6" x14ac:dyDescent="0.25">
      <c r="A199" s="26" t="s">
        <v>686</v>
      </c>
      <c r="B199" s="26" t="s">
        <v>1476</v>
      </c>
      <c r="C199" s="26">
        <v>60</v>
      </c>
      <c r="D199" s="26" t="s">
        <v>1127</v>
      </c>
    </row>
    <row r="200" spans="1:6" x14ac:dyDescent="0.25">
      <c r="A200" s="26" t="s">
        <v>688</v>
      </c>
      <c r="B200" s="26" t="s">
        <v>1477</v>
      </c>
      <c r="C200" s="26">
        <v>60</v>
      </c>
      <c r="D200" s="26" t="s">
        <v>1127</v>
      </c>
    </row>
    <row r="201" spans="1:6" x14ac:dyDescent="0.25">
      <c r="A201" s="26" t="s">
        <v>690</v>
      </c>
      <c r="B201" s="26" t="s">
        <v>1478</v>
      </c>
      <c r="C201" s="26">
        <v>60</v>
      </c>
      <c r="D201" s="26" t="s">
        <v>1127</v>
      </c>
    </row>
    <row r="202" spans="1:6" x14ac:dyDescent="0.25">
      <c r="A202" s="26" t="s">
        <v>692</v>
      </c>
      <c r="B202" s="26" t="s">
        <v>1479</v>
      </c>
      <c r="C202" s="26">
        <v>60</v>
      </c>
      <c r="D202" s="26" t="s">
        <v>1127</v>
      </c>
    </row>
    <row r="203" spans="1:6" x14ac:dyDescent="0.25">
      <c r="A203" s="26" t="s">
        <v>694</v>
      </c>
      <c r="B203" s="26" t="s">
        <v>1480</v>
      </c>
      <c r="C203" s="26">
        <v>60</v>
      </c>
      <c r="D203" s="26" t="s">
        <v>1127</v>
      </c>
    </row>
    <row r="204" spans="1:6" x14ac:dyDescent="0.25">
      <c r="A204" s="26" t="s">
        <v>696</v>
      </c>
      <c r="B204" s="26" t="s">
        <v>1481</v>
      </c>
      <c r="C204" s="26">
        <v>30</v>
      </c>
      <c r="D204" s="26" t="s">
        <v>1127</v>
      </c>
    </row>
    <row r="205" spans="1:6" x14ac:dyDescent="0.25">
      <c r="A205" s="26" t="s">
        <v>698</v>
      </c>
      <c r="B205" s="26" t="s">
        <v>1482</v>
      </c>
      <c r="C205" s="26">
        <v>60</v>
      </c>
      <c r="D205" s="26" t="s">
        <v>1127</v>
      </c>
    </row>
    <row r="206" spans="1:6" x14ac:dyDescent="0.25">
      <c r="A206" s="26" t="s">
        <v>700</v>
      </c>
      <c r="B206" s="26" t="s">
        <v>1483</v>
      </c>
      <c r="C206" s="26">
        <v>60</v>
      </c>
      <c r="D206" s="26" t="s">
        <v>1127</v>
      </c>
      <c r="F206" s="48">
        <v>1</v>
      </c>
    </row>
    <row r="207" spans="1:6" x14ac:dyDescent="0.25">
      <c r="A207" s="26" t="s">
        <v>702</v>
      </c>
      <c r="B207" s="26" t="s">
        <v>1484</v>
      </c>
      <c r="C207" s="26">
        <v>60</v>
      </c>
      <c r="D207" s="26" t="s">
        <v>1127</v>
      </c>
      <c r="F207" s="48">
        <v>0</v>
      </c>
    </row>
    <row r="208" spans="1:6" x14ac:dyDescent="0.25">
      <c r="A208" s="26" t="s">
        <v>704</v>
      </c>
      <c r="B208" s="26" t="s">
        <v>1485</v>
      </c>
      <c r="C208" s="26">
        <v>60</v>
      </c>
      <c r="D208" s="26" t="s">
        <v>1127</v>
      </c>
      <c r="F208" s="48">
        <v>1</v>
      </c>
    </row>
    <row r="209" spans="1:6" x14ac:dyDescent="0.25">
      <c r="A209" s="26" t="s">
        <v>705</v>
      </c>
      <c r="B209" s="26" t="s">
        <v>1486</v>
      </c>
      <c r="C209" s="26">
        <v>60</v>
      </c>
      <c r="D209" s="26" t="s">
        <v>1127</v>
      </c>
    </row>
    <row r="210" spans="1:6" x14ac:dyDescent="0.25">
      <c r="A210" s="26" t="s">
        <v>707</v>
      </c>
      <c r="B210" s="26" t="s">
        <v>1487</v>
      </c>
      <c r="C210" s="26">
        <v>60</v>
      </c>
      <c r="D210" s="26" t="s">
        <v>1127</v>
      </c>
      <c r="F210" s="48">
        <v>0</v>
      </c>
    </row>
    <row r="211" spans="1:6" x14ac:dyDescent="0.25">
      <c r="A211" s="26" t="s">
        <v>709</v>
      </c>
      <c r="B211" s="26" t="s">
        <v>1488</v>
      </c>
      <c r="C211" s="26">
        <v>60</v>
      </c>
      <c r="D211" s="26" t="s">
        <v>1127</v>
      </c>
      <c r="F211" s="48">
        <v>0</v>
      </c>
    </row>
    <row r="212" spans="1:6" x14ac:dyDescent="0.25">
      <c r="A212" s="26" t="s">
        <v>710</v>
      </c>
      <c r="B212" s="26" t="s">
        <v>1489</v>
      </c>
      <c r="C212" s="26">
        <v>60</v>
      </c>
      <c r="D212" s="26" t="s">
        <v>1127</v>
      </c>
      <c r="F212" s="48">
        <v>1</v>
      </c>
    </row>
    <row r="213" spans="1:6" x14ac:dyDescent="0.25">
      <c r="A213" s="26" t="s">
        <v>711</v>
      </c>
      <c r="B213" s="26" t="s">
        <v>1490</v>
      </c>
      <c r="C213" s="26">
        <v>60</v>
      </c>
      <c r="D213" s="26" t="s">
        <v>1127</v>
      </c>
      <c r="F213" s="48">
        <v>1</v>
      </c>
    </row>
    <row r="214" spans="1:6" x14ac:dyDescent="0.25">
      <c r="A214" s="26" t="s">
        <v>712</v>
      </c>
      <c r="B214" s="26" t="s">
        <v>1491</v>
      </c>
      <c r="C214" s="26">
        <v>60</v>
      </c>
      <c r="D214" s="26" t="s">
        <v>1127</v>
      </c>
      <c r="F214" s="48">
        <v>1</v>
      </c>
    </row>
    <row r="215" spans="1:6" x14ac:dyDescent="0.25">
      <c r="A215" s="26" t="s">
        <v>713</v>
      </c>
      <c r="B215" s="26" t="s">
        <v>1492</v>
      </c>
      <c r="C215" s="26">
        <v>60</v>
      </c>
      <c r="D215" s="26" t="s">
        <v>1127</v>
      </c>
      <c r="F215" s="48">
        <v>0</v>
      </c>
    </row>
    <row r="216" spans="1:6" x14ac:dyDescent="0.25">
      <c r="A216" s="26" t="s">
        <v>715</v>
      </c>
      <c r="B216" s="26" t="s">
        <v>1493</v>
      </c>
      <c r="C216" s="26">
        <v>60</v>
      </c>
      <c r="D216" s="26" t="s">
        <v>1127</v>
      </c>
      <c r="F216" s="48">
        <v>1</v>
      </c>
    </row>
    <row r="217" spans="1:6" x14ac:dyDescent="0.25">
      <c r="A217" s="26" t="s">
        <v>717</v>
      </c>
      <c r="B217" s="26" t="s">
        <v>1494</v>
      </c>
      <c r="C217" s="26">
        <v>60</v>
      </c>
      <c r="D217" s="26" t="s">
        <v>1127</v>
      </c>
      <c r="F217" s="48">
        <v>1</v>
      </c>
    </row>
    <row r="218" spans="1:6" x14ac:dyDescent="0.25">
      <c r="A218" s="26" t="s">
        <v>718</v>
      </c>
      <c r="B218" s="26" t="s">
        <v>1495</v>
      </c>
      <c r="C218" s="26">
        <v>30</v>
      </c>
      <c r="D218" s="26" t="s">
        <v>1127</v>
      </c>
      <c r="F218" s="48">
        <v>0</v>
      </c>
    </row>
    <row r="219" spans="1:6" x14ac:dyDescent="0.25">
      <c r="A219" s="26" t="s">
        <v>719</v>
      </c>
      <c r="B219" s="26" t="s">
        <v>1496</v>
      </c>
      <c r="C219" s="26">
        <v>60</v>
      </c>
      <c r="D219" s="26" t="s">
        <v>1127</v>
      </c>
      <c r="F219" s="48">
        <v>1</v>
      </c>
    </row>
    <row r="220" spans="1:6" x14ac:dyDescent="0.25">
      <c r="A220" s="26" t="s">
        <v>720</v>
      </c>
      <c r="B220" s="26" t="s">
        <v>1497</v>
      </c>
      <c r="C220" s="26">
        <v>60</v>
      </c>
      <c r="D220" s="26" t="s">
        <v>1127</v>
      </c>
      <c r="F220" s="48">
        <v>0</v>
      </c>
    </row>
    <row r="221" spans="1:6" x14ac:dyDescent="0.25">
      <c r="A221" s="26" t="s">
        <v>722</v>
      </c>
      <c r="B221" s="26" t="s">
        <v>1498</v>
      </c>
      <c r="C221" s="26">
        <v>60</v>
      </c>
      <c r="D221" s="26" t="s">
        <v>1127</v>
      </c>
      <c r="F221" s="48">
        <v>0</v>
      </c>
    </row>
    <row r="222" spans="1:6" x14ac:dyDescent="0.25">
      <c r="A222" s="26" t="s">
        <v>724</v>
      </c>
      <c r="B222" s="26" t="s">
        <v>1499</v>
      </c>
      <c r="C222" s="26">
        <v>60</v>
      </c>
      <c r="D222" s="26" t="s">
        <v>1127</v>
      </c>
      <c r="F222" s="48">
        <v>0</v>
      </c>
    </row>
    <row r="223" spans="1:6" x14ac:dyDescent="0.25">
      <c r="A223" s="26" t="s">
        <v>726</v>
      </c>
      <c r="B223" s="26" t="s">
        <v>1500</v>
      </c>
      <c r="C223" s="26">
        <v>60</v>
      </c>
      <c r="D223" s="26" t="s">
        <v>1127</v>
      </c>
    </row>
    <row r="224" spans="1:6" x14ac:dyDescent="0.25">
      <c r="A224" s="26" t="s">
        <v>728</v>
      </c>
      <c r="B224" s="26" t="s">
        <v>1501</v>
      </c>
      <c r="C224" s="26">
        <v>60</v>
      </c>
      <c r="D224" s="26" t="s">
        <v>1127</v>
      </c>
    </row>
    <row r="225" spans="1:6" x14ac:dyDescent="0.25">
      <c r="A225" s="26" t="s">
        <v>730</v>
      </c>
      <c r="B225" s="26" t="s">
        <v>1502</v>
      </c>
      <c r="C225" s="26">
        <v>60</v>
      </c>
      <c r="D225" s="26" t="s">
        <v>1127</v>
      </c>
    </row>
    <row r="226" spans="1:6" x14ac:dyDescent="0.25">
      <c r="A226" s="26" t="s">
        <v>732</v>
      </c>
      <c r="B226" s="26" t="s">
        <v>1503</v>
      </c>
      <c r="C226" s="26">
        <v>60</v>
      </c>
      <c r="D226" s="26" t="s">
        <v>1127</v>
      </c>
    </row>
    <row r="227" spans="1:6" x14ac:dyDescent="0.25">
      <c r="A227" s="26" t="s">
        <v>734</v>
      </c>
      <c r="B227" s="26" t="s">
        <v>1504</v>
      </c>
      <c r="C227" s="26">
        <v>60</v>
      </c>
      <c r="D227" s="26" t="s">
        <v>1127</v>
      </c>
    </row>
    <row r="228" spans="1:6" x14ac:dyDescent="0.25">
      <c r="A228" s="26" t="s">
        <v>736</v>
      </c>
      <c r="B228" s="26" t="s">
        <v>1505</v>
      </c>
      <c r="C228" s="26">
        <v>60</v>
      </c>
      <c r="D228" s="26" t="s">
        <v>1127</v>
      </c>
    </row>
    <row r="229" spans="1:6" x14ac:dyDescent="0.25">
      <c r="A229" s="26" t="s">
        <v>738</v>
      </c>
      <c r="B229" s="26" t="s">
        <v>1506</v>
      </c>
      <c r="C229" s="26">
        <v>60</v>
      </c>
      <c r="D229" s="26" t="s">
        <v>1127</v>
      </c>
    </row>
    <row r="230" spans="1:6" x14ac:dyDescent="0.25">
      <c r="A230" s="26" t="s">
        <v>740</v>
      </c>
      <c r="B230" s="26" t="s">
        <v>1507</v>
      </c>
      <c r="C230" s="26">
        <v>60</v>
      </c>
      <c r="D230" s="26" t="s">
        <v>1127</v>
      </c>
    </row>
    <row r="231" spans="1:6" x14ac:dyDescent="0.25">
      <c r="A231" s="26" t="s">
        <v>742</v>
      </c>
      <c r="B231" s="26" t="s">
        <v>1508</v>
      </c>
      <c r="C231" s="26">
        <v>60</v>
      </c>
      <c r="D231" s="26" t="s">
        <v>1127</v>
      </c>
    </row>
    <row r="232" spans="1:6" x14ac:dyDescent="0.25">
      <c r="A232" s="26" t="s">
        <v>744</v>
      </c>
      <c r="B232" s="26" t="s">
        <v>1509</v>
      </c>
      <c r="C232" s="26">
        <v>60</v>
      </c>
      <c r="D232" s="26" t="s">
        <v>1127</v>
      </c>
    </row>
    <row r="233" spans="1:6" x14ac:dyDescent="0.25">
      <c r="A233" s="26" t="s">
        <v>746</v>
      </c>
      <c r="B233" s="26" t="s">
        <v>1510</v>
      </c>
      <c r="C233" s="26">
        <v>60</v>
      </c>
      <c r="D233" s="26" t="s">
        <v>1127</v>
      </c>
    </row>
    <row r="234" spans="1:6" x14ac:dyDescent="0.25">
      <c r="A234" s="26" t="s">
        <v>748</v>
      </c>
      <c r="B234" s="26" t="s">
        <v>1511</v>
      </c>
      <c r="C234" s="26">
        <v>60</v>
      </c>
      <c r="D234" s="26" t="s">
        <v>1127</v>
      </c>
    </row>
    <row r="235" spans="1:6" x14ac:dyDescent="0.25">
      <c r="A235" s="26" t="s">
        <v>750</v>
      </c>
      <c r="B235" s="26" t="s">
        <v>252</v>
      </c>
      <c r="C235" s="26">
        <v>60</v>
      </c>
      <c r="D235" s="26" t="s">
        <v>1127</v>
      </c>
      <c r="F235" s="48">
        <v>0</v>
      </c>
    </row>
    <row r="236" spans="1:6" x14ac:dyDescent="0.25">
      <c r="A236" s="26" t="s">
        <v>752</v>
      </c>
      <c r="B236" s="26" t="s">
        <v>1512</v>
      </c>
      <c r="C236" s="26">
        <v>60</v>
      </c>
      <c r="D236" s="26" t="s">
        <v>1127</v>
      </c>
    </row>
    <row r="237" spans="1:6" x14ac:dyDescent="0.25">
      <c r="A237" s="26" t="s">
        <v>753</v>
      </c>
      <c r="B237" s="26" t="s">
        <v>1513</v>
      </c>
      <c r="C237" s="26">
        <v>60</v>
      </c>
      <c r="D237" s="26" t="s">
        <v>1127</v>
      </c>
    </row>
    <row r="238" spans="1:6" x14ac:dyDescent="0.25">
      <c r="A238" s="26" t="s">
        <v>755</v>
      </c>
      <c r="B238" s="26" t="s">
        <v>1514</v>
      </c>
      <c r="C238" s="26">
        <v>60</v>
      </c>
      <c r="D238" s="26" t="s">
        <v>1127</v>
      </c>
    </row>
    <row r="239" spans="1:6" x14ac:dyDescent="0.25">
      <c r="A239" s="26" t="s">
        <v>757</v>
      </c>
      <c r="B239" s="26" t="s">
        <v>1515</v>
      </c>
      <c r="C239" s="26">
        <v>60</v>
      </c>
      <c r="D239" s="26" t="s">
        <v>1127</v>
      </c>
    </row>
    <row r="240" spans="1:6" x14ac:dyDescent="0.25">
      <c r="A240" s="26" t="s">
        <v>759</v>
      </c>
      <c r="B240" s="26" t="s">
        <v>1516</v>
      </c>
      <c r="C240" s="26">
        <v>60</v>
      </c>
      <c r="D240" s="26" t="s">
        <v>1127</v>
      </c>
    </row>
    <row r="241" spans="1:4" x14ac:dyDescent="0.25">
      <c r="A241" s="26" t="s">
        <v>761</v>
      </c>
      <c r="B241" s="26" t="s">
        <v>1517</v>
      </c>
      <c r="C241" s="26">
        <v>60</v>
      </c>
      <c r="D241" s="26" t="s">
        <v>1127</v>
      </c>
    </row>
    <row r="242" spans="1:4" x14ac:dyDescent="0.25">
      <c r="A242" s="26" t="s">
        <v>763</v>
      </c>
      <c r="B242" s="26" t="s">
        <v>1518</v>
      </c>
      <c r="C242" s="26">
        <v>60</v>
      </c>
      <c r="D242" s="26" t="s">
        <v>1127</v>
      </c>
    </row>
    <row r="243" spans="1:4" x14ac:dyDescent="0.25">
      <c r="A243" s="26" t="s">
        <v>765</v>
      </c>
      <c r="B243" s="26" t="s">
        <v>1519</v>
      </c>
      <c r="C243" s="26">
        <v>60</v>
      </c>
      <c r="D243" s="26" t="s">
        <v>1127</v>
      </c>
    </row>
    <row r="244" spans="1:4" x14ac:dyDescent="0.25">
      <c r="A244" s="26" t="s">
        <v>767</v>
      </c>
      <c r="B244" s="26" t="s">
        <v>1520</v>
      </c>
      <c r="C244" s="26">
        <v>60</v>
      </c>
      <c r="D244" s="26" t="s">
        <v>1127</v>
      </c>
    </row>
    <row r="245" spans="1:4" x14ac:dyDescent="0.25">
      <c r="A245" s="26" t="s">
        <v>769</v>
      </c>
      <c r="B245" s="26" t="s">
        <v>1521</v>
      </c>
      <c r="C245" s="26">
        <v>60</v>
      </c>
      <c r="D245" s="26" t="s">
        <v>1127</v>
      </c>
    </row>
    <row r="246" spans="1:4" x14ac:dyDescent="0.25">
      <c r="A246" s="26" t="s">
        <v>771</v>
      </c>
      <c r="B246" s="26" t="s">
        <v>1522</v>
      </c>
      <c r="C246" s="26">
        <v>60</v>
      </c>
      <c r="D246" s="26" t="s">
        <v>1127</v>
      </c>
    </row>
    <row r="247" spans="1:4" x14ac:dyDescent="0.25">
      <c r="A247" s="26" t="s">
        <v>773</v>
      </c>
      <c r="B247" s="26" t="s">
        <v>1523</v>
      </c>
      <c r="C247" s="26">
        <v>60</v>
      </c>
      <c r="D247" s="26" t="s">
        <v>1127</v>
      </c>
    </row>
    <row r="248" spans="1:4" x14ac:dyDescent="0.25">
      <c r="A248" s="26" t="s">
        <v>775</v>
      </c>
      <c r="B248" s="26" t="s">
        <v>1524</v>
      </c>
      <c r="C248" s="26">
        <v>60</v>
      </c>
      <c r="D248" s="26" t="s">
        <v>1127</v>
      </c>
    </row>
    <row r="249" spans="1:4" x14ac:dyDescent="0.25">
      <c r="A249" s="26" t="s">
        <v>777</v>
      </c>
      <c r="B249" s="26" t="s">
        <v>1525</v>
      </c>
      <c r="C249" s="26">
        <v>60</v>
      </c>
      <c r="D249" s="26" t="s">
        <v>1127</v>
      </c>
    </row>
    <row r="250" spans="1:4" x14ac:dyDescent="0.25">
      <c r="A250" s="26" t="s">
        <v>784</v>
      </c>
      <c r="B250" s="26" t="s">
        <v>1526</v>
      </c>
      <c r="C250" s="26">
        <v>60</v>
      </c>
      <c r="D250" s="26" t="s">
        <v>1127</v>
      </c>
    </row>
    <row r="251" spans="1:4" x14ac:dyDescent="0.25">
      <c r="A251" s="26" t="s">
        <v>786</v>
      </c>
      <c r="B251" s="26" t="s">
        <v>787</v>
      </c>
      <c r="C251" s="26">
        <v>90</v>
      </c>
      <c r="D251" s="26" t="s">
        <v>1127</v>
      </c>
    </row>
    <row r="252" spans="1:4" x14ac:dyDescent="0.25">
      <c r="A252" s="26" t="s">
        <v>788</v>
      </c>
      <c r="B252" s="26" t="s">
        <v>1346</v>
      </c>
      <c r="C252" s="26">
        <v>60</v>
      </c>
      <c r="D252" s="26" t="s">
        <v>1127</v>
      </c>
    </row>
    <row r="253" spans="1:4" x14ac:dyDescent="0.25">
      <c r="A253" s="26" t="s">
        <v>789</v>
      </c>
      <c r="B253" s="26" t="s">
        <v>1527</v>
      </c>
      <c r="C253" s="26">
        <v>30</v>
      </c>
      <c r="D253" s="26" t="s">
        <v>1127</v>
      </c>
    </row>
    <row r="254" spans="1:4" x14ac:dyDescent="0.25">
      <c r="A254" s="26" t="s">
        <v>791</v>
      </c>
      <c r="B254" s="26" t="s">
        <v>1528</v>
      </c>
      <c r="C254" s="26">
        <v>60</v>
      </c>
      <c r="D254" s="26" t="s">
        <v>1127</v>
      </c>
    </row>
    <row r="255" spans="1:4" x14ac:dyDescent="0.25">
      <c r="A255" s="26" t="s">
        <v>793</v>
      </c>
      <c r="B255" s="26" t="s">
        <v>1529</v>
      </c>
      <c r="C255" s="26">
        <v>90</v>
      </c>
      <c r="D255" s="26" t="s">
        <v>1127</v>
      </c>
    </row>
    <row r="256" spans="1:4" x14ac:dyDescent="0.25">
      <c r="A256" s="26" t="s">
        <v>795</v>
      </c>
      <c r="B256" s="26" t="s">
        <v>1530</v>
      </c>
      <c r="C256" s="26">
        <v>30</v>
      </c>
      <c r="D256" s="26" t="s">
        <v>1127</v>
      </c>
    </row>
    <row r="257" spans="1:4" x14ac:dyDescent="0.25">
      <c r="A257" s="26" t="s">
        <v>797</v>
      </c>
      <c r="B257" s="26" t="s">
        <v>1531</v>
      </c>
      <c r="C257" s="26">
        <v>30</v>
      </c>
      <c r="D257" s="26" t="s">
        <v>1127</v>
      </c>
    </row>
    <row r="258" spans="1:4" x14ac:dyDescent="0.25">
      <c r="A258" s="26" t="s">
        <v>801</v>
      </c>
      <c r="B258" s="26" t="s">
        <v>1532</v>
      </c>
      <c r="C258" s="26">
        <v>60</v>
      </c>
      <c r="D258" s="26" t="s">
        <v>1127</v>
      </c>
    </row>
    <row r="259" spans="1:4" x14ac:dyDescent="0.25">
      <c r="A259" s="26" t="s">
        <v>803</v>
      </c>
      <c r="B259" s="26" t="s">
        <v>1533</v>
      </c>
      <c r="C259" s="26">
        <v>30</v>
      </c>
      <c r="D259" s="26" t="s">
        <v>1127</v>
      </c>
    </row>
    <row r="260" spans="1:4" x14ac:dyDescent="0.25">
      <c r="A260" s="26" t="s">
        <v>805</v>
      </c>
      <c r="B260" s="26" t="s">
        <v>1534</v>
      </c>
      <c r="C260" s="26">
        <v>30</v>
      </c>
      <c r="D260" s="26" t="s">
        <v>1127</v>
      </c>
    </row>
    <row r="261" spans="1:4" x14ac:dyDescent="0.25">
      <c r="A261" s="26" t="s">
        <v>807</v>
      </c>
      <c r="B261" s="26" t="s">
        <v>1535</v>
      </c>
      <c r="C261" s="26">
        <v>60</v>
      </c>
      <c r="D261" s="26" t="s">
        <v>1127</v>
      </c>
    </row>
    <row r="262" spans="1:4" x14ac:dyDescent="0.25">
      <c r="A262" s="26" t="s">
        <v>813</v>
      </c>
      <c r="B262" s="26" t="s">
        <v>1536</v>
      </c>
      <c r="C262" s="26">
        <v>30</v>
      </c>
      <c r="D262" s="26" t="s">
        <v>1127</v>
      </c>
    </row>
    <row r="263" spans="1:4" x14ac:dyDescent="0.25">
      <c r="A263" s="26" t="s">
        <v>815</v>
      </c>
      <c r="B263" s="26" t="s">
        <v>1537</v>
      </c>
      <c r="C263" s="26">
        <v>30</v>
      </c>
      <c r="D263" s="26" t="s">
        <v>1127</v>
      </c>
    </row>
    <row r="264" spans="1:4" x14ac:dyDescent="0.25">
      <c r="A264" s="26" t="s">
        <v>817</v>
      </c>
      <c r="B264" s="26" t="s">
        <v>1401</v>
      </c>
      <c r="C264" s="26">
        <v>60</v>
      </c>
      <c r="D264" s="26" t="s">
        <v>1127</v>
      </c>
    </row>
    <row r="265" spans="1:4" x14ac:dyDescent="0.25">
      <c r="A265" s="26" t="s">
        <v>820</v>
      </c>
      <c r="B265" s="26" t="s">
        <v>1538</v>
      </c>
      <c r="C265" s="26">
        <v>60</v>
      </c>
      <c r="D265" s="26" t="s">
        <v>1127</v>
      </c>
    </row>
    <row r="266" spans="1:4" x14ac:dyDescent="0.25">
      <c r="A266" s="26" t="s">
        <v>822</v>
      </c>
      <c r="B266" s="26" t="s">
        <v>1539</v>
      </c>
      <c r="C266" s="26">
        <v>30</v>
      </c>
      <c r="D266" s="26" t="s">
        <v>1127</v>
      </c>
    </row>
    <row r="267" spans="1:4" x14ac:dyDescent="0.25">
      <c r="A267" s="26" t="s">
        <v>824</v>
      </c>
      <c r="B267" s="26" t="s">
        <v>1540</v>
      </c>
      <c r="C267" s="26">
        <v>30</v>
      </c>
      <c r="D267" s="26" t="s">
        <v>1127</v>
      </c>
    </row>
    <row r="268" spans="1:4" x14ac:dyDescent="0.25">
      <c r="A268" s="26" t="s">
        <v>826</v>
      </c>
      <c r="B268" s="26" t="s">
        <v>1541</v>
      </c>
      <c r="C268" s="26">
        <v>60</v>
      </c>
      <c r="D268" s="26" t="s">
        <v>1127</v>
      </c>
    </row>
    <row r="269" spans="1:4" x14ac:dyDescent="0.25">
      <c r="A269" s="26" t="s">
        <v>828</v>
      </c>
      <c r="B269" s="26" t="s">
        <v>1542</v>
      </c>
      <c r="C269" s="26">
        <v>30</v>
      </c>
      <c r="D269" s="26" t="s">
        <v>1127</v>
      </c>
    </row>
    <row r="270" spans="1:4" x14ac:dyDescent="0.25">
      <c r="A270" s="26" t="s">
        <v>830</v>
      </c>
      <c r="B270" s="26" t="s">
        <v>1543</v>
      </c>
      <c r="C270" s="26">
        <v>60</v>
      </c>
      <c r="D270" s="26" t="s">
        <v>1127</v>
      </c>
    </row>
    <row r="271" spans="1:4" x14ac:dyDescent="0.25">
      <c r="A271" s="26" t="s">
        <v>832</v>
      </c>
      <c r="B271" s="26" t="s">
        <v>1544</v>
      </c>
      <c r="C271" s="26">
        <v>60</v>
      </c>
      <c r="D271" s="26" t="s">
        <v>1127</v>
      </c>
    </row>
    <row r="272" spans="1:4" x14ac:dyDescent="0.25">
      <c r="A272" s="26" t="s">
        <v>834</v>
      </c>
      <c r="B272" s="26" t="s">
        <v>1545</v>
      </c>
      <c r="C272" s="26">
        <v>60</v>
      </c>
      <c r="D272" s="26" t="s">
        <v>1127</v>
      </c>
    </row>
    <row r="273" spans="1:4" x14ac:dyDescent="0.25">
      <c r="A273" s="26" t="s">
        <v>842</v>
      </c>
      <c r="B273" s="26" t="s">
        <v>1546</v>
      </c>
      <c r="C273" s="26">
        <v>60</v>
      </c>
      <c r="D273" s="26" t="s">
        <v>1127</v>
      </c>
    </row>
    <row r="274" spans="1:4" x14ac:dyDescent="0.25">
      <c r="A274" s="26" t="s">
        <v>844</v>
      </c>
      <c r="B274" s="26" t="s">
        <v>1547</v>
      </c>
      <c r="C274" s="26">
        <v>30</v>
      </c>
      <c r="D274" s="26" t="s">
        <v>1127</v>
      </c>
    </row>
    <row r="275" spans="1:4" x14ac:dyDescent="0.25">
      <c r="A275" s="26" t="s">
        <v>846</v>
      </c>
      <c r="B275" s="26" t="s">
        <v>1548</v>
      </c>
      <c r="C275" s="26">
        <v>60</v>
      </c>
      <c r="D275" s="26" t="s">
        <v>1127</v>
      </c>
    </row>
    <row r="276" spans="1:4" x14ac:dyDescent="0.25">
      <c r="A276" s="26" t="s">
        <v>848</v>
      </c>
      <c r="B276" s="26" t="s">
        <v>1549</v>
      </c>
      <c r="C276" s="26">
        <v>30</v>
      </c>
      <c r="D276" s="26" t="s">
        <v>1127</v>
      </c>
    </row>
    <row r="277" spans="1:4" x14ac:dyDescent="0.25">
      <c r="A277" s="26" t="s">
        <v>850</v>
      </c>
      <c r="B277" s="26" t="s">
        <v>1550</v>
      </c>
      <c r="C277" s="26">
        <v>60</v>
      </c>
      <c r="D277" s="26" t="s">
        <v>1127</v>
      </c>
    </row>
    <row r="278" spans="1:4" x14ac:dyDescent="0.25">
      <c r="A278" s="26" t="s">
        <v>852</v>
      </c>
      <c r="B278" s="26" t="s">
        <v>1551</v>
      </c>
      <c r="C278" s="26">
        <v>30</v>
      </c>
      <c r="D278" s="26" t="s">
        <v>1127</v>
      </c>
    </row>
    <row r="279" spans="1:4" x14ac:dyDescent="0.25">
      <c r="A279" s="26" t="s">
        <v>854</v>
      </c>
      <c r="B279" s="26" t="s">
        <v>1552</v>
      </c>
      <c r="C279" s="26">
        <v>30</v>
      </c>
      <c r="D279" s="26" t="s">
        <v>1127</v>
      </c>
    </row>
    <row r="280" spans="1:4" x14ac:dyDescent="0.25">
      <c r="A280" s="26" t="s">
        <v>856</v>
      </c>
      <c r="B280" s="26" t="s">
        <v>1553</v>
      </c>
      <c r="C280" s="26">
        <v>60</v>
      </c>
      <c r="D280" s="26" t="s">
        <v>1127</v>
      </c>
    </row>
    <row r="281" spans="1:4" x14ac:dyDescent="0.25">
      <c r="A281" s="26" t="s">
        <v>858</v>
      </c>
      <c r="B281" s="26" t="s">
        <v>1554</v>
      </c>
      <c r="C281" s="26">
        <v>30</v>
      </c>
      <c r="D281" s="26" t="s">
        <v>1127</v>
      </c>
    </row>
    <row r="282" spans="1:4" x14ac:dyDescent="0.25">
      <c r="A282" s="26" t="s">
        <v>860</v>
      </c>
      <c r="B282" s="26" t="s">
        <v>1555</v>
      </c>
      <c r="C282" s="26">
        <v>60</v>
      </c>
      <c r="D282" s="26" t="s">
        <v>1127</v>
      </c>
    </row>
    <row r="283" spans="1:4" x14ac:dyDescent="0.25">
      <c r="A283" s="26" t="s">
        <v>862</v>
      </c>
      <c r="B283" s="26" t="s">
        <v>1556</v>
      </c>
      <c r="C283" s="26">
        <v>30</v>
      </c>
      <c r="D283" s="26" t="s">
        <v>1127</v>
      </c>
    </row>
    <row r="284" spans="1:4" x14ac:dyDescent="0.25">
      <c r="A284" s="26" t="s">
        <v>866</v>
      </c>
      <c r="B284" s="26" t="s">
        <v>1557</v>
      </c>
      <c r="C284" s="26">
        <v>30</v>
      </c>
      <c r="D284" s="26" t="s">
        <v>1127</v>
      </c>
    </row>
    <row r="285" spans="1:4" x14ac:dyDescent="0.25">
      <c r="A285" s="26" t="s">
        <v>868</v>
      </c>
      <c r="B285" s="26" t="s">
        <v>1558</v>
      </c>
      <c r="C285" s="26">
        <v>60</v>
      </c>
      <c r="D285" s="26" t="s">
        <v>1127</v>
      </c>
    </row>
    <row r="286" spans="1:4" x14ac:dyDescent="0.25">
      <c r="A286" s="26" t="s">
        <v>870</v>
      </c>
      <c r="B286" s="26" t="s">
        <v>1559</v>
      </c>
      <c r="C286" s="26">
        <v>60</v>
      </c>
      <c r="D286" s="26" t="s">
        <v>1127</v>
      </c>
    </row>
    <row r="287" spans="1:4" x14ac:dyDescent="0.25">
      <c r="A287" s="26" t="s">
        <v>872</v>
      </c>
      <c r="B287" s="26" t="s">
        <v>1560</v>
      </c>
      <c r="C287" s="26">
        <v>60</v>
      </c>
      <c r="D287" s="26" t="s">
        <v>1127</v>
      </c>
    </row>
    <row r="288" spans="1:4" x14ac:dyDescent="0.25">
      <c r="A288" s="26" t="s">
        <v>874</v>
      </c>
      <c r="B288" s="26" t="s">
        <v>1561</v>
      </c>
      <c r="C288" s="26">
        <v>60</v>
      </c>
      <c r="D288" s="26" t="s">
        <v>1127</v>
      </c>
    </row>
    <row r="289" spans="1:4" x14ac:dyDescent="0.25">
      <c r="A289" s="26" t="s">
        <v>876</v>
      </c>
      <c r="B289" s="26" t="s">
        <v>1562</v>
      </c>
      <c r="C289" s="26">
        <v>60</v>
      </c>
      <c r="D289" s="26" t="s">
        <v>1127</v>
      </c>
    </row>
    <row r="290" spans="1:4" x14ac:dyDescent="0.25">
      <c r="A290" s="26" t="s">
        <v>878</v>
      </c>
      <c r="B290" s="26" t="s">
        <v>1563</v>
      </c>
      <c r="C290" s="26">
        <v>30</v>
      </c>
      <c r="D290" s="26" t="s">
        <v>1127</v>
      </c>
    </row>
    <row r="291" spans="1:4" x14ac:dyDescent="0.25">
      <c r="A291" s="26" t="s">
        <v>880</v>
      </c>
      <c r="B291" s="26" t="s">
        <v>1564</v>
      </c>
      <c r="C291" s="26">
        <v>30</v>
      </c>
      <c r="D291" s="26" t="s">
        <v>1127</v>
      </c>
    </row>
    <row r="292" spans="1:4" x14ac:dyDescent="0.25">
      <c r="A292" s="26" t="s">
        <v>881</v>
      </c>
      <c r="B292" s="26" t="s">
        <v>1565</v>
      </c>
      <c r="C292" s="26">
        <v>30</v>
      </c>
      <c r="D292" s="26" t="s">
        <v>1127</v>
      </c>
    </row>
    <row r="293" spans="1:4" x14ac:dyDescent="0.25">
      <c r="A293" s="26" t="s">
        <v>882</v>
      </c>
      <c r="B293" s="26" t="s">
        <v>1566</v>
      </c>
      <c r="C293" s="26">
        <v>30</v>
      </c>
      <c r="D293" s="26" t="s">
        <v>1127</v>
      </c>
    </row>
    <row r="294" spans="1:4" x14ac:dyDescent="0.25">
      <c r="A294" s="26" t="s">
        <v>884</v>
      </c>
      <c r="B294" s="26" t="s">
        <v>1567</v>
      </c>
      <c r="C294" s="26">
        <v>30</v>
      </c>
      <c r="D294" s="26" t="s">
        <v>1127</v>
      </c>
    </row>
    <row r="295" spans="1:4" x14ac:dyDescent="0.25">
      <c r="A295" s="26" t="s">
        <v>886</v>
      </c>
      <c r="B295" s="26" t="s">
        <v>1568</v>
      </c>
      <c r="C295" s="26">
        <v>30</v>
      </c>
      <c r="D295" s="26" t="s">
        <v>1127</v>
      </c>
    </row>
    <row r="296" spans="1:4" x14ac:dyDescent="0.25">
      <c r="A296" s="26" t="s">
        <v>887</v>
      </c>
      <c r="B296" s="26" t="s">
        <v>1569</v>
      </c>
      <c r="C296" s="26">
        <v>60</v>
      </c>
      <c r="D296" s="26" t="s">
        <v>1127</v>
      </c>
    </row>
    <row r="297" spans="1:4" x14ac:dyDescent="0.25">
      <c r="A297" s="26" t="s">
        <v>889</v>
      </c>
      <c r="B297" s="26" t="s">
        <v>1570</v>
      </c>
      <c r="C297" s="26">
        <v>90</v>
      </c>
      <c r="D297" s="26" t="s">
        <v>1127</v>
      </c>
    </row>
    <row r="298" spans="1:4" x14ac:dyDescent="0.25">
      <c r="A298" s="26" t="s">
        <v>901</v>
      </c>
      <c r="B298" s="26" t="s">
        <v>1571</v>
      </c>
      <c r="C298" s="26">
        <v>60</v>
      </c>
      <c r="D298" s="26" t="s">
        <v>1127</v>
      </c>
    </row>
    <row r="299" spans="1:4" x14ac:dyDescent="0.25">
      <c r="A299" s="26" t="s">
        <v>903</v>
      </c>
      <c r="B299" s="26" t="s">
        <v>1572</v>
      </c>
      <c r="C299" s="26">
        <v>60</v>
      </c>
      <c r="D299" s="26" t="s">
        <v>1127</v>
      </c>
    </row>
    <row r="300" spans="1:4" x14ac:dyDescent="0.25">
      <c r="A300" s="26" t="s">
        <v>905</v>
      </c>
      <c r="B300" s="26" t="s">
        <v>1573</v>
      </c>
      <c r="C300" s="26">
        <v>60</v>
      </c>
      <c r="D300" s="26" t="s">
        <v>1127</v>
      </c>
    </row>
    <row r="301" spans="1:4" x14ac:dyDescent="0.25">
      <c r="A301" s="26" t="s">
        <v>907</v>
      </c>
      <c r="B301" s="26" t="s">
        <v>1574</v>
      </c>
      <c r="C301" s="26">
        <v>60</v>
      </c>
      <c r="D301" s="26" t="s">
        <v>1127</v>
      </c>
    </row>
    <row r="302" spans="1:4" x14ac:dyDescent="0.25">
      <c r="A302" s="26" t="s">
        <v>909</v>
      </c>
      <c r="B302" s="26" t="s">
        <v>1575</v>
      </c>
      <c r="C302" s="26">
        <v>60</v>
      </c>
      <c r="D302" s="26" t="s">
        <v>1127</v>
      </c>
    </row>
    <row r="303" spans="1:4" x14ac:dyDescent="0.25">
      <c r="A303" s="26" t="s">
        <v>910</v>
      </c>
      <c r="B303" s="26" t="s">
        <v>1576</v>
      </c>
      <c r="C303" s="26">
        <v>60</v>
      </c>
      <c r="D303" s="26" t="s">
        <v>1127</v>
      </c>
    </row>
    <row r="304" spans="1:4" x14ac:dyDescent="0.25">
      <c r="A304" s="26" t="s">
        <v>911</v>
      </c>
      <c r="B304" s="26" t="s">
        <v>1577</v>
      </c>
      <c r="C304" s="26">
        <v>90</v>
      </c>
      <c r="D304" s="26" t="s">
        <v>1127</v>
      </c>
    </row>
    <row r="305" spans="1:4" x14ac:dyDescent="0.25">
      <c r="A305" s="26" t="s">
        <v>913</v>
      </c>
      <c r="B305" s="26" t="s">
        <v>1578</v>
      </c>
      <c r="C305" s="26">
        <v>30</v>
      </c>
      <c r="D305" s="26" t="s">
        <v>1127</v>
      </c>
    </row>
    <row r="306" spans="1:4" x14ac:dyDescent="0.25">
      <c r="A306" s="26" t="s">
        <v>915</v>
      </c>
      <c r="B306" s="26" t="s">
        <v>1579</v>
      </c>
      <c r="C306" s="26">
        <v>60</v>
      </c>
      <c r="D306" s="26" t="s">
        <v>1127</v>
      </c>
    </row>
    <row r="307" spans="1:4" x14ac:dyDescent="0.25">
      <c r="A307" s="26" t="s">
        <v>917</v>
      </c>
      <c r="B307" s="26" t="s">
        <v>1580</v>
      </c>
      <c r="C307" s="26">
        <v>60</v>
      </c>
      <c r="D307" s="26" t="s">
        <v>1127</v>
      </c>
    </row>
    <row r="308" spans="1:4" x14ac:dyDescent="0.25">
      <c r="A308" s="26" t="s">
        <v>919</v>
      </c>
      <c r="B308" s="26" t="s">
        <v>1433</v>
      </c>
      <c r="C308" s="26">
        <v>60</v>
      </c>
      <c r="D308" s="26" t="s">
        <v>1127</v>
      </c>
    </row>
    <row r="309" spans="1:4" x14ac:dyDescent="0.25">
      <c r="A309" s="26" t="s">
        <v>920</v>
      </c>
      <c r="B309" s="26" t="s">
        <v>1581</v>
      </c>
      <c r="C309" s="26">
        <v>30</v>
      </c>
      <c r="D309" s="26" t="s">
        <v>1127</v>
      </c>
    </row>
    <row r="310" spans="1:4" x14ac:dyDescent="0.25">
      <c r="A310" s="26" t="s">
        <v>924</v>
      </c>
      <c r="B310" s="26" t="s">
        <v>1582</v>
      </c>
      <c r="C310" s="26">
        <v>60</v>
      </c>
      <c r="D310" s="26" t="s">
        <v>1127</v>
      </c>
    </row>
    <row r="311" spans="1:4" x14ac:dyDescent="0.25">
      <c r="A311" s="26" t="s">
        <v>926</v>
      </c>
      <c r="B311" s="26" t="s">
        <v>1583</v>
      </c>
      <c r="C311" s="26">
        <v>60</v>
      </c>
      <c r="D311" s="26" t="s">
        <v>1127</v>
      </c>
    </row>
    <row r="312" spans="1:4" x14ac:dyDescent="0.25">
      <c r="A312" s="26" t="s">
        <v>964</v>
      </c>
      <c r="B312" s="26" t="s">
        <v>1584</v>
      </c>
      <c r="C312" s="26">
        <v>60</v>
      </c>
      <c r="D312" s="26" t="s">
        <v>1127</v>
      </c>
    </row>
    <row r="313" spans="1:4" x14ac:dyDescent="0.25">
      <c r="A313" s="26" t="s">
        <v>966</v>
      </c>
      <c r="B313" s="26" t="s">
        <v>1585</v>
      </c>
      <c r="C313" s="26">
        <v>60</v>
      </c>
      <c r="D313" s="26" t="s">
        <v>1127</v>
      </c>
    </row>
    <row r="314" spans="1:4" x14ac:dyDescent="0.25">
      <c r="A314" s="26" t="s">
        <v>968</v>
      </c>
      <c r="B314" s="26" t="s">
        <v>1586</v>
      </c>
      <c r="C314" s="26">
        <v>60</v>
      </c>
      <c r="D314" s="26" t="s">
        <v>1127</v>
      </c>
    </row>
    <row r="315" spans="1:4" x14ac:dyDescent="0.25">
      <c r="A315" s="26" t="s">
        <v>970</v>
      </c>
      <c r="B315" s="26" t="s">
        <v>1587</v>
      </c>
      <c r="C315" s="26">
        <v>60</v>
      </c>
      <c r="D315" s="26" t="s">
        <v>1127</v>
      </c>
    </row>
    <row r="316" spans="1:4" x14ac:dyDescent="0.25">
      <c r="A316" s="26" t="s">
        <v>972</v>
      </c>
      <c r="B316" s="26" t="s">
        <v>1588</v>
      </c>
      <c r="C316" s="26">
        <v>60</v>
      </c>
      <c r="D316" s="26" t="s">
        <v>1127</v>
      </c>
    </row>
    <row r="317" spans="1:4" x14ac:dyDescent="0.25">
      <c r="A317" s="26" t="s">
        <v>974</v>
      </c>
      <c r="B317" s="26" t="s">
        <v>1589</v>
      </c>
      <c r="C317" s="26">
        <v>60</v>
      </c>
      <c r="D317" s="26" t="s">
        <v>1127</v>
      </c>
    </row>
    <row r="318" spans="1:4" x14ac:dyDescent="0.25">
      <c r="A318" s="26" t="s">
        <v>976</v>
      </c>
      <c r="B318" s="26" t="s">
        <v>1590</v>
      </c>
      <c r="C318" s="26">
        <v>60</v>
      </c>
      <c r="D318" s="26" t="s">
        <v>1127</v>
      </c>
    </row>
    <row r="319" spans="1:4" x14ac:dyDescent="0.25">
      <c r="A319" s="26" t="s">
        <v>978</v>
      </c>
      <c r="B319" s="26" t="s">
        <v>1591</v>
      </c>
      <c r="C319" s="26">
        <v>60</v>
      </c>
      <c r="D319" s="26" t="s">
        <v>1127</v>
      </c>
    </row>
    <row r="320" spans="1:4" x14ac:dyDescent="0.25">
      <c r="A320" s="26" t="s">
        <v>980</v>
      </c>
      <c r="B320" s="26" t="s">
        <v>1592</v>
      </c>
      <c r="C320" s="26">
        <v>60</v>
      </c>
      <c r="D320" s="26" t="s">
        <v>1127</v>
      </c>
    </row>
    <row r="321" spans="1:4" x14ac:dyDescent="0.25">
      <c r="A321" s="26" t="s">
        <v>982</v>
      </c>
      <c r="B321" s="26" t="s">
        <v>1593</v>
      </c>
      <c r="C321" s="26">
        <v>60</v>
      </c>
      <c r="D321" s="26" t="s">
        <v>1127</v>
      </c>
    </row>
    <row r="322" spans="1:4" x14ac:dyDescent="0.25">
      <c r="A322" s="26" t="s">
        <v>984</v>
      </c>
      <c r="B322" s="26" t="s">
        <v>1594</v>
      </c>
      <c r="C322" s="26">
        <v>60</v>
      </c>
      <c r="D322" s="26" t="s">
        <v>1127</v>
      </c>
    </row>
    <row r="323" spans="1:4" x14ac:dyDescent="0.25">
      <c r="A323" s="26" t="s">
        <v>986</v>
      </c>
      <c r="B323" s="26" t="s">
        <v>1595</v>
      </c>
      <c r="C323" s="26">
        <v>60</v>
      </c>
      <c r="D323" s="26" t="s">
        <v>1127</v>
      </c>
    </row>
    <row r="324" spans="1:4" x14ac:dyDescent="0.25">
      <c r="A324" s="26" t="s">
        <v>988</v>
      </c>
      <c r="B324" s="26" t="s">
        <v>1596</v>
      </c>
      <c r="C324" s="26">
        <v>60</v>
      </c>
      <c r="D324" s="26" t="s">
        <v>1127</v>
      </c>
    </row>
    <row r="325" spans="1:4" x14ac:dyDescent="0.25">
      <c r="A325" s="26" t="s">
        <v>990</v>
      </c>
      <c r="B325" s="26" t="s">
        <v>1597</v>
      </c>
      <c r="C325" s="26">
        <v>60</v>
      </c>
      <c r="D325" s="26" t="s">
        <v>1127</v>
      </c>
    </row>
    <row r="326" spans="1:4" x14ac:dyDescent="0.25">
      <c r="A326" s="26" t="s">
        <v>992</v>
      </c>
      <c r="B326" s="26" t="s">
        <v>1598</v>
      </c>
      <c r="C326" s="26">
        <v>60</v>
      </c>
      <c r="D326" s="26" t="s">
        <v>1127</v>
      </c>
    </row>
    <row r="327" spans="1:4" x14ac:dyDescent="0.25">
      <c r="A327" s="26" t="s">
        <v>994</v>
      </c>
      <c r="B327" s="26" t="s">
        <v>1599</v>
      </c>
      <c r="C327" s="26">
        <v>60</v>
      </c>
      <c r="D327" s="26" t="s">
        <v>1127</v>
      </c>
    </row>
    <row r="328" spans="1:4" x14ac:dyDescent="0.25">
      <c r="A328" s="26" t="s">
        <v>996</v>
      </c>
      <c r="B328" s="26" t="s">
        <v>1600</v>
      </c>
      <c r="C328" s="26">
        <v>60</v>
      </c>
      <c r="D328" s="26" t="s">
        <v>1127</v>
      </c>
    </row>
    <row r="329" spans="1:4" x14ac:dyDescent="0.25">
      <c r="A329" s="26" t="s">
        <v>998</v>
      </c>
      <c r="B329" s="26" t="s">
        <v>1601</v>
      </c>
      <c r="C329" s="26">
        <v>60</v>
      </c>
      <c r="D329" s="26" t="s">
        <v>1127</v>
      </c>
    </row>
    <row r="330" spans="1:4" x14ac:dyDescent="0.25">
      <c r="A330" s="26" t="s">
        <v>1000</v>
      </c>
      <c r="B330" s="26" t="s">
        <v>1602</v>
      </c>
      <c r="C330" s="26">
        <v>60</v>
      </c>
      <c r="D330" s="26" t="s">
        <v>1127</v>
      </c>
    </row>
    <row r="331" spans="1:4" x14ac:dyDescent="0.25">
      <c r="A331" s="26" t="s">
        <v>1002</v>
      </c>
      <c r="B331" s="26" t="s">
        <v>1603</v>
      </c>
      <c r="C331" s="26">
        <v>60</v>
      </c>
      <c r="D331" s="26" t="s">
        <v>1127</v>
      </c>
    </row>
    <row r="332" spans="1:4" x14ac:dyDescent="0.25">
      <c r="A332" s="26" t="s">
        <v>1004</v>
      </c>
      <c r="B332" s="26" t="s">
        <v>1604</v>
      </c>
      <c r="C332" s="26">
        <v>60</v>
      </c>
      <c r="D332" s="26" t="s">
        <v>1127</v>
      </c>
    </row>
    <row r="333" spans="1:4" x14ac:dyDescent="0.25">
      <c r="A333" s="26" t="s">
        <v>1006</v>
      </c>
      <c r="B333" s="26" t="s">
        <v>1605</v>
      </c>
      <c r="C333" s="26">
        <v>60</v>
      </c>
      <c r="D333" s="26" t="s">
        <v>1127</v>
      </c>
    </row>
    <row r="334" spans="1:4" x14ac:dyDescent="0.25">
      <c r="A334" s="26" t="s">
        <v>1008</v>
      </c>
      <c r="B334" s="26" t="s">
        <v>1606</v>
      </c>
      <c r="C334" s="26">
        <v>60</v>
      </c>
      <c r="D334" s="26" t="s">
        <v>1127</v>
      </c>
    </row>
    <row r="335" spans="1:4" x14ac:dyDescent="0.25">
      <c r="A335" s="26" t="s">
        <v>1010</v>
      </c>
      <c r="B335" s="26" t="s">
        <v>1607</v>
      </c>
      <c r="C335" s="26">
        <v>60</v>
      </c>
      <c r="D335" s="26" t="s">
        <v>1127</v>
      </c>
    </row>
    <row r="336" spans="1:4" x14ac:dyDescent="0.25">
      <c r="A336" s="26" t="s">
        <v>1012</v>
      </c>
      <c r="B336" s="26" t="s">
        <v>1608</v>
      </c>
      <c r="C336" s="26">
        <v>60</v>
      </c>
      <c r="D336" s="26" t="s">
        <v>1127</v>
      </c>
    </row>
    <row r="337" spans="1:6" x14ac:dyDescent="0.25">
      <c r="A337" s="26" t="s">
        <v>1014</v>
      </c>
      <c r="B337" s="26" t="s">
        <v>1609</v>
      </c>
      <c r="C337" s="26">
        <v>60</v>
      </c>
      <c r="D337" s="26" t="s">
        <v>1127</v>
      </c>
      <c r="F337" s="48">
        <v>0</v>
      </c>
    </row>
    <row r="338" spans="1:6" x14ac:dyDescent="0.25">
      <c r="A338" s="26" t="s">
        <v>1016</v>
      </c>
      <c r="B338" s="26" t="s">
        <v>1610</v>
      </c>
      <c r="C338" s="26">
        <v>60</v>
      </c>
      <c r="D338" s="26" t="s">
        <v>1127</v>
      </c>
    </row>
    <row r="339" spans="1:6" x14ac:dyDescent="0.25">
      <c r="A339" s="26" t="s">
        <v>1018</v>
      </c>
      <c r="B339" s="26" t="s">
        <v>1611</v>
      </c>
      <c r="C339" s="26">
        <v>60</v>
      </c>
      <c r="D339" s="26" t="s">
        <v>1127</v>
      </c>
    </row>
    <row r="340" spans="1:6" x14ac:dyDescent="0.25">
      <c r="A340" s="26" t="s">
        <v>1020</v>
      </c>
      <c r="B340" s="26" t="s">
        <v>1612</v>
      </c>
      <c r="C340" s="26">
        <v>60</v>
      </c>
      <c r="D340" s="26" t="s">
        <v>1127</v>
      </c>
    </row>
    <row r="341" spans="1:6" x14ac:dyDescent="0.25">
      <c r="A341" s="26" t="s">
        <v>1022</v>
      </c>
      <c r="B341" s="26" t="s">
        <v>1613</v>
      </c>
      <c r="C341" s="26">
        <v>60</v>
      </c>
      <c r="D341" s="26" t="s">
        <v>1127</v>
      </c>
    </row>
    <row r="342" spans="1:6" x14ac:dyDescent="0.25">
      <c r="A342" s="26" t="s">
        <v>1024</v>
      </c>
      <c r="B342" s="26" t="s">
        <v>1614</v>
      </c>
      <c r="C342" s="26">
        <v>60</v>
      </c>
      <c r="D342" s="26" t="s">
        <v>1127</v>
      </c>
    </row>
    <row r="343" spans="1:6" x14ac:dyDescent="0.25">
      <c r="A343" s="26" t="s">
        <v>105</v>
      </c>
      <c r="B343" s="26" t="s">
        <v>1615</v>
      </c>
      <c r="C343" s="26">
        <v>60</v>
      </c>
      <c r="D343" s="26" t="s">
        <v>1127</v>
      </c>
    </row>
    <row r="344" spans="1:6" x14ac:dyDescent="0.25">
      <c r="A344" s="26" t="s">
        <v>108</v>
      </c>
      <c r="B344" s="26" t="s">
        <v>1616</v>
      </c>
      <c r="C344" s="26">
        <v>60</v>
      </c>
      <c r="D344" s="26" t="s">
        <v>1127</v>
      </c>
    </row>
    <row r="345" spans="1:6" x14ac:dyDescent="0.25">
      <c r="A345" s="26" t="s">
        <v>111</v>
      </c>
      <c r="B345" s="26" t="s">
        <v>1617</v>
      </c>
      <c r="C345" s="26">
        <v>60</v>
      </c>
      <c r="D345" s="26" t="s">
        <v>1127</v>
      </c>
    </row>
    <row r="346" spans="1:6" x14ac:dyDescent="0.25">
      <c r="A346" s="26" t="s">
        <v>117</v>
      </c>
      <c r="B346" s="26" t="s">
        <v>1618</v>
      </c>
      <c r="C346" s="26">
        <v>60</v>
      </c>
      <c r="D346" s="26" t="s">
        <v>1127</v>
      </c>
    </row>
    <row r="347" spans="1:6" x14ac:dyDescent="0.25">
      <c r="A347" s="26" t="s">
        <v>113</v>
      </c>
      <c r="B347" s="26" t="s">
        <v>1619</v>
      </c>
      <c r="C347" s="26">
        <v>60</v>
      </c>
      <c r="D347" s="26" t="s">
        <v>1127</v>
      </c>
    </row>
    <row r="348" spans="1:6" x14ac:dyDescent="0.25">
      <c r="A348" s="26" t="s">
        <v>115</v>
      </c>
      <c r="B348" s="26" t="s">
        <v>1620</v>
      </c>
      <c r="C348" s="26">
        <v>60</v>
      </c>
      <c r="D348" s="26" t="s">
        <v>1127</v>
      </c>
    </row>
    <row r="349" spans="1:6" x14ac:dyDescent="0.25">
      <c r="A349" s="26" t="s">
        <v>120</v>
      </c>
      <c r="B349" s="26" t="s">
        <v>1621</v>
      </c>
      <c r="C349" s="26">
        <v>60</v>
      </c>
      <c r="D349" s="26" t="s">
        <v>1127</v>
      </c>
    </row>
    <row r="350" spans="1:6" x14ac:dyDescent="0.25">
      <c r="A350" s="26" t="s">
        <v>123</v>
      </c>
      <c r="B350" s="26" t="s">
        <v>1622</v>
      </c>
      <c r="C350" s="26">
        <v>60</v>
      </c>
      <c r="D350" s="26" t="s">
        <v>1127</v>
      </c>
    </row>
    <row r="351" spans="1:6" x14ac:dyDescent="0.25">
      <c r="A351" s="26" t="s">
        <v>141</v>
      </c>
      <c r="B351" s="26" t="s">
        <v>1623</v>
      </c>
      <c r="C351" s="26">
        <v>60</v>
      </c>
      <c r="D351" s="26" t="s">
        <v>1127</v>
      </c>
    </row>
    <row r="352" spans="1:6" x14ac:dyDescent="0.25">
      <c r="A352" s="26" t="s">
        <v>126</v>
      </c>
      <c r="B352" s="26" t="s">
        <v>1624</v>
      </c>
      <c r="C352" s="26">
        <v>60</v>
      </c>
      <c r="D352" s="26" t="s">
        <v>1127</v>
      </c>
    </row>
    <row r="353" spans="1:6" x14ac:dyDescent="0.25">
      <c r="A353" s="26" t="s">
        <v>1052</v>
      </c>
      <c r="B353" s="26" t="s">
        <v>1625</v>
      </c>
      <c r="C353" s="26">
        <v>60</v>
      </c>
      <c r="D353" s="26" t="s">
        <v>1127</v>
      </c>
    </row>
    <row r="354" spans="1:6" x14ac:dyDescent="0.25">
      <c r="A354" s="26" t="s">
        <v>1054</v>
      </c>
      <c r="B354" s="26" t="s">
        <v>1626</v>
      </c>
      <c r="C354" s="26">
        <v>60</v>
      </c>
      <c r="D354" s="26" t="s">
        <v>1127</v>
      </c>
    </row>
    <row r="355" spans="1:6" x14ac:dyDescent="0.25">
      <c r="A355" s="26" t="s">
        <v>1056</v>
      </c>
      <c r="B355" s="26" t="s">
        <v>1627</v>
      </c>
      <c r="C355" s="26">
        <v>60</v>
      </c>
      <c r="D355" s="26" t="s">
        <v>1127</v>
      </c>
    </row>
    <row r="356" spans="1:6" x14ac:dyDescent="0.25">
      <c r="A356" s="26" t="s">
        <v>1058</v>
      </c>
      <c r="B356" s="26" t="s">
        <v>1628</v>
      </c>
      <c r="C356" s="26">
        <v>60</v>
      </c>
      <c r="D356" s="26" t="s">
        <v>1127</v>
      </c>
    </row>
    <row r="357" spans="1:6" x14ac:dyDescent="0.25">
      <c r="A357" s="26" t="s">
        <v>116</v>
      </c>
      <c r="B357" s="26" t="s">
        <v>1629</v>
      </c>
      <c r="C357" s="26">
        <v>60</v>
      </c>
      <c r="D357" s="26" t="s">
        <v>1127</v>
      </c>
    </row>
    <row r="358" spans="1:6" x14ac:dyDescent="0.25">
      <c r="A358" s="26" t="s">
        <v>528</v>
      </c>
      <c r="B358" s="26" t="s">
        <v>529</v>
      </c>
      <c r="C358" s="26">
        <v>60</v>
      </c>
      <c r="D358" s="26" t="s">
        <v>1127</v>
      </c>
      <c r="F358" s="48">
        <v>1</v>
      </c>
    </row>
  </sheetData>
  <sheetProtection sort="0" autoFilter="0" pivotTables="0"/>
  <mergeCells count="1">
    <mergeCell ref="A1:B1"/>
  </mergeCells>
  <conditionalFormatting sqref="A1:A1048576">
    <cfRule type="duplicateValues" dxfId="2" priority="1"/>
  </conditionalFormatting>
  <conditionalFormatting sqref="F1:F1048576">
    <cfRule type="iconSet" priority="2">
      <iconSet iconSet="3Symbols" showValue="0">
        <cfvo type="percent" val="0"/>
        <cfvo type="num" val="-1" gte="0"/>
        <cfvo type="num" val="1"/>
      </iconSet>
    </cfRule>
  </conditionalFormatting>
  <dataValidations count="1">
    <dataValidation type="list" allowBlank="1" showInputMessage="1" showErrorMessage="1" sqref="F36:F72 F3:F8 F32 F34 F10:F15 F17:F30" xr:uid="{83836EE4-50B4-4C5A-8DB7-84B7F233335A}">
      <formula1>list_status</formula1>
    </dataValidation>
  </dataValidations>
  <pageMargins left="0.511811024" right="0.511811024" top="0.78740157499999996" bottom="0.78740157499999996" header="0.31496062000000002" footer="0.31496062000000002"/>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9BB1-8346-4D30-B99F-7139ECE81970}">
  <sheetPr>
    <tabColor rgb="FF0070C0"/>
  </sheetPr>
  <dimension ref="A1:N514"/>
  <sheetViews>
    <sheetView workbookViewId="0">
      <pane ySplit="2" topLeftCell="A504" activePane="bottomLeft" state="frozen"/>
      <selection pane="bottomLeft" activeCell="C515" sqref="C515"/>
    </sheetView>
  </sheetViews>
  <sheetFormatPr defaultColWidth="9.140625" defaultRowHeight="15" x14ac:dyDescent="0.25"/>
  <cols>
    <col min="1" max="1" width="11" style="26" bestFit="1" customWidth="1"/>
    <col min="2" max="2" width="94.7109375" style="26" customWidth="1"/>
    <col min="3" max="3" width="17.5703125" style="26" bestFit="1" customWidth="1"/>
    <col min="4" max="4" width="5.7109375" style="26" customWidth="1"/>
    <col min="5" max="5" width="12.28515625" style="48" bestFit="1" customWidth="1"/>
    <col min="6" max="6" width="12.28515625" style="26" customWidth="1"/>
    <col min="7" max="7" width="12.5703125" style="26" bestFit="1" customWidth="1"/>
    <col min="8" max="8" width="12" style="26" bestFit="1" customWidth="1"/>
    <col min="9" max="9" width="10.28515625" style="26" bestFit="1" customWidth="1"/>
    <col min="10" max="10" width="16.42578125" style="26" bestFit="1" customWidth="1"/>
    <col min="11" max="11" width="16.42578125" style="26" customWidth="1"/>
    <col min="12" max="12" width="5.42578125" style="26" bestFit="1" customWidth="1"/>
    <col min="13" max="13" width="9.140625" style="26"/>
    <col min="14" max="14" width="16.5703125" style="26" bestFit="1" customWidth="1"/>
    <col min="15" max="16384" width="9.140625" style="26"/>
  </cols>
  <sheetData>
    <row r="1" spans="1:14" s="31" customFormat="1" ht="15.75" x14ac:dyDescent="0.25">
      <c r="A1" s="38" t="s">
        <v>1630</v>
      </c>
      <c r="B1" s="38"/>
      <c r="C1" s="38"/>
      <c r="D1" s="38"/>
      <c r="E1" s="38"/>
      <c r="F1" s="26"/>
      <c r="G1" s="53">
        <f>L3/L4</f>
        <v>0.80625000000000002</v>
      </c>
      <c r="H1" s="54" t="s">
        <v>1082</v>
      </c>
      <c r="I1" s="54" t="s">
        <v>1065</v>
      </c>
      <c r="J1" s="54" t="s">
        <v>1066</v>
      </c>
      <c r="K1" s="54" t="s">
        <v>1067</v>
      </c>
      <c r="L1" s="54" t="s">
        <v>1068</v>
      </c>
      <c r="M1" s="26"/>
    </row>
    <row r="2" spans="1:14" ht="15.75" x14ac:dyDescent="0.25">
      <c r="A2" s="50" t="s">
        <v>159</v>
      </c>
      <c r="B2" s="50" t="s">
        <v>160</v>
      </c>
      <c r="C2" s="50" t="s">
        <v>1070</v>
      </c>
      <c r="D2" s="50" t="s">
        <v>161</v>
      </c>
      <c r="E2" s="54" t="s">
        <v>1071</v>
      </c>
      <c r="G2" s="51" t="s">
        <v>1084</v>
      </c>
      <c r="H2" s="26">
        <f>H4-H3</f>
        <v>0</v>
      </c>
      <c r="I2" s="26">
        <f>I4-I3</f>
        <v>465</v>
      </c>
      <c r="J2" s="26">
        <f>J4-J3</f>
        <v>0</v>
      </c>
      <c r="K2" s="26">
        <f>K4-K3</f>
        <v>0</v>
      </c>
    </row>
    <row r="3" spans="1:14" x14ac:dyDescent="0.25">
      <c r="A3" s="26" t="s">
        <v>18</v>
      </c>
      <c r="B3" s="26" t="s">
        <v>579</v>
      </c>
      <c r="C3" s="26" t="s">
        <v>17</v>
      </c>
      <c r="D3" s="26">
        <v>60</v>
      </c>
      <c r="E3" s="48">
        <v>1</v>
      </c>
      <c r="G3" s="51" t="s">
        <v>1075</v>
      </c>
      <c r="H3" s="26">
        <f>SUMIF(TB_ENF_GENERALISTA2024[NATUREZA],"OBRIGATORIO",TB_ENF_GENERALISTA2024[CH])</f>
        <v>1080</v>
      </c>
      <c r="I3" s="26">
        <f>SUMIFS(TB_ENF_GENERALISTA2024[CH],TB_ENF_GENERALISTA2024[NATUREZA],"OPTATIVO",TB_ENF_GENERALISTA2024[SITUACAO],1)</f>
        <v>735</v>
      </c>
      <c r="J3" s="26">
        <v>120</v>
      </c>
      <c r="K3" s="26">
        <f>SUMIFS(TB_ENF_GENERALISTA2024[CH],TB_ENF_GENERALISTA2024[NATUREZA],"TCC",TB_ENF_GENERALISTA2024[SITUACAO],1)</f>
        <v>0</v>
      </c>
      <c r="L3" s="26">
        <f>SUM(H3:J3)</f>
        <v>1935</v>
      </c>
    </row>
    <row r="4" spans="1:14" x14ac:dyDescent="0.25">
      <c r="A4" s="26" t="s">
        <v>23</v>
      </c>
      <c r="B4" s="26" t="s">
        <v>580</v>
      </c>
      <c r="C4" s="26" t="s">
        <v>17</v>
      </c>
      <c r="D4" s="26">
        <v>60</v>
      </c>
      <c r="E4" s="48">
        <v>1</v>
      </c>
      <c r="G4" s="51" t="s">
        <v>1076</v>
      </c>
      <c r="H4" s="26">
        <v>1080</v>
      </c>
      <c r="I4" s="26">
        <v>1200</v>
      </c>
      <c r="J4" s="26">
        <v>120</v>
      </c>
      <c r="K4" s="26">
        <v>0</v>
      </c>
      <c r="L4" s="26">
        <f>SUM(H4:K4)</f>
        <v>2400</v>
      </c>
    </row>
    <row r="5" spans="1:14" x14ac:dyDescent="0.25">
      <c r="A5" s="26" t="s">
        <v>27</v>
      </c>
      <c r="B5" s="26" t="s">
        <v>581</v>
      </c>
      <c r="C5" s="26" t="s">
        <v>17</v>
      </c>
      <c r="D5" s="26">
        <v>30</v>
      </c>
      <c r="E5" s="48">
        <v>1</v>
      </c>
    </row>
    <row r="6" spans="1:14" x14ac:dyDescent="0.25">
      <c r="A6" s="26" t="s">
        <v>31</v>
      </c>
      <c r="B6" s="26" t="s">
        <v>582</v>
      </c>
      <c r="C6" s="26" t="s">
        <v>17</v>
      </c>
      <c r="D6" s="26">
        <v>60</v>
      </c>
      <c r="E6" s="48">
        <v>1</v>
      </c>
      <c r="N6" s="55" t="s">
        <v>162</v>
      </c>
    </row>
    <row r="7" spans="1:14" x14ac:dyDescent="0.25">
      <c r="A7" s="26" t="s">
        <v>35</v>
      </c>
      <c r="B7" s="26" t="s">
        <v>583</v>
      </c>
      <c r="C7" s="26" t="s">
        <v>17</v>
      </c>
      <c r="D7" s="26">
        <v>30</v>
      </c>
      <c r="E7" s="48">
        <v>1</v>
      </c>
    </row>
    <row r="8" spans="1:14" x14ac:dyDescent="0.25">
      <c r="A8" s="26" t="s">
        <v>39</v>
      </c>
      <c r="B8" s="26" t="s">
        <v>584</v>
      </c>
      <c r="C8" s="26" t="s">
        <v>17</v>
      </c>
      <c r="D8" s="26">
        <v>30</v>
      </c>
      <c r="E8" s="48">
        <v>1</v>
      </c>
    </row>
    <row r="9" spans="1:14" x14ac:dyDescent="0.25">
      <c r="A9" s="26" t="s">
        <v>43</v>
      </c>
      <c r="B9" s="26" t="s">
        <v>585</v>
      </c>
      <c r="C9" s="26" t="s">
        <v>17</v>
      </c>
      <c r="D9" s="26">
        <v>30</v>
      </c>
      <c r="E9" s="48">
        <v>0</v>
      </c>
    </row>
    <row r="10" spans="1:14" x14ac:dyDescent="0.25">
      <c r="A10" s="26" t="s">
        <v>47</v>
      </c>
      <c r="B10" s="26" t="s">
        <v>588</v>
      </c>
      <c r="C10" s="26" t="s">
        <v>17</v>
      </c>
      <c r="D10" s="26">
        <v>60</v>
      </c>
      <c r="E10" s="48">
        <v>1</v>
      </c>
    </row>
    <row r="11" spans="1:14" x14ac:dyDescent="0.25">
      <c r="A11" s="26" t="s">
        <v>52</v>
      </c>
      <c r="B11" s="26" t="s">
        <v>589</v>
      </c>
      <c r="C11" s="26" t="s">
        <v>17</v>
      </c>
      <c r="D11" s="26">
        <v>60</v>
      </c>
      <c r="E11" s="48">
        <v>1</v>
      </c>
    </row>
    <row r="12" spans="1:14" x14ac:dyDescent="0.25">
      <c r="A12" s="26" t="s">
        <v>56</v>
      </c>
      <c r="B12" s="26" t="s">
        <v>590</v>
      </c>
      <c r="C12" s="26" t="s">
        <v>17</v>
      </c>
      <c r="D12" s="26">
        <v>60</v>
      </c>
      <c r="E12" s="48">
        <v>1</v>
      </c>
    </row>
    <row r="13" spans="1:14" x14ac:dyDescent="0.25">
      <c r="A13" s="26" t="s">
        <v>59</v>
      </c>
      <c r="B13" s="26" t="s">
        <v>591</v>
      </c>
      <c r="C13" s="26" t="s">
        <v>17</v>
      </c>
      <c r="D13" s="26">
        <v>30</v>
      </c>
      <c r="E13" s="48">
        <v>1</v>
      </c>
    </row>
    <row r="14" spans="1:14" x14ac:dyDescent="0.25">
      <c r="A14" s="26" t="s">
        <v>62</v>
      </c>
      <c r="B14" s="26" t="s">
        <v>592</v>
      </c>
      <c r="C14" s="26" t="s">
        <v>17</v>
      </c>
      <c r="D14" s="26">
        <v>30</v>
      </c>
      <c r="E14" s="48">
        <v>1</v>
      </c>
    </row>
    <row r="15" spans="1:14" x14ac:dyDescent="0.25">
      <c r="A15" s="26" t="s">
        <v>65</v>
      </c>
      <c r="B15" s="26" t="s">
        <v>593</v>
      </c>
      <c r="C15" s="26" t="s">
        <v>17</v>
      </c>
      <c r="D15" s="26">
        <v>60</v>
      </c>
      <c r="E15" s="48">
        <v>0</v>
      </c>
    </row>
    <row r="16" spans="1:14" x14ac:dyDescent="0.25">
      <c r="A16" s="26" t="s">
        <v>68</v>
      </c>
      <c r="B16" s="26" t="s">
        <v>594</v>
      </c>
      <c r="C16" s="26" t="s">
        <v>17</v>
      </c>
      <c r="D16" s="26">
        <v>90</v>
      </c>
      <c r="E16" s="48">
        <v>1</v>
      </c>
    </row>
    <row r="17" spans="1:14" x14ac:dyDescent="0.25">
      <c r="A17" s="26" t="s">
        <v>71</v>
      </c>
      <c r="B17" s="26" t="s">
        <v>595</v>
      </c>
      <c r="C17" s="26" t="s">
        <v>17</v>
      </c>
      <c r="D17" s="26">
        <v>30</v>
      </c>
      <c r="E17" s="48">
        <v>0</v>
      </c>
    </row>
    <row r="18" spans="1:14" x14ac:dyDescent="0.25">
      <c r="A18" s="26" t="s">
        <v>74</v>
      </c>
      <c r="B18" s="26" t="s">
        <v>596</v>
      </c>
      <c r="C18" s="26" t="s">
        <v>17</v>
      </c>
      <c r="D18" s="26">
        <v>60</v>
      </c>
      <c r="E18" s="48">
        <v>1</v>
      </c>
    </row>
    <row r="19" spans="1:14" x14ac:dyDescent="0.25">
      <c r="A19" s="26" t="s">
        <v>77</v>
      </c>
      <c r="B19" s="26" t="s">
        <v>597</v>
      </c>
      <c r="C19" s="26" t="s">
        <v>17</v>
      </c>
      <c r="D19" s="26">
        <v>60</v>
      </c>
      <c r="E19" s="48">
        <v>1</v>
      </c>
      <c r="N19" s="56"/>
    </row>
    <row r="20" spans="1:14" x14ac:dyDescent="0.25">
      <c r="A20" s="26" t="s">
        <v>79</v>
      </c>
      <c r="B20" s="26" t="s">
        <v>600</v>
      </c>
      <c r="C20" s="26" t="s">
        <v>17</v>
      </c>
      <c r="D20" s="26">
        <v>60</v>
      </c>
      <c r="E20" s="48">
        <v>1</v>
      </c>
      <c r="N20" s="56"/>
    </row>
    <row r="21" spans="1:14" x14ac:dyDescent="0.25">
      <c r="A21" s="26" t="s">
        <v>81</v>
      </c>
      <c r="B21" s="26" t="s">
        <v>601</v>
      </c>
      <c r="C21" s="26" t="s">
        <v>17</v>
      </c>
      <c r="D21" s="26">
        <v>30</v>
      </c>
      <c r="E21" s="48">
        <v>0</v>
      </c>
      <c r="H21" s="48"/>
      <c r="I21" s="48"/>
    </row>
    <row r="22" spans="1:14" x14ac:dyDescent="0.25">
      <c r="A22" s="26" t="s">
        <v>84</v>
      </c>
      <c r="B22" s="26" t="s">
        <v>602</v>
      </c>
      <c r="C22" s="26" t="s">
        <v>17</v>
      </c>
      <c r="D22" s="26">
        <v>30</v>
      </c>
      <c r="E22" s="48">
        <v>1</v>
      </c>
      <c r="G22" s="51"/>
      <c r="H22" s="48"/>
      <c r="I22" s="48"/>
    </row>
    <row r="23" spans="1:14" x14ac:dyDescent="0.25">
      <c r="A23" s="26" t="s">
        <v>86</v>
      </c>
      <c r="B23" s="26" t="s">
        <v>606</v>
      </c>
      <c r="C23" s="26" t="s">
        <v>17</v>
      </c>
      <c r="D23" s="26">
        <v>30</v>
      </c>
      <c r="E23" s="48">
        <v>0</v>
      </c>
      <c r="G23" s="51"/>
      <c r="H23" s="48"/>
      <c r="I23" s="48"/>
    </row>
    <row r="24" spans="1:14" x14ac:dyDescent="0.25">
      <c r="A24" s="26" t="s">
        <v>82</v>
      </c>
      <c r="B24" s="26" t="s">
        <v>598</v>
      </c>
      <c r="C24" s="26" t="s">
        <v>17</v>
      </c>
      <c r="D24" s="26">
        <v>60</v>
      </c>
      <c r="E24" s="48">
        <v>1</v>
      </c>
      <c r="G24" s="51"/>
      <c r="H24" s="48"/>
      <c r="I24" s="48"/>
    </row>
    <row r="25" spans="1:14" x14ac:dyDescent="0.25">
      <c r="A25" s="26" t="s">
        <v>48</v>
      </c>
      <c r="B25" s="26" t="s">
        <v>599</v>
      </c>
      <c r="C25" s="26" t="s">
        <v>17</v>
      </c>
      <c r="D25" s="26">
        <v>30</v>
      </c>
      <c r="E25" s="48">
        <v>1</v>
      </c>
    </row>
    <row r="26" spans="1:14" s="48" customFormat="1" x14ac:dyDescent="0.25">
      <c r="A26" s="26" t="s">
        <v>156</v>
      </c>
      <c r="B26" s="26" t="s">
        <v>183</v>
      </c>
      <c r="C26" s="26" t="s">
        <v>1127</v>
      </c>
      <c r="D26" s="26">
        <v>60</v>
      </c>
      <c r="F26" s="26"/>
      <c r="G26" s="26"/>
      <c r="H26" s="26"/>
      <c r="I26" s="26"/>
      <c r="J26" s="26"/>
      <c r="K26" s="26"/>
      <c r="L26" s="26"/>
      <c r="N26" s="26"/>
    </row>
    <row r="27" spans="1:14" s="48" customFormat="1" x14ac:dyDescent="0.25">
      <c r="A27" s="26" t="s">
        <v>107</v>
      </c>
      <c r="B27" s="26" t="s">
        <v>187</v>
      </c>
      <c r="C27" s="26" t="s">
        <v>1127</v>
      </c>
      <c r="D27" s="26">
        <v>60</v>
      </c>
      <c r="F27" s="26"/>
      <c r="G27" s="26"/>
      <c r="H27" s="26"/>
      <c r="I27" s="26"/>
      <c r="J27" s="26"/>
      <c r="K27" s="26"/>
      <c r="L27" s="26"/>
      <c r="N27" s="26"/>
    </row>
    <row r="28" spans="1:14" s="48" customFormat="1" x14ac:dyDescent="0.25">
      <c r="A28" s="26" t="s">
        <v>188</v>
      </c>
      <c r="B28" s="26" t="s">
        <v>189</v>
      </c>
      <c r="C28" s="26" t="s">
        <v>1127</v>
      </c>
      <c r="D28" s="26">
        <v>60</v>
      </c>
      <c r="F28" s="26"/>
      <c r="G28" s="26"/>
      <c r="H28" s="26"/>
      <c r="I28" s="26"/>
      <c r="J28" s="26"/>
      <c r="K28" s="26"/>
      <c r="L28" s="26"/>
      <c r="N28" s="26"/>
    </row>
    <row r="29" spans="1:14" s="48" customFormat="1" x14ac:dyDescent="0.25">
      <c r="A29" s="26" t="s">
        <v>190</v>
      </c>
      <c r="B29" s="26" t="s">
        <v>172</v>
      </c>
      <c r="C29" s="26" t="s">
        <v>1127</v>
      </c>
      <c r="D29" s="26">
        <v>60</v>
      </c>
      <c r="F29" s="26"/>
      <c r="G29" s="26"/>
      <c r="H29" s="26"/>
      <c r="I29" s="26"/>
      <c r="J29" s="26"/>
      <c r="K29" s="26"/>
      <c r="L29" s="26"/>
      <c r="N29" s="26"/>
    </row>
    <row r="30" spans="1:14" s="48" customFormat="1" x14ac:dyDescent="0.25">
      <c r="A30" s="26" t="s">
        <v>110</v>
      </c>
      <c r="B30" s="26" t="s">
        <v>191</v>
      </c>
      <c r="C30" s="26" t="s">
        <v>1127</v>
      </c>
      <c r="D30" s="26">
        <v>60</v>
      </c>
      <c r="F30" s="26"/>
      <c r="G30" s="26"/>
      <c r="H30" s="26"/>
      <c r="I30" s="26"/>
      <c r="J30" s="26"/>
      <c r="K30" s="26"/>
      <c r="L30" s="26"/>
      <c r="N30" s="26"/>
    </row>
    <row r="31" spans="1:14" s="48" customFormat="1" x14ac:dyDescent="0.25">
      <c r="A31" s="26" t="s">
        <v>112</v>
      </c>
      <c r="B31" s="26" t="s">
        <v>192</v>
      </c>
      <c r="C31" s="26" t="s">
        <v>1127</v>
      </c>
      <c r="D31" s="26">
        <v>60</v>
      </c>
      <c r="F31" s="26"/>
      <c r="G31" s="26"/>
      <c r="H31" s="26"/>
      <c r="I31" s="26"/>
      <c r="J31" s="26"/>
      <c r="K31" s="26"/>
      <c r="L31" s="26"/>
      <c r="N31" s="26"/>
    </row>
    <row r="32" spans="1:14" s="48" customFormat="1" x14ac:dyDescent="0.25">
      <c r="A32" s="26" t="s">
        <v>119</v>
      </c>
      <c r="B32" s="26" t="s">
        <v>193</v>
      </c>
      <c r="C32" s="26" t="s">
        <v>1127</v>
      </c>
      <c r="D32" s="26">
        <v>60</v>
      </c>
      <c r="F32" s="26"/>
      <c r="G32" s="26"/>
      <c r="H32" s="26"/>
      <c r="I32" s="26"/>
      <c r="J32" s="26"/>
      <c r="K32" s="26"/>
      <c r="L32" s="26"/>
      <c r="N32" s="26"/>
    </row>
    <row r="33" spans="1:14" s="48" customFormat="1" x14ac:dyDescent="0.25">
      <c r="A33" s="26" t="s">
        <v>194</v>
      </c>
      <c r="B33" s="26" t="s">
        <v>195</v>
      </c>
      <c r="C33" s="26" t="s">
        <v>1127</v>
      </c>
      <c r="D33" s="26">
        <v>60</v>
      </c>
      <c r="F33" s="26"/>
      <c r="G33" s="26"/>
      <c r="H33" s="26"/>
      <c r="I33" s="26"/>
      <c r="J33" s="26"/>
      <c r="K33" s="26"/>
      <c r="L33" s="26"/>
      <c r="N33" s="26"/>
    </row>
    <row r="34" spans="1:14" s="48" customFormat="1" x14ac:dyDescent="0.25">
      <c r="A34" s="26" t="s">
        <v>122</v>
      </c>
      <c r="B34" s="26" t="s">
        <v>196</v>
      </c>
      <c r="C34" s="26" t="s">
        <v>1127</v>
      </c>
      <c r="D34" s="26">
        <v>60</v>
      </c>
      <c r="F34" s="26"/>
      <c r="G34" s="26"/>
      <c r="H34" s="26"/>
      <c r="I34" s="26"/>
      <c r="J34" s="26"/>
      <c r="K34" s="26"/>
      <c r="L34" s="26"/>
      <c r="N34" s="26"/>
    </row>
    <row r="35" spans="1:14" s="48" customFormat="1" x14ac:dyDescent="0.25">
      <c r="A35" s="26" t="s">
        <v>125</v>
      </c>
      <c r="B35" s="26" t="s">
        <v>197</v>
      </c>
      <c r="C35" s="26" t="s">
        <v>1127</v>
      </c>
      <c r="D35" s="26">
        <v>60</v>
      </c>
      <c r="F35" s="26"/>
      <c r="G35" s="26"/>
      <c r="H35" s="26"/>
      <c r="I35" s="26"/>
      <c r="J35" s="26"/>
      <c r="K35" s="26"/>
      <c r="L35" s="26"/>
      <c r="N35" s="26"/>
    </row>
    <row r="36" spans="1:14" s="48" customFormat="1" x14ac:dyDescent="0.25">
      <c r="A36" s="26" t="s">
        <v>198</v>
      </c>
      <c r="B36" s="26" t="s">
        <v>199</v>
      </c>
      <c r="C36" s="26" t="s">
        <v>1127</v>
      </c>
      <c r="D36" s="26">
        <v>60</v>
      </c>
      <c r="F36" s="26"/>
      <c r="G36" s="26"/>
      <c r="H36" s="26"/>
      <c r="I36" s="26"/>
      <c r="J36" s="26"/>
      <c r="K36" s="26"/>
      <c r="L36" s="26"/>
      <c r="N36" s="26"/>
    </row>
    <row r="37" spans="1:14" s="48" customFormat="1" x14ac:dyDescent="0.25">
      <c r="A37" s="26" t="s">
        <v>127</v>
      </c>
      <c r="B37" s="26" t="s">
        <v>200</v>
      </c>
      <c r="C37" s="26" t="s">
        <v>1127</v>
      </c>
      <c r="D37" s="26">
        <v>60</v>
      </c>
      <c r="F37" s="26"/>
      <c r="G37" s="26"/>
      <c r="H37" s="26"/>
      <c r="I37" s="26"/>
      <c r="J37" s="26"/>
      <c r="K37" s="26"/>
      <c r="L37" s="26"/>
      <c r="N37" s="57"/>
    </row>
    <row r="38" spans="1:14" s="48" customFormat="1" x14ac:dyDescent="0.25">
      <c r="A38" s="26" t="s">
        <v>129</v>
      </c>
      <c r="B38" s="26" t="s">
        <v>201</v>
      </c>
      <c r="C38" s="26" t="s">
        <v>1127</v>
      </c>
      <c r="D38" s="26">
        <v>60</v>
      </c>
      <c r="F38" s="26"/>
      <c r="G38" s="26"/>
      <c r="H38" s="26"/>
      <c r="I38" s="26"/>
      <c r="J38" s="26"/>
      <c r="K38" s="26"/>
      <c r="L38" s="26"/>
      <c r="N38" s="57"/>
    </row>
    <row r="39" spans="1:14" s="48" customFormat="1" x14ac:dyDescent="0.25">
      <c r="A39" s="26" t="s">
        <v>211</v>
      </c>
      <c r="B39" s="26" t="s">
        <v>212</v>
      </c>
      <c r="C39" s="26" t="s">
        <v>1127</v>
      </c>
      <c r="D39" s="26">
        <v>60</v>
      </c>
      <c r="F39" s="26"/>
      <c r="G39" s="26"/>
      <c r="H39" s="26"/>
      <c r="I39" s="26"/>
      <c r="J39" s="26"/>
      <c r="K39" s="26"/>
      <c r="L39" s="26"/>
      <c r="N39" s="57"/>
    </row>
    <row r="40" spans="1:14" s="48" customFormat="1" x14ac:dyDescent="0.25">
      <c r="A40" s="26" t="s">
        <v>215</v>
      </c>
      <c r="B40" s="26" t="s">
        <v>214</v>
      </c>
      <c r="C40" s="26" t="s">
        <v>1127</v>
      </c>
      <c r="D40" s="26">
        <v>60</v>
      </c>
      <c r="F40" s="26"/>
      <c r="G40" s="26"/>
      <c r="H40" s="26"/>
      <c r="I40" s="26"/>
      <c r="J40" s="26"/>
      <c r="K40" s="26"/>
      <c r="L40" s="26"/>
      <c r="N40" s="57"/>
    </row>
    <row r="41" spans="1:14" s="48" customFormat="1" x14ac:dyDescent="0.25">
      <c r="A41" s="26" t="s">
        <v>216</v>
      </c>
      <c r="B41" s="26" t="s">
        <v>217</v>
      </c>
      <c r="C41" s="26" t="s">
        <v>1127</v>
      </c>
      <c r="D41" s="26">
        <v>60</v>
      </c>
      <c r="F41" s="26"/>
      <c r="G41" s="26"/>
      <c r="H41" s="26"/>
      <c r="I41" s="26"/>
      <c r="J41" s="26"/>
      <c r="K41" s="26"/>
      <c r="L41" s="26"/>
      <c r="N41" s="57"/>
    </row>
    <row r="42" spans="1:14" s="48" customFormat="1" x14ac:dyDescent="0.25">
      <c r="A42" s="26" t="s">
        <v>218</v>
      </c>
      <c r="B42" s="26" t="s">
        <v>219</v>
      </c>
      <c r="C42" s="26" t="s">
        <v>1127</v>
      </c>
      <c r="D42" s="26">
        <v>90</v>
      </c>
      <c r="F42" s="26"/>
      <c r="G42" s="26"/>
      <c r="H42" s="26"/>
      <c r="I42" s="26"/>
      <c r="J42" s="26"/>
      <c r="K42" s="26"/>
      <c r="L42" s="26"/>
      <c r="N42" s="57"/>
    </row>
    <row r="43" spans="1:14" s="48" customFormat="1" x14ac:dyDescent="0.25">
      <c r="A43" s="26" t="s">
        <v>220</v>
      </c>
      <c r="B43" s="26" t="s">
        <v>221</v>
      </c>
      <c r="C43" s="26" t="s">
        <v>1127</v>
      </c>
      <c r="D43" s="26">
        <v>60</v>
      </c>
      <c r="F43" s="26"/>
      <c r="G43" s="26"/>
      <c r="H43" s="26"/>
      <c r="I43" s="26"/>
      <c r="J43" s="26"/>
      <c r="K43" s="26"/>
      <c r="L43" s="26"/>
    </row>
    <row r="44" spans="1:14" x14ac:dyDescent="0.25">
      <c r="A44" s="26" t="s">
        <v>222</v>
      </c>
      <c r="B44" s="26" t="s">
        <v>223</v>
      </c>
      <c r="C44" s="26" t="s">
        <v>1127</v>
      </c>
      <c r="D44" s="26">
        <v>60</v>
      </c>
    </row>
    <row r="45" spans="1:14" x14ac:dyDescent="0.25">
      <c r="A45" s="26" t="s">
        <v>224</v>
      </c>
      <c r="B45" s="26" t="s">
        <v>225</v>
      </c>
      <c r="C45" s="26" t="s">
        <v>1127</v>
      </c>
      <c r="D45" s="26">
        <v>60</v>
      </c>
    </row>
    <row r="46" spans="1:14" x14ac:dyDescent="0.25">
      <c r="A46" s="26" t="s">
        <v>226</v>
      </c>
      <c r="B46" s="26" t="s">
        <v>227</v>
      </c>
      <c r="C46" s="26" t="s">
        <v>1127</v>
      </c>
      <c r="D46" s="26">
        <v>60</v>
      </c>
    </row>
    <row r="47" spans="1:14" x14ac:dyDescent="0.25">
      <c r="A47" s="26" t="s">
        <v>228</v>
      </c>
      <c r="B47" s="26" t="s">
        <v>229</v>
      </c>
      <c r="C47" s="26" t="s">
        <v>1127</v>
      </c>
      <c r="D47" s="26">
        <v>90</v>
      </c>
    </row>
    <row r="48" spans="1:14" x14ac:dyDescent="0.25">
      <c r="A48" s="26" t="s">
        <v>230</v>
      </c>
      <c r="B48" s="26" t="s">
        <v>231</v>
      </c>
      <c r="C48" s="26" t="s">
        <v>1127</v>
      </c>
      <c r="D48" s="26">
        <v>90</v>
      </c>
    </row>
    <row r="49" spans="1:4" x14ac:dyDescent="0.25">
      <c r="A49" s="26" t="s">
        <v>232</v>
      </c>
      <c r="B49" s="26" t="s">
        <v>233</v>
      </c>
      <c r="C49" s="26" t="s">
        <v>1127</v>
      </c>
      <c r="D49" s="26">
        <v>90</v>
      </c>
    </row>
    <row r="50" spans="1:4" x14ac:dyDescent="0.25">
      <c r="A50" s="26" t="s">
        <v>234</v>
      </c>
      <c r="B50" s="26" t="s">
        <v>235</v>
      </c>
      <c r="C50" s="26" t="s">
        <v>1127</v>
      </c>
      <c r="D50" s="26">
        <v>90</v>
      </c>
    </row>
    <row r="51" spans="1:4" x14ac:dyDescent="0.25">
      <c r="A51" s="26" t="s">
        <v>236</v>
      </c>
      <c r="B51" s="26" t="s">
        <v>237</v>
      </c>
      <c r="C51" s="26" t="s">
        <v>1127</v>
      </c>
      <c r="D51" s="26">
        <v>60</v>
      </c>
    </row>
    <row r="52" spans="1:4" x14ac:dyDescent="0.25">
      <c r="A52" s="26" t="s">
        <v>296</v>
      </c>
      <c r="B52" s="26" t="s">
        <v>297</v>
      </c>
      <c r="C52" s="26" t="s">
        <v>1127</v>
      </c>
      <c r="D52" s="26">
        <v>60</v>
      </c>
    </row>
    <row r="53" spans="1:4" x14ac:dyDescent="0.25">
      <c r="A53" s="26" t="s">
        <v>298</v>
      </c>
      <c r="B53" s="26" t="s">
        <v>269</v>
      </c>
      <c r="C53" s="26" t="s">
        <v>1127</v>
      </c>
      <c r="D53" s="26">
        <v>60</v>
      </c>
    </row>
    <row r="54" spans="1:4" x14ac:dyDescent="0.25">
      <c r="A54" s="26" t="s">
        <v>299</v>
      </c>
      <c r="B54" s="26" t="s">
        <v>273</v>
      </c>
      <c r="C54" s="26" t="s">
        <v>1127</v>
      </c>
      <c r="D54" s="26">
        <v>60</v>
      </c>
    </row>
    <row r="55" spans="1:4" x14ac:dyDescent="0.25">
      <c r="A55" s="26" t="s">
        <v>300</v>
      </c>
      <c r="B55" s="26" t="s">
        <v>301</v>
      </c>
      <c r="C55" s="26" t="s">
        <v>1127</v>
      </c>
      <c r="D55" s="26">
        <v>60</v>
      </c>
    </row>
    <row r="56" spans="1:4" x14ac:dyDescent="0.25">
      <c r="A56" s="26" t="s">
        <v>302</v>
      </c>
      <c r="B56" s="26" t="s">
        <v>303</v>
      </c>
      <c r="C56" s="26" t="s">
        <v>1127</v>
      </c>
      <c r="D56" s="26">
        <v>60</v>
      </c>
    </row>
    <row r="57" spans="1:4" x14ac:dyDescent="0.25">
      <c r="A57" s="26" t="s">
        <v>304</v>
      </c>
      <c r="B57" s="26" t="s">
        <v>305</v>
      </c>
      <c r="C57" s="26" t="s">
        <v>1127</v>
      </c>
      <c r="D57" s="26">
        <v>90</v>
      </c>
    </row>
    <row r="58" spans="1:4" x14ac:dyDescent="0.25">
      <c r="A58" s="26" t="s">
        <v>360</v>
      </c>
      <c r="B58" s="26" t="s">
        <v>361</v>
      </c>
      <c r="C58" s="26" t="s">
        <v>1127</v>
      </c>
      <c r="D58" s="26">
        <v>90</v>
      </c>
    </row>
    <row r="59" spans="1:4" x14ac:dyDescent="0.25">
      <c r="A59" s="26" t="s">
        <v>362</v>
      </c>
      <c r="B59" s="26" t="s">
        <v>363</v>
      </c>
      <c r="C59" s="26" t="s">
        <v>1127</v>
      </c>
      <c r="D59" s="26">
        <v>30</v>
      </c>
    </row>
    <row r="60" spans="1:4" s="48" customFormat="1" x14ac:dyDescent="0.25">
      <c r="A60" s="26" t="s">
        <v>364</v>
      </c>
      <c r="B60" s="26" t="s">
        <v>365</v>
      </c>
      <c r="C60" s="26" t="s">
        <v>1127</v>
      </c>
      <c r="D60" s="26">
        <v>60</v>
      </c>
    </row>
    <row r="61" spans="1:4" s="48" customFormat="1" x14ac:dyDescent="0.25">
      <c r="A61" s="26" t="s">
        <v>366</v>
      </c>
      <c r="B61" s="26" t="s">
        <v>367</v>
      </c>
      <c r="C61" s="26" t="s">
        <v>1127</v>
      </c>
      <c r="D61" s="26">
        <v>60</v>
      </c>
    </row>
    <row r="62" spans="1:4" s="48" customFormat="1" x14ac:dyDescent="0.25">
      <c r="A62" s="26" t="s">
        <v>368</v>
      </c>
      <c r="B62" s="26" t="s">
        <v>369</v>
      </c>
      <c r="C62" s="26" t="s">
        <v>1127</v>
      </c>
      <c r="D62" s="26">
        <v>60</v>
      </c>
    </row>
    <row r="63" spans="1:4" s="48" customFormat="1" x14ac:dyDescent="0.25">
      <c r="A63" s="26" t="s">
        <v>392</v>
      </c>
      <c r="B63" s="26" t="s">
        <v>393</v>
      </c>
      <c r="C63" s="26" t="s">
        <v>1127</v>
      </c>
      <c r="D63" s="26">
        <v>60</v>
      </c>
    </row>
    <row r="64" spans="1:4" s="48" customFormat="1" x14ac:dyDescent="0.25">
      <c r="A64" s="26" t="s">
        <v>395</v>
      </c>
      <c r="B64" s="26" t="s">
        <v>396</v>
      </c>
      <c r="C64" s="26" t="s">
        <v>1127</v>
      </c>
      <c r="D64" s="26">
        <v>60</v>
      </c>
    </row>
    <row r="65" spans="1:4" s="48" customFormat="1" x14ac:dyDescent="0.25">
      <c r="A65" s="26" t="s">
        <v>397</v>
      </c>
      <c r="B65" s="26" t="s">
        <v>398</v>
      </c>
      <c r="C65" s="26" t="s">
        <v>1127</v>
      </c>
      <c r="D65" s="26">
        <v>60</v>
      </c>
    </row>
    <row r="66" spans="1:4" s="48" customFormat="1" x14ac:dyDescent="0.25">
      <c r="A66" s="26" t="s">
        <v>401</v>
      </c>
      <c r="B66" s="26" t="s">
        <v>402</v>
      </c>
      <c r="C66" s="26" t="s">
        <v>1127</v>
      </c>
      <c r="D66" s="26">
        <v>60</v>
      </c>
    </row>
    <row r="67" spans="1:4" s="48" customFormat="1" x14ac:dyDescent="0.25">
      <c r="A67" s="26" t="s">
        <v>403</v>
      </c>
      <c r="B67" s="26" t="s">
        <v>404</v>
      </c>
      <c r="C67" s="26" t="s">
        <v>1127</v>
      </c>
      <c r="D67" s="26">
        <v>30</v>
      </c>
    </row>
    <row r="68" spans="1:4" s="48" customFormat="1" x14ac:dyDescent="0.25">
      <c r="A68" s="26" t="s">
        <v>405</v>
      </c>
      <c r="B68" s="26" t="s">
        <v>406</v>
      </c>
      <c r="C68" s="26" t="s">
        <v>1127</v>
      </c>
      <c r="D68" s="26">
        <v>60</v>
      </c>
    </row>
    <row r="69" spans="1:4" s="48" customFormat="1" x14ac:dyDescent="0.25">
      <c r="A69" s="26" t="s">
        <v>407</v>
      </c>
      <c r="B69" s="26" t="s">
        <v>408</v>
      </c>
      <c r="C69" s="26" t="s">
        <v>1127</v>
      </c>
      <c r="D69" s="26">
        <v>60</v>
      </c>
    </row>
    <row r="70" spans="1:4" s="48" customFormat="1" x14ac:dyDescent="0.25">
      <c r="A70" s="26" t="s">
        <v>409</v>
      </c>
      <c r="B70" s="26" t="s">
        <v>410</v>
      </c>
      <c r="C70" s="26" t="s">
        <v>1127</v>
      </c>
      <c r="D70" s="26">
        <v>60</v>
      </c>
    </row>
    <row r="71" spans="1:4" s="48" customFormat="1" x14ac:dyDescent="0.25">
      <c r="A71" s="26" t="s">
        <v>411</v>
      </c>
      <c r="B71" s="26" t="s">
        <v>412</v>
      </c>
      <c r="C71" s="26" t="s">
        <v>1127</v>
      </c>
      <c r="D71" s="26">
        <v>60</v>
      </c>
    </row>
    <row r="72" spans="1:4" s="48" customFormat="1" x14ac:dyDescent="0.25">
      <c r="A72" s="26" t="s">
        <v>413</v>
      </c>
      <c r="B72" s="26" t="s">
        <v>414</v>
      </c>
      <c r="C72" s="26" t="s">
        <v>1127</v>
      </c>
      <c r="D72" s="26">
        <v>60</v>
      </c>
    </row>
    <row r="73" spans="1:4" s="48" customFormat="1" x14ac:dyDescent="0.25">
      <c r="A73" s="26" t="s">
        <v>415</v>
      </c>
      <c r="B73" s="26" t="s">
        <v>416</v>
      </c>
      <c r="C73" s="26" t="s">
        <v>1127</v>
      </c>
      <c r="D73" s="26">
        <v>60</v>
      </c>
    </row>
    <row r="74" spans="1:4" s="48" customFormat="1" x14ac:dyDescent="0.25">
      <c r="A74" s="26" t="s">
        <v>417</v>
      </c>
      <c r="B74" s="26" t="s">
        <v>418</v>
      </c>
      <c r="C74" s="26" t="s">
        <v>1127</v>
      </c>
      <c r="D74" s="26">
        <v>60</v>
      </c>
    </row>
    <row r="75" spans="1:4" s="48" customFormat="1" x14ac:dyDescent="0.25">
      <c r="A75" s="26" t="s">
        <v>419</v>
      </c>
      <c r="B75" s="26" t="s">
        <v>420</v>
      </c>
      <c r="C75" s="26" t="s">
        <v>1127</v>
      </c>
      <c r="D75" s="26">
        <v>30</v>
      </c>
    </row>
    <row r="76" spans="1:4" x14ac:dyDescent="0.25">
      <c r="A76" s="26" t="s">
        <v>421</v>
      </c>
      <c r="B76" s="26" t="s">
        <v>422</v>
      </c>
      <c r="C76" s="26" t="s">
        <v>1127</v>
      </c>
      <c r="D76" s="26">
        <v>90</v>
      </c>
    </row>
    <row r="77" spans="1:4" x14ac:dyDescent="0.25">
      <c r="A77" s="26" t="s">
        <v>423</v>
      </c>
      <c r="B77" s="26" t="s">
        <v>424</v>
      </c>
      <c r="C77" s="26" t="s">
        <v>1127</v>
      </c>
      <c r="D77" s="26">
        <v>60</v>
      </c>
    </row>
    <row r="78" spans="1:4" x14ac:dyDescent="0.25">
      <c r="A78" s="26" t="s">
        <v>425</v>
      </c>
      <c r="B78" s="26" t="s">
        <v>426</v>
      </c>
      <c r="C78" s="26" t="s">
        <v>1127</v>
      </c>
      <c r="D78" s="26">
        <v>45</v>
      </c>
    </row>
    <row r="79" spans="1:4" x14ac:dyDescent="0.25">
      <c r="A79" s="26" t="s">
        <v>427</v>
      </c>
      <c r="B79" s="26" t="s">
        <v>428</v>
      </c>
      <c r="C79" s="26" t="s">
        <v>1127</v>
      </c>
      <c r="D79" s="26">
        <v>60</v>
      </c>
    </row>
    <row r="80" spans="1:4" x14ac:dyDescent="0.25">
      <c r="A80" s="26" t="s">
        <v>429</v>
      </c>
      <c r="B80" s="26" t="s">
        <v>430</v>
      </c>
      <c r="C80" s="26" t="s">
        <v>1127</v>
      </c>
      <c r="D80" s="26">
        <v>60</v>
      </c>
    </row>
    <row r="81" spans="1:5" x14ac:dyDescent="0.25">
      <c r="A81" s="26" t="s">
        <v>431</v>
      </c>
      <c r="B81" s="26" t="s">
        <v>432</v>
      </c>
      <c r="C81" s="26" t="s">
        <v>1127</v>
      </c>
      <c r="D81" s="26">
        <v>60</v>
      </c>
    </row>
    <row r="82" spans="1:5" x14ac:dyDescent="0.25">
      <c r="A82" s="26" t="s">
        <v>433</v>
      </c>
      <c r="B82" s="26" t="s">
        <v>434</v>
      </c>
      <c r="C82" s="26" t="s">
        <v>1127</v>
      </c>
      <c r="D82" s="26">
        <v>60</v>
      </c>
    </row>
    <row r="83" spans="1:5" x14ac:dyDescent="0.25">
      <c r="A83" s="26" t="s">
        <v>435</v>
      </c>
      <c r="B83" s="26" t="s">
        <v>436</v>
      </c>
      <c r="C83" s="26" t="s">
        <v>1127</v>
      </c>
      <c r="D83" s="26">
        <v>45</v>
      </c>
      <c r="E83" s="48">
        <v>1</v>
      </c>
    </row>
    <row r="84" spans="1:5" x14ac:dyDescent="0.25">
      <c r="A84" s="26" t="s">
        <v>437</v>
      </c>
      <c r="B84" s="26" t="s">
        <v>438</v>
      </c>
      <c r="C84" s="26" t="s">
        <v>1127</v>
      </c>
      <c r="D84" s="26">
        <v>90</v>
      </c>
    </row>
    <row r="85" spans="1:5" x14ac:dyDescent="0.25">
      <c r="A85" s="26" t="s">
        <v>439</v>
      </c>
      <c r="B85" s="26" t="s">
        <v>440</v>
      </c>
      <c r="C85" s="26" t="s">
        <v>1127</v>
      </c>
      <c r="D85" s="26">
        <v>90</v>
      </c>
    </row>
    <row r="86" spans="1:5" x14ac:dyDescent="0.25">
      <c r="A86" s="26" t="s">
        <v>441</v>
      </c>
      <c r="B86" s="26" t="s">
        <v>442</v>
      </c>
      <c r="C86" s="26" t="s">
        <v>1127</v>
      </c>
      <c r="D86" s="26">
        <v>60</v>
      </c>
    </row>
    <row r="87" spans="1:5" x14ac:dyDescent="0.25">
      <c r="A87" s="26" t="s">
        <v>443</v>
      </c>
      <c r="B87" s="26" t="s">
        <v>271</v>
      </c>
      <c r="C87" s="26" t="s">
        <v>1127</v>
      </c>
      <c r="D87" s="26">
        <v>60</v>
      </c>
    </row>
    <row r="88" spans="1:5" x14ac:dyDescent="0.25">
      <c r="A88" s="26" t="s">
        <v>444</v>
      </c>
      <c r="B88" s="26" t="s">
        <v>269</v>
      </c>
      <c r="C88" s="26" t="s">
        <v>1127</v>
      </c>
      <c r="D88" s="26">
        <v>60</v>
      </c>
    </row>
    <row r="89" spans="1:5" x14ac:dyDescent="0.25">
      <c r="A89" s="26" t="s">
        <v>445</v>
      </c>
      <c r="B89" s="26" t="s">
        <v>446</v>
      </c>
      <c r="C89" s="26" t="s">
        <v>1127</v>
      </c>
      <c r="D89" s="26">
        <v>60</v>
      </c>
    </row>
    <row r="90" spans="1:5" x14ac:dyDescent="0.25">
      <c r="A90" s="26" t="s">
        <v>447</v>
      </c>
      <c r="B90" s="26" t="s">
        <v>448</v>
      </c>
      <c r="C90" s="26" t="s">
        <v>1127</v>
      </c>
      <c r="D90" s="26">
        <v>60</v>
      </c>
    </row>
    <row r="91" spans="1:5" x14ac:dyDescent="0.25">
      <c r="A91" s="26" t="s">
        <v>449</v>
      </c>
      <c r="B91" s="26" t="s">
        <v>450</v>
      </c>
      <c r="C91" s="26" t="s">
        <v>1127</v>
      </c>
      <c r="D91" s="26">
        <v>60</v>
      </c>
    </row>
    <row r="92" spans="1:5" x14ac:dyDescent="0.25">
      <c r="A92" s="26" t="s">
        <v>451</v>
      </c>
      <c r="B92" s="26" t="s">
        <v>452</v>
      </c>
      <c r="C92" s="26" t="s">
        <v>1127</v>
      </c>
      <c r="D92" s="26">
        <v>60</v>
      </c>
    </row>
    <row r="93" spans="1:5" x14ac:dyDescent="0.25">
      <c r="A93" s="26" t="s">
        <v>453</v>
      </c>
      <c r="B93" s="26" t="s">
        <v>454</v>
      </c>
      <c r="C93" s="26" t="s">
        <v>1127</v>
      </c>
      <c r="D93" s="26">
        <v>60</v>
      </c>
    </row>
    <row r="94" spans="1:5" x14ac:dyDescent="0.25">
      <c r="A94" s="26" t="s">
        <v>455</v>
      </c>
      <c r="B94" s="26" t="s">
        <v>456</v>
      </c>
      <c r="C94" s="26" t="s">
        <v>1127</v>
      </c>
      <c r="D94" s="26">
        <v>60</v>
      </c>
    </row>
    <row r="95" spans="1:5" x14ac:dyDescent="0.25">
      <c r="A95" s="26" t="s">
        <v>457</v>
      </c>
      <c r="B95" s="26" t="s">
        <v>458</v>
      </c>
      <c r="C95" s="26" t="s">
        <v>1127</v>
      </c>
      <c r="D95" s="26">
        <v>60</v>
      </c>
    </row>
    <row r="96" spans="1:5" x14ac:dyDescent="0.25">
      <c r="A96" s="26" t="s">
        <v>459</v>
      </c>
      <c r="B96" s="26" t="s">
        <v>460</v>
      </c>
      <c r="C96" s="26" t="s">
        <v>1127</v>
      </c>
      <c r="D96" s="26">
        <v>60</v>
      </c>
      <c r="E96" s="48">
        <v>1</v>
      </c>
    </row>
    <row r="97" spans="1:5" x14ac:dyDescent="0.25">
      <c r="A97" s="26" t="s">
        <v>90</v>
      </c>
      <c r="B97" s="26" t="s">
        <v>461</v>
      </c>
      <c r="C97" s="26" t="s">
        <v>1127</v>
      </c>
      <c r="D97" s="26">
        <v>60</v>
      </c>
      <c r="E97" s="48">
        <v>1</v>
      </c>
    </row>
    <row r="98" spans="1:5" x14ac:dyDescent="0.25">
      <c r="A98" s="26" t="s">
        <v>462</v>
      </c>
      <c r="B98" s="26" t="s">
        <v>463</v>
      </c>
      <c r="C98" s="26" t="s">
        <v>1127</v>
      </c>
      <c r="D98" s="26">
        <v>60</v>
      </c>
    </row>
    <row r="99" spans="1:5" x14ac:dyDescent="0.25">
      <c r="A99" s="26" t="s">
        <v>464</v>
      </c>
      <c r="B99" s="26" t="s">
        <v>465</v>
      </c>
      <c r="C99" s="26" t="s">
        <v>1127</v>
      </c>
      <c r="D99" s="26">
        <v>45</v>
      </c>
    </row>
    <row r="100" spans="1:5" x14ac:dyDescent="0.25">
      <c r="A100" s="26" t="s">
        <v>466</v>
      </c>
      <c r="B100" s="26" t="s">
        <v>467</v>
      </c>
      <c r="C100" s="26" t="s">
        <v>1127</v>
      </c>
      <c r="D100" s="26">
        <v>60</v>
      </c>
    </row>
    <row r="101" spans="1:5" x14ac:dyDescent="0.25">
      <c r="A101" s="26" t="s">
        <v>468</v>
      </c>
      <c r="B101" s="26" t="s">
        <v>469</v>
      </c>
      <c r="C101" s="26" t="s">
        <v>1127</v>
      </c>
      <c r="D101" s="26">
        <v>60</v>
      </c>
    </row>
    <row r="102" spans="1:5" x14ac:dyDescent="0.25">
      <c r="A102" s="26" t="s">
        <v>470</v>
      </c>
      <c r="B102" s="26" t="s">
        <v>471</v>
      </c>
      <c r="C102" s="26" t="s">
        <v>1127</v>
      </c>
      <c r="D102" s="26">
        <v>60</v>
      </c>
    </row>
    <row r="103" spans="1:5" x14ac:dyDescent="0.25">
      <c r="A103" s="26" t="s">
        <v>472</v>
      </c>
      <c r="B103" s="26" t="s">
        <v>473</v>
      </c>
      <c r="C103" s="26" t="s">
        <v>1127</v>
      </c>
      <c r="D103" s="26">
        <v>60</v>
      </c>
    </row>
    <row r="104" spans="1:5" x14ac:dyDescent="0.25">
      <c r="A104" s="26" t="s">
        <v>474</v>
      </c>
      <c r="B104" s="26" t="s">
        <v>475</v>
      </c>
      <c r="C104" s="26" t="s">
        <v>1127</v>
      </c>
      <c r="D104" s="26">
        <v>60</v>
      </c>
    </row>
    <row r="105" spans="1:5" x14ac:dyDescent="0.25">
      <c r="A105" s="26" t="s">
        <v>476</v>
      </c>
      <c r="B105" s="26" t="s">
        <v>477</v>
      </c>
      <c r="C105" s="26" t="s">
        <v>1127</v>
      </c>
      <c r="D105" s="26">
        <v>60</v>
      </c>
    </row>
    <row r="106" spans="1:5" x14ac:dyDescent="0.25">
      <c r="A106" s="26" t="s">
        <v>478</v>
      </c>
      <c r="B106" s="26" t="s">
        <v>479</v>
      </c>
      <c r="C106" s="26" t="s">
        <v>1127</v>
      </c>
      <c r="D106" s="26">
        <v>60</v>
      </c>
    </row>
    <row r="107" spans="1:5" x14ac:dyDescent="0.25">
      <c r="A107" s="26" t="s">
        <v>480</v>
      </c>
      <c r="B107" s="26" t="s">
        <v>481</v>
      </c>
      <c r="C107" s="26" t="s">
        <v>1127</v>
      </c>
      <c r="D107" s="26">
        <v>90</v>
      </c>
    </row>
    <row r="108" spans="1:5" x14ac:dyDescent="0.25">
      <c r="A108" s="26" t="s">
        <v>482</v>
      </c>
      <c r="B108" s="26" t="s">
        <v>483</v>
      </c>
      <c r="C108" s="26" t="s">
        <v>1127</v>
      </c>
      <c r="D108" s="26">
        <v>60</v>
      </c>
      <c r="E108" s="48">
        <v>1</v>
      </c>
    </row>
    <row r="109" spans="1:5" x14ac:dyDescent="0.25">
      <c r="A109" s="26" t="s">
        <v>484</v>
      </c>
      <c r="B109" s="26" t="s">
        <v>485</v>
      </c>
      <c r="C109" s="26" t="s">
        <v>1127</v>
      </c>
      <c r="D109" s="26">
        <v>60</v>
      </c>
    </row>
    <row r="110" spans="1:5" x14ac:dyDescent="0.25">
      <c r="A110" s="26" t="s">
        <v>486</v>
      </c>
      <c r="B110" s="26" t="s">
        <v>487</v>
      </c>
      <c r="C110" s="26" t="s">
        <v>1127</v>
      </c>
      <c r="D110" s="26">
        <v>60</v>
      </c>
    </row>
    <row r="111" spans="1:5" x14ac:dyDescent="0.25">
      <c r="A111" s="26" t="s">
        <v>488</v>
      </c>
      <c r="B111" s="26" t="s">
        <v>489</v>
      </c>
      <c r="C111" s="26" t="s">
        <v>1127</v>
      </c>
      <c r="D111" s="26">
        <v>60</v>
      </c>
    </row>
    <row r="112" spans="1:5" x14ac:dyDescent="0.25">
      <c r="A112" s="26" t="s">
        <v>490</v>
      </c>
      <c r="B112" s="26" t="s">
        <v>491</v>
      </c>
      <c r="C112" s="26" t="s">
        <v>1127</v>
      </c>
      <c r="D112" s="26">
        <v>60</v>
      </c>
    </row>
    <row r="113" spans="1:5" x14ac:dyDescent="0.25">
      <c r="A113" s="26" t="s">
        <v>492</v>
      </c>
      <c r="B113" s="26" t="s">
        <v>493</v>
      </c>
      <c r="C113" s="26" t="s">
        <v>1127</v>
      </c>
      <c r="D113" s="26">
        <v>60</v>
      </c>
    </row>
    <row r="114" spans="1:5" x14ac:dyDescent="0.25">
      <c r="A114" s="26" t="s">
        <v>494</v>
      </c>
      <c r="B114" s="26" t="s">
        <v>495</v>
      </c>
      <c r="C114" s="26" t="s">
        <v>1127</v>
      </c>
      <c r="D114" s="26">
        <v>90</v>
      </c>
    </row>
    <row r="115" spans="1:5" x14ac:dyDescent="0.25">
      <c r="A115" s="26" t="s">
        <v>496</v>
      </c>
      <c r="B115" s="26" t="s">
        <v>497</v>
      </c>
      <c r="C115" s="26" t="s">
        <v>1127</v>
      </c>
      <c r="D115" s="26">
        <v>60</v>
      </c>
    </row>
    <row r="116" spans="1:5" x14ac:dyDescent="0.25">
      <c r="A116" s="26" t="s">
        <v>498</v>
      </c>
      <c r="B116" s="26" t="s">
        <v>499</v>
      </c>
      <c r="C116" s="26" t="s">
        <v>1127</v>
      </c>
      <c r="D116" s="26">
        <v>60</v>
      </c>
    </row>
    <row r="117" spans="1:5" x14ac:dyDescent="0.25">
      <c r="A117" s="26" t="s">
        <v>500</v>
      </c>
      <c r="B117" s="26" t="s">
        <v>501</v>
      </c>
      <c r="C117" s="26" t="s">
        <v>1127</v>
      </c>
      <c r="D117" s="26">
        <v>60</v>
      </c>
    </row>
    <row r="118" spans="1:5" x14ac:dyDescent="0.25">
      <c r="A118" s="26" t="s">
        <v>502</v>
      </c>
      <c r="B118" s="26" t="s">
        <v>481</v>
      </c>
      <c r="C118" s="26" t="s">
        <v>1127</v>
      </c>
      <c r="D118" s="26">
        <v>70</v>
      </c>
    </row>
    <row r="119" spans="1:5" x14ac:dyDescent="0.25">
      <c r="A119" s="26" t="s">
        <v>96</v>
      </c>
      <c r="B119" s="26" t="s">
        <v>503</v>
      </c>
      <c r="C119" s="26" t="s">
        <v>1127</v>
      </c>
      <c r="D119" s="26">
        <v>60</v>
      </c>
    </row>
    <row r="120" spans="1:5" x14ac:dyDescent="0.25">
      <c r="A120" s="26" t="s">
        <v>98</v>
      </c>
      <c r="B120" s="26" t="s">
        <v>504</v>
      </c>
      <c r="C120" s="26" t="s">
        <v>1127</v>
      </c>
      <c r="D120" s="26">
        <v>60</v>
      </c>
    </row>
    <row r="121" spans="1:5" x14ac:dyDescent="0.25">
      <c r="A121" s="26" t="s">
        <v>100</v>
      </c>
      <c r="B121" s="26" t="s">
        <v>505</v>
      </c>
      <c r="C121" s="26" t="s">
        <v>1127</v>
      </c>
      <c r="D121" s="26">
        <v>60</v>
      </c>
    </row>
    <row r="122" spans="1:5" x14ac:dyDescent="0.25">
      <c r="A122" s="26" t="s">
        <v>102</v>
      </c>
      <c r="B122" s="26" t="s">
        <v>506</v>
      </c>
      <c r="C122" s="26" t="s">
        <v>1127</v>
      </c>
      <c r="D122" s="26">
        <v>60</v>
      </c>
    </row>
    <row r="123" spans="1:5" x14ac:dyDescent="0.25">
      <c r="A123" s="26" t="s">
        <v>507</v>
      </c>
      <c r="B123" s="26" t="s">
        <v>508</v>
      </c>
      <c r="C123" s="26" t="s">
        <v>1127</v>
      </c>
      <c r="D123" s="26">
        <v>60</v>
      </c>
    </row>
    <row r="124" spans="1:5" x14ac:dyDescent="0.25">
      <c r="A124" s="26" t="s">
        <v>87</v>
      </c>
      <c r="B124" s="26" t="s">
        <v>509</v>
      </c>
      <c r="C124" s="26" t="s">
        <v>1127</v>
      </c>
      <c r="D124" s="26">
        <v>60</v>
      </c>
    </row>
    <row r="125" spans="1:5" x14ac:dyDescent="0.25">
      <c r="A125" s="26" t="s">
        <v>510</v>
      </c>
      <c r="B125" s="26" t="s">
        <v>511</v>
      </c>
      <c r="C125" s="26" t="s">
        <v>1127</v>
      </c>
      <c r="D125" s="26">
        <v>30</v>
      </c>
    </row>
    <row r="126" spans="1:5" x14ac:dyDescent="0.25">
      <c r="A126" s="26" t="s">
        <v>512</v>
      </c>
      <c r="B126" s="26" t="s">
        <v>513</v>
      </c>
      <c r="C126" s="26" t="s">
        <v>1127</v>
      </c>
      <c r="D126" s="26">
        <v>60</v>
      </c>
    </row>
    <row r="127" spans="1:5" x14ac:dyDescent="0.25">
      <c r="A127" s="26" t="s">
        <v>514</v>
      </c>
      <c r="B127" s="26" t="s">
        <v>515</v>
      </c>
      <c r="C127" s="26" t="s">
        <v>1127</v>
      </c>
      <c r="D127" s="26">
        <v>60</v>
      </c>
    </row>
    <row r="128" spans="1:5" x14ac:dyDescent="0.25">
      <c r="A128" s="26" t="s">
        <v>516</v>
      </c>
      <c r="B128" s="26" t="s">
        <v>517</v>
      </c>
      <c r="C128" s="26" t="s">
        <v>1127</v>
      </c>
      <c r="D128" s="26">
        <v>60</v>
      </c>
      <c r="E128" s="48">
        <v>1</v>
      </c>
    </row>
    <row r="129" spans="1:5" x14ac:dyDescent="0.25">
      <c r="A129" s="26" t="s">
        <v>518</v>
      </c>
      <c r="B129" s="26" t="s">
        <v>519</v>
      </c>
      <c r="C129" s="26" t="s">
        <v>1127</v>
      </c>
      <c r="D129" s="26">
        <v>60</v>
      </c>
    </row>
    <row r="130" spans="1:5" x14ac:dyDescent="0.25">
      <c r="A130" s="26" t="s">
        <v>520</v>
      </c>
      <c r="B130" s="26" t="s">
        <v>521</v>
      </c>
      <c r="C130" s="26" t="s">
        <v>1127</v>
      </c>
      <c r="D130" s="26">
        <v>60</v>
      </c>
      <c r="E130" s="48">
        <v>1</v>
      </c>
    </row>
    <row r="131" spans="1:5" x14ac:dyDescent="0.25">
      <c r="A131" s="26" t="s">
        <v>522</v>
      </c>
      <c r="B131" s="26" t="s">
        <v>523</v>
      </c>
      <c r="C131" s="26" t="s">
        <v>1127</v>
      </c>
      <c r="D131" s="26">
        <v>60</v>
      </c>
    </row>
    <row r="132" spans="1:5" x14ac:dyDescent="0.25">
      <c r="A132" s="26" t="s">
        <v>524</v>
      </c>
      <c r="B132" s="26" t="s">
        <v>525</v>
      </c>
      <c r="C132" s="26" t="s">
        <v>1127</v>
      </c>
      <c r="D132" s="26">
        <v>60</v>
      </c>
    </row>
    <row r="133" spans="1:5" x14ac:dyDescent="0.25">
      <c r="A133" s="26" t="s">
        <v>526</v>
      </c>
      <c r="B133" s="26" t="s">
        <v>527</v>
      </c>
      <c r="C133" s="26" t="s">
        <v>1127</v>
      </c>
      <c r="D133" s="26">
        <v>60</v>
      </c>
    </row>
    <row r="134" spans="1:5" x14ac:dyDescent="0.25">
      <c r="A134" s="26" t="s">
        <v>528</v>
      </c>
      <c r="B134" s="26" t="s">
        <v>529</v>
      </c>
      <c r="C134" s="26" t="s">
        <v>1127</v>
      </c>
      <c r="D134" s="26">
        <v>60</v>
      </c>
      <c r="E134" s="48">
        <v>1</v>
      </c>
    </row>
    <row r="135" spans="1:5" x14ac:dyDescent="0.25">
      <c r="A135" s="26" t="s">
        <v>530</v>
      </c>
      <c r="B135" s="26" t="s">
        <v>531</v>
      </c>
      <c r="C135" s="26" t="s">
        <v>1127</v>
      </c>
      <c r="D135" s="26">
        <v>60</v>
      </c>
    </row>
    <row r="136" spans="1:5" x14ac:dyDescent="0.25">
      <c r="A136" s="26" t="s">
        <v>532</v>
      </c>
      <c r="B136" s="26" t="s">
        <v>418</v>
      </c>
      <c r="C136" s="26" t="s">
        <v>1127</v>
      </c>
      <c r="D136" s="26">
        <v>60</v>
      </c>
    </row>
    <row r="137" spans="1:5" x14ac:dyDescent="0.25">
      <c r="A137" s="26" t="s">
        <v>533</v>
      </c>
      <c r="B137" s="26" t="s">
        <v>534</v>
      </c>
      <c r="C137" s="26" t="s">
        <v>1127</v>
      </c>
      <c r="D137" s="26">
        <v>60</v>
      </c>
    </row>
    <row r="138" spans="1:5" x14ac:dyDescent="0.25">
      <c r="A138" s="26" t="s">
        <v>535</v>
      </c>
      <c r="B138" s="26" t="s">
        <v>536</v>
      </c>
      <c r="C138" s="26" t="s">
        <v>1127</v>
      </c>
      <c r="D138" s="26">
        <v>60</v>
      </c>
    </row>
    <row r="139" spans="1:5" x14ac:dyDescent="0.25">
      <c r="A139" s="26" t="s">
        <v>537</v>
      </c>
      <c r="B139" s="26" t="s">
        <v>538</v>
      </c>
      <c r="C139" s="26" t="s">
        <v>1127</v>
      </c>
      <c r="D139" s="26">
        <v>60</v>
      </c>
    </row>
    <row r="140" spans="1:5" x14ac:dyDescent="0.25">
      <c r="A140" s="26" t="s">
        <v>539</v>
      </c>
      <c r="B140" s="26" t="s">
        <v>540</v>
      </c>
      <c r="C140" s="26" t="s">
        <v>1127</v>
      </c>
      <c r="D140" s="26">
        <v>60</v>
      </c>
    </row>
    <row r="141" spans="1:5" x14ac:dyDescent="0.25">
      <c r="A141" s="26" t="s">
        <v>541</v>
      </c>
      <c r="B141" s="26" t="s">
        <v>542</v>
      </c>
      <c r="C141" s="26" t="s">
        <v>1127</v>
      </c>
      <c r="D141" s="26">
        <v>60</v>
      </c>
    </row>
    <row r="142" spans="1:5" x14ac:dyDescent="0.25">
      <c r="A142" s="26" t="s">
        <v>543</v>
      </c>
      <c r="B142" s="26" t="s">
        <v>544</v>
      </c>
      <c r="C142" s="26" t="s">
        <v>1127</v>
      </c>
      <c r="D142" s="26">
        <v>60</v>
      </c>
      <c r="E142" s="48">
        <v>1</v>
      </c>
    </row>
    <row r="143" spans="1:5" x14ac:dyDescent="0.25">
      <c r="A143" s="26" t="s">
        <v>545</v>
      </c>
      <c r="B143" s="26" t="s">
        <v>546</v>
      </c>
      <c r="C143" s="26" t="s">
        <v>1127</v>
      </c>
      <c r="D143" s="26">
        <v>60</v>
      </c>
    </row>
    <row r="144" spans="1:5" x14ac:dyDescent="0.25">
      <c r="A144" s="26" t="s">
        <v>547</v>
      </c>
      <c r="B144" s="26" t="s">
        <v>438</v>
      </c>
      <c r="C144" s="26" t="s">
        <v>1127</v>
      </c>
      <c r="D144" s="26">
        <v>60</v>
      </c>
    </row>
    <row r="145" spans="1:5" x14ac:dyDescent="0.25">
      <c r="A145" s="26" t="s">
        <v>548</v>
      </c>
      <c r="B145" s="26" t="s">
        <v>426</v>
      </c>
      <c r="C145" s="26" t="s">
        <v>1127</v>
      </c>
      <c r="D145" s="26">
        <v>60</v>
      </c>
    </row>
    <row r="146" spans="1:5" x14ac:dyDescent="0.25">
      <c r="A146" s="26" t="s">
        <v>549</v>
      </c>
      <c r="B146" s="26" t="s">
        <v>550</v>
      </c>
      <c r="C146" s="26" t="s">
        <v>1127</v>
      </c>
      <c r="D146" s="26">
        <v>60</v>
      </c>
      <c r="E146" s="48">
        <v>1</v>
      </c>
    </row>
    <row r="147" spans="1:5" x14ac:dyDescent="0.25">
      <c r="A147" s="26" t="s">
        <v>551</v>
      </c>
      <c r="B147" s="26" t="s">
        <v>552</v>
      </c>
      <c r="C147" s="26" t="s">
        <v>1127</v>
      </c>
      <c r="D147" s="26">
        <v>60</v>
      </c>
      <c r="E147" s="48">
        <v>1</v>
      </c>
    </row>
    <row r="148" spans="1:5" x14ac:dyDescent="0.25">
      <c r="A148" s="26" t="s">
        <v>553</v>
      </c>
      <c r="B148" s="26" t="s">
        <v>554</v>
      </c>
      <c r="C148" s="26" t="s">
        <v>1127</v>
      </c>
      <c r="D148" s="26">
        <v>60</v>
      </c>
    </row>
    <row r="149" spans="1:5" x14ac:dyDescent="0.25">
      <c r="A149" s="26" t="s">
        <v>555</v>
      </c>
      <c r="B149" s="26" t="s">
        <v>556</v>
      </c>
      <c r="C149" s="26" t="s">
        <v>1127</v>
      </c>
      <c r="D149" s="26">
        <v>60</v>
      </c>
      <c r="E149" s="48">
        <v>1</v>
      </c>
    </row>
    <row r="150" spans="1:5" x14ac:dyDescent="0.25">
      <c r="A150" s="26" t="s">
        <v>557</v>
      </c>
      <c r="B150" s="26" t="s">
        <v>558</v>
      </c>
      <c r="C150" s="26" t="s">
        <v>1127</v>
      </c>
      <c r="D150" s="26">
        <v>60</v>
      </c>
    </row>
    <row r="151" spans="1:5" x14ac:dyDescent="0.25">
      <c r="A151" s="26" t="s">
        <v>559</v>
      </c>
      <c r="B151" s="26" t="s">
        <v>560</v>
      </c>
      <c r="C151" s="26" t="s">
        <v>1127</v>
      </c>
      <c r="D151" s="26">
        <v>30</v>
      </c>
      <c r="E151" s="48">
        <v>1</v>
      </c>
    </row>
    <row r="152" spans="1:5" x14ac:dyDescent="0.25">
      <c r="A152" s="26" t="s">
        <v>561</v>
      </c>
      <c r="B152" s="26" t="s">
        <v>562</v>
      </c>
      <c r="C152" s="26" t="s">
        <v>1127</v>
      </c>
      <c r="D152" s="26">
        <v>60</v>
      </c>
    </row>
    <row r="153" spans="1:5" x14ac:dyDescent="0.25">
      <c r="A153" s="26" t="s">
        <v>563</v>
      </c>
      <c r="B153" s="26" t="s">
        <v>564</v>
      </c>
      <c r="C153" s="26" t="s">
        <v>1127</v>
      </c>
      <c r="D153" s="26">
        <v>60</v>
      </c>
      <c r="E153" s="48">
        <v>1</v>
      </c>
    </row>
    <row r="154" spans="1:5" x14ac:dyDescent="0.25">
      <c r="A154" s="26" t="s">
        <v>565</v>
      </c>
      <c r="B154" s="26" t="s">
        <v>566</v>
      </c>
      <c r="C154" s="26" t="s">
        <v>1127</v>
      </c>
      <c r="D154" s="26">
        <v>30</v>
      </c>
    </row>
    <row r="155" spans="1:5" x14ac:dyDescent="0.25">
      <c r="A155" s="26" t="s">
        <v>567</v>
      </c>
      <c r="B155" s="26" t="s">
        <v>568</v>
      </c>
      <c r="C155" s="26" t="s">
        <v>1127</v>
      </c>
      <c r="D155" s="26">
        <v>30</v>
      </c>
    </row>
    <row r="156" spans="1:5" x14ac:dyDescent="0.25">
      <c r="A156" s="26" t="s">
        <v>569</v>
      </c>
      <c r="B156" s="26" t="s">
        <v>570</v>
      </c>
      <c r="C156" s="26" t="s">
        <v>1127</v>
      </c>
      <c r="D156" s="26">
        <v>30</v>
      </c>
    </row>
    <row r="157" spans="1:5" x14ac:dyDescent="0.25">
      <c r="A157" s="26" t="s">
        <v>779</v>
      </c>
      <c r="B157" s="26" t="s">
        <v>780</v>
      </c>
      <c r="C157" s="26" t="s">
        <v>1127</v>
      </c>
      <c r="D157" s="26">
        <v>60</v>
      </c>
    </row>
    <row r="158" spans="1:5" x14ac:dyDescent="0.25">
      <c r="A158" s="26" t="s">
        <v>781</v>
      </c>
      <c r="B158" s="26" t="s">
        <v>782</v>
      </c>
      <c r="C158" s="26" t="s">
        <v>1127</v>
      </c>
      <c r="D158" s="26">
        <v>60</v>
      </c>
    </row>
    <row r="159" spans="1:5" x14ac:dyDescent="0.25">
      <c r="A159" s="26" t="s">
        <v>783</v>
      </c>
      <c r="B159" s="26" t="s">
        <v>233</v>
      </c>
      <c r="C159" s="26" t="s">
        <v>1127</v>
      </c>
      <c r="D159" s="26">
        <v>90</v>
      </c>
    </row>
    <row r="160" spans="1:5" x14ac:dyDescent="0.25">
      <c r="A160" s="26" t="s">
        <v>791</v>
      </c>
      <c r="B160" s="26" t="s">
        <v>792</v>
      </c>
      <c r="C160" s="26" t="s">
        <v>1127</v>
      </c>
      <c r="D160" s="26">
        <v>60</v>
      </c>
    </row>
    <row r="161" spans="1:4" x14ac:dyDescent="0.25">
      <c r="A161" s="26" t="s">
        <v>793</v>
      </c>
      <c r="B161" s="26" t="s">
        <v>794</v>
      </c>
      <c r="C161" s="26" t="s">
        <v>1127</v>
      </c>
      <c r="D161" s="26">
        <v>90</v>
      </c>
    </row>
    <row r="162" spans="1:4" x14ac:dyDescent="0.25">
      <c r="A162" s="26" t="s">
        <v>795</v>
      </c>
      <c r="B162" s="26" t="s">
        <v>796</v>
      </c>
      <c r="C162" s="26" t="s">
        <v>1127</v>
      </c>
      <c r="D162" s="26">
        <v>30</v>
      </c>
    </row>
    <row r="163" spans="1:4" x14ac:dyDescent="0.25">
      <c r="A163" s="26" t="s">
        <v>797</v>
      </c>
      <c r="B163" s="26" t="s">
        <v>798</v>
      </c>
      <c r="C163" s="26" t="s">
        <v>1127</v>
      </c>
      <c r="D163" s="26">
        <v>30</v>
      </c>
    </row>
    <row r="164" spans="1:4" x14ac:dyDescent="0.25">
      <c r="A164" s="26" t="s">
        <v>799</v>
      </c>
      <c r="B164" s="26" t="s">
        <v>800</v>
      </c>
      <c r="C164" s="26" t="s">
        <v>1127</v>
      </c>
      <c r="D164" s="26">
        <v>60</v>
      </c>
    </row>
    <row r="165" spans="1:4" x14ac:dyDescent="0.25">
      <c r="A165" s="26" t="s">
        <v>801</v>
      </c>
      <c r="B165" s="26" t="s">
        <v>802</v>
      </c>
      <c r="C165" s="26" t="s">
        <v>1127</v>
      </c>
      <c r="D165" s="26">
        <v>60</v>
      </c>
    </row>
    <row r="166" spans="1:4" x14ac:dyDescent="0.25">
      <c r="A166" s="26" t="s">
        <v>803</v>
      </c>
      <c r="B166" s="26" t="s">
        <v>804</v>
      </c>
      <c r="C166" s="26" t="s">
        <v>1127</v>
      </c>
      <c r="D166" s="26">
        <v>30</v>
      </c>
    </row>
    <row r="167" spans="1:4" x14ac:dyDescent="0.25">
      <c r="A167" s="26" t="s">
        <v>805</v>
      </c>
      <c r="B167" s="26" t="s">
        <v>806</v>
      </c>
      <c r="C167" s="26" t="s">
        <v>1127</v>
      </c>
      <c r="D167" s="26">
        <v>30</v>
      </c>
    </row>
    <row r="168" spans="1:4" x14ac:dyDescent="0.25">
      <c r="A168" s="26" t="s">
        <v>807</v>
      </c>
      <c r="B168" s="26" t="s">
        <v>808</v>
      </c>
      <c r="C168" s="26" t="s">
        <v>1127</v>
      </c>
      <c r="D168" s="26">
        <v>60</v>
      </c>
    </row>
    <row r="169" spans="1:4" x14ac:dyDescent="0.25">
      <c r="A169" s="26" t="s">
        <v>809</v>
      </c>
      <c r="B169" s="26" t="s">
        <v>810</v>
      </c>
      <c r="C169" s="26" t="s">
        <v>1127</v>
      </c>
      <c r="D169" s="26">
        <v>60</v>
      </c>
    </row>
    <row r="170" spans="1:4" x14ac:dyDescent="0.25">
      <c r="A170" s="26" t="s">
        <v>811</v>
      </c>
      <c r="B170" s="26" t="s">
        <v>812</v>
      </c>
      <c r="C170" s="26" t="s">
        <v>1127</v>
      </c>
      <c r="D170" s="26">
        <v>60</v>
      </c>
    </row>
    <row r="171" spans="1:4" x14ac:dyDescent="0.25">
      <c r="A171" s="26" t="s">
        <v>813</v>
      </c>
      <c r="B171" s="26" t="s">
        <v>814</v>
      </c>
      <c r="C171" s="26" t="s">
        <v>1127</v>
      </c>
      <c r="D171" s="26">
        <v>30</v>
      </c>
    </row>
    <row r="172" spans="1:4" s="48" customFormat="1" x14ac:dyDescent="0.25">
      <c r="A172" s="26" t="s">
        <v>817</v>
      </c>
      <c r="B172" s="26" t="s">
        <v>376</v>
      </c>
      <c r="C172" s="26" t="s">
        <v>1127</v>
      </c>
      <c r="D172" s="26">
        <v>60</v>
      </c>
    </row>
    <row r="173" spans="1:4" s="48" customFormat="1" x14ac:dyDescent="0.25">
      <c r="A173" s="26" t="s">
        <v>818</v>
      </c>
      <c r="B173" s="26" t="s">
        <v>819</v>
      </c>
      <c r="C173" s="26" t="s">
        <v>1127</v>
      </c>
      <c r="D173" s="26">
        <v>60</v>
      </c>
    </row>
    <row r="174" spans="1:4" s="48" customFormat="1" x14ac:dyDescent="0.25">
      <c r="A174" s="26" t="s">
        <v>820</v>
      </c>
      <c r="B174" s="26" t="s">
        <v>821</v>
      </c>
      <c r="C174" s="26" t="s">
        <v>1127</v>
      </c>
      <c r="D174" s="26">
        <v>60</v>
      </c>
    </row>
    <row r="175" spans="1:4" s="48" customFormat="1" x14ac:dyDescent="0.25">
      <c r="A175" s="26" t="s">
        <v>822</v>
      </c>
      <c r="B175" s="26" t="s">
        <v>823</v>
      </c>
      <c r="C175" s="26" t="s">
        <v>1127</v>
      </c>
      <c r="D175" s="26">
        <v>30</v>
      </c>
    </row>
    <row r="176" spans="1:4" s="48" customFormat="1" x14ac:dyDescent="0.25">
      <c r="A176" s="26" t="s">
        <v>824</v>
      </c>
      <c r="B176" s="26" t="s">
        <v>825</v>
      </c>
      <c r="C176" s="26" t="s">
        <v>1127</v>
      </c>
      <c r="D176" s="26">
        <v>30</v>
      </c>
    </row>
    <row r="177" spans="1:4" s="48" customFormat="1" x14ac:dyDescent="0.25">
      <c r="A177" s="26" t="s">
        <v>826</v>
      </c>
      <c r="B177" s="26" t="s">
        <v>827</v>
      </c>
      <c r="C177" s="26" t="s">
        <v>1127</v>
      </c>
      <c r="D177" s="26">
        <v>60</v>
      </c>
    </row>
    <row r="178" spans="1:4" s="48" customFormat="1" x14ac:dyDescent="0.25">
      <c r="A178" s="26" t="s">
        <v>828</v>
      </c>
      <c r="B178" s="26" t="s">
        <v>829</v>
      </c>
      <c r="C178" s="26" t="s">
        <v>1127</v>
      </c>
      <c r="D178" s="26">
        <v>30</v>
      </c>
    </row>
    <row r="179" spans="1:4" s="48" customFormat="1" x14ac:dyDescent="0.25">
      <c r="A179" s="26" t="s">
        <v>830</v>
      </c>
      <c r="B179" s="26" t="s">
        <v>831</v>
      </c>
      <c r="C179" s="26" t="s">
        <v>1127</v>
      </c>
      <c r="D179" s="26">
        <v>60</v>
      </c>
    </row>
    <row r="180" spans="1:4" s="48" customFormat="1" x14ac:dyDescent="0.25">
      <c r="A180" s="26" t="s">
        <v>832</v>
      </c>
      <c r="B180" s="26" t="s">
        <v>833</v>
      </c>
      <c r="C180" s="26" t="s">
        <v>1127</v>
      </c>
      <c r="D180" s="26">
        <v>60</v>
      </c>
    </row>
    <row r="181" spans="1:4" s="48" customFormat="1" x14ac:dyDescent="0.25">
      <c r="A181" s="26" t="s">
        <v>834</v>
      </c>
      <c r="B181" s="26" t="s">
        <v>835</v>
      </c>
      <c r="C181" s="26" t="s">
        <v>1127</v>
      </c>
      <c r="D181" s="26">
        <v>60</v>
      </c>
    </row>
    <row r="182" spans="1:4" s="48" customFormat="1" x14ac:dyDescent="0.25">
      <c r="A182" s="26" t="s">
        <v>836</v>
      </c>
      <c r="B182" s="26" t="s">
        <v>837</v>
      </c>
      <c r="C182" s="26" t="s">
        <v>1127</v>
      </c>
      <c r="D182" s="26">
        <v>60</v>
      </c>
    </row>
    <row r="183" spans="1:4" s="48" customFormat="1" x14ac:dyDescent="0.25">
      <c r="A183" s="26" t="s">
        <v>838</v>
      </c>
      <c r="B183" s="26" t="s">
        <v>839</v>
      </c>
      <c r="C183" s="26" t="s">
        <v>1127</v>
      </c>
      <c r="D183" s="26">
        <v>45</v>
      </c>
    </row>
    <row r="184" spans="1:4" s="48" customFormat="1" x14ac:dyDescent="0.25">
      <c r="A184" s="26" t="s">
        <v>840</v>
      </c>
      <c r="B184" s="26" t="s">
        <v>841</v>
      </c>
      <c r="C184" s="26" t="s">
        <v>1127</v>
      </c>
      <c r="D184" s="26">
        <v>60</v>
      </c>
    </row>
    <row r="185" spans="1:4" s="48" customFormat="1" x14ac:dyDescent="0.25">
      <c r="A185" s="26" t="s">
        <v>842</v>
      </c>
      <c r="B185" s="26" t="s">
        <v>843</v>
      </c>
      <c r="C185" s="26" t="s">
        <v>1127</v>
      </c>
      <c r="D185" s="26">
        <v>60</v>
      </c>
    </row>
    <row r="186" spans="1:4" s="48" customFormat="1" x14ac:dyDescent="0.25">
      <c r="A186" s="26" t="s">
        <v>844</v>
      </c>
      <c r="B186" s="26" t="s">
        <v>845</v>
      </c>
      <c r="C186" s="26" t="s">
        <v>1127</v>
      </c>
      <c r="D186" s="26">
        <v>30</v>
      </c>
    </row>
    <row r="187" spans="1:4" s="48" customFormat="1" x14ac:dyDescent="0.25">
      <c r="A187" s="26" t="s">
        <v>846</v>
      </c>
      <c r="B187" s="26" t="s">
        <v>847</v>
      </c>
      <c r="C187" s="26" t="s">
        <v>1127</v>
      </c>
      <c r="D187" s="26">
        <v>60</v>
      </c>
    </row>
    <row r="188" spans="1:4" s="48" customFormat="1" x14ac:dyDescent="0.25">
      <c r="A188" s="26" t="s">
        <v>848</v>
      </c>
      <c r="B188" s="26" t="s">
        <v>849</v>
      </c>
      <c r="C188" s="26" t="s">
        <v>1127</v>
      </c>
      <c r="D188" s="26">
        <v>30</v>
      </c>
    </row>
    <row r="189" spans="1:4" s="48" customFormat="1" x14ac:dyDescent="0.25">
      <c r="A189" s="26" t="s">
        <v>850</v>
      </c>
      <c r="B189" s="26" t="s">
        <v>851</v>
      </c>
      <c r="C189" s="26" t="s">
        <v>1127</v>
      </c>
      <c r="D189" s="26">
        <v>60</v>
      </c>
    </row>
    <row r="190" spans="1:4" s="48" customFormat="1" x14ac:dyDescent="0.25">
      <c r="A190" s="26" t="s">
        <v>852</v>
      </c>
      <c r="B190" s="26" t="s">
        <v>853</v>
      </c>
      <c r="C190" s="26" t="s">
        <v>1127</v>
      </c>
      <c r="D190" s="26">
        <v>30</v>
      </c>
    </row>
    <row r="191" spans="1:4" s="48" customFormat="1" x14ac:dyDescent="0.25">
      <c r="A191" s="26" t="s">
        <v>854</v>
      </c>
      <c r="B191" s="26" t="s">
        <v>855</v>
      </c>
      <c r="C191" s="26" t="s">
        <v>1127</v>
      </c>
      <c r="D191" s="26">
        <v>30</v>
      </c>
    </row>
    <row r="192" spans="1:4" s="48" customFormat="1" x14ac:dyDescent="0.25">
      <c r="A192" s="26" t="s">
        <v>856</v>
      </c>
      <c r="B192" s="26" t="s">
        <v>857</v>
      </c>
      <c r="C192" s="26" t="s">
        <v>1127</v>
      </c>
      <c r="D192" s="26">
        <v>60</v>
      </c>
    </row>
    <row r="193" spans="1:4" s="48" customFormat="1" x14ac:dyDescent="0.25">
      <c r="A193" s="26" t="s">
        <v>860</v>
      </c>
      <c r="B193" s="26" t="s">
        <v>861</v>
      </c>
      <c r="C193" s="26" t="s">
        <v>1127</v>
      </c>
      <c r="D193" s="26">
        <v>60</v>
      </c>
    </row>
    <row r="194" spans="1:4" s="48" customFormat="1" x14ac:dyDescent="0.25">
      <c r="A194" s="26" t="s">
        <v>862</v>
      </c>
      <c r="B194" s="26" t="s">
        <v>863</v>
      </c>
      <c r="C194" s="26" t="s">
        <v>1127</v>
      </c>
      <c r="D194" s="26">
        <v>30</v>
      </c>
    </row>
    <row r="195" spans="1:4" s="48" customFormat="1" x14ac:dyDescent="0.25">
      <c r="A195" s="26" t="s">
        <v>864</v>
      </c>
      <c r="B195" s="26" t="s">
        <v>865</v>
      </c>
      <c r="C195" s="26" t="s">
        <v>1127</v>
      </c>
      <c r="D195" s="26">
        <v>60</v>
      </c>
    </row>
    <row r="196" spans="1:4" s="48" customFormat="1" x14ac:dyDescent="0.25">
      <c r="A196" s="26" t="s">
        <v>891</v>
      </c>
      <c r="B196" s="26" t="s">
        <v>892</v>
      </c>
      <c r="C196" s="26" t="s">
        <v>1127</v>
      </c>
      <c r="D196" s="26">
        <v>60</v>
      </c>
    </row>
    <row r="197" spans="1:4" s="48" customFormat="1" x14ac:dyDescent="0.25">
      <c r="A197" s="26" t="s">
        <v>893</v>
      </c>
      <c r="B197" s="26" t="s">
        <v>894</v>
      </c>
      <c r="C197" s="26" t="s">
        <v>1127</v>
      </c>
      <c r="D197" s="26">
        <v>60</v>
      </c>
    </row>
    <row r="198" spans="1:4" s="48" customFormat="1" x14ac:dyDescent="0.25">
      <c r="A198" s="26" t="s">
        <v>895</v>
      </c>
      <c r="B198" s="26" t="s">
        <v>896</v>
      </c>
      <c r="C198" s="26" t="s">
        <v>1127</v>
      </c>
      <c r="D198" s="26">
        <v>60</v>
      </c>
    </row>
    <row r="199" spans="1:4" s="48" customFormat="1" x14ac:dyDescent="0.25">
      <c r="A199" s="26" t="s">
        <v>897</v>
      </c>
      <c r="B199" s="26" t="s">
        <v>898</v>
      </c>
      <c r="C199" s="26" t="s">
        <v>1127</v>
      </c>
      <c r="D199" s="26">
        <v>60</v>
      </c>
    </row>
    <row r="200" spans="1:4" s="48" customFormat="1" x14ac:dyDescent="0.25">
      <c r="A200" s="26" t="s">
        <v>899</v>
      </c>
      <c r="B200" s="26" t="s">
        <v>900</v>
      </c>
      <c r="C200" s="26" t="s">
        <v>1127</v>
      </c>
      <c r="D200" s="26">
        <v>60</v>
      </c>
    </row>
    <row r="201" spans="1:4" s="48" customFormat="1" x14ac:dyDescent="0.25">
      <c r="A201" s="26" t="s">
        <v>922</v>
      </c>
      <c r="B201" s="26" t="s">
        <v>923</v>
      </c>
      <c r="C201" s="26" t="s">
        <v>1127</v>
      </c>
      <c r="D201" s="26">
        <v>120</v>
      </c>
    </row>
    <row r="202" spans="1:4" s="48" customFormat="1" x14ac:dyDescent="0.25">
      <c r="A202" s="26" t="s">
        <v>928</v>
      </c>
      <c r="B202" s="26" t="s">
        <v>929</v>
      </c>
      <c r="C202" s="26" t="s">
        <v>1127</v>
      </c>
      <c r="D202" s="26">
        <v>60</v>
      </c>
    </row>
    <row r="203" spans="1:4" s="48" customFormat="1" x14ac:dyDescent="0.25">
      <c r="A203" s="26" t="s">
        <v>930</v>
      </c>
      <c r="B203" s="26" t="s">
        <v>931</v>
      </c>
      <c r="C203" s="26" t="s">
        <v>1127</v>
      </c>
      <c r="D203" s="26">
        <v>60</v>
      </c>
    </row>
    <row r="204" spans="1:4" s="48" customFormat="1" x14ac:dyDescent="0.25">
      <c r="A204" s="26" t="s">
        <v>932</v>
      </c>
      <c r="B204" s="26" t="s">
        <v>933</v>
      </c>
      <c r="C204" s="26" t="s">
        <v>1127</v>
      </c>
      <c r="D204" s="26">
        <v>60</v>
      </c>
    </row>
    <row r="205" spans="1:4" s="48" customFormat="1" x14ac:dyDescent="0.25">
      <c r="A205" s="26" t="s">
        <v>934</v>
      </c>
      <c r="B205" s="26" t="s">
        <v>935</v>
      </c>
      <c r="C205" s="26" t="s">
        <v>1127</v>
      </c>
      <c r="D205" s="26">
        <v>60</v>
      </c>
    </row>
    <row r="206" spans="1:4" s="48" customFormat="1" x14ac:dyDescent="0.25">
      <c r="A206" s="26" t="s">
        <v>936</v>
      </c>
      <c r="B206" s="26" t="s">
        <v>937</v>
      </c>
      <c r="C206" s="26" t="s">
        <v>1127</v>
      </c>
      <c r="D206" s="26">
        <v>60</v>
      </c>
    </row>
    <row r="207" spans="1:4" s="48" customFormat="1" x14ac:dyDescent="0.25">
      <c r="A207" s="26" t="s">
        <v>938</v>
      </c>
      <c r="B207" s="26" t="s">
        <v>939</v>
      </c>
      <c r="C207" s="26" t="s">
        <v>1127</v>
      </c>
      <c r="D207" s="26">
        <v>60</v>
      </c>
    </row>
    <row r="208" spans="1:4" s="48" customFormat="1" x14ac:dyDescent="0.25">
      <c r="A208" s="26" t="s">
        <v>940</v>
      </c>
      <c r="B208" s="26" t="s">
        <v>941</v>
      </c>
      <c r="C208" s="26" t="s">
        <v>1127</v>
      </c>
      <c r="D208" s="26">
        <v>60</v>
      </c>
    </row>
    <row r="209" spans="1:4" s="48" customFormat="1" x14ac:dyDescent="0.25">
      <c r="A209" s="26" t="s">
        <v>942</v>
      </c>
      <c r="B209" s="26" t="s">
        <v>943</v>
      </c>
      <c r="C209" s="26" t="s">
        <v>1127</v>
      </c>
      <c r="D209" s="26">
        <v>60</v>
      </c>
    </row>
    <row r="210" spans="1:4" s="48" customFormat="1" x14ac:dyDescent="0.25">
      <c r="A210" s="26" t="s">
        <v>944</v>
      </c>
      <c r="B210" s="26" t="s">
        <v>945</v>
      </c>
      <c r="C210" s="26" t="s">
        <v>1127</v>
      </c>
      <c r="D210" s="26">
        <v>60</v>
      </c>
    </row>
    <row r="211" spans="1:4" s="48" customFormat="1" x14ac:dyDescent="0.25">
      <c r="A211" s="26" t="s">
        <v>946</v>
      </c>
      <c r="B211" s="26" t="s">
        <v>947</v>
      </c>
      <c r="C211" s="26" t="s">
        <v>1127</v>
      </c>
      <c r="D211" s="26">
        <v>60</v>
      </c>
    </row>
    <row r="212" spans="1:4" s="48" customFormat="1" x14ac:dyDescent="0.25">
      <c r="A212" s="26" t="s">
        <v>948</v>
      </c>
      <c r="B212" s="26" t="s">
        <v>949</v>
      </c>
      <c r="C212" s="26" t="s">
        <v>1127</v>
      </c>
      <c r="D212" s="26">
        <v>60</v>
      </c>
    </row>
    <row r="213" spans="1:4" s="48" customFormat="1" x14ac:dyDescent="0.25">
      <c r="A213" s="26" t="s">
        <v>950</v>
      </c>
      <c r="B213" s="26" t="s">
        <v>951</v>
      </c>
      <c r="C213" s="26" t="s">
        <v>1127</v>
      </c>
      <c r="D213" s="26">
        <v>60</v>
      </c>
    </row>
    <row r="214" spans="1:4" s="48" customFormat="1" x14ac:dyDescent="0.25">
      <c r="A214" s="26" t="s">
        <v>952</v>
      </c>
      <c r="B214" s="26" t="s">
        <v>953</v>
      </c>
      <c r="C214" s="26" t="s">
        <v>1127</v>
      </c>
      <c r="D214" s="26">
        <v>60</v>
      </c>
    </row>
    <row r="215" spans="1:4" s="48" customFormat="1" x14ac:dyDescent="0.25">
      <c r="A215" s="26" t="s">
        <v>954</v>
      </c>
      <c r="B215" s="26" t="s">
        <v>955</v>
      </c>
      <c r="C215" s="26" t="s">
        <v>1127</v>
      </c>
      <c r="D215" s="26">
        <v>60</v>
      </c>
    </row>
    <row r="216" spans="1:4" s="48" customFormat="1" x14ac:dyDescent="0.25">
      <c r="A216" s="26" t="s">
        <v>956</v>
      </c>
      <c r="B216" s="26" t="s">
        <v>957</v>
      </c>
      <c r="C216" s="26" t="s">
        <v>1127</v>
      </c>
      <c r="D216" s="26">
        <v>60</v>
      </c>
    </row>
    <row r="217" spans="1:4" s="48" customFormat="1" x14ac:dyDescent="0.25">
      <c r="A217" s="26" t="s">
        <v>958</v>
      </c>
      <c r="B217" s="26" t="s">
        <v>959</v>
      </c>
      <c r="C217" s="26" t="s">
        <v>1127</v>
      </c>
      <c r="D217" s="26">
        <v>60</v>
      </c>
    </row>
    <row r="218" spans="1:4" s="48" customFormat="1" x14ac:dyDescent="0.25">
      <c r="A218" s="26" t="s">
        <v>960</v>
      </c>
      <c r="B218" s="26" t="s">
        <v>961</v>
      </c>
      <c r="C218" s="26" t="s">
        <v>1127</v>
      </c>
      <c r="D218" s="26">
        <v>60</v>
      </c>
    </row>
    <row r="219" spans="1:4" s="48" customFormat="1" x14ac:dyDescent="0.25">
      <c r="A219" s="26" t="s">
        <v>962</v>
      </c>
      <c r="B219" s="26" t="s">
        <v>963</v>
      </c>
      <c r="C219" s="26" t="s">
        <v>1127</v>
      </c>
      <c r="D219" s="26">
        <v>60</v>
      </c>
    </row>
    <row r="220" spans="1:4" s="48" customFormat="1" x14ac:dyDescent="0.25">
      <c r="A220" s="26" t="s">
        <v>1026</v>
      </c>
      <c r="B220" s="26" t="s">
        <v>1027</v>
      </c>
      <c r="C220" s="26" t="s">
        <v>1127</v>
      </c>
      <c r="D220" s="26">
        <v>60</v>
      </c>
    </row>
    <row r="221" spans="1:4" s="48" customFormat="1" x14ac:dyDescent="0.25">
      <c r="A221" s="26" t="s">
        <v>1028</v>
      </c>
      <c r="B221" s="26" t="s">
        <v>1029</v>
      </c>
      <c r="C221" s="26" t="s">
        <v>1127</v>
      </c>
      <c r="D221" s="26">
        <v>60</v>
      </c>
    </row>
    <row r="222" spans="1:4" s="48" customFormat="1" x14ac:dyDescent="0.25">
      <c r="A222" s="26" t="s">
        <v>1030</v>
      </c>
      <c r="B222" s="26" t="s">
        <v>1031</v>
      </c>
      <c r="C222" s="26" t="s">
        <v>1127</v>
      </c>
      <c r="D222" s="26">
        <v>60</v>
      </c>
    </row>
    <row r="223" spans="1:4" s="48" customFormat="1" x14ac:dyDescent="0.25">
      <c r="A223" s="26" t="s">
        <v>1032</v>
      </c>
      <c r="B223" s="26" t="s">
        <v>1033</v>
      </c>
      <c r="C223" s="26" t="s">
        <v>1127</v>
      </c>
      <c r="D223" s="26">
        <v>60</v>
      </c>
    </row>
    <row r="224" spans="1:4" s="48" customFormat="1" x14ac:dyDescent="0.25">
      <c r="A224" s="26" t="s">
        <v>1034</v>
      </c>
      <c r="B224" s="26" t="s">
        <v>1035</v>
      </c>
      <c r="C224" s="26" t="s">
        <v>1127</v>
      </c>
      <c r="D224" s="26">
        <v>60</v>
      </c>
    </row>
    <row r="225" spans="1:4" s="48" customFormat="1" x14ac:dyDescent="0.25">
      <c r="A225" s="26" t="s">
        <v>1040</v>
      </c>
      <c r="B225" s="26" t="s">
        <v>1041</v>
      </c>
      <c r="C225" s="26" t="s">
        <v>1127</v>
      </c>
      <c r="D225" s="26">
        <v>60</v>
      </c>
    </row>
    <row r="226" spans="1:4" s="48" customFormat="1" x14ac:dyDescent="0.25">
      <c r="A226" s="26" t="s">
        <v>1042</v>
      </c>
      <c r="B226" s="26" t="s">
        <v>1043</v>
      </c>
      <c r="C226" s="26" t="s">
        <v>1127</v>
      </c>
      <c r="D226" s="26">
        <v>60</v>
      </c>
    </row>
    <row r="227" spans="1:4" s="48" customFormat="1" x14ac:dyDescent="0.25">
      <c r="A227" s="26" t="s">
        <v>1044</v>
      </c>
      <c r="B227" s="26" t="s">
        <v>1045</v>
      </c>
      <c r="C227" s="26" t="s">
        <v>1127</v>
      </c>
      <c r="D227" s="26">
        <v>60</v>
      </c>
    </row>
    <row r="228" spans="1:4" s="48" customFormat="1" x14ac:dyDescent="0.25">
      <c r="A228" s="26" t="s">
        <v>130</v>
      </c>
      <c r="B228" s="26" t="s">
        <v>1046</v>
      </c>
      <c r="C228" s="26" t="s">
        <v>1127</v>
      </c>
      <c r="D228" s="26">
        <v>60</v>
      </c>
    </row>
    <row r="229" spans="1:4" s="48" customFormat="1" x14ac:dyDescent="0.25">
      <c r="A229" s="26" t="s">
        <v>133</v>
      </c>
      <c r="B229" s="26" t="s">
        <v>1047</v>
      </c>
      <c r="C229" s="26" t="s">
        <v>1127</v>
      </c>
      <c r="D229" s="26">
        <v>60</v>
      </c>
    </row>
    <row r="230" spans="1:4" s="48" customFormat="1" x14ac:dyDescent="0.25">
      <c r="A230" s="26" t="s">
        <v>1049</v>
      </c>
      <c r="B230" s="26" t="s">
        <v>1050</v>
      </c>
      <c r="C230" s="26" t="s">
        <v>1127</v>
      </c>
      <c r="D230" s="26">
        <v>60</v>
      </c>
    </row>
    <row r="231" spans="1:4" s="48" customFormat="1" x14ac:dyDescent="0.25">
      <c r="A231" s="26" t="s">
        <v>137</v>
      </c>
      <c r="B231" s="26" t="s">
        <v>1051</v>
      </c>
      <c r="C231" s="26" t="s">
        <v>1127</v>
      </c>
      <c r="D231" s="26">
        <v>60</v>
      </c>
    </row>
    <row r="232" spans="1:4" s="48" customFormat="1" x14ac:dyDescent="0.25">
      <c r="A232" s="26" t="s">
        <v>91</v>
      </c>
      <c r="B232" s="26" t="s">
        <v>1434</v>
      </c>
      <c r="C232" s="26" t="s">
        <v>1127</v>
      </c>
      <c r="D232" s="26">
        <v>54</v>
      </c>
    </row>
    <row r="233" spans="1:4" x14ac:dyDescent="0.25">
      <c r="A233" s="26" t="s">
        <v>726</v>
      </c>
      <c r="B233" s="26" t="s">
        <v>727</v>
      </c>
      <c r="C233" s="26" t="s">
        <v>1127</v>
      </c>
      <c r="D233" s="26">
        <v>60</v>
      </c>
    </row>
    <row r="234" spans="1:4" x14ac:dyDescent="0.25">
      <c r="A234" s="26" t="s">
        <v>738</v>
      </c>
      <c r="B234" s="26" t="s">
        <v>739</v>
      </c>
      <c r="C234" s="26" t="s">
        <v>1127</v>
      </c>
      <c r="D234" s="26">
        <v>60</v>
      </c>
    </row>
    <row r="235" spans="1:4" x14ac:dyDescent="0.25">
      <c r="A235" s="26" t="s">
        <v>106</v>
      </c>
      <c r="B235" s="26" t="s">
        <v>634</v>
      </c>
      <c r="C235" s="26" t="s">
        <v>1127</v>
      </c>
      <c r="D235" s="26">
        <v>30</v>
      </c>
    </row>
    <row r="236" spans="1:4" x14ac:dyDescent="0.25">
      <c r="A236" s="26" t="s">
        <v>640</v>
      </c>
      <c r="B236" s="26" t="s">
        <v>641</v>
      </c>
      <c r="C236" s="26" t="s">
        <v>1127</v>
      </c>
      <c r="D236" s="26">
        <v>30</v>
      </c>
    </row>
    <row r="237" spans="1:4" x14ac:dyDescent="0.25">
      <c r="A237" s="26" t="s">
        <v>642</v>
      </c>
      <c r="B237" s="26" t="s">
        <v>643</v>
      </c>
      <c r="C237" s="26" t="s">
        <v>1127</v>
      </c>
      <c r="D237" s="26">
        <v>30</v>
      </c>
    </row>
    <row r="238" spans="1:4" x14ac:dyDescent="0.25">
      <c r="A238" s="26" t="s">
        <v>700</v>
      </c>
      <c r="B238" s="26" t="s">
        <v>701</v>
      </c>
      <c r="C238" s="26" t="s">
        <v>1631</v>
      </c>
      <c r="D238" s="26">
        <v>60</v>
      </c>
    </row>
    <row r="239" spans="1:4" x14ac:dyDescent="0.25">
      <c r="A239" s="26" t="s">
        <v>696</v>
      </c>
      <c r="B239" s="26" t="s">
        <v>1632</v>
      </c>
      <c r="C239" s="26" t="s">
        <v>1127</v>
      </c>
      <c r="D239" s="26">
        <v>30</v>
      </c>
    </row>
    <row r="240" spans="1:4" x14ac:dyDescent="0.25">
      <c r="A240" s="26" t="s">
        <v>163</v>
      </c>
      <c r="B240" s="26" t="s">
        <v>164</v>
      </c>
      <c r="C240" s="26" t="s">
        <v>1127</v>
      </c>
      <c r="D240" s="26">
        <v>60</v>
      </c>
    </row>
    <row r="241" spans="1:4" x14ac:dyDescent="0.25">
      <c r="A241" s="26" t="s">
        <v>165</v>
      </c>
      <c r="B241" s="26" t="s">
        <v>166</v>
      </c>
      <c r="C241" s="26" t="s">
        <v>1127</v>
      </c>
      <c r="D241" s="26">
        <v>60</v>
      </c>
    </row>
    <row r="242" spans="1:4" x14ac:dyDescent="0.25">
      <c r="A242" s="26" t="s">
        <v>168</v>
      </c>
      <c r="B242" s="26" t="s">
        <v>1633</v>
      </c>
      <c r="C242" s="26" t="s">
        <v>1127</v>
      </c>
      <c r="D242" s="26">
        <v>60</v>
      </c>
    </row>
    <row r="243" spans="1:4" x14ac:dyDescent="0.25">
      <c r="A243" s="26" t="s">
        <v>170</v>
      </c>
      <c r="B243" s="26" t="s">
        <v>1634</v>
      </c>
      <c r="C243" s="26" t="s">
        <v>1127</v>
      </c>
      <c r="D243" s="26">
        <v>60</v>
      </c>
    </row>
    <row r="244" spans="1:4" x14ac:dyDescent="0.25">
      <c r="A244" s="26" t="s">
        <v>104</v>
      </c>
      <c r="B244" s="26" t="s">
        <v>172</v>
      </c>
      <c r="C244" s="26" t="s">
        <v>1127</v>
      </c>
      <c r="D244" s="26">
        <v>60</v>
      </c>
    </row>
    <row r="245" spans="1:4" x14ac:dyDescent="0.25">
      <c r="A245" s="26" t="s">
        <v>155</v>
      </c>
      <c r="B245" s="26" t="s">
        <v>173</v>
      </c>
      <c r="C245" s="26" t="s">
        <v>1127</v>
      </c>
      <c r="D245" s="26">
        <v>60</v>
      </c>
    </row>
    <row r="246" spans="1:4" x14ac:dyDescent="0.25">
      <c r="A246" s="26" t="s">
        <v>174</v>
      </c>
      <c r="B246" s="26" t="s">
        <v>175</v>
      </c>
      <c r="C246" s="26" t="s">
        <v>1127</v>
      </c>
      <c r="D246" s="26">
        <v>60</v>
      </c>
    </row>
    <row r="247" spans="1:4" x14ac:dyDescent="0.25">
      <c r="A247" s="26" t="s">
        <v>176</v>
      </c>
      <c r="B247" s="26" t="s">
        <v>177</v>
      </c>
      <c r="C247" s="26" t="s">
        <v>1127</v>
      </c>
      <c r="D247" s="26">
        <v>30</v>
      </c>
    </row>
    <row r="248" spans="1:4" x14ac:dyDescent="0.25">
      <c r="A248" s="26" t="s">
        <v>95</v>
      </c>
      <c r="B248" s="26" t="s">
        <v>178</v>
      </c>
      <c r="C248" s="26" t="s">
        <v>1127</v>
      </c>
      <c r="D248" s="26">
        <v>60</v>
      </c>
    </row>
    <row r="249" spans="1:4" x14ac:dyDescent="0.25">
      <c r="A249" s="26" t="s">
        <v>118</v>
      </c>
      <c r="B249" s="26" t="s">
        <v>179</v>
      </c>
      <c r="C249" s="26" t="s">
        <v>1127</v>
      </c>
      <c r="D249" s="26">
        <v>90</v>
      </c>
    </row>
    <row r="250" spans="1:4" x14ac:dyDescent="0.25">
      <c r="A250" s="26" t="s">
        <v>121</v>
      </c>
      <c r="B250" s="26" t="s">
        <v>180</v>
      </c>
      <c r="C250" s="26" t="s">
        <v>1127</v>
      </c>
      <c r="D250" s="26">
        <v>60</v>
      </c>
    </row>
    <row r="251" spans="1:4" x14ac:dyDescent="0.25">
      <c r="A251" s="26" t="s">
        <v>181</v>
      </c>
      <c r="B251" s="26" t="s">
        <v>182</v>
      </c>
      <c r="C251" s="26" t="s">
        <v>1127</v>
      </c>
      <c r="D251" s="26">
        <v>45</v>
      </c>
    </row>
    <row r="252" spans="1:4" x14ac:dyDescent="0.25">
      <c r="A252" s="26" t="s">
        <v>124</v>
      </c>
      <c r="B252" s="26" t="s">
        <v>184</v>
      </c>
      <c r="C252" s="26" t="s">
        <v>1127</v>
      </c>
      <c r="D252" s="26">
        <v>60</v>
      </c>
    </row>
    <row r="253" spans="1:4" x14ac:dyDescent="0.25">
      <c r="A253" s="26" t="s">
        <v>185</v>
      </c>
      <c r="B253" s="26" t="s">
        <v>186</v>
      </c>
      <c r="C253" s="26" t="s">
        <v>1127</v>
      </c>
      <c r="D253" s="26">
        <v>60</v>
      </c>
    </row>
    <row r="254" spans="1:4" x14ac:dyDescent="0.25">
      <c r="A254" s="26" t="s">
        <v>136</v>
      </c>
      <c r="B254" s="26" t="s">
        <v>202</v>
      </c>
      <c r="C254" s="26" t="s">
        <v>1127</v>
      </c>
      <c r="D254" s="26">
        <v>60</v>
      </c>
    </row>
    <row r="255" spans="1:4" x14ac:dyDescent="0.25">
      <c r="A255" s="26" t="s">
        <v>138</v>
      </c>
      <c r="B255" s="26" t="s">
        <v>203</v>
      </c>
      <c r="C255" s="26" t="s">
        <v>1127</v>
      </c>
      <c r="D255" s="26">
        <v>60</v>
      </c>
    </row>
    <row r="256" spans="1:4" x14ac:dyDescent="0.25">
      <c r="A256" s="26" t="s">
        <v>142</v>
      </c>
      <c r="B256" s="26" t="s">
        <v>204</v>
      </c>
      <c r="C256" s="26" t="s">
        <v>1127</v>
      </c>
      <c r="D256" s="26">
        <v>60</v>
      </c>
    </row>
    <row r="257" spans="1:4" x14ac:dyDescent="0.25">
      <c r="A257" s="26" t="s">
        <v>157</v>
      </c>
      <c r="B257" s="26" t="s">
        <v>205</v>
      </c>
      <c r="C257" s="26" t="s">
        <v>1127</v>
      </c>
      <c r="D257" s="26">
        <v>60</v>
      </c>
    </row>
    <row r="258" spans="1:4" x14ac:dyDescent="0.25">
      <c r="A258" s="26" t="s">
        <v>148</v>
      </c>
      <c r="B258" s="26" t="s">
        <v>206</v>
      </c>
      <c r="C258" s="26" t="s">
        <v>1127</v>
      </c>
      <c r="D258" s="26">
        <v>60</v>
      </c>
    </row>
    <row r="259" spans="1:4" x14ac:dyDescent="0.25">
      <c r="A259" s="26" t="s">
        <v>150</v>
      </c>
      <c r="B259" s="26" t="s">
        <v>207</v>
      </c>
      <c r="C259" s="26" t="s">
        <v>1127</v>
      </c>
      <c r="D259" s="26">
        <v>60</v>
      </c>
    </row>
    <row r="260" spans="1:4" x14ac:dyDescent="0.25">
      <c r="A260" s="26" t="s">
        <v>152</v>
      </c>
      <c r="B260" s="26" t="s">
        <v>208</v>
      </c>
      <c r="C260" s="26" t="s">
        <v>1127</v>
      </c>
      <c r="D260" s="26">
        <v>60</v>
      </c>
    </row>
    <row r="261" spans="1:4" x14ac:dyDescent="0.25">
      <c r="A261" s="26" t="s">
        <v>209</v>
      </c>
      <c r="B261" s="26" t="s">
        <v>210</v>
      </c>
      <c r="C261" s="26" t="s">
        <v>1127</v>
      </c>
      <c r="D261" s="26">
        <v>60</v>
      </c>
    </row>
    <row r="262" spans="1:4" x14ac:dyDescent="0.25">
      <c r="A262" s="26" t="s">
        <v>213</v>
      </c>
      <c r="B262" s="26" t="s">
        <v>214</v>
      </c>
      <c r="C262" s="26" t="s">
        <v>1127</v>
      </c>
      <c r="D262" s="26">
        <v>60</v>
      </c>
    </row>
    <row r="263" spans="1:4" x14ac:dyDescent="0.25">
      <c r="A263" s="26" t="s">
        <v>238</v>
      </c>
      <c r="B263" s="26" t="s">
        <v>239</v>
      </c>
      <c r="C263" s="26" t="s">
        <v>1127</v>
      </c>
      <c r="D263" s="26">
        <v>60</v>
      </c>
    </row>
    <row r="264" spans="1:4" x14ac:dyDescent="0.25">
      <c r="A264" s="26" t="s">
        <v>240</v>
      </c>
      <c r="B264" s="26" t="s">
        <v>241</v>
      </c>
      <c r="C264" s="26" t="s">
        <v>1127</v>
      </c>
      <c r="D264" s="26">
        <v>75</v>
      </c>
    </row>
    <row r="265" spans="1:4" x14ac:dyDescent="0.25">
      <c r="A265" s="26" t="s">
        <v>242</v>
      </c>
      <c r="B265" s="26" t="s">
        <v>241</v>
      </c>
      <c r="C265" s="26" t="s">
        <v>1127</v>
      </c>
      <c r="D265" s="26">
        <v>55</v>
      </c>
    </row>
    <row r="266" spans="1:4" x14ac:dyDescent="0.25">
      <c r="A266" s="26" t="s">
        <v>244</v>
      </c>
      <c r="B266" s="26" t="s">
        <v>241</v>
      </c>
      <c r="C266" s="26" t="s">
        <v>1127</v>
      </c>
      <c r="D266" s="26">
        <v>20</v>
      </c>
    </row>
    <row r="267" spans="1:4" x14ac:dyDescent="0.25">
      <c r="A267" s="26" t="s">
        <v>246</v>
      </c>
      <c r="B267" s="26" t="s">
        <v>247</v>
      </c>
      <c r="C267" s="26" t="s">
        <v>1127</v>
      </c>
      <c r="D267" s="26">
        <v>90</v>
      </c>
    </row>
    <row r="268" spans="1:4" x14ac:dyDescent="0.25">
      <c r="A268" s="26" t="s">
        <v>248</v>
      </c>
      <c r="B268" s="26" t="s">
        <v>249</v>
      </c>
      <c r="C268" s="26" t="s">
        <v>1127</v>
      </c>
      <c r="D268" s="26">
        <v>60</v>
      </c>
    </row>
    <row r="269" spans="1:4" x14ac:dyDescent="0.25">
      <c r="A269" s="26" t="s">
        <v>250</v>
      </c>
      <c r="B269" s="26" t="s">
        <v>221</v>
      </c>
      <c r="C269" s="26" t="s">
        <v>1127</v>
      </c>
      <c r="D269" s="26">
        <v>60</v>
      </c>
    </row>
    <row r="270" spans="1:4" x14ac:dyDescent="0.25">
      <c r="A270" s="26" t="s">
        <v>253</v>
      </c>
      <c r="B270" s="26" t="s">
        <v>254</v>
      </c>
      <c r="C270" s="26" t="s">
        <v>1127</v>
      </c>
      <c r="D270" s="26">
        <v>60</v>
      </c>
    </row>
    <row r="271" spans="1:4" x14ac:dyDescent="0.25">
      <c r="A271" s="26" t="s">
        <v>255</v>
      </c>
      <c r="B271" s="26" t="s">
        <v>256</v>
      </c>
      <c r="C271" s="26" t="s">
        <v>1127</v>
      </c>
      <c r="D271" s="26">
        <v>60</v>
      </c>
    </row>
    <row r="272" spans="1:4" x14ac:dyDescent="0.25">
      <c r="A272" s="26" t="s">
        <v>257</v>
      </c>
      <c r="B272" s="26" t="s">
        <v>258</v>
      </c>
      <c r="C272" s="26" t="s">
        <v>1127</v>
      </c>
      <c r="D272" s="26">
        <v>60</v>
      </c>
    </row>
    <row r="273" spans="1:4" x14ac:dyDescent="0.25">
      <c r="A273" s="26" t="s">
        <v>259</v>
      </c>
      <c r="B273" s="26" t="s">
        <v>260</v>
      </c>
      <c r="C273" s="26" t="s">
        <v>1127</v>
      </c>
      <c r="D273" s="26">
        <v>60</v>
      </c>
    </row>
    <row r="274" spans="1:4" x14ac:dyDescent="0.25">
      <c r="A274" s="26" t="s">
        <v>261</v>
      </c>
      <c r="B274" s="26" t="s">
        <v>233</v>
      </c>
      <c r="C274" s="26" t="s">
        <v>1127</v>
      </c>
      <c r="D274" s="26">
        <v>75</v>
      </c>
    </row>
    <row r="275" spans="1:4" x14ac:dyDescent="0.25">
      <c r="A275" s="26" t="s">
        <v>262</v>
      </c>
      <c r="B275" s="26" t="s">
        <v>263</v>
      </c>
      <c r="C275" s="26" t="s">
        <v>1127</v>
      </c>
      <c r="D275" s="26">
        <v>60</v>
      </c>
    </row>
    <row r="276" spans="1:4" x14ac:dyDescent="0.25">
      <c r="A276" s="26" t="s">
        <v>264</v>
      </c>
      <c r="B276" s="26" t="s">
        <v>265</v>
      </c>
      <c r="C276" s="26" t="s">
        <v>1127</v>
      </c>
      <c r="D276" s="26">
        <v>60</v>
      </c>
    </row>
    <row r="277" spans="1:4" x14ac:dyDescent="0.25">
      <c r="A277" s="26" t="s">
        <v>266</v>
      </c>
      <c r="B277" s="26" t="s">
        <v>267</v>
      </c>
      <c r="C277" s="26" t="s">
        <v>1127</v>
      </c>
      <c r="D277" s="26">
        <v>60</v>
      </c>
    </row>
    <row r="278" spans="1:4" x14ac:dyDescent="0.25">
      <c r="A278" s="26" t="s">
        <v>268</v>
      </c>
      <c r="B278" s="26" t="s">
        <v>269</v>
      </c>
      <c r="C278" s="26" t="s">
        <v>1127</v>
      </c>
      <c r="D278" s="26">
        <v>45</v>
      </c>
    </row>
    <row r="279" spans="1:4" x14ac:dyDescent="0.25">
      <c r="A279" s="26" t="s">
        <v>270</v>
      </c>
      <c r="B279" s="26" t="s">
        <v>271</v>
      </c>
      <c r="C279" s="26" t="s">
        <v>1127</v>
      </c>
      <c r="D279" s="26">
        <v>45</v>
      </c>
    </row>
    <row r="280" spans="1:4" x14ac:dyDescent="0.25">
      <c r="A280" s="26" t="s">
        <v>272</v>
      </c>
      <c r="B280" s="26" t="s">
        <v>273</v>
      </c>
      <c r="C280" s="26" t="s">
        <v>1127</v>
      </c>
      <c r="D280" s="26">
        <v>60</v>
      </c>
    </row>
    <row r="281" spans="1:4" x14ac:dyDescent="0.25">
      <c r="A281" s="26" t="s">
        <v>274</v>
      </c>
      <c r="B281" s="26" t="s">
        <v>275</v>
      </c>
      <c r="C281" s="26" t="s">
        <v>1127</v>
      </c>
      <c r="D281" s="26">
        <v>60</v>
      </c>
    </row>
    <row r="282" spans="1:4" x14ac:dyDescent="0.25">
      <c r="A282" s="26" t="s">
        <v>276</v>
      </c>
      <c r="B282" s="26" t="s">
        <v>277</v>
      </c>
      <c r="C282" s="26" t="s">
        <v>1127</v>
      </c>
      <c r="D282" s="26">
        <v>60</v>
      </c>
    </row>
    <row r="283" spans="1:4" x14ac:dyDescent="0.25">
      <c r="A283" s="26" t="s">
        <v>278</v>
      </c>
      <c r="B283" s="26" t="s">
        <v>279</v>
      </c>
      <c r="C283" s="26" t="s">
        <v>1127</v>
      </c>
      <c r="D283" s="26">
        <v>60</v>
      </c>
    </row>
    <row r="284" spans="1:4" x14ac:dyDescent="0.25">
      <c r="A284" s="26" t="s">
        <v>280</v>
      </c>
      <c r="B284" s="26" t="s">
        <v>281</v>
      </c>
      <c r="C284" s="26" t="s">
        <v>1127</v>
      </c>
      <c r="D284" s="26">
        <v>90</v>
      </c>
    </row>
    <row r="285" spans="1:4" x14ac:dyDescent="0.25">
      <c r="A285" s="26" t="s">
        <v>282</v>
      </c>
      <c r="B285" s="26" t="s">
        <v>281</v>
      </c>
      <c r="C285" s="26" t="s">
        <v>1127</v>
      </c>
      <c r="D285" s="26">
        <v>60</v>
      </c>
    </row>
    <row r="286" spans="1:4" x14ac:dyDescent="0.25">
      <c r="A286" s="26" t="s">
        <v>284</v>
      </c>
      <c r="B286" s="26" t="s">
        <v>281</v>
      </c>
      <c r="C286" s="26" t="s">
        <v>1127</v>
      </c>
      <c r="D286" s="26">
        <v>30</v>
      </c>
    </row>
    <row r="287" spans="1:4" x14ac:dyDescent="0.25">
      <c r="A287" s="26" t="s">
        <v>286</v>
      </c>
      <c r="B287" s="26" t="s">
        <v>287</v>
      </c>
      <c r="C287" s="26" t="s">
        <v>1127</v>
      </c>
      <c r="D287" s="26">
        <v>60</v>
      </c>
    </row>
    <row r="288" spans="1:4" x14ac:dyDescent="0.25">
      <c r="A288" s="26" t="s">
        <v>288</v>
      </c>
      <c r="B288" s="26" t="s">
        <v>289</v>
      </c>
      <c r="C288" s="26" t="s">
        <v>1127</v>
      </c>
      <c r="D288" s="26">
        <v>45</v>
      </c>
    </row>
    <row r="289" spans="1:4" x14ac:dyDescent="0.25">
      <c r="A289" s="26" t="s">
        <v>290</v>
      </c>
      <c r="B289" s="26" t="s">
        <v>291</v>
      </c>
      <c r="C289" s="26" t="s">
        <v>1127</v>
      </c>
      <c r="D289" s="26">
        <v>45</v>
      </c>
    </row>
    <row r="290" spans="1:4" x14ac:dyDescent="0.25">
      <c r="A290" s="26" t="s">
        <v>292</v>
      </c>
      <c r="B290" s="26" t="s">
        <v>293</v>
      </c>
      <c r="C290" s="26" t="s">
        <v>1127</v>
      </c>
      <c r="D290" s="26">
        <v>60</v>
      </c>
    </row>
    <row r="291" spans="1:4" x14ac:dyDescent="0.25">
      <c r="A291" s="26" t="s">
        <v>294</v>
      </c>
      <c r="B291" s="26" t="s">
        <v>295</v>
      </c>
      <c r="C291" s="26" t="s">
        <v>1127</v>
      </c>
      <c r="D291" s="26">
        <v>60</v>
      </c>
    </row>
    <row r="292" spans="1:4" x14ac:dyDescent="0.25">
      <c r="A292" s="26" t="s">
        <v>306</v>
      </c>
      <c r="B292" s="26" t="s">
        <v>297</v>
      </c>
      <c r="C292" s="26" t="s">
        <v>1127</v>
      </c>
      <c r="D292" s="26">
        <v>90</v>
      </c>
    </row>
    <row r="293" spans="1:4" x14ac:dyDescent="0.25">
      <c r="A293" s="26" t="s">
        <v>307</v>
      </c>
      <c r="B293" s="26" t="s">
        <v>308</v>
      </c>
      <c r="C293" s="26" t="s">
        <v>1127</v>
      </c>
      <c r="D293" s="26">
        <v>60</v>
      </c>
    </row>
    <row r="294" spans="1:4" x14ac:dyDescent="0.25">
      <c r="A294" s="26" t="s">
        <v>309</v>
      </c>
      <c r="B294" s="26" t="s">
        <v>310</v>
      </c>
      <c r="C294" s="26" t="s">
        <v>1127</v>
      </c>
      <c r="D294" s="26">
        <v>60</v>
      </c>
    </row>
    <row r="295" spans="1:4" x14ac:dyDescent="0.25">
      <c r="A295" s="26" t="s">
        <v>311</v>
      </c>
      <c r="B295" s="26" t="s">
        <v>312</v>
      </c>
      <c r="C295" s="26" t="s">
        <v>1127</v>
      </c>
      <c r="D295" s="26">
        <v>30</v>
      </c>
    </row>
    <row r="296" spans="1:4" x14ac:dyDescent="0.25">
      <c r="A296" s="26" t="s">
        <v>313</v>
      </c>
      <c r="B296" s="26" t="s">
        <v>314</v>
      </c>
      <c r="C296" s="26" t="s">
        <v>1127</v>
      </c>
      <c r="D296" s="26">
        <v>60</v>
      </c>
    </row>
    <row r="297" spans="1:4" x14ac:dyDescent="0.25">
      <c r="A297" s="26" t="s">
        <v>315</v>
      </c>
      <c r="B297" s="26" t="s">
        <v>316</v>
      </c>
      <c r="C297" s="26" t="s">
        <v>1127</v>
      </c>
      <c r="D297" s="26">
        <v>60</v>
      </c>
    </row>
    <row r="298" spans="1:4" x14ac:dyDescent="0.25">
      <c r="A298" s="26" t="s">
        <v>317</v>
      </c>
      <c r="B298" s="26" t="s">
        <v>318</v>
      </c>
      <c r="C298" s="26" t="s">
        <v>1127</v>
      </c>
      <c r="D298" s="26">
        <v>60</v>
      </c>
    </row>
    <row r="299" spans="1:4" x14ac:dyDescent="0.25">
      <c r="A299" s="26" t="s">
        <v>319</v>
      </c>
      <c r="B299" s="26" t="s">
        <v>303</v>
      </c>
      <c r="C299" s="26" t="s">
        <v>1127</v>
      </c>
      <c r="D299" s="26">
        <v>60</v>
      </c>
    </row>
    <row r="300" spans="1:4" x14ac:dyDescent="0.25">
      <c r="A300" s="26" t="s">
        <v>320</v>
      </c>
      <c r="B300" s="26" t="s">
        <v>321</v>
      </c>
      <c r="C300" s="26" t="s">
        <v>1127</v>
      </c>
      <c r="D300" s="26">
        <v>60</v>
      </c>
    </row>
    <row r="301" spans="1:4" x14ac:dyDescent="0.25">
      <c r="A301" s="26" t="s">
        <v>322</v>
      </c>
      <c r="B301" s="26" t="s">
        <v>323</v>
      </c>
      <c r="C301" s="26" t="s">
        <v>1127</v>
      </c>
      <c r="D301" s="26">
        <v>60</v>
      </c>
    </row>
    <row r="302" spans="1:4" x14ac:dyDescent="0.25">
      <c r="A302" s="26" t="s">
        <v>324</v>
      </c>
      <c r="B302" s="26" t="s">
        <v>325</v>
      </c>
      <c r="C302" s="26" t="s">
        <v>1127</v>
      </c>
      <c r="D302" s="26">
        <v>30</v>
      </c>
    </row>
    <row r="303" spans="1:4" x14ac:dyDescent="0.25">
      <c r="A303" s="26" t="s">
        <v>326</v>
      </c>
      <c r="B303" s="26" t="s">
        <v>247</v>
      </c>
      <c r="C303" s="26" t="s">
        <v>1127</v>
      </c>
      <c r="D303" s="26">
        <v>60</v>
      </c>
    </row>
    <row r="304" spans="1:4" x14ac:dyDescent="0.25">
      <c r="A304" s="26" t="s">
        <v>327</v>
      </c>
      <c r="B304" s="26" t="s">
        <v>328</v>
      </c>
      <c r="C304" s="26" t="s">
        <v>1127</v>
      </c>
      <c r="D304" s="26">
        <v>30</v>
      </c>
    </row>
    <row r="305" spans="1:4" x14ac:dyDescent="0.25">
      <c r="A305" s="26" t="s">
        <v>329</v>
      </c>
      <c r="B305" s="26" t="s">
        <v>330</v>
      </c>
      <c r="C305" s="26" t="s">
        <v>1127</v>
      </c>
      <c r="D305" s="26">
        <v>60</v>
      </c>
    </row>
    <row r="306" spans="1:4" x14ac:dyDescent="0.25">
      <c r="A306" s="26" t="s">
        <v>331</v>
      </c>
      <c r="B306" s="26" t="s">
        <v>332</v>
      </c>
      <c r="C306" s="26" t="s">
        <v>1127</v>
      </c>
      <c r="D306" s="26">
        <v>60</v>
      </c>
    </row>
    <row r="307" spans="1:4" x14ac:dyDescent="0.25">
      <c r="A307" s="26" t="s">
        <v>333</v>
      </c>
      <c r="B307" s="26" t="s">
        <v>241</v>
      </c>
      <c r="C307" s="26" t="s">
        <v>1127</v>
      </c>
      <c r="D307" s="26">
        <v>60</v>
      </c>
    </row>
    <row r="308" spans="1:4" x14ac:dyDescent="0.25">
      <c r="A308" s="26" t="s">
        <v>334</v>
      </c>
      <c r="B308" s="26" t="s">
        <v>335</v>
      </c>
      <c r="C308" s="26" t="s">
        <v>1127</v>
      </c>
      <c r="D308" s="26">
        <v>60</v>
      </c>
    </row>
    <row r="309" spans="1:4" x14ac:dyDescent="0.25">
      <c r="A309" s="26" t="s">
        <v>336</v>
      </c>
      <c r="B309" s="26" t="s">
        <v>1635</v>
      </c>
      <c r="C309" s="26" t="s">
        <v>1127</v>
      </c>
      <c r="D309" s="26">
        <v>30</v>
      </c>
    </row>
    <row r="310" spans="1:4" x14ac:dyDescent="0.25">
      <c r="A310" s="26" t="s">
        <v>338</v>
      </c>
      <c r="B310" s="26" t="s">
        <v>339</v>
      </c>
      <c r="C310" s="26" t="s">
        <v>1127</v>
      </c>
      <c r="D310" s="26">
        <v>60</v>
      </c>
    </row>
    <row r="311" spans="1:4" x14ac:dyDescent="0.25">
      <c r="A311" s="26" t="s">
        <v>340</v>
      </c>
      <c r="B311" s="26" t="s">
        <v>269</v>
      </c>
      <c r="C311" s="26" t="s">
        <v>1127</v>
      </c>
      <c r="D311" s="26">
        <v>60</v>
      </c>
    </row>
    <row r="312" spans="1:4" x14ac:dyDescent="0.25">
      <c r="A312" s="26" t="s">
        <v>341</v>
      </c>
      <c r="B312" s="26" t="s">
        <v>342</v>
      </c>
      <c r="C312" s="26" t="s">
        <v>1127</v>
      </c>
      <c r="D312" s="26">
        <v>60</v>
      </c>
    </row>
    <row r="313" spans="1:4" x14ac:dyDescent="0.25">
      <c r="A313" s="26" t="s">
        <v>343</v>
      </c>
      <c r="B313" s="26" t="s">
        <v>344</v>
      </c>
      <c r="C313" s="26" t="s">
        <v>1127</v>
      </c>
      <c r="D313" s="26">
        <v>60</v>
      </c>
    </row>
    <row r="314" spans="1:4" x14ac:dyDescent="0.25">
      <c r="A314" s="26" t="s">
        <v>345</v>
      </c>
      <c r="B314" s="26" t="s">
        <v>346</v>
      </c>
      <c r="C314" s="26" t="s">
        <v>1127</v>
      </c>
      <c r="D314" s="26">
        <v>30</v>
      </c>
    </row>
    <row r="315" spans="1:4" x14ac:dyDescent="0.25">
      <c r="A315" s="26" t="s">
        <v>347</v>
      </c>
      <c r="B315" s="26" t="s">
        <v>348</v>
      </c>
      <c r="C315" s="26" t="s">
        <v>1127</v>
      </c>
      <c r="D315" s="26">
        <v>30</v>
      </c>
    </row>
    <row r="316" spans="1:4" x14ac:dyDescent="0.25">
      <c r="A316" s="26" t="s">
        <v>349</v>
      </c>
      <c r="B316" s="26" t="s">
        <v>350</v>
      </c>
      <c r="C316" s="26" t="s">
        <v>1127</v>
      </c>
      <c r="D316" s="26">
        <v>30</v>
      </c>
    </row>
    <row r="317" spans="1:4" x14ac:dyDescent="0.25">
      <c r="A317" s="26" t="s">
        <v>351</v>
      </c>
      <c r="B317" s="26" t="s">
        <v>352</v>
      </c>
      <c r="C317" s="26" t="s">
        <v>1127</v>
      </c>
      <c r="D317" s="26">
        <v>60</v>
      </c>
    </row>
    <row r="318" spans="1:4" x14ac:dyDescent="0.25">
      <c r="A318" s="26" t="s">
        <v>353</v>
      </c>
      <c r="B318" s="26" t="s">
        <v>1636</v>
      </c>
      <c r="C318" s="26" t="s">
        <v>1127</v>
      </c>
      <c r="D318" s="26">
        <v>60</v>
      </c>
    </row>
    <row r="319" spans="1:4" x14ac:dyDescent="0.25">
      <c r="A319" s="26" t="s">
        <v>355</v>
      </c>
      <c r="B319" s="26" t="s">
        <v>267</v>
      </c>
      <c r="C319" s="26" t="s">
        <v>1127</v>
      </c>
      <c r="D319" s="26">
        <v>60</v>
      </c>
    </row>
    <row r="320" spans="1:4" x14ac:dyDescent="0.25">
      <c r="A320" s="26" t="s">
        <v>356</v>
      </c>
      <c r="B320" s="26" t="s">
        <v>357</v>
      </c>
      <c r="C320" s="26" t="s">
        <v>1127</v>
      </c>
      <c r="D320" s="26">
        <v>60</v>
      </c>
    </row>
    <row r="321" spans="1:4" x14ac:dyDescent="0.25">
      <c r="A321" s="26" t="s">
        <v>358</v>
      </c>
      <c r="B321" s="26" t="s">
        <v>359</v>
      </c>
      <c r="C321" s="26" t="s">
        <v>1127</v>
      </c>
      <c r="D321" s="26">
        <v>60</v>
      </c>
    </row>
    <row r="322" spans="1:4" x14ac:dyDescent="0.25">
      <c r="A322" s="26" t="s">
        <v>370</v>
      </c>
      <c r="B322" s="26" t="s">
        <v>371</v>
      </c>
      <c r="C322" s="26" t="s">
        <v>1127</v>
      </c>
      <c r="D322" s="26">
        <v>60</v>
      </c>
    </row>
    <row r="323" spans="1:4" x14ac:dyDescent="0.25">
      <c r="A323" s="26" t="s">
        <v>372</v>
      </c>
      <c r="B323" s="26" t="s">
        <v>254</v>
      </c>
      <c r="C323" s="26" t="s">
        <v>1127</v>
      </c>
      <c r="D323" s="26">
        <v>60</v>
      </c>
    </row>
    <row r="324" spans="1:4" x14ac:dyDescent="0.25">
      <c r="A324" s="26" t="s">
        <v>373</v>
      </c>
      <c r="B324" s="26" t="s">
        <v>363</v>
      </c>
      <c r="C324" s="26" t="s">
        <v>1127</v>
      </c>
      <c r="D324" s="26">
        <v>60</v>
      </c>
    </row>
    <row r="325" spans="1:4" x14ac:dyDescent="0.25">
      <c r="A325" s="26" t="s">
        <v>374</v>
      </c>
      <c r="B325" s="26" t="s">
        <v>365</v>
      </c>
      <c r="C325" s="26" t="s">
        <v>1127</v>
      </c>
      <c r="D325" s="26">
        <v>60</v>
      </c>
    </row>
    <row r="326" spans="1:4" x14ac:dyDescent="0.25">
      <c r="A326" s="26" t="s">
        <v>375</v>
      </c>
      <c r="B326" s="26" t="s">
        <v>376</v>
      </c>
      <c r="C326" s="26" t="s">
        <v>1127</v>
      </c>
      <c r="D326" s="26">
        <v>60</v>
      </c>
    </row>
    <row r="327" spans="1:4" x14ac:dyDescent="0.25">
      <c r="A327" s="26" t="s">
        <v>377</v>
      </c>
      <c r="B327" s="26" t="s">
        <v>328</v>
      </c>
      <c r="C327" s="26" t="s">
        <v>1127</v>
      </c>
      <c r="D327" s="26">
        <v>30</v>
      </c>
    </row>
    <row r="328" spans="1:4" x14ac:dyDescent="0.25">
      <c r="A328" s="26" t="s">
        <v>378</v>
      </c>
      <c r="B328" s="26" t="s">
        <v>379</v>
      </c>
      <c r="C328" s="26" t="s">
        <v>1127</v>
      </c>
      <c r="D328" s="26">
        <v>60</v>
      </c>
    </row>
    <row r="329" spans="1:4" x14ac:dyDescent="0.25">
      <c r="A329" s="26" t="s">
        <v>380</v>
      </c>
      <c r="B329" s="26" t="s">
        <v>381</v>
      </c>
      <c r="C329" s="26" t="s">
        <v>1127</v>
      </c>
      <c r="D329" s="26">
        <v>60</v>
      </c>
    </row>
    <row r="330" spans="1:4" x14ac:dyDescent="0.25">
      <c r="A330" s="26" t="s">
        <v>382</v>
      </c>
      <c r="B330" s="26" t="s">
        <v>383</v>
      </c>
      <c r="C330" s="26" t="s">
        <v>1127</v>
      </c>
      <c r="D330" s="26">
        <v>60</v>
      </c>
    </row>
    <row r="331" spans="1:4" x14ac:dyDescent="0.25">
      <c r="A331" s="26" t="s">
        <v>384</v>
      </c>
      <c r="B331" s="26" t="s">
        <v>385</v>
      </c>
      <c r="C331" s="26" t="s">
        <v>1127</v>
      </c>
      <c r="D331" s="26">
        <v>60</v>
      </c>
    </row>
    <row r="332" spans="1:4" x14ac:dyDescent="0.25">
      <c r="A332" s="26" t="s">
        <v>386</v>
      </c>
      <c r="B332" s="26" t="s">
        <v>387</v>
      </c>
      <c r="C332" s="26" t="s">
        <v>1127</v>
      </c>
      <c r="D332" s="26">
        <v>60</v>
      </c>
    </row>
    <row r="333" spans="1:4" x14ac:dyDescent="0.25">
      <c r="A333" s="26" t="s">
        <v>388</v>
      </c>
      <c r="B333" s="26" t="s">
        <v>389</v>
      </c>
      <c r="C333" s="26" t="s">
        <v>1127</v>
      </c>
      <c r="D333" s="26">
        <v>60</v>
      </c>
    </row>
    <row r="334" spans="1:4" x14ac:dyDescent="0.25">
      <c r="A334" s="26" t="s">
        <v>390</v>
      </c>
      <c r="B334" s="26" t="s">
        <v>391</v>
      </c>
      <c r="C334" s="26" t="s">
        <v>1127</v>
      </c>
      <c r="D334" s="26">
        <v>60</v>
      </c>
    </row>
    <row r="335" spans="1:4" x14ac:dyDescent="0.25">
      <c r="A335" s="26" t="s">
        <v>394</v>
      </c>
      <c r="B335" s="26" t="s">
        <v>393</v>
      </c>
      <c r="C335" s="26" t="s">
        <v>1127</v>
      </c>
      <c r="D335" s="26">
        <v>60</v>
      </c>
    </row>
    <row r="336" spans="1:4" x14ac:dyDescent="0.25">
      <c r="A336" s="26" t="s">
        <v>399</v>
      </c>
      <c r="B336" s="26" t="s">
        <v>400</v>
      </c>
      <c r="C336" s="26" t="s">
        <v>1127</v>
      </c>
      <c r="D336" s="26">
        <v>60</v>
      </c>
    </row>
    <row r="337" spans="1:4" x14ac:dyDescent="0.25">
      <c r="A337" s="26" t="s">
        <v>571</v>
      </c>
      <c r="B337" s="26" t="s">
        <v>572</v>
      </c>
      <c r="C337" s="26" t="s">
        <v>1127</v>
      </c>
      <c r="D337" s="26">
        <v>30</v>
      </c>
    </row>
    <row r="338" spans="1:4" x14ac:dyDescent="0.25">
      <c r="A338" s="26" t="s">
        <v>573</v>
      </c>
      <c r="B338" s="26" t="s">
        <v>1637</v>
      </c>
      <c r="C338" s="26" t="s">
        <v>1127</v>
      </c>
      <c r="D338" s="26">
        <v>60</v>
      </c>
    </row>
    <row r="339" spans="1:4" x14ac:dyDescent="0.25">
      <c r="A339" s="26" t="s">
        <v>575</v>
      </c>
      <c r="B339" s="26" t="s">
        <v>1638</v>
      </c>
      <c r="C339" s="26" t="s">
        <v>1127</v>
      </c>
      <c r="D339" s="26">
        <v>60</v>
      </c>
    </row>
    <row r="340" spans="1:4" x14ac:dyDescent="0.25">
      <c r="A340" s="26" t="s">
        <v>577</v>
      </c>
      <c r="B340" s="26" t="s">
        <v>1639</v>
      </c>
      <c r="C340" s="26" t="s">
        <v>1127</v>
      </c>
      <c r="D340" s="26">
        <v>60</v>
      </c>
    </row>
    <row r="341" spans="1:4" x14ac:dyDescent="0.25">
      <c r="A341" s="26" t="s">
        <v>586</v>
      </c>
      <c r="B341" s="26" t="s">
        <v>587</v>
      </c>
      <c r="C341" s="26" t="s">
        <v>1127</v>
      </c>
      <c r="D341" s="26">
        <v>30</v>
      </c>
    </row>
    <row r="342" spans="1:4" x14ac:dyDescent="0.25">
      <c r="A342" s="26" t="s">
        <v>603</v>
      </c>
      <c r="B342" s="26" t="s">
        <v>604</v>
      </c>
      <c r="C342" s="26" t="s">
        <v>1127</v>
      </c>
      <c r="D342" s="26">
        <v>60</v>
      </c>
    </row>
    <row r="343" spans="1:4" x14ac:dyDescent="0.25">
      <c r="A343" s="26" t="s">
        <v>97</v>
      </c>
      <c r="B343" s="26" t="s">
        <v>605</v>
      </c>
      <c r="C343" s="26" t="s">
        <v>1127</v>
      </c>
      <c r="D343" s="26">
        <v>60</v>
      </c>
    </row>
    <row r="344" spans="1:4" x14ac:dyDescent="0.25">
      <c r="A344" s="26" t="s">
        <v>101</v>
      </c>
      <c r="B344" s="26" t="s">
        <v>503</v>
      </c>
      <c r="C344" s="26" t="s">
        <v>1127</v>
      </c>
      <c r="D344" s="26">
        <v>54</v>
      </c>
    </row>
    <row r="345" spans="1:4" x14ac:dyDescent="0.25">
      <c r="A345" s="26" t="s">
        <v>103</v>
      </c>
      <c r="B345" s="26" t="s">
        <v>504</v>
      </c>
      <c r="C345" s="26" t="s">
        <v>1127</v>
      </c>
      <c r="D345" s="26">
        <v>54</v>
      </c>
    </row>
    <row r="346" spans="1:4" x14ac:dyDescent="0.25">
      <c r="A346" s="26" t="s">
        <v>114</v>
      </c>
      <c r="B346" s="26" t="s">
        <v>505</v>
      </c>
      <c r="C346" s="26" t="s">
        <v>1127</v>
      </c>
      <c r="D346" s="26">
        <v>54</v>
      </c>
    </row>
    <row r="347" spans="1:4" x14ac:dyDescent="0.25">
      <c r="A347" s="26" t="s">
        <v>607</v>
      </c>
      <c r="B347" s="26" t="s">
        <v>608</v>
      </c>
      <c r="C347" s="26" t="s">
        <v>1127</v>
      </c>
      <c r="D347" s="26">
        <v>60</v>
      </c>
    </row>
    <row r="348" spans="1:4" x14ac:dyDescent="0.25">
      <c r="A348" s="26" t="s">
        <v>609</v>
      </c>
      <c r="B348" s="26" t="s">
        <v>610</v>
      </c>
      <c r="C348" s="26" t="s">
        <v>1127</v>
      </c>
      <c r="D348" s="26">
        <v>54</v>
      </c>
    </row>
    <row r="349" spans="1:4" x14ac:dyDescent="0.25">
      <c r="A349" s="26" t="s">
        <v>611</v>
      </c>
      <c r="B349" s="26" t="s">
        <v>508</v>
      </c>
      <c r="C349" s="26" t="s">
        <v>1127</v>
      </c>
      <c r="D349" s="26">
        <v>60</v>
      </c>
    </row>
    <row r="350" spans="1:4" x14ac:dyDescent="0.25">
      <c r="A350" s="26" t="s">
        <v>612</v>
      </c>
      <c r="B350" s="26" t="s">
        <v>613</v>
      </c>
      <c r="C350" s="26" t="s">
        <v>1127</v>
      </c>
      <c r="D350" s="26">
        <v>30</v>
      </c>
    </row>
    <row r="351" spans="1:4" x14ac:dyDescent="0.25">
      <c r="A351" s="26" t="s">
        <v>614</v>
      </c>
      <c r="B351" s="26" t="s">
        <v>615</v>
      </c>
      <c r="C351" s="26" t="s">
        <v>1127</v>
      </c>
      <c r="D351" s="26">
        <v>30</v>
      </c>
    </row>
    <row r="352" spans="1:4" x14ac:dyDescent="0.25">
      <c r="A352" s="26" t="s">
        <v>616</v>
      </c>
      <c r="B352" s="26" t="s">
        <v>617</v>
      </c>
      <c r="C352" s="26" t="s">
        <v>1127</v>
      </c>
      <c r="D352" s="26">
        <v>30</v>
      </c>
    </row>
    <row r="353" spans="1:4" x14ac:dyDescent="0.25">
      <c r="A353" s="26" t="s">
        <v>618</v>
      </c>
      <c r="B353" s="26" t="s">
        <v>619</v>
      </c>
      <c r="C353" s="26" t="s">
        <v>1127</v>
      </c>
      <c r="D353" s="26">
        <v>30</v>
      </c>
    </row>
    <row r="354" spans="1:4" x14ac:dyDescent="0.25">
      <c r="A354" s="26" t="s">
        <v>620</v>
      </c>
      <c r="B354" s="26" t="s">
        <v>621</v>
      </c>
      <c r="C354" s="26" t="s">
        <v>1127</v>
      </c>
      <c r="D354" s="26">
        <v>30</v>
      </c>
    </row>
    <row r="355" spans="1:4" x14ac:dyDescent="0.25">
      <c r="A355" s="26" t="s">
        <v>622</v>
      </c>
      <c r="B355" s="26" t="s">
        <v>623</v>
      </c>
      <c r="C355" s="26" t="s">
        <v>1127</v>
      </c>
      <c r="D355" s="26">
        <v>30</v>
      </c>
    </row>
    <row r="356" spans="1:4" x14ac:dyDescent="0.25">
      <c r="A356" s="26" t="s">
        <v>624</v>
      </c>
      <c r="B356" s="26" t="s">
        <v>625</v>
      </c>
      <c r="C356" s="26" t="s">
        <v>1127</v>
      </c>
      <c r="D356" s="26">
        <v>30</v>
      </c>
    </row>
    <row r="357" spans="1:4" x14ac:dyDescent="0.25">
      <c r="A357" s="26" t="s">
        <v>626</v>
      </c>
      <c r="B357" s="26" t="s">
        <v>627</v>
      </c>
      <c r="C357" s="26" t="s">
        <v>1127</v>
      </c>
      <c r="D357" s="26">
        <v>30</v>
      </c>
    </row>
    <row r="358" spans="1:4" x14ac:dyDescent="0.25">
      <c r="A358" s="26" t="s">
        <v>628</v>
      </c>
      <c r="B358" s="26" t="s">
        <v>629</v>
      </c>
      <c r="C358" s="26" t="s">
        <v>1127</v>
      </c>
      <c r="D358" s="26">
        <v>30</v>
      </c>
    </row>
    <row r="359" spans="1:4" x14ac:dyDescent="0.25">
      <c r="A359" s="26" t="s">
        <v>94</v>
      </c>
      <c r="B359" s="26" t="s">
        <v>550</v>
      </c>
      <c r="C359" s="26" t="s">
        <v>1127</v>
      </c>
      <c r="D359" s="26">
        <v>60</v>
      </c>
    </row>
    <row r="360" spans="1:4" x14ac:dyDescent="0.25">
      <c r="A360" s="26" t="s">
        <v>630</v>
      </c>
      <c r="B360" s="26" t="s">
        <v>631</v>
      </c>
      <c r="C360" s="26" t="s">
        <v>1127</v>
      </c>
      <c r="D360" s="26">
        <v>90</v>
      </c>
    </row>
    <row r="361" spans="1:4" x14ac:dyDescent="0.25">
      <c r="A361" s="26" t="s">
        <v>632</v>
      </c>
      <c r="B361" s="26" t="s">
        <v>633</v>
      </c>
      <c r="C361" s="26" t="s">
        <v>1127</v>
      </c>
      <c r="D361" s="26">
        <v>30</v>
      </c>
    </row>
    <row r="362" spans="1:4" x14ac:dyDescent="0.25">
      <c r="A362" s="26" t="s">
        <v>109</v>
      </c>
      <c r="B362" s="26" t="s">
        <v>635</v>
      </c>
      <c r="C362" s="26" t="s">
        <v>1127</v>
      </c>
      <c r="D362" s="26">
        <v>60</v>
      </c>
    </row>
    <row r="363" spans="1:4" x14ac:dyDescent="0.25">
      <c r="A363" s="26" t="s">
        <v>636</v>
      </c>
      <c r="B363" s="26" t="s">
        <v>637</v>
      </c>
      <c r="C363" s="26" t="s">
        <v>1127</v>
      </c>
      <c r="D363" s="26">
        <v>60</v>
      </c>
    </row>
    <row r="364" spans="1:4" x14ac:dyDescent="0.25">
      <c r="A364" s="26" t="s">
        <v>638</v>
      </c>
      <c r="B364" s="26" t="s">
        <v>639</v>
      </c>
      <c r="C364" s="26" t="s">
        <v>1127</v>
      </c>
      <c r="D364" s="26">
        <v>60</v>
      </c>
    </row>
    <row r="365" spans="1:4" x14ac:dyDescent="0.25">
      <c r="A365" s="26" t="s">
        <v>644</v>
      </c>
      <c r="B365" s="26" t="s">
        <v>645</v>
      </c>
      <c r="C365" s="26" t="s">
        <v>1127</v>
      </c>
      <c r="D365" s="26">
        <v>30</v>
      </c>
    </row>
    <row r="366" spans="1:4" x14ac:dyDescent="0.25">
      <c r="A366" s="26" t="s">
        <v>646</v>
      </c>
      <c r="B366" s="26" t="s">
        <v>647</v>
      </c>
      <c r="C366" s="26" t="s">
        <v>1127</v>
      </c>
      <c r="D366" s="26">
        <v>30</v>
      </c>
    </row>
    <row r="367" spans="1:4" x14ac:dyDescent="0.25">
      <c r="A367" s="26" t="s">
        <v>648</v>
      </c>
      <c r="B367" s="26" t="s">
        <v>649</v>
      </c>
      <c r="C367" s="26" t="s">
        <v>1127</v>
      </c>
      <c r="D367" s="26">
        <v>60</v>
      </c>
    </row>
    <row r="368" spans="1:4" x14ac:dyDescent="0.25">
      <c r="A368" s="26" t="s">
        <v>650</v>
      </c>
      <c r="B368" s="26" t="s">
        <v>651</v>
      </c>
      <c r="C368" s="26" t="s">
        <v>1127</v>
      </c>
      <c r="D368" s="26">
        <v>60</v>
      </c>
    </row>
    <row r="369" spans="1:4" x14ac:dyDescent="0.25">
      <c r="A369" s="26" t="s">
        <v>652</v>
      </c>
      <c r="B369" s="26" t="s">
        <v>653</v>
      </c>
      <c r="C369" s="26" t="s">
        <v>1127</v>
      </c>
      <c r="D369" s="26">
        <v>60</v>
      </c>
    </row>
    <row r="370" spans="1:4" x14ac:dyDescent="0.25">
      <c r="A370" s="26" t="s">
        <v>654</v>
      </c>
      <c r="B370" s="26" t="s">
        <v>655</v>
      </c>
      <c r="C370" s="26" t="s">
        <v>1127</v>
      </c>
      <c r="D370" s="26">
        <v>60</v>
      </c>
    </row>
    <row r="371" spans="1:4" x14ac:dyDescent="0.25">
      <c r="A371" s="26" t="s">
        <v>656</v>
      </c>
      <c r="B371" s="26" t="s">
        <v>657</v>
      </c>
      <c r="C371" s="26" t="s">
        <v>1127</v>
      </c>
      <c r="D371" s="26">
        <v>60</v>
      </c>
    </row>
    <row r="372" spans="1:4" x14ac:dyDescent="0.25">
      <c r="A372" s="26" t="s">
        <v>658</v>
      </c>
      <c r="B372" s="26" t="s">
        <v>659</v>
      </c>
      <c r="C372" s="26" t="s">
        <v>1127</v>
      </c>
      <c r="D372" s="26">
        <v>60</v>
      </c>
    </row>
    <row r="373" spans="1:4" x14ac:dyDescent="0.25">
      <c r="A373" s="26" t="s">
        <v>660</v>
      </c>
      <c r="B373" s="26" t="s">
        <v>661</v>
      </c>
      <c r="C373" s="26" t="s">
        <v>1127</v>
      </c>
      <c r="D373" s="26">
        <v>60</v>
      </c>
    </row>
    <row r="374" spans="1:4" x14ac:dyDescent="0.25">
      <c r="A374" s="26" t="s">
        <v>662</v>
      </c>
      <c r="B374" s="26" t="s">
        <v>663</v>
      </c>
      <c r="C374" s="26" t="s">
        <v>1127</v>
      </c>
      <c r="D374" s="26">
        <v>60</v>
      </c>
    </row>
    <row r="375" spans="1:4" x14ac:dyDescent="0.25">
      <c r="A375" s="26" t="s">
        <v>664</v>
      </c>
      <c r="B375" s="26" t="s">
        <v>665</v>
      </c>
      <c r="C375" s="26" t="s">
        <v>1127</v>
      </c>
      <c r="D375" s="26">
        <v>60</v>
      </c>
    </row>
    <row r="376" spans="1:4" x14ac:dyDescent="0.25">
      <c r="A376" s="26" t="s">
        <v>666</v>
      </c>
      <c r="B376" s="26" t="s">
        <v>667</v>
      </c>
      <c r="C376" s="26" t="s">
        <v>1127</v>
      </c>
      <c r="D376" s="26">
        <v>60</v>
      </c>
    </row>
    <row r="377" spans="1:4" x14ac:dyDescent="0.25">
      <c r="A377" s="26" t="s">
        <v>668</v>
      </c>
      <c r="B377" s="26" t="s">
        <v>669</v>
      </c>
      <c r="C377" s="26" t="s">
        <v>1127</v>
      </c>
      <c r="D377" s="26">
        <v>60</v>
      </c>
    </row>
    <row r="378" spans="1:4" x14ac:dyDescent="0.25">
      <c r="A378" s="26" t="s">
        <v>670</v>
      </c>
      <c r="B378" s="26" t="s">
        <v>671</v>
      </c>
      <c r="C378" s="26" t="s">
        <v>1127</v>
      </c>
      <c r="D378" s="26">
        <v>60</v>
      </c>
    </row>
    <row r="379" spans="1:4" x14ac:dyDescent="0.25">
      <c r="A379" s="26" t="s">
        <v>672</v>
      </c>
      <c r="B379" s="26" t="s">
        <v>673</v>
      </c>
      <c r="C379" s="26" t="s">
        <v>1127</v>
      </c>
      <c r="D379" s="26">
        <v>30</v>
      </c>
    </row>
    <row r="380" spans="1:4" x14ac:dyDescent="0.25">
      <c r="A380" s="26" t="s">
        <v>674</v>
      </c>
      <c r="B380" s="26" t="s">
        <v>675</v>
      </c>
      <c r="C380" s="26" t="s">
        <v>1127</v>
      </c>
      <c r="D380" s="26">
        <v>60</v>
      </c>
    </row>
    <row r="381" spans="1:4" x14ac:dyDescent="0.25">
      <c r="A381" s="26" t="s">
        <v>676</v>
      </c>
      <c r="B381" s="26" t="s">
        <v>677</v>
      </c>
      <c r="C381" s="26" t="s">
        <v>1127</v>
      </c>
      <c r="D381" s="26">
        <v>60</v>
      </c>
    </row>
    <row r="382" spans="1:4" x14ac:dyDescent="0.25">
      <c r="A382" s="26" t="s">
        <v>678</v>
      </c>
      <c r="B382" s="26" t="s">
        <v>679</v>
      </c>
      <c r="C382" s="26" t="s">
        <v>1127</v>
      </c>
      <c r="D382" s="26">
        <v>60</v>
      </c>
    </row>
    <row r="383" spans="1:4" x14ac:dyDescent="0.25">
      <c r="A383" s="26" t="s">
        <v>680</v>
      </c>
      <c r="B383" s="26" t="s">
        <v>681</v>
      </c>
      <c r="C383" s="26" t="s">
        <v>1127</v>
      </c>
      <c r="D383" s="26">
        <v>60</v>
      </c>
    </row>
    <row r="384" spans="1:4" x14ac:dyDescent="0.25">
      <c r="A384" s="26" t="s">
        <v>682</v>
      </c>
      <c r="B384" s="26" t="s">
        <v>683</v>
      </c>
      <c r="C384" s="26" t="s">
        <v>1127</v>
      </c>
      <c r="D384" s="26">
        <v>60</v>
      </c>
    </row>
    <row r="385" spans="1:4" x14ac:dyDescent="0.25">
      <c r="A385" s="26" t="s">
        <v>684</v>
      </c>
      <c r="B385" s="26" t="s">
        <v>685</v>
      </c>
      <c r="C385" s="26" t="s">
        <v>1127</v>
      </c>
      <c r="D385" s="26">
        <v>60</v>
      </c>
    </row>
    <row r="386" spans="1:4" x14ac:dyDescent="0.25">
      <c r="A386" s="26" t="s">
        <v>686</v>
      </c>
      <c r="B386" s="26" t="s">
        <v>687</v>
      </c>
      <c r="C386" s="26" t="s">
        <v>1127</v>
      </c>
      <c r="D386" s="26">
        <v>60</v>
      </c>
    </row>
    <row r="387" spans="1:4" x14ac:dyDescent="0.25">
      <c r="A387" s="26" t="s">
        <v>688</v>
      </c>
      <c r="B387" s="26" t="s">
        <v>689</v>
      </c>
      <c r="C387" s="26" t="s">
        <v>1127</v>
      </c>
      <c r="D387" s="26">
        <v>60</v>
      </c>
    </row>
    <row r="388" spans="1:4" x14ac:dyDescent="0.25">
      <c r="A388" s="26" t="s">
        <v>690</v>
      </c>
      <c r="B388" s="26" t="s">
        <v>691</v>
      </c>
      <c r="C388" s="26" t="s">
        <v>1127</v>
      </c>
      <c r="D388" s="26">
        <v>60</v>
      </c>
    </row>
    <row r="389" spans="1:4" x14ac:dyDescent="0.25">
      <c r="A389" s="26" t="s">
        <v>692</v>
      </c>
      <c r="B389" s="26" t="s">
        <v>693</v>
      </c>
      <c r="C389" s="26" t="s">
        <v>1127</v>
      </c>
      <c r="D389" s="26">
        <v>60</v>
      </c>
    </row>
    <row r="390" spans="1:4" x14ac:dyDescent="0.25">
      <c r="A390" s="26" t="s">
        <v>694</v>
      </c>
      <c r="B390" s="26" t="s">
        <v>695</v>
      </c>
      <c r="C390" s="26" t="s">
        <v>1127</v>
      </c>
      <c r="D390" s="26">
        <v>60</v>
      </c>
    </row>
    <row r="391" spans="1:4" x14ac:dyDescent="0.25">
      <c r="A391" s="26" t="s">
        <v>698</v>
      </c>
      <c r="B391" s="26" t="s">
        <v>699</v>
      </c>
      <c r="C391" s="26" t="s">
        <v>1127</v>
      </c>
      <c r="D391" s="26">
        <v>60</v>
      </c>
    </row>
    <row r="392" spans="1:4" x14ac:dyDescent="0.25">
      <c r="A392" s="26" t="s">
        <v>702</v>
      </c>
      <c r="B392" s="26" t="s">
        <v>703</v>
      </c>
      <c r="C392" s="26" t="s">
        <v>1127</v>
      </c>
      <c r="D392" s="26">
        <v>60</v>
      </c>
    </row>
    <row r="393" spans="1:4" x14ac:dyDescent="0.25">
      <c r="A393" s="26" t="s">
        <v>704</v>
      </c>
      <c r="B393" s="26" t="s">
        <v>564</v>
      </c>
      <c r="C393" s="26" t="s">
        <v>1127</v>
      </c>
      <c r="D393" s="26">
        <v>60</v>
      </c>
    </row>
    <row r="394" spans="1:4" x14ac:dyDescent="0.25">
      <c r="A394" s="26" t="s">
        <v>705</v>
      </c>
      <c r="B394" s="26" t="s">
        <v>706</v>
      </c>
      <c r="C394" s="26" t="s">
        <v>1127</v>
      </c>
      <c r="D394" s="26">
        <v>60</v>
      </c>
    </row>
    <row r="395" spans="1:4" x14ac:dyDescent="0.25">
      <c r="A395" s="26" t="s">
        <v>707</v>
      </c>
      <c r="B395" s="26" t="s">
        <v>708</v>
      </c>
      <c r="C395" s="26" t="s">
        <v>1127</v>
      </c>
      <c r="D395" s="26">
        <v>60</v>
      </c>
    </row>
    <row r="396" spans="1:4" x14ac:dyDescent="0.25">
      <c r="A396" s="26" t="s">
        <v>709</v>
      </c>
      <c r="B396" s="26" t="s">
        <v>487</v>
      </c>
      <c r="C396" s="26" t="s">
        <v>1127</v>
      </c>
      <c r="D396" s="26">
        <v>60</v>
      </c>
    </row>
    <row r="397" spans="1:4" x14ac:dyDescent="0.25">
      <c r="A397" s="26" t="s">
        <v>710</v>
      </c>
      <c r="B397" s="26" t="s">
        <v>521</v>
      </c>
      <c r="C397" s="26" t="s">
        <v>1127</v>
      </c>
      <c r="D397" s="26">
        <v>60</v>
      </c>
    </row>
    <row r="398" spans="1:4" x14ac:dyDescent="0.25">
      <c r="A398" s="26" t="s">
        <v>711</v>
      </c>
      <c r="B398" s="26" t="s">
        <v>483</v>
      </c>
      <c r="C398" s="26" t="s">
        <v>1127</v>
      </c>
      <c r="D398" s="26">
        <v>60</v>
      </c>
    </row>
    <row r="399" spans="1:4" x14ac:dyDescent="0.25">
      <c r="A399" s="26" t="s">
        <v>712</v>
      </c>
      <c r="B399" s="26" t="s">
        <v>460</v>
      </c>
      <c r="C399" s="26" t="s">
        <v>1127</v>
      </c>
      <c r="D399" s="26">
        <v>60</v>
      </c>
    </row>
    <row r="400" spans="1:4" x14ac:dyDescent="0.25">
      <c r="A400" s="26" t="s">
        <v>713</v>
      </c>
      <c r="B400" s="26" t="s">
        <v>714</v>
      </c>
      <c r="C400" s="26" t="s">
        <v>1127</v>
      </c>
      <c r="D400" s="26">
        <v>60</v>
      </c>
    </row>
    <row r="401" spans="1:4" x14ac:dyDescent="0.25">
      <c r="A401" s="26" t="s">
        <v>715</v>
      </c>
      <c r="B401" s="26" t="s">
        <v>716</v>
      </c>
      <c r="C401" s="26" t="s">
        <v>1127</v>
      </c>
      <c r="D401" s="26">
        <v>60</v>
      </c>
    </row>
    <row r="402" spans="1:4" x14ac:dyDescent="0.25">
      <c r="A402" s="26" t="s">
        <v>717</v>
      </c>
      <c r="B402" s="26" t="s">
        <v>552</v>
      </c>
      <c r="C402" s="26" t="s">
        <v>1127</v>
      </c>
      <c r="D402" s="26">
        <v>60</v>
      </c>
    </row>
    <row r="403" spans="1:4" x14ac:dyDescent="0.25">
      <c r="A403" s="26" t="s">
        <v>718</v>
      </c>
      <c r="B403" s="26" t="s">
        <v>566</v>
      </c>
      <c r="C403" s="26" t="s">
        <v>1127</v>
      </c>
      <c r="D403" s="26">
        <v>30</v>
      </c>
    </row>
    <row r="404" spans="1:4" x14ac:dyDescent="0.25">
      <c r="A404" s="26" t="s">
        <v>719</v>
      </c>
      <c r="B404" s="26" t="s">
        <v>556</v>
      </c>
      <c r="C404" s="26" t="s">
        <v>1127</v>
      </c>
      <c r="D404" s="26">
        <v>60</v>
      </c>
    </row>
    <row r="405" spans="1:4" x14ac:dyDescent="0.25">
      <c r="A405" s="26" t="s">
        <v>720</v>
      </c>
      <c r="B405" s="26" t="s">
        <v>721</v>
      </c>
      <c r="C405" s="26" t="s">
        <v>1127</v>
      </c>
      <c r="D405" s="26">
        <v>60</v>
      </c>
    </row>
    <row r="406" spans="1:4" x14ac:dyDescent="0.25">
      <c r="A406" s="26" t="s">
        <v>722</v>
      </c>
      <c r="B406" s="26" t="s">
        <v>723</v>
      </c>
      <c r="C406" s="26" t="s">
        <v>1127</v>
      </c>
      <c r="D406" s="26">
        <v>60</v>
      </c>
    </row>
    <row r="407" spans="1:4" x14ac:dyDescent="0.25">
      <c r="A407" s="26" t="s">
        <v>724</v>
      </c>
      <c r="B407" s="26" t="s">
        <v>725</v>
      </c>
      <c r="C407" s="26" t="s">
        <v>1127</v>
      </c>
      <c r="D407" s="26">
        <v>60</v>
      </c>
    </row>
    <row r="408" spans="1:4" x14ac:dyDescent="0.25">
      <c r="A408" s="26" t="s">
        <v>728</v>
      </c>
      <c r="B408" s="26" t="s">
        <v>729</v>
      </c>
      <c r="C408" s="26" t="s">
        <v>1127</v>
      </c>
      <c r="D408" s="26">
        <v>60</v>
      </c>
    </row>
    <row r="409" spans="1:4" x14ac:dyDescent="0.25">
      <c r="A409" s="26" t="s">
        <v>730</v>
      </c>
      <c r="B409" s="26" t="s">
        <v>731</v>
      </c>
      <c r="C409" s="26" t="s">
        <v>1127</v>
      </c>
      <c r="D409" s="26">
        <v>60</v>
      </c>
    </row>
    <row r="410" spans="1:4" x14ac:dyDescent="0.25">
      <c r="A410" s="26" t="s">
        <v>732</v>
      </c>
      <c r="B410" s="26" t="s">
        <v>733</v>
      </c>
      <c r="C410" s="26" t="s">
        <v>1127</v>
      </c>
      <c r="D410" s="26">
        <v>60</v>
      </c>
    </row>
    <row r="411" spans="1:4" x14ac:dyDescent="0.25">
      <c r="A411" s="26" t="s">
        <v>734</v>
      </c>
      <c r="B411" s="26" t="s">
        <v>735</v>
      </c>
      <c r="C411" s="26" t="s">
        <v>1127</v>
      </c>
      <c r="D411" s="26">
        <v>60</v>
      </c>
    </row>
    <row r="412" spans="1:4" x14ac:dyDescent="0.25">
      <c r="A412" s="26" t="s">
        <v>736</v>
      </c>
      <c r="B412" s="26" t="s">
        <v>737</v>
      </c>
      <c r="C412" s="26" t="s">
        <v>1127</v>
      </c>
      <c r="D412" s="26">
        <v>60</v>
      </c>
    </row>
    <row r="413" spans="1:4" x14ac:dyDescent="0.25">
      <c r="A413" s="26" t="s">
        <v>740</v>
      </c>
      <c r="B413" s="26" t="s">
        <v>741</v>
      </c>
      <c r="C413" s="26" t="s">
        <v>1127</v>
      </c>
      <c r="D413" s="26">
        <v>60</v>
      </c>
    </row>
    <row r="414" spans="1:4" x14ac:dyDescent="0.25">
      <c r="A414" s="26" t="s">
        <v>742</v>
      </c>
      <c r="B414" s="26" t="s">
        <v>743</v>
      </c>
      <c r="C414" s="26" t="s">
        <v>1127</v>
      </c>
      <c r="D414" s="26">
        <v>60</v>
      </c>
    </row>
    <row r="415" spans="1:4" x14ac:dyDescent="0.25">
      <c r="A415" s="26" t="s">
        <v>744</v>
      </c>
      <c r="B415" s="26" t="s">
        <v>745</v>
      </c>
      <c r="C415" s="26" t="s">
        <v>1127</v>
      </c>
      <c r="D415" s="26">
        <v>60</v>
      </c>
    </row>
    <row r="416" spans="1:4" x14ac:dyDescent="0.25">
      <c r="A416" s="26" t="s">
        <v>746</v>
      </c>
      <c r="B416" s="26" t="s">
        <v>747</v>
      </c>
      <c r="C416" s="26" t="s">
        <v>1127</v>
      </c>
      <c r="D416" s="26">
        <v>60</v>
      </c>
    </row>
    <row r="417" spans="1:4" x14ac:dyDescent="0.25">
      <c r="A417" s="26" t="s">
        <v>748</v>
      </c>
      <c r="B417" s="26" t="s">
        <v>749</v>
      </c>
      <c r="C417" s="26" t="s">
        <v>1127</v>
      </c>
      <c r="D417" s="26">
        <v>60</v>
      </c>
    </row>
    <row r="418" spans="1:4" x14ac:dyDescent="0.25">
      <c r="A418" s="26" t="s">
        <v>750</v>
      </c>
      <c r="B418" s="26" t="s">
        <v>751</v>
      </c>
      <c r="C418" s="26" t="s">
        <v>1127</v>
      </c>
      <c r="D418" s="26">
        <v>60</v>
      </c>
    </row>
    <row r="419" spans="1:4" x14ac:dyDescent="0.25">
      <c r="A419" s="26" t="s">
        <v>752</v>
      </c>
      <c r="B419" s="26" t="s">
        <v>538</v>
      </c>
      <c r="C419" s="26" t="s">
        <v>1127</v>
      </c>
      <c r="D419" s="26">
        <v>60</v>
      </c>
    </row>
    <row r="420" spans="1:4" x14ac:dyDescent="0.25">
      <c r="A420" s="26" t="s">
        <v>753</v>
      </c>
      <c r="B420" s="26" t="s">
        <v>754</v>
      </c>
      <c r="C420" s="26" t="s">
        <v>1127</v>
      </c>
      <c r="D420" s="26">
        <v>60</v>
      </c>
    </row>
    <row r="421" spans="1:4" x14ac:dyDescent="0.25">
      <c r="A421" s="26" t="s">
        <v>755</v>
      </c>
      <c r="B421" s="26" t="s">
        <v>756</v>
      </c>
      <c r="C421" s="26" t="s">
        <v>1127</v>
      </c>
      <c r="D421" s="26">
        <v>60</v>
      </c>
    </row>
    <row r="422" spans="1:4" x14ac:dyDescent="0.25">
      <c r="A422" s="26" t="s">
        <v>757</v>
      </c>
      <c r="B422" s="26" t="s">
        <v>758</v>
      </c>
      <c r="C422" s="26" t="s">
        <v>1127</v>
      </c>
      <c r="D422" s="26">
        <v>60</v>
      </c>
    </row>
    <row r="423" spans="1:4" x14ac:dyDescent="0.25">
      <c r="A423" s="26" t="s">
        <v>759</v>
      </c>
      <c r="B423" s="26" t="s">
        <v>760</v>
      </c>
      <c r="C423" s="26" t="s">
        <v>1127</v>
      </c>
      <c r="D423" s="26">
        <v>60</v>
      </c>
    </row>
    <row r="424" spans="1:4" x14ac:dyDescent="0.25">
      <c r="A424" s="26" t="s">
        <v>761</v>
      </c>
      <c r="B424" s="26" t="s">
        <v>762</v>
      </c>
      <c r="C424" s="26" t="s">
        <v>1127</v>
      </c>
      <c r="D424" s="26">
        <v>60</v>
      </c>
    </row>
    <row r="425" spans="1:4" x14ac:dyDescent="0.25">
      <c r="A425" s="26" t="s">
        <v>763</v>
      </c>
      <c r="B425" s="26" t="s">
        <v>764</v>
      </c>
      <c r="C425" s="26" t="s">
        <v>1127</v>
      </c>
      <c r="D425" s="26">
        <v>60</v>
      </c>
    </row>
    <row r="426" spans="1:4" x14ac:dyDescent="0.25">
      <c r="A426" s="26" t="s">
        <v>765</v>
      </c>
      <c r="B426" s="26" t="s">
        <v>766</v>
      </c>
      <c r="C426" s="26" t="s">
        <v>1127</v>
      </c>
      <c r="D426" s="26">
        <v>60</v>
      </c>
    </row>
    <row r="427" spans="1:4" x14ac:dyDescent="0.25">
      <c r="A427" s="26" t="s">
        <v>767</v>
      </c>
      <c r="B427" s="26" t="s">
        <v>768</v>
      </c>
      <c r="C427" s="26" t="s">
        <v>1127</v>
      </c>
      <c r="D427" s="26">
        <v>60</v>
      </c>
    </row>
    <row r="428" spans="1:4" x14ac:dyDescent="0.25">
      <c r="A428" s="26" t="s">
        <v>769</v>
      </c>
      <c r="B428" s="26" t="s">
        <v>770</v>
      </c>
      <c r="C428" s="26" t="s">
        <v>1127</v>
      </c>
      <c r="D428" s="26">
        <v>60</v>
      </c>
    </row>
    <row r="429" spans="1:4" x14ac:dyDescent="0.25">
      <c r="A429" s="26" t="s">
        <v>771</v>
      </c>
      <c r="B429" s="26" t="s">
        <v>772</v>
      </c>
      <c r="C429" s="26" t="s">
        <v>1127</v>
      </c>
      <c r="D429" s="26">
        <v>60</v>
      </c>
    </row>
    <row r="430" spans="1:4" x14ac:dyDescent="0.25">
      <c r="A430" s="26" t="s">
        <v>773</v>
      </c>
      <c r="B430" s="26" t="s">
        <v>774</v>
      </c>
      <c r="C430" s="26" t="s">
        <v>1127</v>
      </c>
      <c r="D430" s="26">
        <v>60</v>
      </c>
    </row>
    <row r="431" spans="1:4" x14ac:dyDescent="0.25">
      <c r="A431" s="26" t="s">
        <v>775</v>
      </c>
      <c r="B431" s="26" t="s">
        <v>776</v>
      </c>
      <c r="C431" s="26" t="s">
        <v>1127</v>
      </c>
      <c r="D431" s="26">
        <v>60</v>
      </c>
    </row>
    <row r="432" spans="1:4" x14ac:dyDescent="0.25">
      <c r="A432" s="26" t="s">
        <v>777</v>
      </c>
      <c r="B432" s="26" t="s">
        <v>778</v>
      </c>
      <c r="C432" s="26" t="s">
        <v>1127</v>
      </c>
      <c r="D432" s="26">
        <v>60</v>
      </c>
    </row>
    <row r="433" spans="1:4" x14ac:dyDescent="0.25">
      <c r="A433" s="26" t="s">
        <v>784</v>
      </c>
      <c r="B433" s="26" t="s">
        <v>785</v>
      </c>
      <c r="C433" s="26" t="s">
        <v>1127</v>
      </c>
      <c r="D433" s="26">
        <v>60</v>
      </c>
    </row>
    <row r="434" spans="1:4" x14ac:dyDescent="0.25">
      <c r="A434" s="26" t="s">
        <v>788</v>
      </c>
      <c r="B434" s="26" t="s">
        <v>241</v>
      </c>
      <c r="C434" s="26" t="s">
        <v>1127</v>
      </c>
      <c r="D434" s="26">
        <v>60</v>
      </c>
    </row>
    <row r="435" spans="1:4" x14ac:dyDescent="0.25">
      <c r="A435" s="26" t="s">
        <v>789</v>
      </c>
      <c r="B435" s="26" t="s">
        <v>790</v>
      </c>
      <c r="C435" s="26" t="s">
        <v>1127</v>
      </c>
      <c r="D435" s="26">
        <v>30</v>
      </c>
    </row>
    <row r="436" spans="1:4" x14ac:dyDescent="0.25">
      <c r="A436" s="26" t="s">
        <v>815</v>
      </c>
      <c r="B436" s="26" t="s">
        <v>816</v>
      </c>
      <c r="C436" s="26" t="s">
        <v>1127</v>
      </c>
      <c r="D436" s="26">
        <v>30</v>
      </c>
    </row>
    <row r="437" spans="1:4" x14ac:dyDescent="0.25">
      <c r="A437" s="26" t="s">
        <v>858</v>
      </c>
      <c r="B437" s="26" t="s">
        <v>859</v>
      </c>
      <c r="C437" s="26" t="s">
        <v>1127</v>
      </c>
      <c r="D437" s="26">
        <v>30</v>
      </c>
    </row>
    <row r="438" spans="1:4" x14ac:dyDescent="0.25">
      <c r="A438" s="26" t="s">
        <v>866</v>
      </c>
      <c r="B438" s="26" t="s">
        <v>867</v>
      </c>
      <c r="C438" s="26" t="s">
        <v>1127</v>
      </c>
      <c r="D438" s="26">
        <v>30</v>
      </c>
    </row>
    <row r="439" spans="1:4" x14ac:dyDescent="0.25">
      <c r="A439" s="26" t="s">
        <v>868</v>
      </c>
      <c r="B439" s="26" t="s">
        <v>869</v>
      </c>
      <c r="C439" s="26" t="s">
        <v>1127</v>
      </c>
      <c r="D439" s="26">
        <v>60</v>
      </c>
    </row>
    <row r="440" spans="1:4" x14ac:dyDescent="0.25">
      <c r="A440" s="26" t="s">
        <v>870</v>
      </c>
      <c r="B440" s="26" t="s">
        <v>871</v>
      </c>
      <c r="C440" s="26" t="s">
        <v>1127</v>
      </c>
      <c r="D440" s="26">
        <v>60</v>
      </c>
    </row>
    <row r="441" spans="1:4" x14ac:dyDescent="0.25">
      <c r="A441" s="26" t="s">
        <v>872</v>
      </c>
      <c r="B441" s="26" t="s">
        <v>873</v>
      </c>
      <c r="C441" s="26" t="s">
        <v>1127</v>
      </c>
      <c r="D441" s="26">
        <v>60</v>
      </c>
    </row>
    <row r="442" spans="1:4" x14ac:dyDescent="0.25">
      <c r="A442" s="26" t="s">
        <v>874</v>
      </c>
      <c r="B442" s="26" t="s">
        <v>875</v>
      </c>
      <c r="C442" s="26" t="s">
        <v>1127</v>
      </c>
      <c r="D442" s="26">
        <v>60</v>
      </c>
    </row>
    <row r="443" spans="1:4" x14ac:dyDescent="0.25">
      <c r="A443" s="26" t="s">
        <v>876</v>
      </c>
      <c r="B443" s="26" t="s">
        <v>877</v>
      </c>
      <c r="C443" s="26" t="s">
        <v>1127</v>
      </c>
      <c r="D443" s="26">
        <v>60</v>
      </c>
    </row>
    <row r="444" spans="1:4" x14ac:dyDescent="0.25">
      <c r="A444" s="26" t="s">
        <v>878</v>
      </c>
      <c r="B444" s="26" t="s">
        <v>879</v>
      </c>
      <c r="C444" s="26" t="s">
        <v>1127</v>
      </c>
      <c r="D444" s="26">
        <v>30</v>
      </c>
    </row>
    <row r="445" spans="1:4" x14ac:dyDescent="0.25">
      <c r="A445" s="26" t="s">
        <v>880</v>
      </c>
      <c r="B445" s="26" t="s">
        <v>810</v>
      </c>
      <c r="C445" s="26" t="s">
        <v>1127</v>
      </c>
      <c r="D445" s="26">
        <v>30</v>
      </c>
    </row>
    <row r="446" spans="1:4" x14ac:dyDescent="0.25">
      <c r="A446" s="26" t="s">
        <v>881</v>
      </c>
      <c r="B446" s="26" t="s">
        <v>812</v>
      </c>
      <c r="C446" s="26" t="s">
        <v>1127</v>
      </c>
      <c r="D446" s="26">
        <v>30</v>
      </c>
    </row>
    <row r="447" spans="1:4" x14ac:dyDescent="0.25">
      <c r="A447" s="26" t="s">
        <v>882</v>
      </c>
      <c r="B447" s="26" t="s">
        <v>883</v>
      </c>
      <c r="C447" s="26" t="s">
        <v>1127</v>
      </c>
      <c r="D447" s="26">
        <v>30</v>
      </c>
    </row>
    <row r="448" spans="1:4" x14ac:dyDescent="0.25">
      <c r="A448" s="26" t="s">
        <v>884</v>
      </c>
      <c r="B448" s="26" t="s">
        <v>885</v>
      </c>
      <c r="C448" s="26" t="s">
        <v>1127</v>
      </c>
      <c r="D448" s="26">
        <v>30</v>
      </c>
    </row>
    <row r="449" spans="1:4" x14ac:dyDescent="0.25">
      <c r="A449" s="26" t="s">
        <v>886</v>
      </c>
      <c r="B449" s="26" t="s">
        <v>819</v>
      </c>
      <c r="C449" s="26" t="s">
        <v>1127</v>
      </c>
      <c r="D449" s="26">
        <v>30</v>
      </c>
    </row>
    <row r="450" spans="1:4" x14ac:dyDescent="0.25">
      <c r="A450" s="26" t="s">
        <v>887</v>
      </c>
      <c r="B450" s="26" t="s">
        <v>1640</v>
      </c>
      <c r="C450" s="26" t="s">
        <v>1127</v>
      </c>
      <c r="D450" s="26">
        <v>60</v>
      </c>
    </row>
    <row r="451" spans="1:4" x14ac:dyDescent="0.25">
      <c r="A451" s="26" t="s">
        <v>889</v>
      </c>
      <c r="B451" s="26" t="s">
        <v>890</v>
      </c>
      <c r="C451" s="26" t="s">
        <v>1127</v>
      </c>
      <c r="D451" s="26">
        <v>90</v>
      </c>
    </row>
    <row r="452" spans="1:4" x14ac:dyDescent="0.25">
      <c r="A452" s="26" t="s">
        <v>901</v>
      </c>
      <c r="B452" s="26" t="s">
        <v>1641</v>
      </c>
      <c r="C452" s="26" t="s">
        <v>1127</v>
      </c>
      <c r="D452" s="26">
        <v>60</v>
      </c>
    </row>
    <row r="453" spans="1:4" x14ac:dyDescent="0.25">
      <c r="A453" s="26" t="s">
        <v>903</v>
      </c>
      <c r="B453" s="26" t="s">
        <v>904</v>
      </c>
      <c r="C453" s="26" t="s">
        <v>1127</v>
      </c>
      <c r="D453" s="26">
        <v>60</v>
      </c>
    </row>
    <row r="454" spans="1:4" x14ac:dyDescent="0.25">
      <c r="A454" s="26" t="s">
        <v>905</v>
      </c>
      <c r="B454" s="26" t="s">
        <v>906</v>
      </c>
      <c r="C454" s="26" t="s">
        <v>1127</v>
      </c>
      <c r="D454" s="26">
        <v>60</v>
      </c>
    </row>
    <row r="455" spans="1:4" x14ac:dyDescent="0.25">
      <c r="A455" s="26" t="s">
        <v>907</v>
      </c>
      <c r="B455" s="26" t="s">
        <v>908</v>
      </c>
      <c r="C455" s="26" t="s">
        <v>1127</v>
      </c>
      <c r="D455" s="26">
        <v>60</v>
      </c>
    </row>
    <row r="456" spans="1:4" x14ac:dyDescent="0.25">
      <c r="A456" s="26" t="s">
        <v>909</v>
      </c>
      <c r="B456" s="26" t="s">
        <v>896</v>
      </c>
      <c r="C456" s="26" t="s">
        <v>1127</v>
      </c>
      <c r="D456" s="26">
        <v>60</v>
      </c>
    </row>
    <row r="457" spans="1:4" x14ac:dyDescent="0.25">
      <c r="A457" s="26" t="s">
        <v>910</v>
      </c>
      <c r="B457" s="26" t="s">
        <v>892</v>
      </c>
      <c r="C457" s="26" t="s">
        <v>1127</v>
      </c>
      <c r="D457" s="26">
        <v>60</v>
      </c>
    </row>
    <row r="458" spans="1:4" x14ac:dyDescent="0.25">
      <c r="A458" s="26" t="s">
        <v>911</v>
      </c>
      <c r="B458" s="26" t="s">
        <v>912</v>
      </c>
      <c r="C458" s="26" t="s">
        <v>1127</v>
      </c>
      <c r="D458" s="26">
        <v>90</v>
      </c>
    </row>
    <row r="459" spans="1:4" x14ac:dyDescent="0.25">
      <c r="A459" s="26" t="s">
        <v>913</v>
      </c>
      <c r="B459" s="26" t="s">
        <v>914</v>
      </c>
      <c r="C459" s="26" t="s">
        <v>1127</v>
      </c>
      <c r="D459" s="26">
        <v>30</v>
      </c>
    </row>
    <row r="460" spans="1:4" x14ac:dyDescent="0.25">
      <c r="A460" s="26" t="s">
        <v>915</v>
      </c>
      <c r="B460" s="26" t="s">
        <v>916</v>
      </c>
      <c r="C460" s="26" t="s">
        <v>1127</v>
      </c>
      <c r="D460" s="26">
        <v>60</v>
      </c>
    </row>
    <row r="461" spans="1:4" x14ac:dyDescent="0.25">
      <c r="A461" s="26" t="s">
        <v>917</v>
      </c>
      <c r="B461" s="26" t="s">
        <v>918</v>
      </c>
      <c r="C461" s="26" t="s">
        <v>1127</v>
      </c>
      <c r="D461" s="26">
        <v>60</v>
      </c>
    </row>
    <row r="462" spans="1:4" x14ac:dyDescent="0.25">
      <c r="A462" s="26" t="s">
        <v>919</v>
      </c>
      <c r="B462" s="26" t="s">
        <v>505</v>
      </c>
      <c r="C462" s="26" t="s">
        <v>1127</v>
      </c>
      <c r="D462" s="26">
        <v>60</v>
      </c>
    </row>
    <row r="463" spans="1:4" x14ac:dyDescent="0.25">
      <c r="A463" s="26" t="s">
        <v>920</v>
      </c>
      <c r="B463" s="26" t="s">
        <v>921</v>
      </c>
      <c r="C463" s="26" t="s">
        <v>1127</v>
      </c>
      <c r="D463" s="26">
        <v>30</v>
      </c>
    </row>
    <row r="464" spans="1:4" x14ac:dyDescent="0.25">
      <c r="A464" s="26" t="s">
        <v>924</v>
      </c>
      <c r="B464" s="26" t="s">
        <v>925</v>
      </c>
      <c r="C464" s="26" t="s">
        <v>1127</v>
      </c>
      <c r="D464" s="26">
        <v>60</v>
      </c>
    </row>
    <row r="465" spans="1:4" x14ac:dyDescent="0.25">
      <c r="A465" s="26" t="s">
        <v>926</v>
      </c>
      <c r="B465" s="26" t="s">
        <v>927</v>
      </c>
      <c r="C465" s="26" t="s">
        <v>1127</v>
      </c>
      <c r="D465" s="26">
        <v>60</v>
      </c>
    </row>
    <row r="466" spans="1:4" x14ac:dyDescent="0.25">
      <c r="A466" s="26" t="s">
        <v>964</v>
      </c>
      <c r="B466" s="26" t="s">
        <v>965</v>
      </c>
      <c r="C466" s="26" t="s">
        <v>1127</v>
      </c>
      <c r="D466" s="26">
        <v>60</v>
      </c>
    </row>
    <row r="467" spans="1:4" x14ac:dyDescent="0.25">
      <c r="A467" s="26" t="s">
        <v>966</v>
      </c>
      <c r="B467" s="26" t="s">
        <v>967</v>
      </c>
      <c r="C467" s="26" t="s">
        <v>1127</v>
      </c>
      <c r="D467" s="26">
        <v>60</v>
      </c>
    </row>
    <row r="468" spans="1:4" x14ac:dyDescent="0.25">
      <c r="A468" s="26" t="s">
        <v>968</v>
      </c>
      <c r="B468" s="26" t="s">
        <v>969</v>
      </c>
      <c r="C468" s="26" t="s">
        <v>1127</v>
      </c>
      <c r="D468" s="26">
        <v>60</v>
      </c>
    </row>
    <row r="469" spans="1:4" x14ac:dyDescent="0.25">
      <c r="A469" s="26" t="s">
        <v>970</v>
      </c>
      <c r="B469" s="26" t="s">
        <v>971</v>
      </c>
      <c r="C469" s="26" t="s">
        <v>1127</v>
      </c>
      <c r="D469" s="26">
        <v>60</v>
      </c>
    </row>
    <row r="470" spans="1:4" x14ac:dyDescent="0.25">
      <c r="A470" s="26" t="s">
        <v>972</v>
      </c>
      <c r="B470" s="26" t="s">
        <v>973</v>
      </c>
      <c r="C470" s="26" t="s">
        <v>1127</v>
      </c>
      <c r="D470" s="26">
        <v>60</v>
      </c>
    </row>
    <row r="471" spans="1:4" x14ac:dyDescent="0.25">
      <c r="A471" s="26" t="s">
        <v>974</v>
      </c>
      <c r="B471" s="26" t="s">
        <v>975</v>
      </c>
      <c r="C471" s="26" t="s">
        <v>1127</v>
      </c>
      <c r="D471" s="26">
        <v>60</v>
      </c>
    </row>
    <row r="472" spans="1:4" x14ac:dyDescent="0.25">
      <c r="A472" s="26" t="s">
        <v>976</v>
      </c>
      <c r="B472" s="26" t="s">
        <v>977</v>
      </c>
      <c r="C472" s="26" t="s">
        <v>1127</v>
      </c>
      <c r="D472" s="26">
        <v>60</v>
      </c>
    </row>
    <row r="473" spans="1:4" x14ac:dyDescent="0.25">
      <c r="A473" s="26" t="s">
        <v>978</v>
      </c>
      <c r="B473" s="26" t="s">
        <v>979</v>
      </c>
      <c r="C473" s="26" t="s">
        <v>1127</v>
      </c>
      <c r="D473" s="26">
        <v>60</v>
      </c>
    </row>
    <row r="474" spans="1:4" x14ac:dyDescent="0.25">
      <c r="A474" s="26" t="s">
        <v>980</v>
      </c>
      <c r="B474" s="26" t="s">
        <v>981</v>
      </c>
      <c r="C474" s="26" t="s">
        <v>1127</v>
      </c>
      <c r="D474" s="26">
        <v>60</v>
      </c>
    </row>
    <row r="475" spans="1:4" x14ac:dyDescent="0.25">
      <c r="A475" s="26" t="s">
        <v>982</v>
      </c>
      <c r="B475" s="26" t="s">
        <v>983</v>
      </c>
      <c r="C475" s="26" t="s">
        <v>1127</v>
      </c>
      <c r="D475" s="26">
        <v>60</v>
      </c>
    </row>
    <row r="476" spans="1:4" x14ac:dyDescent="0.25">
      <c r="A476" s="26" t="s">
        <v>984</v>
      </c>
      <c r="B476" s="26" t="s">
        <v>985</v>
      </c>
      <c r="C476" s="26" t="s">
        <v>1127</v>
      </c>
      <c r="D476" s="26">
        <v>60</v>
      </c>
    </row>
    <row r="477" spans="1:4" x14ac:dyDescent="0.25">
      <c r="A477" s="26" t="s">
        <v>986</v>
      </c>
      <c r="B477" s="26" t="s">
        <v>987</v>
      </c>
      <c r="C477" s="26" t="s">
        <v>1127</v>
      </c>
      <c r="D477" s="26">
        <v>60</v>
      </c>
    </row>
    <row r="478" spans="1:4" x14ac:dyDescent="0.25">
      <c r="A478" s="26" t="s">
        <v>988</v>
      </c>
      <c r="B478" s="26" t="s">
        <v>989</v>
      </c>
      <c r="C478" s="26" t="s">
        <v>1127</v>
      </c>
      <c r="D478" s="26">
        <v>60</v>
      </c>
    </row>
    <row r="479" spans="1:4" x14ac:dyDescent="0.25">
      <c r="A479" s="26" t="s">
        <v>990</v>
      </c>
      <c r="B479" s="26" t="s">
        <v>991</v>
      </c>
      <c r="C479" s="26" t="s">
        <v>1127</v>
      </c>
      <c r="D479" s="26">
        <v>60</v>
      </c>
    </row>
    <row r="480" spans="1:4" x14ac:dyDescent="0.25">
      <c r="A480" s="26" t="s">
        <v>992</v>
      </c>
      <c r="B480" s="26" t="s">
        <v>993</v>
      </c>
      <c r="C480" s="26" t="s">
        <v>1127</v>
      </c>
      <c r="D480" s="26">
        <v>60</v>
      </c>
    </row>
    <row r="481" spans="1:4" x14ac:dyDescent="0.25">
      <c r="A481" s="26" t="s">
        <v>994</v>
      </c>
      <c r="B481" s="26" t="s">
        <v>995</v>
      </c>
      <c r="C481" s="26" t="s">
        <v>1127</v>
      </c>
      <c r="D481" s="26">
        <v>60</v>
      </c>
    </row>
    <row r="482" spans="1:4" x14ac:dyDescent="0.25">
      <c r="A482" s="26" t="s">
        <v>996</v>
      </c>
      <c r="B482" s="26" t="s">
        <v>997</v>
      </c>
      <c r="C482" s="26" t="s">
        <v>1127</v>
      </c>
      <c r="D482" s="26">
        <v>60</v>
      </c>
    </row>
    <row r="483" spans="1:4" x14ac:dyDescent="0.25">
      <c r="A483" s="26" t="s">
        <v>998</v>
      </c>
      <c r="B483" s="26" t="s">
        <v>999</v>
      </c>
      <c r="C483" s="26" t="s">
        <v>1127</v>
      </c>
      <c r="D483" s="26">
        <v>60</v>
      </c>
    </row>
    <row r="484" spans="1:4" x14ac:dyDescent="0.25">
      <c r="A484" s="26" t="s">
        <v>1000</v>
      </c>
      <c r="B484" s="26" t="s">
        <v>1001</v>
      </c>
      <c r="C484" s="26" t="s">
        <v>1127</v>
      </c>
      <c r="D484" s="26">
        <v>60</v>
      </c>
    </row>
    <row r="485" spans="1:4" x14ac:dyDescent="0.25">
      <c r="A485" s="26" t="s">
        <v>1002</v>
      </c>
      <c r="B485" s="26" t="s">
        <v>1003</v>
      </c>
      <c r="C485" s="26" t="s">
        <v>1127</v>
      </c>
      <c r="D485" s="26">
        <v>60</v>
      </c>
    </row>
    <row r="486" spans="1:4" x14ac:dyDescent="0.25">
      <c r="A486" s="26" t="s">
        <v>1004</v>
      </c>
      <c r="B486" s="26" t="s">
        <v>1005</v>
      </c>
      <c r="C486" s="26" t="s">
        <v>1127</v>
      </c>
      <c r="D486" s="26">
        <v>60</v>
      </c>
    </row>
    <row r="487" spans="1:4" x14ac:dyDescent="0.25">
      <c r="A487" s="26" t="s">
        <v>1006</v>
      </c>
      <c r="B487" s="26" t="s">
        <v>1007</v>
      </c>
      <c r="C487" s="26" t="s">
        <v>1127</v>
      </c>
      <c r="D487" s="26">
        <v>60</v>
      </c>
    </row>
    <row r="488" spans="1:4" x14ac:dyDescent="0.25">
      <c r="A488" s="26" t="s">
        <v>1008</v>
      </c>
      <c r="B488" s="26" t="s">
        <v>1009</v>
      </c>
      <c r="C488" s="26" t="s">
        <v>1127</v>
      </c>
      <c r="D488" s="26">
        <v>60</v>
      </c>
    </row>
    <row r="489" spans="1:4" x14ac:dyDescent="0.25">
      <c r="A489" s="26" t="s">
        <v>1010</v>
      </c>
      <c r="B489" s="26" t="s">
        <v>1011</v>
      </c>
      <c r="C489" s="26" t="s">
        <v>1127</v>
      </c>
      <c r="D489" s="26">
        <v>60</v>
      </c>
    </row>
    <row r="490" spans="1:4" x14ac:dyDescent="0.25">
      <c r="A490" s="26" t="s">
        <v>1012</v>
      </c>
      <c r="B490" s="26" t="s">
        <v>1013</v>
      </c>
      <c r="C490" s="26" t="s">
        <v>1127</v>
      </c>
      <c r="D490" s="26">
        <v>60</v>
      </c>
    </row>
    <row r="491" spans="1:4" x14ac:dyDescent="0.25">
      <c r="A491" s="26" t="s">
        <v>1014</v>
      </c>
      <c r="B491" s="26" t="s">
        <v>1015</v>
      </c>
      <c r="C491" s="26" t="s">
        <v>1127</v>
      </c>
      <c r="D491" s="26">
        <v>60</v>
      </c>
    </row>
    <row r="492" spans="1:4" x14ac:dyDescent="0.25">
      <c r="A492" s="26" t="s">
        <v>1016</v>
      </c>
      <c r="B492" s="26" t="s">
        <v>1017</v>
      </c>
      <c r="C492" s="26" t="s">
        <v>1127</v>
      </c>
      <c r="D492" s="26">
        <v>60</v>
      </c>
    </row>
    <row r="493" spans="1:4" x14ac:dyDescent="0.25">
      <c r="A493" s="26" t="s">
        <v>1018</v>
      </c>
      <c r="B493" s="26" t="s">
        <v>1019</v>
      </c>
      <c r="C493" s="26" t="s">
        <v>1127</v>
      </c>
      <c r="D493" s="26">
        <v>60</v>
      </c>
    </row>
    <row r="494" spans="1:4" x14ac:dyDescent="0.25">
      <c r="A494" s="26" t="s">
        <v>1020</v>
      </c>
      <c r="B494" s="26" t="s">
        <v>1021</v>
      </c>
      <c r="C494" s="26" t="s">
        <v>1127</v>
      </c>
      <c r="D494" s="26">
        <v>60</v>
      </c>
    </row>
    <row r="495" spans="1:4" x14ac:dyDescent="0.25">
      <c r="A495" s="26" t="s">
        <v>1022</v>
      </c>
      <c r="B495" s="26" t="s">
        <v>1023</v>
      </c>
      <c r="C495" s="26" t="s">
        <v>1127</v>
      </c>
      <c r="D495" s="26">
        <v>60</v>
      </c>
    </row>
    <row r="496" spans="1:4" x14ac:dyDescent="0.25">
      <c r="A496" s="26" t="s">
        <v>1024</v>
      </c>
      <c r="B496" s="26" t="s">
        <v>1025</v>
      </c>
      <c r="C496" s="26" t="s">
        <v>1127</v>
      </c>
      <c r="D496" s="26">
        <v>60</v>
      </c>
    </row>
    <row r="497" spans="1:6" x14ac:dyDescent="0.25">
      <c r="A497" s="26" t="s">
        <v>105</v>
      </c>
      <c r="B497" s="26" t="s">
        <v>1036</v>
      </c>
      <c r="C497" s="26" t="s">
        <v>1127</v>
      </c>
      <c r="D497" s="26">
        <v>60</v>
      </c>
    </row>
    <row r="498" spans="1:6" x14ac:dyDescent="0.25">
      <c r="A498" s="26" t="s">
        <v>108</v>
      </c>
      <c r="B498" s="26" t="s">
        <v>1037</v>
      </c>
      <c r="C498" s="26" t="s">
        <v>1127</v>
      </c>
      <c r="D498" s="26">
        <v>60</v>
      </c>
    </row>
    <row r="499" spans="1:6" x14ac:dyDescent="0.25">
      <c r="A499" s="26" t="s">
        <v>111</v>
      </c>
      <c r="B499" s="26" t="s">
        <v>1031</v>
      </c>
      <c r="C499" s="26" t="s">
        <v>1127</v>
      </c>
      <c r="D499" s="26">
        <v>60</v>
      </c>
    </row>
    <row r="500" spans="1:6" x14ac:dyDescent="0.25">
      <c r="A500" s="26" t="s">
        <v>117</v>
      </c>
      <c r="B500" s="26" t="s">
        <v>1038</v>
      </c>
      <c r="C500" s="26" t="s">
        <v>1127</v>
      </c>
      <c r="D500" s="26">
        <v>60</v>
      </c>
    </row>
    <row r="501" spans="1:6" x14ac:dyDescent="0.25">
      <c r="A501" s="26" t="s">
        <v>113</v>
      </c>
      <c r="B501" s="26" t="s">
        <v>1039</v>
      </c>
      <c r="C501" s="26" t="s">
        <v>1127</v>
      </c>
      <c r="D501" s="26">
        <v>60</v>
      </c>
    </row>
    <row r="502" spans="1:6" x14ac:dyDescent="0.25">
      <c r="A502" s="26" t="s">
        <v>115</v>
      </c>
      <c r="B502" s="26" t="s">
        <v>1041</v>
      </c>
      <c r="C502" s="26" t="s">
        <v>1127</v>
      </c>
      <c r="D502" s="26">
        <v>60</v>
      </c>
    </row>
    <row r="503" spans="1:6" x14ac:dyDescent="0.25">
      <c r="A503" s="26" t="s">
        <v>120</v>
      </c>
      <c r="B503" s="26" t="s">
        <v>1043</v>
      </c>
      <c r="C503" s="26" t="s">
        <v>1127</v>
      </c>
      <c r="D503" s="26">
        <v>60</v>
      </c>
    </row>
    <row r="504" spans="1:6" x14ac:dyDescent="0.25">
      <c r="A504" s="26" t="s">
        <v>123</v>
      </c>
      <c r="B504" s="26" t="s">
        <v>1045</v>
      </c>
      <c r="C504" s="26" t="s">
        <v>1127</v>
      </c>
      <c r="D504" s="26">
        <v>60</v>
      </c>
    </row>
    <row r="505" spans="1:6" x14ac:dyDescent="0.25">
      <c r="A505" s="26" t="s">
        <v>141</v>
      </c>
      <c r="B505" s="26" t="s">
        <v>1048</v>
      </c>
      <c r="C505" s="26" t="s">
        <v>1127</v>
      </c>
      <c r="D505" s="26">
        <v>60</v>
      </c>
    </row>
    <row r="506" spans="1:6" x14ac:dyDescent="0.25">
      <c r="A506" s="26" t="s">
        <v>126</v>
      </c>
      <c r="B506" s="26" t="s">
        <v>1050</v>
      </c>
      <c r="C506" s="26" t="s">
        <v>1127</v>
      </c>
      <c r="D506" s="26">
        <v>60</v>
      </c>
    </row>
    <row r="507" spans="1:6" x14ac:dyDescent="0.25">
      <c r="A507" s="26" t="s">
        <v>1052</v>
      </c>
      <c r="B507" s="26" t="s">
        <v>1053</v>
      </c>
      <c r="C507" s="26" t="s">
        <v>1127</v>
      </c>
      <c r="D507" s="26">
        <v>60</v>
      </c>
    </row>
    <row r="508" spans="1:6" x14ac:dyDescent="0.25">
      <c r="A508" s="26" t="s">
        <v>1054</v>
      </c>
      <c r="B508" s="26" t="s">
        <v>1055</v>
      </c>
      <c r="C508" s="26" t="s">
        <v>1127</v>
      </c>
      <c r="D508" s="26">
        <v>60</v>
      </c>
    </row>
    <row r="509" spans="1:6" x14ac:dyDescent="0.25">
      <c r="A509" s="26" t="s">
        <v>1056</v>
      </c>
      <c r="B509" s="26" t="s">
        <v>1057</v>
      </c>
      <c r="C509" s="26" t="s">
        <v>1127</v>
      </c>
      <c r="D509" s="26">
        <v>60</v>
      </c>
    </row>
    <row r="510" spans="1:6" x14ac:dyDescent="0.25">
      <c r="A510" s="26" t="s">
        <v>1058</v>
      </c>
      <c r="B510" s="26" t="s">
        <v>1059</v>
      </c>
      <c r="C510" s="26" t="s">
        <v>1127</v>
      </c>
      <c r="D510" s="26">
        <v>60</v>
      </c>
    </row>
    <row r="511" spans="1:6" x14ac:dyDescent="0.25">
      <c r="A511" s="26" t="s">
        <v>116</v>
      </c>
      <c r="B511" s="26" t="s">
        <v>1060</v>
      </c>
      <c r="C511" s="26" t="s">
        <v>1127</v>
      </c>
      <c r="D511" s="26">
        <v>60</v>
      </c>
    </row>
    <row r="512" spans="1:6" x14ac:dyDescent="0.25">
      <c r="A512" s="26" t="s">
        <v>1077</v>
      </c>
      <c r="B512" s="26" t="s">
        <v>1642</v>
      </c>
      <c r="C512" s="26" t="s">
        <v>1127</v>
      </c>
      <c r="D512" s="26">
        <v>60</v>
      </c>
      <c r="F512" s="26" t="s">
        <v>1643</v>
      </c>
    </row>
    <row r="513" spans="1:6" x14ac:dyDescent="0.25">
      <c r="A513" s="26" t="s">
        <v>1078</v>
      </c>
      <c r="B513" s="26" t="s">
        <v>1644</v>
      </c>
      <c r="C513" s="26" t="s">
        <v>1127</v>
      </c>
      <c r="D513" s="26">
        <v>30</v>
      </c>
      <c r="F513" s="26" t="s">
        <v>1643</v>
      </c>
    </row>
    <row r="514" spans="1:6" x14ac:dyDescent="0.25">
      <c r="A514" s="26" t="s">
        <v>1079</v>
      </c>
      <c r="B514" s="26" t="s">
        <v>1645</v>
      </c>
      <c r="C514" s="26" t="s">
        <v>1127</v>
      </c>
      <c r="D514" s="26">
        <v>30</v>
      </c>
      <c r="F514" s="26" t="s">
        <v>1643</v>
      </c>
    </row>
  </sheetData>
  <sheetProtection sort="0" autoFilter="0" pivotTables="0"/>
  <protectedRanges>
    <protectedRange sqref="N7:N32" name="Intervalo1"/>
  </protectedRanges>
  <conditionalFormatting sqref="A1:A1048576">
    <cfRule type="duplicateValues" dxfId="1" priority="2"/>
  </conditionalFormatting>
  <conditionalFormatting sqref="A3:A514 N7:N42">
    <cfRule type="duplicateValues" dxfId="0" priority="363"/>
  </conditionalFormatting>
  <conditionalFormatting sqref="E1:E1048576">
    <cfRule type="iconSet" priority="3">
      <iconSet iconSet="3Symbols" showValue="0">
        <cfvo type="percent" val="0"/>
        <cfvo type="num" val="0"/>
        <cfvo type="num" val="1"/>
      </iconSet>
    </cfRule>
  </conditionalFormatting>
  <dataValidations count="1">
    <dataValidation type="list" allowBlank="1" showInputMessage="1" showErrorMessage="1" sqref="E3:E514" xr:uid="{91665BA0-39C1-46A6-889B-8D90EFC177DE}">
      <formula1>list_status</formula1>
    </dataValidation>
  </dataValidations>
  <pageMargins left="0.511811024" right="0.511811024" top="0.78740157499999996" bottom="0.78740157499999996" header="0.31496062000000002" footer="0.31496062000000002"/>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02506CCD2D5C1E439F5E992B24221981" ma:contentTypeVersion="11" ma:contentTypeDescription="Crie um novo documento." ma:contentTypeScope="" ma:versionID="e750d56d806dad870cc7b575e4b31202">
  <xsd:schema xmlns:xsd="http://www.w3.org/2001/XMLSchema" xmlns:xs="http://www.w3.org/2001/XMLSchema" xmlns:p="http://schemas.microsoft.com/office/2006/metadata/properties" xmlns:ns3="5e7e0dd6-307d-4695-91a0-6a4a784c57e8" targetNamespace="http://schemas.microsoft.com/office/2006/metadata/properties" ma:root="true" ma:fieldsID="159a9f5e58f7b58d6547e5fbfd9dea41" ns3:_="">
    <xsd:import namespace="5e7e0dd6-307d-4695-91a0-6a4a784c57e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e0dd6-307d-4695-91a0-6a4a784c57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activity xmlns="5e7e0dd6-307d-4695-91a0-6a4a784c57e8" xsi:nil="true"/>
  </documentManagement>
</p:properties>
</file>

<file path=customXml/itemProps1.xml><?xml version="1.0" encoding="utf-8"?>
<ds:datastoreItem xmlns:ds="http://schemas.openxmlformats.org/officeDocument/2006/customXml" ds:itemID="{4CC8285D-58EB-40B1-BBB1-395A8CB4C2FF}">
  <ds:schemaRefs>
    <ds:schemaRef ds:uri="http://schemas.microsoft.com/sharepoint/v3/contenttype/forms"/>
  </ds:schemaRefs>
</ds:datastoreItem>
</file>

<file path=customXml/itemProps2.xml><?xml version="1.0" encoding="utf-8"?>
<ds:datastoreItem xmlns:ds="http://schemas.openxmlformats.org/officeDocument/2006/customXml" ds:itemID="{84E830AC-BF86-4448-8DDC-9198FE61512B}">
  <ds:schemaRefs>
    <ds:schemaRef ds:uri="http://schemas.microsoft.com/DataMashup"/>
  </ds:schemaRefs>
</ds:datastoreItem>
</file>

<file path=customXml/itemProps3.xml><?xml version="1.0" encoding="utf-8"?>
<ds:datastoreItem xmlns:ds="http://schemas.openxmlformats.org/officeDocument/2006/customXml" ds:itemID="{D6E43F4D-04A7-4E85-906B-45419C0BD0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e0dd6-307d-4695-91a0-6a4a784c57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7139294-C579-4D41-B778-0428D900CEB7}">
  <ds:schemaRef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www.w3.org/XML/1998/namespace"/>
    <ds:schemaRef ds:uri="http://purl.org/dc/terms/"/>
    <ds:schemaRef ds:uri="http://schemas.microsoft.com/office/2006/metadata/properties"/>
    <ds:schemaRef ds:uri="5e7e0dd6-307d-4695-91a0-6a4a784c57e8"/>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21</vt:i4>
      </vt:variant>
    </vt:vector>
  </HeadingPairs>
  <TitlesOfParts>
    <vt:vector size="31" baseType="lpstr">
      <vt:lpstr>LISTAS</vt:lpstr>
      <vt:lpstr>TB_FATO</vt:lpstr>
      <vt:lpstr>INICIO</vt:lpstr>
      <vt:lpstr>DESEJAVEIS</vt:lpstr>
      <vt:lpstr>Info</vt:lpstr>
      <vt:lpstr>ENG_PETROLEO</vt:lpstr>
      <vt:lpstr>TECNOLOGIA_AMBIENTAL_2024</vt:lpstr>
      <vt:lpstr>ENG_AMBIENTAL</vt:lpstr>
      <vt:lpstr>NEGÓCIOS_2024</vt:lpstr>
      <vt:lpstr>GENERALISTA_2024</vt:lpstr>
      <vt:lpstr>_AMBIENTAL2024</vt:lpstr>
      <vt:lpstr>_CC_ECT3101</vt:lpstr>
      <vt:lpstr>_CC_ECT3102</vt:lpstr>
      <vt:lpstr>_CH_AMBIENTAL2024</vt:lpstr>
      <vt:lpstr>_CH_ENG_AMBIENTAL</vt:lpstr>
      <vt:lpstr>_CH_ENG_PETROLEO</vt:lpstr>
      <vt:lpstr>_CH_GENERALISTA24</vt:lpstr>
      <vt:lpstr>_CH_NEGOCIOS</vt:lpstr>
      <vt:lpstr>_ENFASE</vt:lpstr>
      <vt:lpstr>_ENG_AMBIENTAL</vt:lpstr>
      <vt:lpstr>_ENG_PETROLEO</vt:lpstr>
      <vt:lpstr>_GENERALISTA</vt:lpstr>
      <vt:lpstr>_NEGOCIOS</vt:lpstr>
      <vt:lpstr>EDIT_VISAO24</vt:lpstr>
      <vt:lpstr>ENF_GENERALISTA</vt:lpstr>
      <vt:lpstr>ENF_NEGOCIOS</vt:lpstr>
      <vt:lpstr>LIST_RESULTADO</vt:lpstr>
      <vt:lpstr>list_semestres</vt:lpstr>
      <vt:lpstr>list_status</vt:lpstr>
      <vt:lpstr>TCC_NEGOCIOS</vt:lpstr>
      <vt:lpstr>VISAO_2024</vt:lpstr>
    </vt:vector>
  </TitlesOfParts>
  <Manager/>
  <Company>Pessoal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Planejamento Disciplinas ECT</dc:title>
  <dc:subject>Educação</dc:subject>
  <dc:creator>Nelis Junior</dc:creator>
  <cp:keywords>Nelis Júnior</cp:keywords>
  <dc:description>Uso para fins não-comerciais autorizado. Cópia autorizada desde atribuído os créditos.</dc:description>
  <cp:lastModifiedBy>Nelis Júnior</cp:lastModifiedBy>
  <cp:revision/>
  <dcterms:created xsi:type="dcterms:W3CDTF">2022-07-01T19:57:57Z</dcterms:created>
  <dcterms:modified xsi:type="dcterms:W3CDTF">2025-06-02T22:23:48Z</dcterms:modified>
  <cp:category>Planejamento;Ensino</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0x01010002506CCD2D5C1E439F5E992B24221981</vt:lpwstr>
  </property>
</Properties>
</file>