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24226"/>
  <mc:AlternateContent xmlns:mc="http://schemas.openxmlformats.org/markup-compatibility/2006">
    <mc:Choice Requires="x15">
      <x15ac:absPath xmlns:x15ac="http://schemas.microsoft.com/office/spreadsheetml/2010/11/ac" url="https://utpac-my.sharepoint.com/personal/nallely_sanchez_utp_ac_pa/Documents/2023 I SEMESTRE/ESTAD. APOYO/Bases de datos Semestral/"/>
    </mc:Choice>
  </mc:AlternateContent>
  <xr:revisionPtr revIDLastSave="356" documentId="8_{F87610A4-7A6C-4CE1-8B9F-D64E4C265464}" xr6:coauthVersionLast="47" xr6:coauthVersionMax="47" xr10:uidLastSave="{7C799C74-4652-4E88-858B-5A4586882434}"/>
  <bookViews>
    <workbookView xWindow="-108" yWindow="-108" windowWidth="23256" windowHeight="12456" tabRatio="626" firstSheet="2" activeTab="2" xr2:uid="{00000000-000D-0000-FFFF-FFFF00000000}"/>
  </bookViews>
  <sheets>
    <sheet name="CONST. ENERO A ABRIL 2022-23" sheetId="8" r:id="rId1"/>
    <sheet name="Analisis Visual" sheetId="13" r:id="rId2"/>
    <sheet name="Correlacion" sheetId="15" r:id="rId3"/>
    <sheet name="Histogramas" sheetId="11" r:id="rId4"/>
    <sheet name="Analisis Regresion" sheetId="14" r:id="rId5"/>
  </sheets>
  <definedNames>
    <definedName name="_xlnm.Print_Area" localSheetId="0">'CONST. ENERO A ABRIL 2022-23'!$A$1:$Q$48</definedName>
  </definedNames>
  <calcPr calcId="191029"/>
  <pivotCaches>
    <pivotCache cacheId="0" r:id="rId6"/>
    <pivotCache cacheId="1"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4" i="11" l="1"/>
  <c r="O14" i="11"/>
  <c r="N14" i="11"/>
  <c r="M14" i="11"/>
  <c r="L14" i="11"/>
  <c r="K14" i="11"/>
  <c r="K10" i="13"/>
  <c r="H10" i="13"/>
  <c r="D10" i="13"/>
  <c r="J13" i="8"/>
  <c r="I12" i="8"/>
  <c r="C17" i="8"/>
  <c r="C12" i="8" s="1"/>
  <c r="C31" i="8" s="1"/>
  <c r="Q12" i="8"/>
  <c r="F13" i="8"/>
  <c r="F12" i="8"/>
  <c r="B22" i="8"/>
  <c r="B21" i="8"/>
  <c r="G21" i="8"/>
  <c r="H21" i="8"/>
  <c r="I21" i="8"/>
  <c r="I31" i="8"/>
  <c r="K21" i="8"/>
  <c r="L21" i="8"/>
  <c r="M21" i="8"/>
  <c r="N21" i="8"/>
  <c r="N31" i="8"/>
  <c r="P21" i="8"/>
  <c r="P31" i="8"/>
  <c r="Q21" i="8"/>
  <c r="Q31" i="8"/>
  <c r="P12" i="8"/>
  <c r="O12" i="8"/>
  <c r="N12" i="8"/>
  <c r="M12" i="8"/>
  <c r="M31" i="8"/>
  <c r="L12" i="8"/>
  <c r="L31" i="8"/>
  <c r="K12" i="8"/>
  <c r="K31" i="8"/>
  <c r="H12" i="8"/>
  <c r="H31" i="8"/>
  <c r="G12" i="8"/>
  <c r="G31" i="8"/>
  <c r="Q32" i="8"/>
  <c r="M33" i="8"/>
  <c r="N33" i="8"/>
  <c r="M34" i="8"/>
  <c r="N34" i="8"/>
  <c r="G34" i="8"/>
  <c r="H34" i="8"/>
  <c r="I34" i="8"/>
  <c r="G35" i="8"/>
  <c r="H35" i="8"/>
  <c r="I35" i="8"/>
  <c r="O25" i="8"/>
  <c r="J22" i="8"/>
  <c r="J32" i="8"/>
  <c r="J26" i="8"/>
  <c r="P35" i="8"/>
  <c r="P36" i="8"/>
  <c r="M35" i="8"/>
  <c r="N35" i="8"/>
  <c r="M36" i="8"/>
  <c r="N36" i="8"/>
  <c r="M37" i="8"/>
  <c r="N37" i="8"/>
  <c r="O22" i="8"/>
  <c r="O32" i="8"/>
  <c r="P33" i="8"/>
  <c r="P34" i="8"/>
  <c r="P37" i="8"/>
  <c r="J25" i="8"/>
  <c r="J20" i="8"/>
  <c r="J19" i="8"/>
  <c r="J18" i="8"/>
  <c r="J17" i="8"/>
  <c r="J36" i="8"/>
  <c r="J16" i="8"/>
  <c r="J35" i="8"/>
  <c r="J15" i="8"/>
  <c r="J14" i="8"/>
  <c r="O20" i="8"/>
  <c r="O19" i="8"/>
  <c r="O18" i="8"/>
  <c r="O17" i="8"/>
  <c r="O36" i="8"/>
  <c r="O16" i="8"/>
  <c r="O35" i="8"/>
  <c r="O15" i="8"/>
  <c r="O14" i="8"/>
  <c r="O13" i="8"/>
  <c r="L33" i="8"/>
  <c r="Q33" i="8"/>
  <c r="L34" i="8"/>
  <c r="Q34" i="8"/>
  <c r="L35" i="8"/>
  <c r="Q35" i="8"/>
  <c r="L36" i="8"/>
  <c r="Q36" i="8"/>
  <c r="L37" i="8"/>
  <c r="Q37" i="8"/>
  <c r="L38" i="8"/>
  <c r="M38" i="8"/>
  <c r="N38" i="8"/>
  <c r="P38" i="8"/>
  <c r="Q38" i="8"/>
  <c r="L39" i="8"/>
  <c r="M39" i="8"/>
  <c r="N39" i="8"/>
  <c r="P39" i="8"/>
  <c r="Q39" i="8"/>
  <c r="M32" i="8"/>
  <c r="N32" i="8"/>
  <c r="P32" i="8"/>
  <c r="H32" i="8"/>
  <c r="H33" i="8"/>
  <c r="H36" i="8"/>
  <c r="H37" i="8"/>
  <c r="H38" i="8"/>
  <c r="H39" i="8"/>
  <c r="G33" i="8"/>
  <c r="E27" i="8"/>
  <c r="D27" i="8"/>
  <c r="K34" i="8"/>
  <c r="K35" i="8"/>
  <c r="J24" i="8"/>
  <c r="K36" i="8"/>
  <c r="K37" i="8"/>
  <c r="K38" i="8"/>
  <c r="G36" i="8"/>
  <c r="I36" i="8"/>
  <c r="G37" i="8"/>
  <c r="I37" i="8"/>
  <c r="G38" i="8"/>
  <c r="I38" i="8"/>
  <c r="K33" i="8"/>
  <c r="K39" i="8"/>
  <c r="L32" i="8"/>
  <c r="I33" i="8"/>
  <c r="G39" i="8"/>
  <c r="F24" i="8"/>
  <c r="F34" i="8"/>
  <c r="O27" i="8"/>
  <c r="O37" i="8"/>
  <c r="O24" i="8"/>
  <c r="O34" i="8"/>
  <c r="O29" i="8"/>
  <c r="O28" i="8"/>
  <c r="O38" i="8"/>
  <c r="O26" i="8"/>
  <c r="J28" i="8"/>
  <c r="E22" i="8"/>
  <c r="D22" i="8"/>
  <c r="C27" i="8"/>
  <c r="J29" i="8"/>
  <c r="J39" i="8"/>
  <c r="O23" i="8"/>
  <c r="O33" i="8"/>
  <c r="F15" i="8"/>
  <c r="D15" i="8"/>
  <c r="F16" i="8"/>
  <c r="J23" i="8"/>
  <c r="J33" i="8"/>
  <c r="J27" i="8"/>
  <c r="G32" i="8"/>
  <c r="I32" i="8"/>
  <c r="K32" i="8"/>
  <c r="F25" i="8"/>
  <c r="F20" i="8"/>
  <c r="D20" i="8"/>
  <c r="E20" i="8"/>
  <c r="C20" i="8"/>
  <c r="B20" i="8"/>
  <c r="B12" i="8"/>
  <c r="F19" i="8"/>
  <c r="F38" i="8"/>
  <c r="E19" i="8"/>
  <c r="C19" i="8"/>
  <c r="B19" i="8"/>
  <c r="F18" i="8"/>
  <c r="E18" i="8"/>
  <c r="D18" i="8"/>
  <c r="C18" i="8"/>
  <c r="C37" i="8"/>
  <c r="B18" i="8"/>
  <c r="F17" i="8"/>
  <c r="E17" i="8"/>
  <c r="D17" i="8"/>
  <c r="B17" i="8"/>
  <c r="E16" i="8"/>
  <c r="D16" i="8"/>
  <c r="C16" i="8"/>
  <c r="B16" i="8"/>
  <c r="E15" i="8"/>
  <c r="C15" i="8"/>
  <c r="B15" i="8"/>
  <c r="F14" i="8"/>
  <c r="E14" i="8"/>
  <c r="D14" i="8"/>
  <c r="C14" i="8"/>
  <c r="B14" i="8"/>
  <c r="B33" i="8"/>
  <c r="E13" i="8"/>
  <c r="E12" i="8"/>
  <c r="C13" i="8"/>
  <c r="B13" i="8"/>
  <c r="B32" i="8"/>
  <c r="C22" i="8"/>
  <c r="C21" i="8"/>
  <c r="F22" i="8"/>
  <c r="F21" i="8"/>
  <c r="F31" i="8"/>
  <c r="F29" i="8"/>
  <c r="E29" i="8"/>
  <c r="D29" i="8"/>
  <c r="B29" i="8"/>
  <c r="B39" i="8"/>
  <c r="F28" i="8"/>
  <c r="E28" i="8"/>
  <c r="E38" i="8"/>
  <c r="C28" i="8"/>
  <c r="C38" i="8"/>
  <c r="B28" i="8"/>
  <c r="B38" i="8"/>
  <c r="F27" i="8"/>
  <c r="F37" i="8"/>
  <c r="B27" i="8"/>
  <c r="B37" i="8"/>
  <c r="F26" i="8"/>
  <c r="F36" i="8"/>
  <c r="E26" i="8"/>
  <c r="D26" i="8"/>
  <c r="D36" i="8"/>
  <c r="C26" i="8"/>
  <c r="B26" i="8"/>
  <c r="B36" i="8"/>
  <c r="E24" i="8"/>
  <c r="C24" i="8"/>
  <c r="C34" i="8"/>
  <c r="B24" i="8"/>
  <c r="B34" i="8"/>
  <c r="F23" i="8"/>
  <c r="F33" i="8"/>
  <c r="E23" i="8"/>
  <c r="D23" i="8"/>
  <c r="C23" i="8"/>
  <c r="C33" i="8"/>
  <c r="B23" i="8"/>
  <c r="C25" i="8"/>
  <c r="C35" i="8"/>
  <c r="B25" i="8"/>
  <c r="E25" i="8"/>
  <c r="D25" i="8"/>
  <c r="E35" i="8"/>
  <c r="I39" i="8"/>
  <c r="C29" i="8"/>
  <c r="C39" i="8"/>
  <c r="J37" i="8"/>
  <c r="O39" i="8"/>
  <c r="B35" i="8"/>
  <c r="F32" i="8"/>
  <c r="J34" i="8"/>
  <c r="F35" i="8"/>
  <c r="J38" i="8"/>
  <c r="D13" i="8"/>
  <c r="J12" i="8"/>
  <c r="F39" i="8"/>
  <c r="E37" i="8"/>
  <c r="J21" i="8"/>
  <c r="J31" i="8"/>
  <c r="E36" i="8"/>
  <c r="C32" i="8"/>
  <c r="E39" i="8"/>
  <c r="E34" i="8"/>
  <c r="D28" i="8"/>
  <c r="D37" i="8"/>
  <c r="B31" i="8"/>
  <c r="D35" i="8"/>
  <c r="D33" i="8"/>
  <c r="D39" i="8"/>
  <c r="D24" i="8"/>
  <c r="D34" i="8"/>
  <c r="O21" i="8"/>
  <c r="O31" i="8"/>
  <c r="D19" i="8"/>
  <c r="D38" i="8"/>
  <c r="E33" i="8"/>
  <c r="D32" i="8"/>
  <c r="E32" i="8"/>
  <c r="E21" i="8"/>
  <c r="E31" i="8"/>
  <c r="D21" i="8"/>
  <c r="D12" i="8"/>
  <c r="D31" i="8"/>
  <c r="C36" i="8" l="1"/>
</calcChain>
</file>

<file path=xl/sharedStrings.xml><?xml version="1.0" encoding="utf-8"?>
<sst xmlns="http://schemas.openxmlformats.org/spreadsheetml/2006/main" count="216" uniqueCount="93">
  <si>
    <t>Distrito</t>
  </si>
  <si>
    <t>Residenciales</t>
  </si>
  <si>
    <t>No residenciales</t>
  </si>
  <si>
    <t>Total</t>
  </si>
  <si>
    <t>Instituto Nacional de Estadística y Censo</t>
  </si>
  <si>
    <t>Construcciones (2)</t>
  </si>
  <si>
    <t>Adiciones y reparaciones</t>
  </si>
  <si>
    <t>(P) Cifras preliminares.</t>
  </si>
  <si>
    <t>República de Panamá</t>
  </si>
  <si>
    <t>CONTRALORÍA GENERAL DE LA REPÚBLICA</t>
  </si>
  <si>
    <t>Costo (en balboas)  (1)</t>
  </si>
  <si>
    <t>Aguadulce</t>
  </si>
  <si>
    <t>Arraiján</t>
  </si>
  <si>
    <t>Colón</t>
  </si>
  <si>
    <t>Chitré</t>
  </si>
  <si>
    <t>David</t>
  </si>
  <si>
    <t>La Chorrera</t>
  </si>
  <si>
    <t>Panamá</t>
  </si>
  <si>
    <t>Santiago</t>
  </si>
  <si>
    <r>
      <t xml:space="preserve">          </t>
    </r>
    <r>
      <rPr>
        <sz val="8"/>
        <rFont val="Arial"/>
        <family val="2"/>
      </rPr>
      <t xml:space="preserve">  </t>
    </r>
    <r>
      <rPr>
        <sz val="10"/>
        <rFont val="Arial"/>
        <family val="2"/>
      </rPr>
      <t xml:space="preserve"> Debido al redondeo del computador, la suma o variación puede o no coincidir.</t>
    </r>
  </si>
  <si>
    <r>
      <t xml:space="preserve">        </t>
    </r>
    <r>
      <rPr>
        <sz val="8"/>
        <rFont val="Arial"/>
        <family val="2"/>
      </rPr>
      <t xml:space="preserve">   </t>
    </r>
    <r>
      <rPr>
        <sz val="10"/>
        <rFont val="Arial"/>
        <family val="2"/>
      </rPr>
      <t xml:space="preserve">  No incluye las obras estatales.</t>
    </r>
  </si>
  <si>
    <t>Unidades de viviendas</t>
  </si>
  <si>
    <t>Unidades de vivienda (3)</t>
  </si>
  <si>
    <t>Fuente: Con base en los permisos de construcción concedidos por la Dirección de Obras y Construcciones del Municipio de Panamá, y en las oficinas de Ingeniería Municipal  de los distritos restantes.</t>
  </si>
  <si>
    <t>(2) Incluye el costo de las obras nuevas y las primeras operaciones físicas, que se llevarán a cabo en el sitio donde se va a construir (movimientos de tierras, infraestructuras, etc.).</t>
  </si>
  <si>
    <t>(1) Se refiere al costo declarado en los permisos de construcción al obtenerse la aprobación de los planos, en las oficinas respectivas.</t>
  </si>
  <si>
    <t>(3) Corresponde a la cantidad de viviendas que constituyen la edificación.</t>
  </si>
  <si>
    <r>
      <t>Área               (En m</t>
    </r>
    <r>
      <rPr>
        <b/>
        <vertAlign val="superscript"/>
        <sz val="10"/>
        <rFont val="Arial"/>
        <family val="2"/>
      </rPr>
      <t>2</t>
    </r>
    <r>
      <rPr>
        <b/>
        <sz val="10"/>
        <rFont val="Arial"/>
        <family val="2"/>
      </rPr>
      <t>)</t>
    </r>
  </si>
  <si>
    <t>2022</t>
  </si>
  <si>
    <t>2023 (P)</t>
  </si>
  <si>
    <t>2023-22</t>
  </si>
  <si>
    <t>Variación porcentual enero a abril</t>
  </si>
  <si>
    <t xml:space="preserve"> EN ALGUNOS DISTRITOS DE LA REPÚBLICA, POR CLASE: ENERO A ABRIL 2022-23</t>
  </si>
  <si>
    <t>(R) Cifras revisadas.</t>
  </si>
  <si>
    <t xml:space="preserve">EDIFICACIONES, ÁREA Y  COSTO DE LAS CONSTRUCCIONES, ADICIONES Y REPARACIONES PARTICULARES </t>
  </si>
  <si>
    <t xml:space="preserve">Edificaciones, área  y costo de las construcciones, adiciones y reparaciones particulares </t>
  </si>
  <si>
    <t>Edificaciones</t>
  </si>
  <si>
    <t>NOTA: Las edificaciones y área corresponden únicamente a las construcciones nuevas (viviendas individuales, edificios de apartamentos, dúplex, plazas comerciales, comercios y otras). No contemplan las primeras operaciones físicas, las adiciones ni las reparaciones.</t>
  </si>
  <si>
    <t>Media</t>
  </si>
  <si>
    <t>Mediana</t>
  </si>
  <si>
    <t>Moda</t>
  </si>
  <si>
    <t>Edificaciones Total</t>
  </si>
  <si>
    <t>Área Total (m²)</t>
  </si>
  <si>
    <t>Costo Total (balboas)</t>
  </si>
  <si>
    <t>Edificaciones Residenciales</t>
  </si>
  <si>
    <t>Unidades de Vivienda</t>
  </si>
  <si>
    <t>Área Residencial (m²)</t>
  </si>
  <si>
    <t>Costo Residencial (balboas)</t>
  </si>
  <si>
    <t>Edificaciones No Residenciales</t>
  </si>
  <si>
    <t>Área No Residencial (m²)</t>
  </si>
  <si>
    <t>Costo No Residencial (balboas)</t>
  </si>
  <si>
    <t>Sum of Área Total (m²)</t>
  </si>
  <si>
    <t>Grand Total</t>
  </si>
  <si>
    <t>Sum of Costo Total (balboas)</t>
  </si>
  <si>
    <t>% of total 'Unidades de Vivienda' by 'Distrito'</t>
  </si>
  <si>
    <t>Sum of Unidades de Vivienda</t>
  </si>
  <si>
    <t>Average of Edificaciones Residenciales</t>
  </si>
  <si>
    <t>Edificaciones totales</t>
  </si>
  <si>
    <t>Rango</t>
  </si>
  <si>
    <t>Varianza</t>
  </si>
  <si>
    <t>Desviacion Estandar</t>
  </si>
  <si>
    <t>SUMMARY OUTPUT</t>
  </si>
  <si>
    <t>Regression Statistics</t>
  </si>
  <si>
    <t>Multiple R</t>
  </si>
  <si>
    <t>R Square</t>
  </si>
  <si>
    <t>Adjusted R Square</t>
  </si>
  <si>
    <t>Standard Error</t>
  </si>
  <si>
    <t>Observations</t>
  </si>
  <si>
    <t>ANOVA</t>
  </si>
  <si>
    <t>Regression</t>
  </si>
  <si>
    <t>Residual</t>
  </si>
  <si>
    <t>Intercept</t>
  </si>
  <si>
    <t>df</t>
  </si>
  <si>
    <t>SS</t>
  </si>
  <si>
    <t>MS</t>
  </si>
  <si>
    <t>F</t>
  </si>
  <si>
    <t>Significance F</t>
  </si>
  <si>
    <t>Coefficients</t>
  </si>
  <si>
    <t>t Stat</t>
  </si>
  <si>
    <t>P-value</t>
  </si>
  <si>
    <t>Lower 95%</t>
  </si>
  <si>
    <t>Upper 95%</t>
  </si>
  <si>
    <t>Lower 95.0%</t>
  </si>
  <si>
    <t>Upper 95.0%</t>
  </si>
  <si>
    <t>RESIDUAL OUTPUT</t>
  </si>
  <si>
    <t>Observation</t>
  </si>
  <si>
    <t>Predicted 65</t>
  </si>
  <si>
    <t>Residuals</t>
  </si>
  <si>
    <t>Standard Residuals</t>
  </si>
  <si>
    <t>PROBABILITY OUTPUT</t>
  </si>
  <si>
    <t>Percentile</t>
  </si>
  <si>
    <t>Column 1</t>
  </si>
  <si>
    <t>Column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</si>
</sst>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164" formatCode="_-* #,##0\ _P_t_s_-;\-* #,##0\ _P_t_s_-;_-* &quot;-&quot;\ _P_t_s_-;_-@_-"/>
    <numFmt numFmtId="165" formatCode="_-* #,##0.00\ _P_t_s_-;\-* #,##0.00\ _P_t_s_-;_-* &quot;-&quot;??\ _P_t_s_-;_-@_-"/>
    <numFmt numFmtId="166" formatCode="_ * #,##0.0_ ;_ * \-#,##0.0_ ;_ * &quot;-&quot;_ ;_ @_ "/>
  </numFmts>
  <fonts count="9" x14ac:knownFonts="1">
    <font>
      <sz val="10"/>
      <name val="Arial"/>
    </font>
    <font>
      <sz val="10"/>
      <name val="Arial"/>
      <family val="2"/>
    </font>
    <font>
      <sz val="10"/>
      <name val="Arial"/>
      <family val="2"/>
    </font>
    <font>
      <b/>
      <sz val="12"/>
      <name val="Arial"/>
      <family val="2"/>
    </font>
    <font>
      <b/>
      <sz val="10"/>
      <name val="Arial"/>
      <family val="2"/>
    </font>
    <font>
      <b/>
      <vertAlign val="superscript"/>
      <sz val="10"/>
      <name val="Arial"/>
      <family val="2"/>
    </font>
    <font>
      <sz val="8"/>
      <name val="Arial"/>
      <family val="2"/>
    </font>
    <font>
      <b/>
      <i/>
      <sz val="11"/>
      <color rgb="FF000000"/>
      <name val="Calibri"/>
      <family val="2"/>
    </font>
    <font>
      <i/>
      <sz val="10"/>
      <name val="Arial"/>
      <family val="2"/>
    </font>
  </fonts>
  <fills count="4">
    <fill>
      <patternFill patternType="none"/>
    </fill>
    <fill>
      <patternFill patternType="gray125"/>
    </fill>
    <fill>
      <patternFill patternType="solid">
        <fgColor rgb="FFE2EFD9"/>
        <bgColor indexed="64"/>
      </patternFill>
    </fill>
    <fill>
      <patternFill patternType="solid">
        <fgColor theme="7" tint="0.39997558519241921"/>
        <bgColor indexed="64"/>
      </patternFill>
    </fill>
  </fills>
  <borders count="18">
    <border>
      <left/>
      <right/>
      <top/>
      <bottom/>
      <diagonal/>
    </border>
    <border>
      <left style="thin">
        <color indexed="64"/>
      </left>
      <right/>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s>
  <cellStyleXfs count="5">
    <xf numFmtId="0" fontId="0"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0" fontId="2" fillId="0" borderId="0"/>
    <xf numFmtId="9" fontId="1" fillId="0" borderId="0" applyFont="0" applyFill="0" applyBorder="0" applyAlignment="0" applyProtection="0"/>
  </cellStyleXfs>
  <cellXfs count="69">
    <xf numFmtId="0" fontId="0" fillId="0" borderId="0" xfId="0"/>
    <xf numFmtId="0" fontId="0" fillId="0" borderId="0" xfId="0" applyFill="1"/>
    <xf numFmtId="0" fontId="2" fillId="0" borderId="0" xfId="0" applyFont="1" applyFill="1"/>
    <xf numFmtId="0" fontId="0" fillId="0" borderId="0" xfId="0" applyBorder="1"/>
    <xf numFmtId="0" fontId="2" fillId="0" borderId="0" xfId="0" applyFont="1" applyFill="1" applyBorder="1"/>
    <xf numFmtId="0" fontId="0" fillId="0" borderId="0" xfId="0" applyFill="1" applyBorder="1"/>
    <xf numFmtId="0" fontId="2" fillId="0" borderId="0" xfId="0" applyFont="1" applyAlignment="1">
      <alignment horizontal="center"/>
    </xf>
    <xf numFmtId="41" fontId="2" fillId="0" borderId="1" xfId="2" applyNumberFormat="1" applyFont="1" applyFill="1" applyBorder="1" applyAlignment="1"/>
    <xf numFmtId="0" fontId="2" fillId="0" borderId="2" xfId="0" applyFont="1" applyFill="1" applyBorder="1"/>
    <xf numFmtId="0" fontId="2" fillId="0" borderId="0" xfId="0" applyFont="1" applyBorder="1" applyAlignment="1">
      <alignment horizontal="center"/>
    </xf>
    <xf numFmtId="166" fontId="2" fillId="0" borderId="3" xfId="1" applyNumberFormat="1" applyFont="1" applyBorder="1" applyAlignment="1">
      <alignment horizontal="right"/>
    </xf>
    <xf numFmtId="0" fontId="3" fillId="0" borderId="0" xfId="0" applyFont="1" applyFill="1" applyBorder="1" applyAlignment="1"/>
    <xf numFmtId="0" fontId="3" fillId="0" borderId="0" xfId="0" applyFont="1" applyFill="1" applyAlignment="1"/>
    <xf numFmtId="41" fontId="4" fillId="0" borderId="3" xfId="0" applyNumberFormat="1" applyFont="1" applyFill="1" applyBorder="1"/>
    <xf numFmtId="41" fontId="2" fillId="0" borderId="3" xfId="0" applyNumberFormat="1" applyFont="1" applyFill="1" applyBorder="1"/>
    <xf numFmtId="41" fontId="2" fillId="0" borderId="1" xfId="0" applyNumberFormat="1" applyFont="1" applyFill="1" applyBorder="1"/>
    <xf numFmtId="0" fontId="2" fillId="0" borderId="0" xfId="0" applyFont="1" applyFill="1" applyAlignment="1">
      <alignment horizontal="left"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41" fontId="4" fillId="0" borderId="3" xfId="0" applyNumberFormat="1" applyFont="1" applyFill="1" applyBorder="1" applyAlignment="1"/>
    <xf numFmtId="41" fontId="4" fillId="0" borderId="0" xfId="0" applyNumberFormat="1" applyFont="1" applyFill="1" applyAlignment="1"/>
    <xf numFmtId="41" fontId="4" fillId="0" borderId="6" xfId="0" applyNumberFormat="1" applyFont="1" applyFill="1" applyBorder="1" applyAlignment="1"/>
    <xf numFmtId="41" fontId="4" fillId="0" borderId="1" xfId="2" applyNumberFormat="1" applyFont="1" applyFill="1" applyBorder="1" applyAlignment="1"/>
    <xf numFmtId="41" fontId="4" fillId="0" borderId="3" xfId="2" applyNumberFormat="1" applyFont="1" applyFill="1" applyBorder="1" applyAlignment="1"/>
    <xf numFmtId="166" fontId="2" fillId="0" borderId="7" xfId="1" applyNumberFormat="1" applyFont="1" applyBorder="1" applyAlignment="1">
      <alignment horizontal="right"/>
    </xf>
    <xf numFmtId="49" fontId="2" fillId="0" borderId="0" xfId="0" applyNumberFormat="1" applyFont="1" applyFill="1" applyBorder="1" applyAlignment="1">
      <alignment horizontal="center"/>
    </xf>
    <xf numFmtId="166" fontId="2" fillId="0" borderId="3" xfId="1" applyNumberFormat="1" applyFont="1" applyFill="1" applyBorder="1" applyAlignment="1">
      <alignment horizontal="right"/>
    </xf>
    <xf numFmtId="166" fontId="2" fillId="0" borderId="7" xfId="1" applyNumberFormat="1" applyFont="1" applyFill="1" applyBorder="1" applyAlignment="1">
      <alignment horizontal="right"/>
    </xf>
    <xf numFmtId="0" fontId="2" fillId="0" borderId="0" xfId="0" applyFont="1" applyBorder="1"/>
    <xf numFmtId="0" fontId="2" fillId="0" borderId="0" xfId="0" applyFont="1"/>
    <xf numFmtId="166" fontId="4" fillId="0" borderId="8" xfId="1" applyNumberFormat="1" applyFont="1" applyBorder="1" applyAlignment="1">
      <alignment horizontal="right"/>
    </xf>
    <xf numFmtId="166" fontId="4" fillId="0" borderId="9" xfId="1" applyNumberFormat="1" applyFont="1" applyBorder="1" applyAlignment="1">
      <alignment horizontal="right"/>
    </xf>
    <xf numFmtId="166" fontId="2" fillId="0" borderId="1" xfId="1" applyNumberFormat="1" applyFont="1" applyFill="1" applyBorder="1" applyAlignment="1">
      <alignment horizontal="right"/>
    </xf>
    <xf numFmtId="166" fontId="2" fillId="0" borderId="10" xfId="1" applyNumberFormat="1" applyFont="1" applyFill="1" applyBorder="1" applyAlignment="1">
      <alignment horizontal="right"/>
    </xf>
    <xf numFmtId="9" fontId="2" fillId="0" borderId="0" xfId="4" applyFont="1" applyFill="1"/>
    <xf numFmtId="9" fontId="0" fillId="0" borderId="0" xfId="4" applyFont="1" applyFill="1" applyBorder="1"/>
    <xf numFmtId="9" fontId="0" fillId="0" borderId="0" xfId="4" applyFont="1" applyFill="1"/>
    <xf numFmtId="49" fontId="2" fillId="0" borderId="0" xfId="0" applyNumberFormat="1" applyFont="1" applyFill="1"/>
    <xf numFmtId="3" fontId="0" fillId="0" borderId="0" xfId="0" applyNumberFormat="1"/>
    <xf numFmtId="0" fontId="4" fillId="0" borderId="0" xfId="0" applyFont="1"/>
    <xf numFmtId="0" fontId="4" fillId="3" borderId="0" xfId="0" applyFont="1" applyFill="1" applyAlignment="1">
      <alignment horizontal="center" wrapText="1"/>
    </xf>
    <xf numFmtId="3" fontId="4" fillId="0" borderId="0" xfId="0" applyNumberFormat="1" applyFont="1"/>
    <xf numFmtId="0" fontId="0" fillId="0" borderId="0" xfId="0" pivotButton="1"/>
    <xf numFmtId="0" fontId="0" fillId="0" borderId="0" xfId="0" applyAlignment="1">
      <alignment horizontal="left"/>
    </xf>
    <xf numFmtId="0" fontId="7" fillId="0" borderId="0" xfId="0" applyFont="1" applyAlignment="1">
      <alignment horizontal="left" vertical="center"/>
    </xf>
    <xf numFmtId="10" fontId="0" fillId="0" borderId="0" xfId="0" applyNumberFormat="1"/>
    <xf numFmtId="0" fontId="0" fillId="0" borderId="4" xfId="0" applyBorder="1"/>
    <xf numFmtId="0" fontId="0" fillId="0" borderId="4" xfId="0" applyBorder="1" applyAlignment="1">
      <alignment horizontal="center"/>
    </xf>
    <xf numFmtId="3" fontId="0" fillId="0" borderId="4" xfId="0" applyNumberFormat="1" applyBorder="1"/>
    <xf numFmtId="3" fontId="0" fillId="0" borderId="4" xfId="0" applyNumberFormat="1" applyBorder="1" applyAlignment="1">
      <alignment horizontal="center"/>
    </xf>
    <xf numFmtId="0" fontId="4" fillId="2" borderId="9"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2" fillId="0" borderId="0" xfId="0" applyFont="1" applyFill="1" applyAlignment="1">
      <alignment horizontal="center"/>
    </xf>
    <xf numFmtId="0" fontId="4" fillId="2" borderId="6"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4" fillId="2" borderId="11" xfId="0" applyFont="1" applyFill="1" applyBorder="1" applyAlignment="1">
      <alignment horizontal="center" vertical="center"/>
    </xf>
    <xf numFmtId="0" fontId="4" fillId="0" borderId="0" xfId="0" applyFont="1" applyFill="1" applyAlignment="1">
      <alignment horizontal="center"/>
    </xf>
    <xf numFmtId="0" fontId="2" fillId="0" borderId="0" xfId="0" applyFont="1" applyFill="1" applyAlignment="1">
      <alignment horizontal="left" vertical="center" wrapText="1"/>
    </xf>
    <xf numFmtId="0" fontId="4" fillId="2" borderId="8"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0" borderId="11" xfId="0" applyFont="1" applyFill="1" applyBorder="1" applyAlignment="1">
      <alignment horizontal="center" vertical="center"/>
    </xf>
    <xf numFmtId="0" fontId="0" fillId="0" borderId="0" xfId="0" applyFill="1" applyBorder="1" applyAlignment="1"/>
    <xf numFmtId="0" fontId="0" fillId="0" borderId="16" xfId="0" applyFill="1" applyBorder="1" applyAlignment="1"/>
    <xf numFmtId="0" fontId="8" fillId="0" borderId="17" xfId="0" applyFont="1" applyFill="1" applyBorder="1" applyAlignment="1">
      <alignment horizontal="center"/>
    </xf>
    <xf numFmtId="0" fontId="8" fillId="0" borderId="17" xfId="0" applyFont="1" applyFill="1" applyBorder="1" applyAlignment="1">
      <alignment horizontal="centerContinuous"/>
    </xf>
  </cellXfs>
  <cellStyles count="5">
    <cellStyle name="Comma" xfId="1" builtinId="3"/>
    <cellStyle name="Comma [0]" xfId="2" builtinId="6"/>
    <cellStyle name="Normal" xfId="0" builtinId="0"/>
    <cellStyle name="Normal 2" xfId="3" xr:uid="{00000000-0005-0000-0000-000003000000}"/>
    <cellStyle name="Percent" xfId="4"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'Edificaciones Residenciales', 'Unidades de Vivienda', 'Área Residencial (m²)' by 'Distrito'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'Analisis Visual'!$E$1</c:f>
              <c:strCache>
                <c:ptCount val="1"/>
                <c:pt idx="0">
                  <c:v>Edificaciones Residenciales</c:v>
                </c:pt>
              </c:strCache>
            </c:strRef>
          </c:tx>
          <c:spPr>
            <a:solidFill>
              <a:schemeClr val="accent1"/>
            </a:solidFill>
            <a:ln>
              <a:noFill/>
            </a:ln>
            <a:effectLst/>
          </c:spPr>
          <c:invertIfNegative val="0"/>
          <c:cat>
            <c:strRef>
              <c:f>'Analisis Visual'!$A$2:$A$9</c:f>
              <c:strCache>
                <c:ptCount val="8"/>
                <c:pt idx="0">
                  <c:v>Aguadulce</c:v>
                </c:pt>
                <c:pt idx="1">
                  <c:v>Arraiján</c:v>
                </c:pt>
                <c:pt idx="2">
                  <c:v>Colón</c:v>
                </c:pt>
                <c:pt idx="3">
                  <c:v>Chitré</c:v>
                </c:pt>
                <c:pt idx="4">
                  <c:v>David</c:v>
                </c:pt>
                <c:pt idx="5">
                  <c:v>La Chorrera</c:v>
                </c:pt>
                <c:pt idx="6">
                  <c:v>Panamá</c:v>
                </c:pt>
                <c:pt idx="7">
                  <c:v>Santiago</c:v>
                </c:pt>
              </c:strCache>
            </c:strRef>
          </c:cat>
          <c:val>
            <c:numRef>
              <c:f>'Analisis Visual'!$E$2:$E$9</c:f>
              <c:numCache>
                <c:formatCode>General</c:formatCode>
                <c:ptCount val="8"/>
                <c:pt idx="0">
                  <c:v>56</c:v>
                </c:pt>
                <c:pt idx="1">
                  <c:v>583</c:v>
                </c:pt>
                <c:pt idx="2">
                  <c:v>10</c:v>
                </c:pt>
                <c:pt idx="3">
                  <c:v>226</c:v>
                </c:pt>
                <c:pt idx="4">
                  <c:v>319</c:v>
                </c:pt>
                <c:pt idx="5" formatCode="#,##0">
                  <c:v>1808</c:v>
                </c:pt>
                <c:pt idx="6">
                  <c:v>940</c:v>
                </c:pt>
                <c:pt idx="7">
                  <c:v>59</c:v>
                </c:pt>
              </c:numCache>
            </c:numRef>
          </c:val>
          <c:extLst>
            <c:ext xmlns:c16="http://schemas.microsoft.com/office/drawing/2014/chart" uri="{C3380CC4-5D6E-409C-BE32-E72D297353CC}">
              <c16:uniqueId val="{00000000-1138-4C6D-A6AE-C2F4D0B5108D}"/>
            </c:ext>
          </c:extLst>
        </c:ser>
        <c:ser>
          <c:idx val="1"/>
          <c:order val="1"/>
          <c:tx>
            <c:strRef>
              <c:f>'Analisis Visual'!$F$1</c:f>
              <c:strCache>
                <c:ptCount val="1"/>
                <c:pt idx="0">
                  <c:v>Unidades de Vivienda</c:v>
                </c:pt>
              </c:strCache>
            </c:strRef>
          </c:tx>
          <c:spPr>
            <a:solidFill>
              <a:schemeClr val="accent2"/>
            </a:solidFill>
            <a:ln>
              <a:noFill/>
            </a:ln>
            <a:effectLst/>
          </c:spPr>
          <c:invertIfNegative val="0"/>
          <c:cat>
            <c:strRef>
              <c:f>'Analisis Visual'!$A$2:$A$9</c:f>
              <c:strCache>
                <c:ptCount val="8"/>
                <c:pt idx="0">
                  <c:v>Aguadulce</c:v>
                </c:pt>
                <c:pt idx="1">
                  <c:v>Arraiján</c:v>
                </c:pt>
                <c:pt idx="2">
                  <c:v>Colón</c:v>
                </c:pt>
                <c:pt idx="3">
                  <c:v>Chitré</c:v>
                </c:pt>
                <c:pt idx="4">
                  <c:v>David</c:v>
                </c:pt>
                <c:pt idx="5">
                  <c:v>La Chorrera</c:v>
                </c:pt>
                <c:pt idx="6">
                  <c:v>Panamá</c:v>
                </c:pt>
                <c:pt idx="7">
                  <c:v>Santiago</c:v>
                </c:pt>
              </c:strCache>
            </c:strRef>
          </c:cat>
          <c:val>
            <c:numRef>
              <c:f>'Analisis Visual'!$F$2:$F$9</c:f>
              <c:numCache>
                <c:formatCode>General</c:formatCode>
                <c:ptCount val="8"/>
                <c:pt idx="0">
                  <c:v>56</c:v>
                </c:pt>
                <c:pt idx="1">
                  <c:v>994</c:v>
                </c:pt>
                <c:pt idx="2">
                  <c:v>11</c:v>
                </c:pt>
                <c:pt idx="3">
                  <c:v>229</c:v>
                </c:pt>
                <c:pt idx="4">
                  <c:v>323</c:v>
                </c:pt>
                <c:pt idx="5" formatCode="#,##0">
                  <c:v>1870</c:v>
                </c:pt>
                <c:pt idx="6" formatCode="#,##0">
                  <c:v>2802</c:v>
                </c:pt>
                <c:pt idx="7">
                  <c:v>64</c:v>
                </c:pt>
              </c:numCache>
            </c:numRef>
          </c:val>
          <c:extLst>
            <c:ext xmlns:c16="http://schemas.microsoft.com/office/drawing/2014/chart" uri="{C3380CC4-5D6E-409C-BE32-E72D297353CC}">
              <c16:uniqueId val="{00000001-1138-4C6D-A6AE-C2F4D0B5108D}"/>
            </c:ext>
          </c:extLst>
        </c:ser>
        <c:dLbls>
          <c:showLegendKey val="0"/>
          <c:showVal val="0"/>
          <c:showCatName val="0"/>
          <c:showSerName val="0"/>
          <c:showPercent val="0"/>
          <c:showBubbleSize val="0"/>
        </c:dLbls>
        <c:gapWidth val="160"/>
        <c:overlap val="-27"/>
        <c:axId val="797092896"/>
        <c:axId val="797090496"/>
      </c:barChart>
      <c:lineChart>
        <c:grouping val="standard"/>
        <c:varyColors val="0"/>
        <c:ser>
          <c:idx val="2"/>
          <c:order val="2"/>
          <c:tx>
            <c:strRef>
              <c:f>'Analisis Visual'!$G$1</c:f>
              <c:strCache>
                <c:ptCount val="1"/>
                <c:pt idx="0">
                  <c:v>Área Residencial (m²)</c:v>
                </c:pt>
              </c:strCache>
            </c:strRef>
          </c:tx>
          <c:spPr>
            <a:ln w="28575" cap="rnd">
              <a:solidFill>
                <a:schemeClr val="accent3"/>
              </a:solidFill>
              <a:round/>
            </a:ln>
            <a:effectLst/>
          </c:spPr>
          <c:marker>
            <c:symbol val="none"/>
          </c:marker>
          <c:cat>
            <c:strRef>
              <c:f>'Analisis Visual'!$A$2:$A$9</c:f>
              <c:strCache>
                <c:ptCount val="8"/>
                <c:pt idx="0">
                  <c:v>Aguadulce</c:v>
                </c:pt>
                <c:pt idx="1">
                  <c:v>Arraiján</c:v>
                </c:pt>
                <c:pt idx="2">
                  <c:v>Colón</c:v>
                </c:pt>
                <c:pt idx="3">
                  <c:v>Chitré</c:v>
                </c:pt>
                <c:pt idx="4">
                  <c:v>David</c:v>
                </c:pt>
                <c:pt idx="5">
                  <c:v>La Chorrera</c:v>
                </c:pt>
                <c:pt idx="6">
                  <c:v>Panamá</c:v>
                </c:pt>
                <c:pt idx="7">
                  <c:v>Santiago</c:v>
                </c:pt>
              </c:strCache>
            </c:strRef>
          </c:cat>
          <c:val>
            <c:numRef>
              <c:f>'Analisis Visual'!$G$2:$G$9</c:f>
              <c:numCache>
                <c:formatCode>#,##0</c:formatCode>
                <c:ptCount val="8"/>
                <c:pt idx="0">
                  <c:v>5379</c:v>
                </c:pt>
                <c:pt idx="1">
                  <c:v>97950</c:v>
                </c:pt>
                <c:pt idx="2">
                  <c:v>1605</c:v>
                </c:pt>
                <c:pt idx="3">
                  <c:v>18338</c:v>
                </c:pt>
                <c:pt idx="4">
                  <c:v>27518</c:v>
                </c:pt>
                <c:pt idx="5">
                  <c:v>143748</c:v>
                </c:pt>
                <c:pt idx="6">
                  <c:v>180214</c:v>
                </c:pt>
                <c:pt idx="7">
                  <c:v>6770</c:v>
                </c:pt>
              </c:numCache>
            </c:numRef>
          </c:val>
          <c:smooth val="0"/>
          <c:extLst>
            <c:ext xmlns:c16="http://schemas.microsoft.com/office/drawing/2014/chart" uri="{C3380CC4-5D6E-409C-BE32-E72D297353CC}">
              <c16:uniqueId val="{00000002-1138-4C6D-A6AE-C2F4D0B5108D}"/>
            </c:ext>
          </c:extLst>
        </c:ser>
        <c:dLbls>
          <c:showLegendKey val="0"/>
          <c:showVal val="0"/>
          <c:showCatName val="0"/>
          <c:showSerName val="0"/>
          <c:showPercent val="0"/>
          <c:showBubbleSize val="0"/>
        </c:dLbls>
        <c:marker val="1"/>
        <c:smooth val="0"/>
        <c:axId val="1685334400"/>
        <c:axId val="1685329120"/>
      </c:lineChart>
      <c:catAx>
        <c:axId val="797092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Distrito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090496"/>
        <c:crosses val="autoZero"/>
        <c:auto val="1"/>
        <c:lblAlgn val="ctr"/>
        <c:lblOffset val="100"/>
        <c:noMultiLvlLbl val="0"/>
      </c:catAx>
      <c:valAx>
        <c:axId val="79709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092896"/>
        <c:crosses val="autoZero"/>
        <c:crossBetween val="between"/>
      </c:valAx>
      <c:valAx>
        <c:axId val="168532912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Área Residencial (m²)</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334400"/>
        <c:crosses val="max"/>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catAx>
        <c:axId val="1685334400"/>
        <c:scaling>
          <c:orientation val="minMax"/>
        </c:scaling>
        <c:delete val="1"/>
        <c:axPos val="b"/>
        <c:numFmt formatCode="General" sourceLinked="1"/>
        <c:majorTickMark val="out"/>
        <c:minorTickMark val="none"/>
        <c:tickLblPos val="nextTo"/>
        <c:crossAx val="168532912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[Difusión de Construcción.xlsx]Analisis Visual!PivotTable5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'Distrito': </a:t>
            </a:r>
            <a:r>
              <a:rPr lang="en-US">
                <a:solidFill>
                  <a:srgbClr val="DD5A13"/>
                </a:solidFill>
              </a:rPr>
              <a:t>La Chorrera</a:t>
            </a:r>
            <a:r>
              <a:rPr lang="en-US"/>
              <a:t> has noticeably higher 'Edificaciones Residenciales'.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2D2D2"/>
          </a:solidFill>
          <a:ln>
            <a:noFill/>
          </a:ln>
          <a:effectLst/>
        </c:spPr>
      </c:pivotFmt>
      <c:pivotFmt>
        <c:idx val="2"/>
        <c:spPr>
          <a:solidFill>
            <a:srgbClr val="ED7331"/>
          </a:solidFill>
          <a:ln>
            <a:noFill/>
          </a:ln>
          <a:effectLst/>
        </c:spPr>
      </c:pivotFmt>
      <c:pivotFmt>
        <c:idx val="3"/>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D7331"/>
          </a:solidFill>
          <a:ln>
            <a:noFill/>
          </a:ln>
          <a:effectLst/>
        </c:spPr>
      </c:pivotFmt>
      <c:pivotFmt>
        <c:idx val="5"/>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ED7331"/>
          </a:solidFill>
          <a:ln>
            <a:noFill/>
          </a:ln>
          <a:effectLst/>
        </c:spPr>
      </c:pivotFmt>
    </c:pivotFmts>
    <c:plotArea>
      <c:layout/>
      <c:barChart>
        <c:barDir val="bar"/>
        <c:grouping val="clustered"/>
        <c:varyColors val="0"/>
        <c:ser>
          <c:idx val="0"/>
          <c:order val="0"/>
          <c:tx>
            <c:strRef>
              <c:f>'Analisis Visual'!$B$25</c:f>
              <c:strCache>
                <c:ptCount val="1"/>
                <c:pt idx="0">
                  <c:v>Total</c:v>
                </c:pt>
              </c:strCache>
            </c:strRef>
          </c:tx>
          <c:spPr>
            <a:solidFill>
              <a:srgbClr val="D2D2D2"/>
            </a:solidFill>
            <a:ln>
              <a:noFill/>
            </a:ln>
            <a:effectLst/>
          </c:spPr>
          <c:invertIfNegative val="0"/>
          <c:dPt>
            <c:idx val="0"/>
            <c:invertIfNegative val="0"/>
            <c:bubble3D val="0"/>
            <c:spPr>
              <a:solidFill>
                <a:srgbClr val="ED7331"/>
              </a:solidFill>
              <a:ln>
                <a:noFill/>
              </a:ln>
              <a:effectLst/>
            </c:spPr>
            <c:extLst>
              <c:ext xmlns:c16="http://schemas.microsoft.com/office/drawing/2014/chart" uri="{C3380CC4-5D6E-409C-BE32-E72D297353CC}">
                <c16:uniqueId val="{00000001-1130-414A-95AC-B0BA1C650EE0}"/>
              </c:ext>
            </c:extLst>
          </c:dPt>
          <c:cat>
            <c:strRef>
              <c:f>'Analisis Visual'!$A$26:$A$34</c:f>
              <c:strCache>
                <c:ptCount val="8"/>
                <c:pt idx="0">
                  <c:v>La Chorrera</c:v>
                </c:pt>
                <c:pt idx="1">
                  <c:v>Panamá</c:v>
                </c:pt>
                <c:pt idx="2">
                  <c:v>Arraiján</c:v>
                </c:pt>
                <c:pt idx="3">
                  <c:v>David</c:v>
                </c:pt>
                <c:pt idx="4">
                  <c:v>Chitré</c:v>
                </c:pt>
                <c:pt idx="5">
                  <c:v>Santiago</c:v>
                </c:pt>
                <c:pt idx="6">
                  <c:v>Aguadulce</c:v>
                </c:pt>
                <c:pt idx="7">
                  <c:v>Colón</c:v>
                </c:pt>
              </c:strCache>
            </c:strRef>
          </c:cat>
          <c:val>
            <c:numRef>
              <c:f>'Analisis Visual'!$B$26:$B$34</c:f>
              <c:numCache>
                <c:formatCode>General</c:formatCode>
                <c:ptCount val="8"/>
                <c:pt idx="0">
                  <c:v>1808</c:v>
                </c:pt>
                <c:pt idx="1">
                  <c:v>940</c:v>
                </c:pt>
                <c:pt idx="2">
                  <c:v>583</c:v>
                </c:pt>
                <c:pt idx="3">
                  <c:v>319</c:v>
                </c:pt>
                <c:pt idx="4">
                  <c:v>226</c:v>
                </c:pt>
                <c:pt idx="5">
                  <c:v>59</c:v>
                </c:pt>
                <c:pt idx="6">
                  <c:v>56</c:v>
                </c:pt>
                <c:pt idx="7">
                  <c:v>10</c:v>
                </c:pt>
              </c:numCache>
            </c:numRef>
          </c:val>
          <c:extLst>
            <c:ext xmlns:c16="http://schemas.microsoft.com/office/drawing/2014/chart" uri="{C3380CC4-5D6E-409C-BE32-E72D297353CC}">
              <c16:uniqueId val="{00000002-1130-414A-95AC-B0BA1C650EE0}"/>
            </c:ext>
          </c:extLst>
        </c:ser>
        <c:dLbls>
          <c:showLegendKey val="0"/>
          <c:showVal val="0"/>
          <c:showCatName val="0"/>
          <c:showSerName val="0"/>
          <c:showPercent val="0"/>
          <c:showBubbleSize val="0"/>
        </c:dLbls>
        <c:gapWidth val="33"/>
        <c:overlap val="-30"/>
        <c:axId val="1364601536"/>
        <c:axId val="1645747008"/>
      </c:barChart>
      <c:catAx>
        <c:axId val="1364601536"/>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Distrito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747008"/>
        <c:crosses val="autoZero"/>
        <c:auto val="1"/>
        <c:lblAlgn val="ctr"/>
        <c:lblOffset val="100"/>
        <c:noMultiLvlLbl val="0"/>
      </c:catAx>
      <c:valAx>
        <c:axId val="16457470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Edificaciones Residenciales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601536"/>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Correlacion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Histogramas!$B$3:$B$10</c:f>
              <c:numCache>
                <c:formatCode>General</c:formatCode>
                <c:ptCount val="8"/>
                <c:pt idx="0">
                  <c:v>65</c:v>
                </c:pt>
                <c:pt idx="1">
                  <c:v>417</c:v>
                </c:pt>
                <c:pt idx="2">
                  <c:v>17</c:v>
                </c:pt>
                <c:pt idx="3">
                  <c:v>119</c:v>
                </c:pt>
                <c:pt idx="4">
                  <c:v>351</c:v>
                </c:pt>
                <c:pt idx="5">
                  <c:v>852</c:v>
                </c:pt>
                <c:pt idx="6" formatCode="#,##0">
                  <c:v>1049</c:v>
                </c:pt>
                <c:pt idx="7">
                  <c:v>140</c:v>
                </c:pt>
              </c:numCache>
            </c:numRef>
          </c:xVal>
          <c:yVal>
            <c:numRef>
              <c:f>Histogramas!$C$3:$C$10</c:f>
              <c:numCache>
                <c:formatCode>#,##0</c:formatCode>
                <c:ptCount val="8"/>
                <c:pt idx="0">
                  <c:v>5885</c:v>
                </c:pt>
                <c:pt idx="1">
                  <c:v>54435</c:v>
                </c:pt>
                <c:pt idx="2">
                  <c:v>5803</c:v>
                </c:pt>
                <c:pt idx="3">
                  <c:v>15756</c:v>
                </c:pt>
                <c:pt idx="4">
                  <c:v>32677</c:v>
                </c:pt>
                <c:pt idx="5">
                  <c:v>84517</c:v>
                </c:pt>
                <c:pt idx="6">
                  <c:v>214842</c:v>
                </c:pt>
                <c:pt idx="7">
                  <c:v>17025</c:v>
                </c:pt>
              </c:numCache>
            </c:numRef>
          </c:yVal>
          <c:smooth val="0"/>
          <c:extLst>
            <c:ext xmlns:c16="http://schemas.microsoft.com/office/drawing/2014/chart" uri="{C3380CC4-5D6E-409C-BE32-E72D297353CC}">
              <c16:uniqueId val="{00000000-C15F-4BB9-A953-EC960025532B}"/>
            </c:ext>
          </c:extLst>
        </c:ser>
        <c:dLbls>
          <c:showLegendKey val="0"/>
          <c:showVal val="0"/>
          <c:showCatName val="0"/>
          <c:showSerName val="0"/>
          <c:showPercent val="0"/>
          <c:showBubbleSize val="0"/>
        </c:dLbls>
        <c:axId val="2022778671"/>
        <c:axId val="1478842831"/>
      </c:scatterChart>
      <c:valAx>
        <c:axId val="20227786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842831"/>
        <c:crosses val="autoZero"/>
        <c:crossBetween val="midCat"/>
      </c:valAx>
      <c:valAx>
        <c:axId val="14788428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7786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[Difusión de Construcción.xlsx]Histogramas!PivotTable1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DD5A13"/>
                </a:solidFill>
              </a:rPr>
              <a:t>Panamá</a:t>
            </a:r>
            <a:r>
              <a:rPr lang="en-US"/>
              <a:t> tiene el 'Área Total (m²)' más alto.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2D2D2"/>
          </a:solidFill>
          <a:ln>
            <a:noFill/>
          </a:ln>
          <a:effectLst/>
        </c:spPr>
      </c:pivotFmt>
      <c:pivotFmt>
        <c:idx val="2"/>
        <c:spPr>
          <a:solidFill>
            <a:srgbClr val="ED733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Histogramas!$B$13</c:f>
              <c:strCache>
                <c:ptCount val="1"/>
                <c:pt idx="0">
                  <c:v>Total</c:v>
                </c:pt>
              </c:strCache>
            </c:strRef>
          </c:tx>
          <c:spPr>
            <a:solidFill>
              <a:schemeClr val="accent1"/>
            </a:solidFill>
            <a:ln>
              <a:noFill/>
            </a:ln>
            <a:effectLst/>
          </c:spPr>
          <c:invertIfNegative val="0"/>
          <c:cat>
            <c:strRef>
              <c:f>Histogramas!$A$14:$A$22</c:f>
              <c:strCache>
                <c:ptCount val="8"/>
                <c:pt idx="0">
                  <c:v>Panamá</c:v>
                </c:pt>
                <c:pt idx="1">
                  <c:v>La Chorrera</c:v>
                </c:pt>
                <c:pt idx="2">
                  <c:v>Arraiján</c:v>
                </c:pt>
                <c:pt idx="3">
                  <c:v>David</c:v>
                </c:pt>
                <c:pt idx="4">
                  <c:v>Santiago</c:v>
                </c:pt>
                <c:pt idx="5">
                  <c:v>Chitré</c:v>
                </c:pt>
                <c:pt idx="6">
                  <c:v>Aguadulce</c:v>
                </c:pt>
                <c:pt idx="7">
                  <c:v>Colón</c:v>
                </c:pt>
              </c:strCache>
            </c:strRef>
          </c:cat>
          <c:val>
            <c:numRef>
              <c:f>Histogramas!$B$14:$B$22</c:f>
              <c:numCache>
                <c:formatCode>#,##0</c:formatCode>
                <c:ptCount val="8"/>
                <c:pt idx="0">
                  <c:v>214842</c:v>
                </c:pt>
                <c:pt idx="1">
                  <c:v>84517</c:v>
                </c:pt>
                <c:pt idx="2">
                  <c:v>54435</c:v>
                </c:pt>
                <c:pt idx="3">
                  <c:v>32677</c:v>
                </c:pt>
                <c:pt idx="4">
                  <c:v>17025</c:v>
                </c:pt>
                <c:pt idx="5">
                  <c:v>15756</c:v>
                </c:pt>
                <c:pt idx="6">
                  <c:v>5885</c:v>
                </c:pt>
                <c:pt idx="7">
                  <c:v>5803</c:v>
                </c:pt>
              </c:numCache>
            </c:numRef>
          </c:val>
          <c:extLst>
            <c:ext xmlns:c16="http://schemas.microsoft.com/office/drawing/2014/chart" uri="{C3380CC4-5D6E-409C-BE32-E72D297353CC}">
              <c16:uniqueId val="{00000000-AE0E-4E91-A96F-185FDF74150E}"/>
            </c:ext>
          </c:extLst>
        </c:ser>
        <c:dLbls>
          <c:showLegendKey val="0"/>
          <c:showVal val="0"/>
          <c:showCatName val="0"/>
          <c:showSerName val="0"/>
          <c:showPercent val="0"/>
          <c:showBubbleSize val="0"/>
        </c:dLbls>
        <c:gapWidth val="33"/>
        <c:overlap val="-30"/>
        <c:axId val="1799702768"/>
        <c:axId val="1799701328"/>
      </c:barChart>
      <c:catAx>
        <c:axId val="1799702768"/>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Distrito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701328"/>
        <c:crosses val="autoZero"/>
        <c:auto val="1"/>
        <c:lblAlgn val="ctr"/>
        <c:lblOffset val="100"/>
        <c:noMultiLvlLbl val="0"/>
      </c:catAx>
      <c:valAx>
        <c:axId val="17997013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Área Total (m²)</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702768"/>
        <c:crosses val="max"/>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5885  Residual Plot</a:t>
            </a:r>
          </a:p>
        </c:rich>
      </c:tx>
      <c:overlay val="0"/>
    </c:title>
    <c:autoTitleDeleted val="0"/>
    <c:plotArea>
      <c:layout/>
      <c:scatterChart>
        <c:scatterStyle val="lineMarker"/>
        <c:varyColors val="0"/>
        <c:ser>
          <c:idx val="0"/>
          <c:order val="0"/>
          <c:spPr>
            <a:ln w="28575">
              <a:noFill/>
            </a:ln>
          </c:spPr>
          <c:xVal>
            <c:numRef>
              <c:f>Histogramas!$C$4:$C$10</c:f>
              <c:numCache>
                <c:formatCode>#,##0</c:formatCode>
                <c:ptCount val="7"/>
                <c:pt idx="0">
                  <c:v>54435</c:v>
                </c:pt>
                <c:pt idx="1">
                  <c:v>5803</c:v>
                </c:pt>
                <c:pt idx="2">
                  <c:v>15756</c:v>
                </c:pt>
                <c:pt idx="3">
                  <c:v>32677</c:v>
                </c:pt>
                <c:pt idx="4">
                  <c:v>84517</c:v>
                </c:pt>
                <c:pt idx="5">
                  <c:v>214842</c:v>
                </c:pt>
                <c:pt idx="6">
                  <c:v>17025</c:v>
                </c:pt>
              </c:numCache>
            </c:numRef>
          </c:xVal>
          <c:yVal>
            <c:numRef>
              <c:f>'Analisis Regresion'!$C$25:$C$31</c:f>
              <c:numCache>
                <c:formatCode>General</c:formatCode>
                <c:ptCount val="7"/>
                <c:pt idx="0">
                  <c:v>27.058036144545667</c:v>
                </c:pt>
                <c:pt idx="1">
                  <c:v>-134.9134045173306</c:v>
                </c:pt>
                <c:pt idx="2">
                  <c:v>-81.628206522025977</c:v>
                </c:pt>
                <c:pt idx="3">
                  <c:v>67.552225034143021</c:v>
                </c:pt>
                <c:pt idx="4">
                  <c:v>314.82216013678453</c:v>
                </c:pt>
                <c:pt idx="5">
                  <c:v>-126.05150320712437</c:v>
                </c:pt>
                <c:pt idx="6">
                  <c:v>-66.839307068992554</c:v>
                </c:pt>
              </c:numCache>
            </c:numRef>
          </c:yVal>
          <c:smooth val="0"/>
          <c:extLst>
            <c:ext xmlns:c16="http://schemas.microsoft.com/office/drawing/2014/chart" uri="{C3380CC4-5D6E-409C-BE32-E72D297353CC}">
              <c16:uniqueId val="{00000004-EF15-49C3-B34D-41F567296437}"/>
            </c:ext>
          </c:extLst>
        </c:ser>
        <c:dLbls>
          <c:showLegendKey val="0"/>
          <c:showVal val="0"/>
          <c:showCatName val="0"/>
          <c:showSerName val="0"/>
          <c:showPercent val="0"/>
          <c:showBubbleSize val="0"/>
        </c:dLbls>
        <c:axId val="2014383567"/>
        <c:axId val="1293214079"/>
      </c:scatterChart>
      <c:valAx>
        <c:axId val="2014383567"/>
        <c:scaling>
          <c:orientation val="minMax"/>
        </c:scaling>
        <c:delete val="0"/>
        <c:axPos val="b"/>
        <c:title>
          <c:tx>
            <c:rich>
              <a:bodyPr/>
              <a:lstStyle/>
              <a:p>
                <a:pPr>
                  <a:defRPr/>
                </a:pPr>
                <a:r>
                  <a:rPr lang="en-US"/>
                  <a:t>5885</a:t>
                </a:r>
              </a:p>
            </c:rich>
          </c:tx>
          <c:overlay val="0"/>
        </c:title>
        <c:numFmt formatCode="#,##0" sourceLinked="1"/>
        <c:majorTickMark val="out"/>
        <c:minorTickMark val="none"/>
        <c:tickLblPos val="nextTo"/>
        <c:crossAx val="1293214079"/>
        <c:crosses val="autoZero"/>
        <c:crossBetween val="midCat"/>
      </c:valAx>
      <c:valAx>
        <c:axId val="1293214079"/>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201438356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5885 Line Fit  Plot</a:t>
            </a:r>
          </a:p>
        </c:rich>
      </c:tx>
      <c:overlay val="0"/>
    </c:title>
    <c:autoTitleDeleted val="0"/>
    <c:plotArea>
      <c:layout/>
      <c:scatterChart>
        <c:scatterStyle val="lineMarker"/>
        <c:varyColors val="0"/>
        <c:ser>
          <c:idx val="0"/>
          <c:order val="0"/>
          <c:spPr>
            <a:ln w="28575">
              <a:noFill/>
            </a:ln>
          </c:spPr>
          <c:xVal>
            <c:numRef>
              <c:f>Histogramas!$C$4:$C$10</c:f>
              <c:numCache>
                <c:formatCode>#,##0</c:formatCode>
                <c:ptCount val="7"/>
                <c:pt idx="0">
                  <c:v>54435</c:v>
                </c:pt>
                <c:pt idx="1">
                  <c:v>5803</c:v>
                </c:pt>
                <c:pt idx="2">
                  <c:v>15756</c:v>
                </c:pt>
                <c:pt idx="3">
                  <c:v>32677</c:v>
                </c:pt>
                <c:pt idx="4">
                  <c:v>84517</c:v>
                </c:pt>
                <c:pt idx="5">
                  <c:v>214842</c:v>
                </c:pt>
                <c:pt idx="6">
                  <c:v>17025</c:v>
                </c:pt>
              </c:numCache>
            </c:numRef>
          </c:xVal>
          <c:yVal>
            <c:numRef>
              <c:f>Histogramas!$B$4:$B$10</c:f>
              <c:numCache>
                <c:formatCode>General</c:formatCode>
                <c:ptCount val="7"/>
                <c:pt idx="0">
                  <c:v>417</c:v>
                </c:pt>
                <c:pt idx="1">
                  <c:v>17</c:v>
                </c:pt>
                <c:pt idx="2">
                  <c:v>119</c:v>
                </c:pt>
                <c:pt idx="3">
                  <c:v>351</c:v>
                </c:pt>
                <c:pt idx="4">
                  <c:v>852</c:v>
                </c:pt>
                <c:pt idx="5" formatCode="#,##0">
                  <c:v>1049</c:v>
                </c:pt>
                <c:pt idx="6">
                  <c:v>140</c:v>
                </c:pt>
              </c:numCache>
            </c:numRef>
          </c:yVal>
          <c:smooth val="0"/>
          <c:extLst>
            <c:ext xmlns:c16="http://schemas.microsoft.com/office/drawing/2014/chart" uri="{C3380CC4-5D6E-409C-BE32-E72D297353CC}">
              <c16:uniqueId val="{00000004-BDCD-4BC0-BA7F-41636EEBAFEC}"/>
            </c:ext>
          </c:extLst>
        </c:ser>
        <c:ser>
          <c:idx val="1"/>
          <c:order val="1"/>
          <c:tx>
            <c:v>Predicted 65</c:v>
          </c:tx>
          <c:spPr>
            <a:ln w="28575">
              <a:noFill/>
            </a:ln>
          </c:spPr>
          <c:xVal>
            <c:numRef>
              <c:f>Histogramas!$C$4:$C$10</c:f>
              <c:numCache>
                <c:formatCode>#,##0</c:formatCode>
                <c:ptCount val="7"/>
                <c:pt idx="0">
                  <c:v>54435</c:v>
                </c:pt>
                <c:pt idx="1">
                  <c:v>5803</c:v>
                </c:pt>
                <c:pt idx="2">
                  <c:v>15756</c:v>
                </c:pt>
                <c:pt idx="3">
                  <c:v>32677</c:v>
                </c:pt>
                <c:pt idx="4">
                  <c:v>84517</c:v>
                </c:pt>
                <c:pt idx="5">
                  <c:v>214842</c:v>
                </c:pt>
                <c:pt idx="6">
                  <c:v>17025</c:v>
                </c:pt>
              </c:numCache>
            </c:numRef>
          </c:xVal>
          <c:yVal>
            <c:numRef>
              <c:f>'Analisis Regresion'!$B$25:$B$31</c:f>
              <c:numCache>
                <c:formatCode>General</c:formatCode>
                <c:ptCount val="7"/>
                <c:pt idx="0">
                  <c:v>389.94196385545433</c:v>
                </c:pt>
                <c:pt idx="1">
                  <c:v>151.9134045173306</c:v>
                </c:pt>
                <c:pt idx="2">
                  <c:v>200.62820652202598</c:v>
                </c:pt>
                <c:pt idx="3">
                  <c:v>283.44777496585698</c:v>
                </c:pt>
                <c:pt idx="4">
                  <c:v>537.17783986321547</c:v>
                </c:pt>
                <c:pt idx="5">
                  <c:v>1175.0515032071244</c:v>
                </c:pt>
                <c:pt idx="6">
                  <c:v>206.83930706899255</c:v>
                </c:pt>
              </c:numCache>
            </c:numRef>
          </c:yVal>
          <c:smooth val="0"/>
          <c:extLst>
            <c:ext xmlns:c16="http://schemas.microsoft.com/office/drawing/2014/chart" uri="{C3380CC4-5D6E-409C-BE32-E72D297353CC}">
              <c16:uniqueId val="{00000005-BDCD-4BC0-BA7F-41636EEBAFEC}"/>
            </c:ext>
          </c:extLst>
        </c:ser>
        <c:dLbls>
          <c:showLegendKey val="0"/>
          <c:showVal val="0"/>
          <c:showCatName val="0"/>
          <c:showSerName val="0"/>
          <c:showPercent val="0"/>
          <c:showBubbleSize val="0"/>
        </c:dLbls>
        <c:axId val="2054683487"/>
        <c:axId val="2053677391"/>
      </c:scatterChart>
      <c:valAx>
        <c:axId val="2054683487"/>
        <c:scaling>
          <c:orientation val="minMax"/>
        </c:scaling>
        <c:delete val="0"/>
        <c:axPos val="b"/>
        <c:title>
          <c:tx>
            <c:rich>
              <a:bodyPr/>
              <a:lstStyle/>
              <a:p>
                <a:pPr>
                  <a:defRPr/>
                </a:pPr>
                <a:r>
                  <a:rPr lang="en-US"/>
                  <a:t>5885</a:t>
                </a:r>
              </a:p>
            </c:rich>
          </c:tx>
          <c:overlay val="0"/>
        </c:title>
        <c:numFmt formatCode="#,##0" sourceLinked="1"/>
        <c:majorTickMark val="out"/>
        <c:minorTickMark val="none"/>
        <c:tickLblPos val="nextTo"/>
        <c:crossAx val="2053677391"/>
        <c:crosses val="autoZero"/>
        <c:crossBetween val="midCat"/>
      </c:valAx>
      <c:valAx>
        <c:axId val="2053677391"/>
        <c:scaling>
          <c:orientation val="minMax"/>
        </c:scaling>
        <c:delete val="0"/>
        <c:axPos val="l"/>
        <c:title>
          <c:tx>
            <c:rich>
              <a:bodyPr/>
              <a:lstStyle/>
              <a:p>
                <a:pPr>
                  <a:defRPr/>
                </a:pPr>
                <a:r>
                  <a:rPr lang="en-US"/>
                  <a:t>65</a:t>
                </a:r>
              </a:p>
            </c:rich>
          </c:tx>
          <c:overlay val="0"/>
        </c:title>
        <c:numFmt formatCode="General" sourceLinked="1"/>
        <c:majorTickMark val="out"/>
        <c:minorTickMark val="none"/>
        <c:tickLblPos val="nextTo"/>
        <c:crossAx val="2054683487"/>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28575">
              <a:noFill/>
            </a:ln>
          </c:spPr>
          <c:xVal>
            <c:numRef>
              <c:f>'Analisis Regresion'!$F$25:$F$31</c:f>
              <c:numCache>
                <c:formatCode>General</c:formatCode>
                <c:ptCount val="7"/>
                <c:pt idx="0">
                  <c:v>7.1428571428571432</c:v>
                </c:pt>
                <c:pt idx="1">
                  <c:v>21.428571428571431</c:v>
                </c:pt>
                <c:pt idx="2">
                  <c:v>35.714285714285715</c:v>
                </c:pt>
                <c:pt idx="3">
                  <c:v>50.000000000000007</c:v>
                </c:pt>
                <c:pt idx="4">
                  <c:v>64.285714285714292</c:v>
                </c:pt>
                <c:pt idx="5">
                  <c:v>78.571428571428569</c:v>
                </c:pt>
                <c:pt idx="6">
                  <c:v>92.857142857142861</c:v>
                </c:pt>
              </c:numCache>
            </c:numRef>
          </c:xVal>
          <c:yVal>
            <c:numRef>
              <c:f>'Analisis Regresion'!$G$25:$G$31</c:f>
              <c:numCache>
                <c:formatCode>General</c:formatCode>
                <c:ptCount val="7"/>
                <c:pt idx="0">
                  <c:v>17</c:v>
                </c:pt>
                <c:pt idx="1">
                  <c:v>119</c:v>
                </c:pt>
                <c:pt idx="2">
                  <c:v>140</c:v>
                </c:pt>
                <c:pt idx="3">
                  <c:v>351</c:v>
                </c:pt>
                <c:pt idx="4">
                  <c:v>417</c:v>
                </c:pt>
                <c:pt idx="5">
                  <c:v>852</c:v>
                </c:pt>
                <c:pt idx="6">
                  <c:v>1049</c:v>
                </c:pt>
              </c:numCache>
            </c:numRef>
          </c:yVal>
          <c:smooth val="0"/>
          <c:extLst>
            <c:ext xmlns:c16="http://schemas.microsoft.com/office/drawing/2014/chart" uri="{C3380CC4-5D6E-409C-BE32-E72D297353CC}">
              <c16:uniqueId val="{00000001-9C67-4A6D-A479-24332D1B6D73}"/>
            </c:ext>
          </c:extLst>
        </c:ser>
        <c:dLbls>
          <c:showLegendKey val="0"/>
          <c:showVal val="0"/>
          <c:showCatName val="0"/>
          <c:showSerName val="0"/>
          <c:showPercent val="0"/>
          <c:showBubbleSize val="0"/>
        </c:dLbls>
        <c:axId val="2014384959"/>
        <c:axId val="2053672111"/>
      </c:scatterChart>
      <c:valAx>
        <c:axId val="2014384959"/>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2053672111"/>
        <c:crosses val="autoZero"/>
        <c:crossBetween val="midCat"/>
      </c:valAx>
      <c:valAx>
        <c:axId val="2053672111"/>
        <c:scaling>
          <c:orientation val="minMax"/>
        </c:scaling>
        <c:delete val="0"/>
        <c:axPos val="l"/>
        <c:title>
          <c:tx>
            <c:rich>
              <a:bodyPr/>
              <a:lstStyle/>
              <a:p>
                <a:pPr>
                  <a:defRPr/>
                </a:pPr>
                <a:r>
                  <a:rPr lang="en-US"/>
                  <a:t>65</a:t>
                </a:r>
              </a:p>
            </c:rich>
          </c:tx>
          <c:overlay val="0"/>
        </c:title>
        <c:numFmt formatCode="General" sourceLinked="1"/>
        <c:majorTickMark val="out"/>
        <c:minorTickMark val="none"/>
        <c:tickLblPos val="nextTo"/>
        <c:crossAx val="2014384959"/>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285752</xdr:colOff>
      <xdr:row>19</xdr:row>
      <xdr:rowOff>2964</xdr:rowOff>
    </xdr:from>
    <xdr:to>
      <xdr:col>6</xdr:col>
      <xdr:colOff>753243</xdr:colOff>
      <xdr:row>20</xdr:row>
      <xdr:rowOff>148140</xdr:rowOff>
    </xdr:to>
    <xdr:sp macro="" textlink="">
      <xdr:nvSpPr>
        <xdr:cNvPr id="3" name="CuadroTexto 2">
          <a:extLst>
            <a:ext uri="{FF2B5EF4-FFF2-40B4-BE49-F238E27FC236}">
              <a16:creationId xmlns:a16="http://schemas.microsoft.com/office/drawing/2014/main" id="{9AFB5078-85C1-99DF-E794-8C620467807D}"/>
            </a:ext>
          </a:extLst>
        </xdr:cNvPr>
        <xdr:cNvSpPr txBox="1"/>
      </xdr:nvSpPr>
      <xdr:spPr>
        <a:xfrm>
          <a:off x="6159502" y="4159251"/>
          <a:ext cx="44450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A" sz="1000">
              <a:latin typeface="Arial" panose="020B0604020202020204" pitchFamily="34" charset="0"/>
              <a:cs typeface="Arial" panose="020B0604020202020204" pitchFamily="34" charset="0"/>
            </a:rPr>
            <a:t>(R)</a:t>
          </a:r>
        </a:p>
      </xdr:txBody>
    </xdr:sp>
    <xdr:clientData/>
  </xdr:twoCellAnchor>
  <xdr:twoCellAnchor>
    <xdr:from>
      <xdr:col>7</xdr:col>
      <xdr:colOff>272205</xdr:colOff>
      <xdr:row>19</xdr:row>
      <xdr:rowOff>2964</xdr:rowOff>
    </xdr:from>
    <xdr:to>
      <xdr:col>7</xdr:col>
      <xdr:colOff>732301</xdr:colOff>
      <xdr:row>20</xdr:row>
      <xdr:rowOff>148140</xdr:rowOff>
    </xdr:to>
    <xdr:sp macro="" textlink="">
      <xdr:nvSpPr>
        <xdr:cNvPr id="4" name="CuadroTexto 3">
          <a:extLst>
            <a:ext uri="{FF2B5EF4-FFF2-40B4-BE49-F238E27FC236}">
              <a16:creationId xmlns:a16="http://schemas.microsoft.com/office/drawing/2014/main" id="{14E8E88C-120B-9472-5823-3B612BA97A91}"/>
            </a:ext>
          </a:extLst>
        </xdr:cNvPr>
        <xdr:cNvSpPr txBox="1"/>
      </xdr:nvSpPr>
      <xdr:spPr>
        <a:xfrm>
          <a:off x="7016752" y="4159251"/>
          <a:ext cx="44450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A" sz="1000">
              <a:latin typeface="Arial" panose="020B0604020202020204" pitchFamily="34" charset="0"/>
              <a:cs typeface="Arial" panose="020B0604020202020204" pitchFamily="34" charset="0"/>
            </a:rPr>
            <a:t>(R)</a:t>
          </a:r>
        </a:p>
      </xdr:txBody>
    </xdr:sp>
    <xdr:clientData/>
  </xdr:twoCellAnchor>
  <xdr:twoCellAnchor>
    <xdr:from>
      <xdr:col>8</xdr:col>
      <xdr:colOff>84668</xdr:colOff>
      <xdr:row>19</xdr:row>
      <xdr:rowOff>2963</xdr:rowOff>
    </xdr:from>
    <xdr:to>
      <xdr:col>8</xdr:col>
      <xdr:colOff>544496</xdr:colOff>
      <xdr:row>20</xdr:row>
      <xdr:rowOff>148139</xdr:rowOff>
    </xdr:to>
    <xdr:sp macro="" textlink="">
      <xdr:nvSpPr>
        <xdr:cNvPr id="5" name="CuadroTexto 4">
          <a:extLst>
            <a:ext uri="{FF2B5EF4-FFF2-40B4-BE49-F238E27FC236}">
              <a16:creationId xmlns:a16="http://schemas.microsoft.com/office/drawing/2014/main" id="{51780369-EDD6-6305-64FF-B6A9F52B819A}"/>
            </a:ext>
          </a:extLst>
        </xdr:cNvPr>
        <xdr:cNvSpPr txBox="1"/>
      </xdr:nvSpPr>
      <xdr:spPr>
        <a:xfrm>
          <a:off x="7694085" y="4159250"/>
          <a:ext cx="44450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A" sz="1000">
              <a:latin typeface="Arial" panose="020B0604020202020204" pitchFamily="34" charset="0"/>
              <a:cs typeface="Arial" panose="020B0604020202020204" pitchFamily="34" charset="0"/>
            </a:rPr>
            <a:t>(R)</a:t>
          </a:r>
        </a:p>
      </xdr:txBody>
    </xdr:sp>
    <xdr:clientData/>
  </xdr:twoCellAnchor>
  <xdr:twoCellAnchor>
    <xdr:from>
      <xdr:col>10</xdr:col>
      <xdr:colOff>166372</xdr:colOff>
      <xdr:row>19</xdr:row>
      <xdr:rowOff>2963</xdr:rowOff>
    </xdr:from>
    <xdr:to>
      <xdr:col>10</xdr:col>
      <xdr:colOff>618536</xdr:colOff>
      <xdr:row>20</xdr:row>
      <xdr:rowOff>148139</xdr:rowOff>
    </xdr:to>
    <xdr:sp macro="" textlink="">
      <xdr:nvSpPr>
        <xdr:cNvPr id="6" name="CuadroTexto 5">
          <a:extLst>
            <a:ext uri="{FF2B5EF4-FFF2-40B4-BE49-F238E27FC236}">
              <a16:creationId xmlns:a16="http://schemas.microsoft.com/office/drawing/2014/main" id="{91581DEE-2C30-A9F9-1386-83139A7FB9AC}"/>
            </a:ext>
          </a:extLst>
        </xdr:cNvPr>
        <xdr:cNvSpPr txBox="1"/>
      </xdr:nvSpPr>
      <xdr:spPr>
        <a:xfrm>
          <a:off x="9726085" y="4159250"/>
          <a:ext cx="44450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A" sz="1000">
              <a:latin typeface="Arial" panose="020B0604020202020204" pitchFamily="34" charset="0"/>
              <a:cs typeface="Arial" panose="020B0604020202020204" pitchFamily="34" charset="0"/>
            </a:rPr>
            <a:t>(R)</a:t>
          </a:r>
        </a:p>
      </xdr:txBody>
    </xdr:sp>
    <xdr:clientData/>
  </xdr:twoCellAnchor>
  <xdr:twoCellAnchor>
    <xdr:from>
      <xdr:col>11</xdr:col>
      <xdr:colOff>229871</xdr:colOff>
      <xdr:row>12</xdr:row>
      <xdr:rowOff>10583</xdr:rowOff>
    </xdr:from>
    <xdr:to>
      <xdr:col>11</xdr:col>
      <xdr:colOff>681905</xdr:colOff>
      <xdr:row>13</xdr:row>
      <xdr:rowOff>148166</xdr:rowOff>
    </xdr:to>
    <xdr:sp macro="" textlink="">
      <xdr:nvSpPr>
        <xdr:cNvPr id="7" name="CuadroTexto 6">
          <a:extLst>
            <a:ext uri="{FF2B5EF4-FFF2-40B4-BE49-F238E27FC236}">
              <a16:creationId xmlns:a16="http://schemas.microsoft.com/office/drawing/2014/main" id="{56B00805-4620-EEE7-4E6C-50BC8CD873AF}"/>
            </a:ext>
          </a:extLst>
        </xdr:cNvPr>
        <xdr:cNvSpPr txBox="1"/>
      </xdr:nvSpPr>
      <xdr:spPr>
        <a:xfrm>
          <a:off x="10911418" y="2677583"/>
          <a:ext cx="44450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A" sz="1000">
              <a:latin typeface="Arial" panose="020B0604020202020204" pitchFamily="34" charset="0"/>
              <a:cs typeface="Arial" panose="020B0604020202020204" pitchFamily="34" charset="0"/>
            </a:rPr>
            <a:t>(R)</a:t>
          </a:r>
        </a:p>
      </xdr:txBody>
    </xdr:sp>
    <xdr:clientData/>
  </xdr:twoCellAnchor>
  <xdr:twoCellAnchor>
    <xdr:from>
      <xdr:col>16</xdr:col>
      <xdr:colOff>261622</xdr:colOff>
      <xdr:row>12</xdr:row>
      <xdr:rowOff>10584</xdr:rowOff>
    </xdr:from>
    <xdr:to>
      <xdr:col>16</xdr:col>
      <xdr:colOff>721718</xdr:colOff>
      <xdr:row>13</xdr:row>
      <xdr:rowOff>148167</xdr:rowOff>
    </xdr:to>
    <xdr:sp macro="" textlink="">
      <xdr:nvSpPr>
        <xdr:cNvPr id="10" name="CuadroTexto 9">
          <a:extLst>
            <a:ext uri="{FF2B5EF4-FFF2-40B4-BE49-F238E27FC236}">
              <a16:creationId xmlns:a16="http://schemas.microsoft.com/office/drawing/2014/main" id="{4FE34E0B-FA68-9196-9D7B-FEE6C2532787}"/>
            </a:ext>
          </a:extLst>
        </xdr:cNvPr>
        <xdr:cNvSpPr txBox="1"/>
      </xdr:nvSpPr>
      <xdr:spPr>
        <a:xfrm>
          <a:off x="15822085" y="2677584"/>
          <a:ext cx="44450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A" sz="1000">
              <a:latin typeface="Arial" panose="020B0604020202020204" pitchFamily="34" charset="0"/>
              <a:cs typeface="Arial" panose="020B0604020202020204" pitchFamily="34" charset="0"/>
            </a:rPr>
            <a:t>(R)</a:t>
          </a:r>
        </a:p>
      </xdr:txBody>
    </xdr:sp>
    <xdr:clientData/>
  </xdr:twoCellAnchor>
  <xdr:twoCellAnchor>
    <xdr:from>
      <xdr:col>6</xdr:col>
      <xdr:colOff>272206</xdr:colOff>
      <xdr:row>16</xdr:row>
      <xdr:rowOff>10584</xdr:rowOff>
    </xdr:from>
    <xdr:to>
      <xdr:col>6</xdr:col>
      <xdr:colOff>724370</xdr:colOff>
      <xdr:row>17</xdr:row>
      <xdr:rowOff>148168</xdr:rowOff>
    </xdr:to>
    <xdr:sp macro="" textlink="">
      <xdr:nvSpPr>
        <xdr:cNvPr id="11" name="CuadroTexto 10">
          <a:extLst>
            <a:ext uri="{FF2B5EF4-FFF2-40B4-BE49-F238E27FC236}">
              <a16:creationId xmlns:a16="http://schemas.microsoft.com/office/drawing/2014/main" id="{52E54680-16CE-CA70-EA59-00603B69C81A}"/>
            </a:ext>
          </a:extLst>
        </xdr:cNvPr>
        <xdr:cNvSpPr txBox="1"/>
      </xdr:nvSpPr>
      <xdr:spPr>
        <a:xfrm>
          <a:off x="6138336" y="3524251"/>
          <a:ext cx="44450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A" sz="1000">
              <a:latin typeface="Arial" panose="020B0604020202020204" pitchFamily="34" charset="0"/>
              <a:cs typeface="Arial" panose="020B0604020202020204" pitchFamily="34" charset="0"/>
            </a:rPr>
            <a:t>(R)</a:t>
          </a:r>
        </a:p>
      </xdr:txBody>
    </xdr:sp>
    <xdr:clientData/>
  </xdr:twoCellAnchor>
  <xdr:twoCellAnchor>
    <xdr:from>
      <xdr:col>7</xdr:col>
      <xdr:colOff>261621</xdr:colOff>
      <xdr:row>16</xdr:row>
      <xdr:rowOff>10583</xdr:rowOff>
    </xdr:from>
    <xdr:to>
      <xdr:col>7</xdr:col>
      <xdr:colOff>721717</xdr:colOff>
      <xdr:row>17</xdr:row>
      <xdr:rowOff>148167</xdr:rowOff>
    </xdr:to>
    <xdr:sp macro="" textlink="">
      <xdr:nvSpPr>
        <xdr:cNvPr id="12" name="CuadroTexto 11">
          <a:extLst>
            <a:ext uri="{FF2B5EF4-FFF2-40B4-BE49-F238E27FC236}">
              <a16:creationId xmlns:a16="http://schemas.microsoft.com/office/drawing/2014/main" id="{8022BBAE-AC1C-5871-99A7-05F37DD1BD65}"/>
            </a:ext>
          </a:extLst>
        </xdr:cNvPr>
        <xdr:cNvSpPr txBox="1"/>
      </xdr:nvSpPr>
      <xdr:spPr>
        <a:xfrm>
          <a:off x="7006168" y="3524250"/>
          <a:ext cx="44450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A" sz="1000">
              <a:latin typeface="Arial" panose="020B0604020202020204" pitchFamily="34" charset="0"/>
              <a:cs typeface="Arial" panose="020B0604020202020204" pitchFamily="34" charset="0"/>
            </a:rPr>
            <a:t>(R)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275881</xdr:colOff>
      <xdr:row>12</xdr:row>
      <xdr:rowOff>5080</xdr:rowOff>
    </xdr:from>
    <xdr:to>
      <xdr:col>14</xdr:col>
      <xdr:colOff>492368</xdr:colOff>
      <xdr:row>36</xdr:row>
      <xdr:rowOff>152400</xdr:rowOff>
    </xdr:to>
    <xdr:graphicFrame macro="">
      <xdr:nvGraphicFramePr>
        <xdr:cNvPr id="2" name="Chart 1" descr="Chart type: Clustered Column, Line. 'Edificaciones Residenciales', 'Unidades de Vivienda', 'Área Residencial (m²)' by 'Distrito'&#10;&#10;Description automatically generated">
          <a:extLst>
            <a:ext uri="{FF2B5EF4-FFF2-40B4-BE49-F238E27FC236}">
              <a16:creationId xmlns:a16="http://schemas.microsoft.com/office/drawing/2014/main" id="{F2FAC2F4-7E88-CE10-EC78-CBB333DDEF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169333</xdr:colOff>
      <xdr:row>39</xdr:row>
      <xdr:rowOff>152399</xdr:rowOff>
    </xdr:from>
    <xdr:to>
      <xdr:col>15</xdr:col>
      <xdr:colOff>16933</xdr:colOff>
      <xdr:row>65</xdr:row>
      <xdr:rowOff>28587</xdr:rowOff>
    </xdr:to>
    <xdr:graphicFrame macro="">
      <xdr:nvGraphicFramePr>
        <xdr:cNvPr id="3" name="Chart 2" descr="Chart type: Clustered Bar. 'Distrito': La Chorrera has noticeably higher 'Edificaciones Residenciales'.&#10;&#10;Description automatically generated">
          <a:extLst>
            <a:ext uri="{FF2B5EF4-FFF2-40B4-BE49-F238E27FC236}">
              <a16:creationId xmlns:a16="http://schemas.microsoft.com/office/drawing/2014/main" id="{5E36C90C-F432-454D-86A3-3D7BE7B9A8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148590</xdr:rowOff>
    </xdr:from>
    <xdr:to>
      <xdr:col>7</xdr:col>
      <xdr:colOff>304800</xdr:colOff>
      <xdr:row>20</xdr:row>
      <xdr:rowOff>41910</xdr:rowOff>
    </xdr:to>
    <xdr:graphicFrame macro="">
      <xdr:nvGraphicFramePr>
        <xdr:cNvPr id="2" name="Chart 1">
          <a:extLst>
            <a:ext uri="{FF2B5EF4-FFF2-40B4-BE49-F238E27FC236}">
              <a16:creationId xmlns:a16="http://schemas.microsoft.com/office/drawing/2014/main" id="{F02AF1FA-C037-73B4-A417-8DE3CFD573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10</xdr:row>
      <xdr:rowOff>160020</xdr:rowOff>
    </xdr:from>
    <xdr:to>
      <xdr:col>7</xdr:col>
      <xdr:colOff>1089660</xdr:colOff>
      <xdr:row>27</xdr:row>
      <xdr:rowOff>53340</xdr:rowOff>
    </xdr:to>
    <xdr:graphicFrame macro="">
      <xdr:nvGraphicFramePr>
        <xdr:cNvPr id="2" name="Chart 1" descr="Chart type: Clustered Bar. 'Distrito': Panamá has noticeably higher 'Área Total (m²)'.&#10;&#10;Description automatically generated">
          <a:extLst>
            <a:ext uri="{FF2B5EF4-FFF2-40B4-BE49-F238E27FC236}">
              <a16:creationId xmlns:a16="http://schemas.microsoft.com/office/drawing/2014/main" id="{5FF10C7C-F5CD-4693-99BC-EC138841E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22746</xdr:colOff>
      <xdr:row>21</xdr:row>
      <xdr:rowOff>125105</xdr:rowOff>
    </xdr:from>
    <xdr:to>
      <xdr:col>17</xdr:col>
      <xdr:colOff>386687</xdr:colOff>
      <xdr:row>44</xdr:row>
      <xdr:rowOff>125104</xdr:rowOff>
    </xdr:to>
    <xdr:sp macro="" textlink="">
      <xdr:nvSpPr>
        <xdr:cNvPr id="3" name="TextBox 2">
          <a:extLst>
            <a:ext uri="{FF2B5EF4-FFF2-40B4-BE49-F238E27FC236}">
              <a16:creationId xmlns:a16="http://schemas.microsoft.com/office/drawing/2014/main" id="{78920151-137E-08D5-E322-B400AA4C1F4C}"/>
            </a:ext>
          </a:extLst>
        </xdr:cNvPr>
        <xdr:cNvSpPr txBox="1"/>
      </xdr:nvSpPr>
      <xdr:spPr>
        <a:xfrm>
          <a:off x="7312925" y="4367284"/>
          <a:ext cx="8086299" cy="39351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Conclusiones:</a:t>
          </a:r>
        </a:p>
        <a:p>
          <a:r>
            <a:rPr lang="en-US" sz="1100" b="0" i="0">
              <a:solidFill>
                <a:schemeClr val="dk1"/>
              </a:solidFill>
              <a:effectLst/>
              <a:latin typeface="+mn-lt"/>
              <a:ea typeface="+mn-ea"/>
              <a:cs typeface="+mn-cs"/>
            </a:rPr>
            <a:t>Distribución de edificaciones: Los distritos de La Chorrera, Panamá y David tienen la mayor cantidad de edificaciones, con 852, 1,049 y 351 respectivamente. Mientras que los distritos de Colón y Aguadulce tienen la menor cantidad, con solo 17 y 65 edificaciones respectivamente.</a:t>
          </a:r>
        </a:p>
        <a:p>
          <a:r>
            <a:rPr lang="en-US" sz="1100" b="0" i="0">
              <a:solidFill>
                <a:schemeClr val="dk1"/>
              </a:solidFill>
              <a:effectLst/>
              <a:latin typeface="+mn-lt"/>
              <a:ea typeface="+mn-ea"/>
              <a:cs typeface="+mn-cs"/>
            </a:rPr>
            <a:t>Medidas de tendencia central: La media de edificaciones totales es de aproximadamente 376. Esto indica que, en promedio, los distritos tienen alrededor de 376 edificaciones. La moda es 0, lo que sugiere que hay al menos un distrito sin edificaciones. La mediana es 245.5, lo que indica que la mitad de los distritos tienen menos de 245.5 edificaciones y la otra mitad tiene más.</a:t>
          </a:r>
        </a:p>
        <a:p>
          <a:r>
            <a:rPr lang="en-US" sz="1100" b="0" i="0">
              <a:solidFill>
                <a:schemeClr val="dk1"/>
              </a:solidFill>
              <a:effectLst/>
              <a:latin typeface="+mn-lt"/>
              <a:ea typeface="+mn-ea"/>
              <a:cs typeface="+mn-cs"/>
            </a:rPr>
            <a:t>Rango y dispersión: El rango de edificaciones totales es de 1032, lo que significa que hay una diferencia significativa entre el distrito con la mayor cantidad de edificaciones y el distrito con la menor cantidad. La varianza es de 147022.5 y la desviación estándar es de 383.4351314, lo que indica una dispersión considerable de los datos alrededor de la media.</a:t>
          </a:r>
        </a:p>
        <a:p>
          <a:r>
            <a:rPr lang="en-US" sz="1100" b="1" i="0">
              <a:solidFill>
                <a:schemeClr val="dk1"/>
              </a:solidFill>
              <a:effectLst/>
              <a:latin typeface="+mn-lt"/>
              <a:ea typeface="+mn-ea"/>
              <a:cs typeface="+mn-cs"/>
            </a:rPr>
            <a:t>Recomendaciones:</a:t>
          </a:r>
        </a:p>
        <a:p>
          <a:r>
            <a:rPr lang="en-US" sz="1100" b="0" i="0">
              <a:solidFill>
                <a:schemeClr val="dk1"/>
              </a:solidFill>
              <a:effectLst/>
              <a:latin typeface="+mn-lt"/>
              <a:ea typeface="+mn-ea"/>
              <a:cs typeface="+mn-cs"/>
            </a:rPr>
            <a:t>Análisis de outliers: Dado que la moda es 0 y el rango es considerable, se recomienda investigar y analizar el distrito con 0 edificaciones para comprender las razones detrás de este valor atípico.</a:t>
          </a:r>
        </a:p>
        <a:p>
          <a:r>
            <a:rPr lang="en-US" sz="1100" b="0" i="0">
              <a:solidFill>
                <a:schemeClr val="dk1"/>
              </a:solidFill>
              <a:effectLst/>
              <a:latin typeface="+mn-lt"/>
              <a:ea typeface="+mn-ea"/>
              <a:cs typeface="+mn-cs"/>
            </a:rPr>
            <a:t>Análisis de los distritos más y menos desarrollados: Puedes realizar un análisis más detallado de los distritos de La Chorrera, Panamá y David, que tienen la mayor cantidad de edificaciones, para identificar patrones o características comunes que contribuyan a su mayor desarrollo. Del mismo modo, puedes analizar los distritos de Colón y Aguadulce para comprender las razones detrás de su menor cantidad de edificaciones.</a:t>
          </a:r>
        </a:p>
        <a:p>
          <a:r>
            <a:rPr lang="en-US" sz="1100" b="0" i="0">
              <a:solidFill>
                <a:schemeClr val="dk1"/>
              </a:solidFill>
              <a:effectLst/>
              <a:latin typeface="+mn-lt"/>
              <a:ea typeface="+mn-ea"/>
              <a:cs typeface="+mn-cs"/>
            </a:rPr>
            <a:t>Considerar factores adicionales: Además del número de edificaciones, es importante considerar otros factores relevantes, como el tamaño de las edificaciones, el uso (residencial o no residencial), la infraestructura disponible y la demanda en cada distrito. Estos factores pueden ayudar a comprender mejor las diferencias observadas en la cantidad de edificaciones y proporcionar una visión más completa del panorama de construcción en cada distrito.</a:t>
          </a:r>
        </a:p>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251460</xdr:colOff>
      <xdr:row>0</xdr:row>
      <xdr:rowOff>160019</xdr:rowOff>
    </xdr:from>
    <xdr:to>
      <xdr:col>16</xdr:col>
      <xdr:colOff>182563</xdr:colOff>
      <xdr:row>15</xdr:row>
      <xdr:rowOff>47624</xdr:rowOff>
    </xdr:to>
    <xdr:graphicFrame macro="">
      <xdr:nvGraphicFramePr>
        <xdr:cNvPr id="2" name="Chart 1">
          <a:extLst>
            <a:ext uri="{FF2B5EF4-FFF2-40B4-BE49-F238E27FC236}">
              <a16:creationId xmlns:a16="http://schemas.microsoft.com/office/drawing/2014/main" id="{9265A05D-F06F-4D09-5D3A-E932CE63ED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473711</xdr:colOff>
      <xdr:row>4</xdr:row>
      <xdr:rowOff>9207</xdr:rowOff>
    </xdr:from>
    <xdr:to>
      <xdr:col>25</xdr:col>
      <xdr:colOff>269875</xdr:colOff>
      <xdr:row>17</xdr:row>
      <xdr:rowOff>0</xdr:rowOff>
    </xdr:to>
    <xdr:graphicFrame macro="">
      <xdr:nvGraphicFramePr>
        <xdr:cNvPr id="3" name="Chart 2">
          <a:extLst>
            <a:ext uri="{FF2B5EF4-FFF2-40B4-BE49-F238E27FC236}">
              <a16:creationId xmlns:a16="http://schemas.microsoft.com/office/drawing/2014/main" id="{6AEBF419-93EB-C8B1-7133-8D84E520E7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338773</xdr:colOff>
      <xdr:row>16</xdr:row>
      <xdr:rowOff>1270</xdr:rowOff>
    </xdr:from>
    <xdr:to>
      <xdr:col>18</xdr:col>
      <xdr:colOff>190500</xdr:colOff>
      <xdr:row>33</xdr:row>
      <xdr:rowOff>158750</xdr:rowOff>
    </xdr:to>
    <xdr:graphicFrame macro="">
      <xdr:nvGraphicFramePr>
        <xdr:cNvPr id="4" name="Chart 3">
          <a:extLst>
            <a:ext uri="{FF2B5EF4-FFF2-40B4-BE49-F238E27FC236}">
              <a16:creationId xmlns:a16="http://schemas.microsoft.com/office/drawing/2014/main" id="{86DC1D60-45F3-80FB-6E37-19EF018584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llely Sanchez" refreshedDate="45115.673804398146" createdVersion="8" refreshedVersion="8" minRefreshableVersion="3" recordCount="8" xr:uid="{66529521-CCDA-4B4C-8B4A-5C1AD92BBD3D}">
  <cacheSource type="worksheet">
    <worksheetSource ref="A2:K10" sheet="Histogramas"/>
  </cacheSource>
  <cacheFields count="11">
    <cacheField name="Distrito" numFmtId="0">
      <sharedItems count="8">
        <s v="Aguadulce"/>
        <s v="Arraiján"/>
        <s v="Colón"/>
        <s v="Chitré"/>
        <s v="David"/>
        <s v="La Chorrera"/>
        <s v="Panamá"/>
        <s v="Santiago"/>
      </sharedItems>
    </cacheField>
    <cacheField name="Edificaciones Total" numFmtId="0">
      <sharedItems containsSemiMixedTypes="0" containsString="0" containsNumber="1" containsInteger="1" minValue="17" maxValue="1049"/>
    </cacheField>
    <cacheField name="Área Total (m²)" numFmtId="3">
      <sharedItems containsSemiMixedTypes="0" containsString="0" containsNumber="1" containsInteger="1" minValue="5803" maxValue="214842"/>
    </cacheField>
    <cacheField name="Costo Total (balboas)" numFmtId="3">
      <sharedItems containsSemiMixedTypes="0" containsString="0" containsNumber="1" containsInteger="1" minValue="2983390" maxValue="153604834"/>
    </cacheField>
    <cacheField name="Edificaciones Residenciales" numFmtId="0">
      <sharedItems containsSemiMixedTypes="0" containsString="0" containsNumber="1" containsInteger="1" minValue="13" maxValue="1016"/>
    </cacheField>
    <cacheField name="Unidades de Vivienda" numFmtId="0">
      <sharedItems containsSemiMixedTypes="0" containsString="0" containsNumber="1" containsInteger="1" minValue="22" maxValue="2022"/>
    </cacheField>
    <cacheField name="Área Residencial (m²)" numFmtId="3">
      <sharedItems containsSemiMixedTypes="0" containsString="0" containsNumber="1" containsInteger="1" minValue="3762" maxValue="174468"/>
    </cacheField>
    <cacheField name="Costo Residencial (balboas)" numFmtId="3">
      <sharedItems containsSemiMixedTypes="0" containsString="0" containsNumber="1" containsInteger="1" minValue="1576659" maxValue="108732304"/>
    </cacheField>
    <cacheField name="Edificaciones No Residenciales" numFmtId="0">
      <sharedItems containsSemiMixedTypes="0" containsString="0" containsNumber="1" containsInteger="1" minValue="2" maxValue="33"/>
    </cacheField>
    <cacheField name="Área No Residencial (m²)" numFmtId="0">
      <sharedItems containsSemiMixedTypes="0" containsString="0" containsNumber="1" containsInteger="1" minValue="860" maxValue="40374"/>
    </cacheField>
    <cacheField name="Costo No Residencial (balboas)" numFmtId="3">
      <sharedItems containsSemiMixedTypes="0" containsString="0" containsNumber="1" containsInteger="1" minValue="1210488" maxValue="4487253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llely Sanchez" refreshedDate="45115.679462962966" createdVersion="8" refreshedVersion="8" minRefreshableVersion="3" recordCount="8" xr:uid="{2EBDB1C5-F10B-4D59-BC33-616480C154DD}">
  <cacheSource type="worksheet">
    <worksheetSource ref="A1:K9" sheet="Analisis Visual"/>
  </cacheSource>
  <cacheFields count="11">
    <cacheField name="Distrito" numFmtId="0">
      <sharedItems count="9">
        <s v="Aguadulce"/>
        <s v="Arraiján"/>
        <s v="Colón"/>
        <s v="Chitré"/>
        <s v="David"/>
        <s v="La Chorrera"/>
        <s v="Panamá"/>
        <s v="Santiago"/>
        <s v="2023 (P)" u="1"/>
      </sharedItems>
    </cacheField>
    <cacheField name="Edificaciones Total" numFmtId="0">
      <sharedItems containsSemiMixedTypes="0" containsString="0" containsNumber="1" containsInteger="1" minValue="16" maxValue="1820"/>
    </cacheField>
    <cacheField name="Área Total (m²)" numFmtId="3">
      <sharedItems containsSemiMixedTypes="0" containsString="0" containsNumber="1" containsInteger="1" minValue="12086" maxValue="321353"/>
    </cacheField>
    <cacheField name="Costo Total (balboas)" numFmtId="3">
      <sharedItems containsSemiMixedTypes="0" containsString="0" containsNumber="1" containsInteger="1" minValue="3873742" maxValue="270880879"/>
    </cacheField>
    <cacheField name="Edificaciones Residenciales" numFmtId="0">
      <sharedItems containsSemiMixedTypes="0" containsString="0" containsNumber="1" containsInteger="1" minValue="10" maxValue="1808"/>
    </cacheField>
    <cacheField name="Unidades de Vivienda" numFmtId="0">
      <sharedItems containsSemiMixedTypes="0" containsString="0" containsNumber="1" containsInteger="1" minValue="11" maxValue="2802"/>
    </cacheField>
    <cacheField name="Área Residencial (m²)" numFmtId="3">
      <sharedItems containsSemiMixedTypes="0" containsString="0" containsNumber="1" containsInteger="1" minValue="1605" maxValue="180214"/>
    </cacheField>
    <cacheField name="Costo Residencial (balboas)" numFmtId="3">
      <sharedItems containsSemiMixedTypes="0" containsString="0" containsNumber="1" containsInteger="1" minValue="1334070" maxValue="143996975"/>
    </cacheField>
    <cacheField name="Edificaciones No Residenciales" numFmtId="0">
      <sharedItems containsSemiMixedTypes="0" containsString="0" containsNumber="1" containsInteger="1" minValue="3" maxValue="28"/>
    </cacheField>
    <cacheField name="Área No Residencial (m²)" numFmtId="3">
      <sharedItems containsSemiMixedTypes="0" containsString="0" containsNumber="1" containsInteger="1" minValue="6707" maxValue="141139"/>
    </cacheField>
    <cacheField name="Costo No Residencial (balboas)" numFmtId="3">
      <sharedItems containsSemiMixedTypes="0" containsString="0" containsNumber="1" containsInteger="1" minValue="1919551" maxValue="12688390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n v="65"/>
    <n v="5885"/>
    <n v="2983390"/>
    <n v="63"/>
    <n v="63"/>
    <n v="5025"/>
    <n v="1576659"/>
    <n v="2"/>
    <n v="860"/>
    <n v="1406731"/>
  </r>
  <r>
    <x v="1"/>
    <n v="417"/>
    <n v="54435"/>
    <n v="28455754"/>
    <n v="414"/>
    <n v="485"/>
    <n v="49812"/>
    <n v="23663041"/>
    <n v="3"/>
    <n v="4623"/>
    <n v="4792713"/>
  </r>
  <r>
    <x v="2"/>
    <n v="17"/>
    <n v="5803"/>
    <n v="14659964"/>
    <n v="13"/>
    <n v="22"/>
    <n v="3762"/>
    <n v="2284115"/>
    <n v="4"/>
    <n v="2041"/>
    <n v="12375849"/>
  </r>
  <r>
    <x v="3"/>
    <n v="119"/>
    <n v="15756"/>
    <n v="4642913"/>
    <n v="116"/>
    <n v="116"/>
    <n v="12062"/>
    <n v="3432425"/>
    <n v="3"/>
    <n v="3694"/>
    <n v="1210488"/>
  </r>
  <r>
    <x v="4"/>
    <n v="351"/>
    <n v="32677"/>
    <n v="17100746"/>
    <n v="347"/>
    <n v="353"/>
    <n v="30177"/>
    <n v="14731887"/>
    <n v="4"/>
    <n v="2500"/>
    <n v="2368859"/>
  </r>
  <r>
    <x v="5"/>
    <n v="852"/>
    <n v="84517"/>
    <n v="27031296"/>
    <n v="844"/>
    <n v="853"/>
    <n v="75361"/>
    <n v="23199984"/>
    <n v="8"/>
    <n v="9156"/>
    <n v="3831312"/>
  </r>
  <r>
    <x v="6"/>
    <n v="1049"/>
    <n v="214842"/>
    <n v="153604834"/>
    <n v="1016"/>
    <n v="2022"/>
    <n v="174468"/>
    <n v="108732304"/>
    <n v="33"/>
    <n v="40374"/>
    <n v="44872530"/>
  </r>
  <r>
    <x v="7"/>
    <n v="140"/>
    <n v="17025"/>
    <n v="7660615"/>
    <n v="131"/>
    <n v="141"/>
    <n v="15031"/>
    <n v="6144625"/>
    <n v="9"/>
    <n v="1994"/>
    <n v="151599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n v="59"/>
    <n v="12086"/>
    <n v="3873742"/>
    <n v="56"/>
    <n v="56"/>
    <n v="5379"/>
    <n v="1954191"/>
    <n v="3"/>
    <n v="6707"/>
    <n v="1919551"/>
  </r>
  <r>
    <x v="1"/>
    <n v="589"/>
    <n v="120757"/>
    <n v="56366899"/>
    <n v="583"/>
    <n v="994"/>
    <n v="97950"/>
    <n v="45388291"/>
    <n v="6"/>
    <n v="22807"/>
    <n v="10978608"/>
  </r>
  <r>
    <x v="2"/>
    <n v="16"/>
    <n v="17976"/>
    <n v="13194966"/>
    <n v="10"/>
    <n v="11"/>
    <n v="1605"/>
    <n v="1334070"/>
    <n v="6"/>
    <n v="16371"/>
    <n v="11860896"/>
  </r>
  <r>
    <x v="3"/>
    <n v="231"/>
    <n v="25227"/>
    <n v="6847280"/>
    <n v="226"/>
    <n v="229"/>
    <n v="18338"/>
    <n v="4554132"/>
    <n v="5"/>
    <n v="6889"/>
    <n v="2293148"/>
  </r>
  <r>
    <x v="4"/>
    <n v="334"/>
    <n v="72905"/>
    <n v="24829105"/>
    <n v="319"/>
    <n v="323"/>
    <n v="27518"/>
    <n v="15746651"/>
    <n v="15"/>
    <n v="45387"/>
    <n v="9082454"/>
  </r>
  <r>
    <x v="5"/>
    <n v="1820"/>
    <n v="181137"/>
    <n v="39022923"/>
    <n v="1808"/>
    <n v="1870"/>
    <n v="143748"/>
    <n v="31427738"/>
    <n v="12"/>
    <n v="37389"/>
    <n v="7595185"/>
  </r>
  <r>
    <x v="6"/>
    <n v="968"/>
    <n v="321353"/>
    <n v="270880879"/>
    <n v="940"/>
    <n v="2802"/>
    <n v="180214"/>
    <n v="143996975"/>
    <n v="28"/>
    <n v="141139"/>
    <n v="126883904"/>
  </r>
  <r>
    <x v="7"/>
    <n v="69"/>
    <n v="14356"/>
    <n v="5220436"/>
    <n v="59"/>
    <n v="64"/>
    <n v="6770"/>
    <n v="2907004"/>
    <n v="10"/>
    <n v="7586"/>
    <n v="23134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CE8195-5694-4594-9964-0A320900AEEB}" name="PivotTable4"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3:C22" firstHeaderRow="0" firstDataRow="1" firstDataCol="1"/>
  <pivotFields count="11">
    <pivotField axis="axisRow" compact="0" outline="0" showAll="0" sortType="descending">
      <items count="10">
        <item m="1" x="8"/>
        <item x="0"/>
        <item x="1"/>
        <item x="3"/>
        <item x="2"/>
        <item x="4"/>
        <item x="5"/>
        <item x="6"/>
        <item x="7"/>
        <item t="default"/>
      </items>
      <autoSortScope>
        <pivotArea dataOnly="0" outline="0" fieldPosition="0">
          <references count="1">
            <reference field="4294967294" count="1" selected="0">
              <x v="0"/>
            </reference>
          </references>
        </pivotArea>
      </autoSortScope>
    </pivotField>
    <pivotField compact="0" outline="0" showAll="0"/>
    <pivotField dataField="1" compact="0" numFmtId="3" outline="0" showAll="0"/>
    <pivotField dataField="1" compact="0" numFmtId="3" outline="0" showAll="0"/>
    <pivotField compact="0" outline="0" showAll="0"/>
    <pivotField compact="0" outline="0" showAll="0"/>
    <pivotField compact="0" numFmtId="3" outline="0" showAll="0"/>
    <pivotField compact="0" numFmtId="3" outline="0" showAll="0"/>
    <pivotField compact="0" outline="0" showAll="0"/>
    <pivotField compact="0" numFmtId="3" outline="0" showAll="0"/>
    <pivotField compact="0" numFmtId="3" outline="0" showAll="0"/>
  </pivotFields>
  <rowFields count="1">
    <field x="0"/>
  </rowFields>
  <rowItems count="9">
    <i>
      <x v="7"/>
    </i>
    <i>
      <x v="6"/>
    </i>
    <i>
      <x v="2"/>
    </i>
    <i>
      <x v="5"/>
    </i>
    <i>
      <x v="3"/>
    </i>
    <i>
      <x v="4"/>
    </i>
    <i>
      <x v="8"/>
    </i>
    <i>
      <x v="1"/>
    </i>
    <i t="grand">
      <x/>
    </i>
  </rowItems>
  <colFields count="1">
    <field x="-2"/>
  </colFields>
  <colItems count="2">
    <i>
      <x/>
    </i>
    <i i="1">
      <x v="1"/>
    </i>
  </colItems>
  <dataFields count="2">
    <dataField name="Sum of Área Total (m²)" fld="2" baseField="0" baseItem="0" numFmtId="3"/>
    <dataField name="Sum of Costo Total (balboas)" fld="3"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0F6B94-B93A-4A0F-8981-54F86B53F452}" name="PivotTable5"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25:B34" firstHeaderRow="1" firstDataRow="1" firstDataCol="1"/>
  <pivotFields count="11">
    <pivotField axis="axisRow" compact="0" outline="0" showAll="0" sortType="descending">
      <items count="10">
        <item m="1" x="8"/>
        <item x="0"/>
        <item x="1"/>
        <item x="3"/>
        <item x="2"/>
        <item x="4"/>
        <item x="5"/>
        <item x="6"/>
        <item x="7"/>
        <item t="default"/>
      </items>
      <autoSortScope>
        <pivotArea dataOnly="0" outline="0" fieldPosition="0">
          <references count="1">
            <reference field="4294967294" count="1" selected="0">
              <x v="0"/>
            </reference>
          </references>
        </pivotArea>
      </autoSortScope>
    </pivotField>
    <pivotField compact="0" outline="0" showAll="0"/>
    <pivotField compact="0" numFmtId="3" outline="0" showAll="0"/>
    <pivotField compact="0" numFmtId="3" outline="0" showAll="0"/>
    <pivotField dataField="1" compact="0" outline="0" showAll="0"/>
    <pivotField compact="0" outline="0" showAll="0"/>
    <pivotField compact="0" numFmtId="3" outline="0" showAll="0"/>
    <pivotField compact="0" numFmtId="3" outline="0" showAll="0"/>
    <pivotField compact="0" outline="0" showAll="0"/>
    <pivotField compact="0" numFmtId="3" outline="0" showAll="0"/>
    <pivotField compact="0" numFmtId="3" outline="0" showAll="0"/>
  </pivotFields>
  <rowFields count="1">
    <field x="0"/>
  </rowFields>
  <rowItems count="9">
    <i>
      <x v="6"/>
    </i>
    <i>
      <x v="7"/>
    </i>
    <i>
      <x v="2"/>
    </i>
    <i>
      <x v="5"/>
    </i>
    <i>
      <x v="3"/>
    </i>
    <i>
      <x v="8"/>
    </i>
    <i>
      <x v="1"/>
    </i>
    <i>
      <x v="4"/>
    </i>
    <i t="grand">
      <x/>
    </i>
  </rowItems>
  <colItems count="1">
    <i/>
  </colItems>
  <dataFields count="1">
    <dataField name="Average of Edificaciones Residenciales" fld="4" subtotal="average" baseField="0" baseItem="0"/>
  </dataFields>
  <chartFormats count="2">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63B3A9-0BC8-47A1-B7E5-704DF1200075}"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13:B22" firstHeaderRow="1" firstDataRow="1" firstDataCol="1"/>
  <pivotFields count="11">
    <pivotField axis="axisRow" compact="0" outline="0" showAll="0" sortType="descending">
      <items count="9">
        <item x="0"/>
        <item x="1"/>
        <item x="3"/>
        <item x="2"/>
        <item x="4"/>
        <item x="5"/>
        <item x="6"/>
        <item x="7"/>
        <item t="default"/>
      </items>
      <autoSortScope>
        <pivotArea dataOnly="0" outline="0" fieldPosition="0">
          <references count="1">
            <reference field="4294967294" count="1" selected="0">
              <x v="0"/>
            </reference>
          </references>
        </pivotArea>
      </autoSortScope>
    </pivotField>
    <pivotField compact="0" outline="0" showAll="0"/>
    <pivotField dataField="1" compact="0" numFmtId="3" outline="0" showAll="0"/>
    <pivotField compact="0" numFmtId="3" outline="0" showAll="0"/>
    <pivotField compact="0" outline="0" showAll="0"/>
    <pivotField compact="0" outline="0" showAll="0"/>
    <pivotField compact="0" numFmtId="3" outline="0" showAll="0"/>
    <pivotField compact="0" numFmtId="3" outline="0" showAll="0"/>
    <pivotField compact="0" outline="0" showAll="0"/>
    <pivotField compact="0" outline="0" showAll="0"/>
    <pivotField compact="0" numFmtId="3" outline="0" showAll="0"/>
  </pivotFields>
  <rowFields count="1">
    <field x="0"/>
  </rowFields>
  <rowItems count="9">
    <i>
      <x v="6"/>
    </i>
    <i>
      <x v="5"/>
    </i>
    <i>
      <x v="1"/>
    </i>
    <i>
      <x v="4"/>
    </i>
    <i>
      <x v="7"/>
    </i>
    <i>
      <x v="2"/>
    </i>
    <i>
      <x/>
    </i>
    <i>
      <x v="3"/>
    </i>
    <i t="grand">
      <x/>
    </i>
  </rowItems>
  <colItems count="1">
    <i/>
  </colItems>
  <dataFields count="1">
    <dataField name="Sum of Área Total (m²)" fld="2" baseField="0" baseItem="0" numFmtId="3"/>
  </dataFields>
  <chartFormats count="1">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613F84-7261-457C-80C1-C40CCA91AEC2}"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0:C39" firstHeaderRow="0" firstDataRow="1" firstDataCol="1"/>
  <pivotFields count="11">
    <pivotField axis="axisRow" compact="0" outline="0" showAll="0" sortType="descending">
      <items count="9">
        <item x="0"/>
        <item x="1"/>
        <item x="3"/>
        <item x="2"/>
        <item x="4"/>
        <item x="5"/>
        <item x="6"/>
        <item x="7"/>
        <item t="default"/>
      </items>
      <autoSortScope>
        <pivotArea dataOnly="0" outline="0" fieldPosition="0">
          <references count="1">
            <reference field="4294967294" count="1" selected="0">
              <x v="0"/>
            </reference>
          </references>
        </pivotArea>
      </autoSortScope>
    </pivotField>
    <pivotField compact="0" outline="0" showAll="0"/>
    <pivotField dataField="1" compact="0" numFmtId="3" outline="0" showAll="0"/>
    <pivotField dataField="1" compact="0" numFmtId="3" outline="0" showAll="0"/>
    <pivotField compact="0" outline="0" showAll="0"/>
    <pivotField compact="0" outline="0" showAll="0"/>
    <pivotField compact="0" numFmtId="3" outline="0" showAll="0"/>
    <pivotField compact="0" numFmtId="3" outline="0" showAll="0"/>
    <pivotField compact="0" outline="0" showAll="0"/>
    <pivotField compact="0" outline="0" showAll="0"/>
    <pivotField compact="0" numFmtId="3" outline="0" showAll="0"/>
  </pivotFields>
  <rowFields count="1">
    <field x="0"/>
  </rowFields>
  <rowItems count="9">
    <i>
      <x v="6"/>
    </i>
    <i>
      <x v="5"/>
    </i>
    <i>
      <x v="1"/>
    </i>
    <i>
      <x v="4"/>
    </i>
    <i>
      <x v="7"/>
    </i>
    <i>
      <x v="2"/>
    </i>
    <i>
      <x/>
    </i>
    <i>
      <x v="3"/>
    </i>
    <i t="grand">
      <x/>
    </i>
  </rowItems>
  <colFields count="1">
    <field x="-2"/>
  </colFields>
  <colItems count="2">
    <i>
      <x/>
    </i>
    <i i="1">
      <x v="1"/>
    </i>
  </colItems>
  <dataFields count="2">
    <dataField name="Sum of Área Total (m²)" fld="2" baseField="0" baseItem="0" numFmtId="3"/>
    <dataField name="Sum of Costo Total (balboas)" fld="3"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3C639B-2DBD-42E9-9263-D123A4D3AC63}"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B43:C52" firstHeaderRow="1" firstDataRow="1" firstDataCol="1"/>
  <pivotFields count="11">
    <pivotField axis="axisRow" compact="0" outline="0" showAll="0" sortType="descending">
      <items count="9">
        <item x="0"/>
        <item x="1"/>
        <item x="3"/>
        <item x="2"/>
        <item x="4"/>
        <item x="5"/>
        <item x="6"/>
        <item x="7"/>
        <item t="default"/>
      </items>
      <autoSortScope>
        <pivotArea dataOnly="0" outline="0" fieldPosition="0">
          <references count="1">
            <reference field="4294967294" count="1" selected="0">
              <x v="0"/>
            </reference>
          </references>
        </pivotArea>
      </autoSortScope>
    </pivotField>
    <pivotField compact="0" outline="0" showAll="0"/>
    <pivotField compact="0" numFmtId="3" outline="0" showAll="0"/>
    <pivotField compact="0" numFmtId="3" outline="0" showAll="0"/>
    <pivotField compact="0" outline="0" showAll="0"/>
    <pivotField dataField="1" compact="0" outline="0" showAll="0"/>
    <pivotField compact="0" numFmtId="3" outline="0" showAll="0"/>
    <pivotField compact="0" numFmtId="3" outline="0" showAll="0"/>
    <pivotField compact="0" outline="0" showAll="0"/>
    <pivotField compact="0" outline="0" showAll="0"/>
    <pivotField compact="0" numFmtId="3" outline="0" showAll="0"/>
  </pivotFields>
  <rowFields count="1">
    <field x="0"/>
  </rowFields>
  <rowItems count="9">
    <i>
      <x v="6"/>
    </i>
    <i>
      <x v="5"/>
    </i>
    <i>
      <x v="1"/>
    </i>
    <i>
      <x v="4"/>
    </i>
    <i>
      <x v="7"/>
    </i>
    <i>
      <x v="2"/>
    </i>
    <i>
      <x/>
    </i>
    <i>
      <x v="3"/>
    </i>
    <i t="grand">
      <x/>
    </i>
  </rowItems>
  <colItems count="1">
    <i/>
  </colItems>
  <dataFields count="1">
    <dataField name="Sum of Unidades de Vivienda" fld="5"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8"/>
  <sheetViews>
    <sheetView zoomScale="70" zoomScaleNormal="70" workbookViewId="0">
      <pane xSplit="1" ySplit="11" topLeftCell="B26" activePane="bottomRight" state="frozen"/>
      <selection pane="topRight" activeCell="B1" sqref="B1"/>
      <selection pane="bottomLeft" activeCell="A13" sqref="A13"/>
      <selection pane="bottomRight" activeCell="A8" sqref="A8:Q11"/>
    </sheetView>
  </sheetViews>
  <sheetFormatPr defaultColWidth="11.44140625" defaultRowHeight="13.2" x14ac:dyDescent="0.25"/>
  <cols>
    <col min="1" max="1" width="17.88671875" style="1" customWidth="1"/>
    <col min="2" max="2" width="13.109375" style="1" customWidth="1"/>
    <col min="3" max="3" width="10.88671875" style="1" customWidth="1"/>
    <col min="4" max="4" width="13.5546875" style="1" customWidth="1"/>
    <col min="5" max="5" width="16.109375" style="1" customWidth="1"/>
    <col min="6" max="6" width="16.33203125" style="1" customWidth="1"/>
    <col min="7" max="7" width="13.109375" style="1" customWidth="1"/>
    <col min="8" max="8" width="12.88671875" style="1" customWidth="1"/>
    <col min="9" max="9" width="13" style="1" customWidth="1"/>
    <col min="10" max="10" width="16.33203125" style="1" customWidth="1"/>
    <col min="11" max="11" width="16.88671875" style="1" customWidth="1"/>
    <col min="12" max="12" width="16.33203125" style="1" customWidth="1"/>
    <col min="13" max="14" width="13.109375" style="1" customWidth="1"/>
    <col min="15" max="15" width="13.6640625" style="1" customWidth="1"/>
    <col min="16" max="16" width="16.88671875" style="1" customWidth="1"/>
    <col min="17" max="17" width="16.6640625" style="1" customWidth="1"/>
    <col min="18" max="18" width="11.44140625" style="5"/>
    <col min="19" max="16384" width="11.44140625" style="1"/>
  </cols>
  <sheetData>
    <row r="1" spans="1:21" x14ac:dyDescent="0.25">
      <c r="A1" s="56" t="s">
        <v>8</v>
      </c>
      <c r="B1" s="56"/>
      <c r="C1" s="56"/>
      <c r="D1" s="56"/>
      <c r="E1" s="56"/>
      <c r="F1" s="56"/>
      <c r="G1" s="56"/>
      <c r="H1" s="56"/>
      <c r="I1" s="56"/>
      <c r="J1" s="56"/>
      <c r="K1" s="56"/>
      <c r="L1" s="56"/>
      <c r="M1" s="56"/>
      <c r="N1" s="56"/>
      <c r="O1" s="56"/>
      <c r="P1" s="56"/>
      <c r="Q1" s="56"/>
      <c r="S1" s="5"/>
      <c r="T1" s="5"/>
      <c r="U1" s="5"/>
    </row>
    <row r="2" spans="1:21" ht="14.25" customHeight="1" x14ac:dyDescent="0.25">
      <c r="A2" s="60" t="s">
        <v>9</v>
      </c>
      <c r="B2" s="60"/>
      <c r="C2" s="60"/>
      <c r="D2" s="60"/>
      <c r="E2" s="60"/>
      <c r="F2" s="60"/>
      <c r="G2" s="60"/>
      <c r="H2" s="60"/>
      <c r="I2" s="60"/>
      <c r="J2" s="60"/>
      <c r="K2" s="60"/>
      <c r="L2" s="60"/>
      <c r="M2" s="60"/>
      <c r="N2" s="60"/>
      <c r="O2" s="60"/>
      <c r="P2" s="60"/>
      <c r="Q2" s="60"/>
      <c r="S2" s="5"/>
      <c r="T2" s="5"/>
      <c r="U2" s="5"/>
    </row>
    <row r="3" spans="1:21" x14ac:dyDescent="0.25">
      <c r="A3" s="56" t="s">
        <v>4</v>
      </c>
      <c r="B3" s="56"/>
      <c r="C3" s="56"/>
      <c r="D3" s="56"/>
      <c r="E3" s="56"/>
      <c r="F3" s="56"/>
      <c r="G3" s="56"/>
      <c r="H3" s="56"/>
      <c r="I3" s="56"/>
      <c r="J3" s="56"/>
      <c r="K3" s="56"/>
      <c r="L3" s="56"/>
      <c r="M3" s="56"/>
      <c r="N3" s="56"/>
      <c r="O3" s="56"/>
      <c r="P3" s="56"/>
      <c r="Q3" s="56"/>
      <c r="S3" s="5"/>
      <c r="T3" s="5"/>
      <c r="U3" s="5"/>
    </row>
    <row r="4" spans="1:21" ht="10.5" customHeight="1" x14ac:dyDescent="0.25">
      <c r="A4" s="2"/>
      <c r="B4" s="2"/>
      <c r="C4" s="2"/>
      <c r="D4" s="2"/>
      <c r="E4" s="2"/>
      <c r="F4" s="2"/>
      <c r="G4" s="2"/>
      <c r="H4" s="2"/>
      <c r="I4" s="2"/>
      <c r="J4" s="2"/>
      <c r="K4" s="2"/>
      <c r="L4" s="2"/>
      <c r="M4" s="2"/>
      <c r="N4" s="2"/>
      <c r="O4" s="2"/>
      <c r="P4" s="2"/>
      <c r="Q4" s="2"/>
      <c r="S4" s="5"/>
      <c r="T4" s="5"/>
      <c r="U4" s="5"/>
    </row>
    <row r="5" spans="1:21" ht="15.75" customHeight="1" x14ac:dyDescent="0.25">
      <c r="A5" s="60" t="s">
        <v>34</v>
      </c>
      <c r="B5" s="60"/>
      <c r="C5" s="60"/>
      <c r="D5" s="60"/>
      <c r="E5" s="60"/>
      <c r="F5" s="60"/>
      <c r="G5" s="60"/>
      <c r="H5" s="60"/>
      <c r="I5" s="60"/>
      <c r="J5" s="60"/>
      <c r="K5" s="60"/>
      <c r="L5" s="60"/>
      <c r="M5" s="60"/>
      <c r="N5" s="60"/>
      <c r="O5" s="60"/>
      <c r="P5" s="60"/>
      <c r="Q5" s="60"/>
      <c r="S5" s="5"/>
      <c r="T5" s="5"/>
      <c r="U5" s="5"/>
    </row>
    <row r="6" spans="1:21" ht="15.75" customHeight="1" x14ac:dyDescent="0.25">
      <c r="A6" s="60" t="s">
        <v>32</v>
      </c>
      <c r="B6" s="60"/>
      <c r="C6" s="60"/>
      <c r="D6" s="60"/>
      <c r="E6" s="60"/>
      <c r="F6" s="60"/>
      <c r="G6" s="60"/>
      <c r="H6" s="60"/>
      <c r="I6" s="60"/>
      <c r="J6" s="60"/>
      <c r="K6" s="60"/>
      <c r="L6" s="60"/>
      <c r="M6" s="60"/>
      <c r="N6" s="60"/>
      <c r="O6" s="60"/>
      <c r="P6" s="60"/>
      <c r="Q6" s="60"/>
      <c r="S6" s="5"/>
      <c r="T6" s="5"/>
      <c r="U6" s="5"/>
    </row>
    <row r="7" spans="1:21" ht="8.25" customHeight="1" x14ac:dyDescent="0.25">
      <c r="A7" s="56"/>
      <c r="B7" s="56"/>
      <c r="C7" s="56"/>
      <c r="D7" s="56"/>
      <c r="E7" s="56"/>
      <c r="F7" s="56"/>
      <c r="G7" s="56"/>
      <c r="H7" s="56"/>
      <c r="I7" s="56"/>
      <c r="J7" s="56"/>
      <c r="K7" s="56"/>
      <c r="L7" s="56"/>
      <c r="M7" s="56"/>
      <c r="N7" s="56"/>
      <c r="O7" s="56"/>
      <c r="P7" s="56"/>
      <c r="Q7" s="56"/>
      <c r="S7" s="5"/>
      <c r="T7" s="5"/>
      <c r="U7" s="5"/>
    </row>
    <row r="8" spans="1:21" ht="19.5" customHeight="1" x14ac:dyDescent="0.25">
      <c r="A8" s="52" t="s">
        <v>0</v>
      </c>
      <c r="B8" s="53" t="s">
        <v>35</v>
      </c>
      <c r="C8" s="59"/>
      <c r="D8" s="59"/>
      <c r="E8" s="59"/>
      <c r="F8" s="59"/>
      <c r="G8" s="59"/>
      <c r="H8" s="59"/>
      <c r="I8" s="59"/>
      <c r="J8" s="59"/>
      <c r="K8" s="59"/>
      <c r="L8" s="59"/>
      <c r="M8" s="59"/>
      <c r="N8" s="59"/>
      <c r="O8" s="59"/>
      <c r="P8" s="59"/>
      <c r="Q8" s="59"/>
      <c r="S8" s="5"/>
      <c r="T8" s="5"/>
      <c r="U8" s="5"/>
    </row>
    <row r="9" spans="1:21" ht="19.5" customHeight="1" x14ac:dyDescent="0.25">
      <c r="A9" s="57"/>
      <c r="B9" s="50" t="s">
        <v>3</v>
      </c>
      <c r="C9" s="51"/>
      <c r="D9" s="51"/>
      <c r="E9" s="51"/>
      <c r="F9" s="52"/>
      <c r="G9" s="53" t="s">
        <v>1</v>
      </c>
      <c r="H9" s="54"/>
      <c r="I9" s="54"/>
      <c r="J9" s="54"/>
      <c r="K9" s="54"/>
      <c r="L9" s="55"/>
      <c r="M9" s="53" t="s">
        <v>2</v>
      </c>
      <c r="N9" s="54"/>
      <c r="O9" s="54"/>
      <c r="P9" s="54"/>
      <c r="Q9" s="54"/>
      <c r="S9" s="5"/>
      <c r="T9" s="5"/>
      <c r="U9" s="5"/>
    </row>
    <row r="10" spans="1:21" ht="19.5" customHeight="1" x14ac:dyDescent="0.25">
      <c r="A10" s="57"/>
      <c r="B10" s="62" t="s">
        <v>36</v>
      </c>
      <c r="C10" s="62" t="s">
        <v>27</v>
      </c>
      <c r="D10" s="54" t="s">
        <v>10</v>
      </c>
      <c r="E10" s="54"/>
      <c r="F10" s="55"/>
      <c r="G10" s="62" t="s">
        <v>36</v>
      </c>
      <c r="H10" s="62" t="s">
        <v>22</v>
      </c>
      <c r="I10" s="62" t="s">
        <v>27</v>
      </c>
      <c r="J10" s="54" t="s">
        <v>10</v>
      </c>
      <c r="K10" s="54"/>
      <c r="L10" s="55"/>
      <c r="M10" s="62" t="s">
        <v>36</v>
      </c>
      <c r="N10" s="62" t="s">
        <v>27</v>
      </c>
      <c r="O10" s="54" t="s">
        <v>10</v>
      </c>
      <c r="P10" s="54"/>
      <c r="Q10" s="54"/>
      <c r="S10" s="5"/>
      <c r="T10" s="5"/>
      <c r="U10" s="5"/>
    </row>
    <row r="11" spans="1:21" ht="38.25" customHeight="1" x14ac:dyDescent="0.25">
      <c r="A11" s="58"/>
      <c r="B11" s="63"/>
      <c r="C11" s="63"/>
      <c r="D11" s="17" t="s">
        <v>3</v>
      </c>
      <c r="E11" s="17" t="s">
        <v>5</v>
      </c>
      <c r="F11" s="17" t="s">
        <v>6</v>
      </c>
      <c r="G11" s="63"/>
      <c r="H11" s="63" t="s">
        <v>21</v>
      </c>
      <c r="I11" s="63"/>
      <c r="J11" s="17" t="s">
        <v>3</v>
      </c>
      <c r="K11" s="17" t="s">
        <v>5</v>
      </c>
      <c r="L11" s="17" t="s">
        <v>6</v>
      </c>
      <c r="M11" s="63"/>
      <c r="N11" s="63"/>
      <c r="O11" s="17" t="s">
        <v>3</v>
      </c>
      <c r="P11" s="17" t="s">
        <v>5</v>
      </c>
      <c r="Q11" s="18" t="s">
        <v>6</v>
      </c>
      <c r="S11" s="5"/>
      <c r="T11" s="5"/>
      <c r="U11" s="5"/>
    </row>
    <row r="12" spans="1:21" ht="24" customHeight="1" x14ac:dyDescent="0.25">
      <c r="A12" s="25" t="s">
        <v>28</v>
      </c>
      <c r="B12" s="19">
        <f t="shared" ref="B12:H12" si="0">SUM(B13:B20)</f>
        <v>3010</v>
      </c>
      <c r="C12" s="21">
        <f t="shared" si="0"/>
        <v>430940</v>
      </c>
      <c r="D12" s="19">
        <f t="shared" si="0"/>
        <v>256139512</v>
      </c>
      <c r="E12" s="19">
        <f t="shared" si="0"/>
        <v>206334826</v>
      </c>
      <c r="F12" s="19">
        <f t="shared" si="0"/>
        <v>49804686</v>
      </c>
      <c r="G12" s="19">
        <f t="shared" si="0"/>
        <v>2944</v>
      </c>
      <c r="H12" s="19">
        <f t="shared" si="0"/>
        <v>4055</v>
      </c>
      <c r="I12" s="22">
        <f>SUM(I13:I20)</f>
        <v>365698</v>
      </c>
      <c r="J12" s="19">
        <f>SUM(K12:L12)</f>
        <v>183765040</v>
      </c>
      <c r="K12" s="23">
        <f>SUM(K13:K20)</f>
        <v>172318715</v>
      </c>
      <c r="L12" s="20">
        <f>SUM(L13:L20)</f>
        <v>11446325</v>
      </c>
      <c r="M12" s="23">
        <f>SUM(M13:M20)</f>
        <v>66</v>
      </c>
      <c r="N12" s="23">
        <f>SUM(N13:N20)</f>
        <v>65242</v>
      </c>
      <c r="O12" s="19">
        <f>SUM(P12:Q12)</f>
        <v>72374472</v>
      </c>
      <c r="P12" s="23">
        <f>SUM(P13:P20)</f>
        <v>34016111</v>
      </c>
      <c r="Q12" s="20">
        <f>SUM(Q13:Q20)</f>
        <v>38358361</v>
      </c>
      <c r="S12" s="5"/>
      <c r="T12" s="5"/>
      <c r="U12" s="5"/>
    </row>
    <row r="13" spans="1:21" ht="17.100000000000001" customHeight="1" x14ac:dyDescent="0.25">
      <c r="A13" s="4" t="s">
        <v>11</v>
      </c>
      <c r="B13" s="13">
        <f t="shared" ref="B13:B20" si="1">SUM(G13+M13)</f>
        <v>65</v>
      </c>
      <c r="C13" s="13">
        <f t="shared" ref="C13:C20" si="2">SUM(I13+N13)</f>
        <v>5885</v>
      </c>
      <c r="D13" s="13">
        <f>SUM(E13:F13)</f>
        <v>2983390</v>
      </c>
      <c r="E13" s="13">
        <f>SUM(K13+P13)</f>
        <v>2301640</v>
      </c>
      <c r="F13" s="13">
        <f>SUM(L13+Q13)</f>
        <v>681750</v>
      </c>
      <c r="G13" s="14">
        <v>63</v>
      </c>
      <c r="H13" s="14">
        <v>63</v>
      </c>
      <c r="I13" s="14">
        <v>5025</v>
      </c>
      <c r="J13" s="13">
        <f>SUM(K13:L13)</f>
        <v>1576659</v>
      </c>
      <c r="K13" s="14">
        <v>1347621</v>
      </c>
      <c r="L13" s="14">
        <v>229038</v>
      </c>
      <c r="M13" s="14">
        <v>2</v>
      </c>
      <c r="N13" s="14">
        <v>860</v>
      </c>
      <c r="O13" s="13">
        <f t="shared" ref="O13:O20" si="3">SUM(P13:Q13)</f>
        <v>1406731</v>
      </c>
      <c r="P13" s="14">
        <v>954019</v>
      </c>
      <c r="Q13" s="15">
        <v>452712</v>
      </c>
      <c r="S13" s="5"/>
      <c r="T13" s="5"/>
      <c r="U13" s="5"/>
    </row>
    <row r="14" spans="1:21" ht="17.100000000000001" customHeight="1" x14ac:dyDescent="0.25">
      <c r="A14" s="4" t="s">
        <v>12</v>
      </c>
      <c r="B14" s="13">
        <f t="shared" si="1"/>
        <v>417</v>
      </c>
      <c r="C14" s="13">
        <f t="shared" si="2"/>
        <v>54435</v>
      </c>
      <c r="D14" s="13">
        <f>SUM(E14:F14)</f>
        <v>28455754</v>
      </c>
      <c r="E14" s="13">
        <f t="shared" ref="E14:E20" si="4">SUM(K14+P14)</f>
        <v>23637579</v>
      </c>
      <c r="F14" s="13">
        <f t="shared" ref="F14:F20" si="5">SUM(L14+Q14)</f>
        <v>4818175</v>
      </c>
      <c r="G14" s="14">
        <v>414</v>
      </c>
      <c r="H14" s="14">
        <v>485</v>
      </c>
      <c r="I14" s="14">
        <v>49812</v>
      </c>
      <c r="J14" s="13">
        <f t="shared" ref="J14:J20" si="6">SUM(K14:L14)</f>
        <v>23663041</v>
      </c>
      <c r="K14" s="14">
        <v>21917635</v>
      </c>
      <c r="L14" s="14">
        <v>1745406</v>
      </c>
      <c r="M14" s="14">
        <v>3</v>
      </c>
      <c r="N14" s="14">
        <v>4623</v>
      </c>
      <c r="O14" s="13">
        <f t="shared" si="3"/>
        <v>4792713</v>
      </c>
      <c r="P14" s="14">
        <v>1719944</v>
      </c>
      <c r="Q14" s="15">
        <v>3072769</v>
      </c>
      <c r="S14" s="5"/>
      <c r="T14" s="5"/>
      <c r="U14" s="5"/>
    </row>
    <row r="15" spans="1:21" ht="17.100000000000001" customHeight="1" x14ac:dyDescent="0.25">
      <c r="A15" s="4" t="s">
        <v>13</v>
      </c>
      <c r="B15" s="13">
        <f t="shared" si="1"/>
        <v>17</v>
      </c>
      <c r="C15" s="13">
        <f t="shared" si="2"/>
        <v>5803</v>
      </c>
      <c r="D15" s="13">
        <f t="shared" ref="D15:D20" si="7">SUM(E15:F15)</f>
        <v>14659964</v>
      </c>
      <c r="E15" s="13">
        <f t="shared" si="4"/>
        <v>11183495</v>
      </c>
      <c r="F15" s="13">
        <f t="shared" si="5"/>
        <v>3476469</v>
      </c>
      <c r="G15" s="14">
        <v>13</v>
      </c>
      <c r="H15" s="14">
        <v>22</v>
      </c>
      <c r="I15" s="14">
        <v>3762</v>
      </c>
      <c r="J15" s="13">
        <f t="shared" si="6"/>
        <v>2284115</v>
      </c>
      <c r="K15" s="14">
        <v>1605917</v>
      </c>
      <c r="L15" s="14">
        <v>678198</v>
      </c>
      <c r="M15" s="14">
        <v>4</v>
      </c>
      <c r="N15" s="14">
        <v>2041</v>
      </c>
      <c r="O15" s="13">
        <f t="shared" si="3"/>
        <v>12375849</v>
      </c>
      <c r="P15" s="14">
        <v>9577578</v>
      </c>
      <c r="Q15" s="15">
        <v>2798271</v>
      </c>
      <c r="S15" s="5"/>
      <c r="T15" s="5"/>
      <c r="U15" s="5"/>
    </row>
    <row r="16" spans="1:21" ht="17.100000000000001" customHeight="1" x14ac:dyDescent="0.25">
      <c r="A16" s="4" t="s">
        <v>14</v>
      </c>
      <c r="B16" s="13">
        <f t="shared" si="1"/>
        <v>119</v>
      </c>
      <c r="C16" s="13">
        <f t="shared" si="2"/>
        <v>15756</v>
      </c>
      <c r="D16" s="13">
        <f t="shared" si="7"/>
        <v>4642913</v>
      </c>
      <c r="E16" s="13">
        <f t="shared" si="4"/>
        <v>3753871</v>
      </c>
      <c r="F16" s="13">
        <f t="shared" si="5"/>
        <v>889042</v>
      </c>
      <c r="G16" s="14">
        <v>116</v>
      </c>
      <c r="H16" s="14">
        <v>116</v>
      </c>
      <c r="I16" s="14">
        <v>12062</v>
      </c>
      <c r="J16" s="13">
        <f t="shared" si="6"/>
        <v>3432425</v>
      </c>
      <c r="K16" s="14">
        <v>3121845</v>
      </c>
      <c r="L16" s="14">
        <v>310580</v>
      </c>
      <c r="M16" s="14">
        <v>3</v>
      </c>
      <c r="N16" s="14">
        <v>3694</v>
      </c>
      <c r="O16" s="13">
        <f t="shared" si="3"/>
        <v>1210488</v>
      </c>
      <c r="P16" s="14">
        <v>632026</v>
      </c>
      <c r="Q16" s="15">
        <v>578462</v>
      </c>
      <c r="S16" s="5"/>
      <c r="T16" s="5"/>
      <c r="U16" s="5"/>
    </row>
    <row r="17" spans="1:21" ht="17.100000000000001" customHeight="1" x14ac:dyDescent="0.25">
      <c r="A17" s="4" t="s">
        <v>15</v>
      </c>
      <c r="B17" s="13">
        <f t="shared" si="1"/>
        <v>351</v>
      </c>
      <c r="C17" s="13">
        <f>SUM(I17+N17)</f>
        <v>32677</v>
      </c>
      <c r="D17" s="13">
        <f t="shared" si="7"/>
        <v>17100746</v>
      </c>
      <c r="E17" s="13">
        <f t="shared" si="4"/>
        <v>14966065</v>
      </c>
      <c r="F17" s="13">
        <f t="shared" si="5"/>
        <v>2134681</v>
      </c>
      <c r="G17" s="7">
        <v>347</v>
      </c>
      <c r="H17" s="7">
        <v>353</v>
      </c>
      <c r="I17" s="7">
        <v>30177</v>
      </c>
      <c r="J17" s="13">
        <f t="shared" si="6"/>
        <v>14731887</v>
      </c>
      <c r="K17" s="14">
        <v>13951065</v>
      </c>
      <c r="L17" s="14">
        <v>780822</v>
      </c>
      <c r="M17" s="14">
        <v>4</v>
      </c>
      <c r="N17" s="14">
        <v>2500</v>
      </c>
      <c r="O17" s="13">
        <f t="shared" si="3"/>
        <v>2368859</v>
      </c>
      <c r="P17" s="14">
        <v>1015000</v>
      </c>
      <c r="Q17" s="15">
        <v>1353859</v>
      </c>
      <c r="S17" s="5"/>
      <c r="T17" s="5"/>
      <c r="U17" s="5"/>
    </row>
    <row r="18" spans="1:21" ht="17.100000000000001" customHeight="1" x14ac:dyDescent="0.25">
      <c r="A18" s="4" t="s">
        <v>16</v>
      </c>
      <c r="B18" s="13">
        <f t="shared" si="1"/>
        <v>852</v>
      </c>
      <c r="C18" s="13">
        <f t="shared" si="2"/>
        <v>84517</v>
      </c>
      <c r="D18" s="13">
        <f t="shared" si="7"/>
        <v>27031296</v>
      </c>
      <c r="E18" s="13">
        <f t="shared" si="4"/>
        <v>26022716</v>
      </c>
      <c r="F18" s="13">
        <f t="shared" si="5"/>
        <v>1008580</v>
      </c>
      <c r="G18" s="14">
        <v>844</v>
      </c>
      <c r="H18" s="14">
        <v>853</v>
      </c>
      <c r="I18" s="14">
        <v>75361</v>
      </c>
      <c r="J18" s="13">
        <f t="shared" si="6"/>
        <v>23199984</v>
      </c>
      <c r="K18" s="14">
        <v>22779251</v>
      </c>
      <c r="L18" s="14">
        <v>420733</v>
      </c>
      <c r="M18" s="14">
        <v>8</v>
      </c>
      <c r="N18" s="14">
        <v>9156</v>
      </c>
      <c r="O18" s="13">
        <f t="shared" si="3"/>
        <v>3831312</v>
      </c>
      <c r="P18" s="14">
        <v>3243465</v>
      </c>
      <c r="Q18" s="15">
        <v>587847</v>
      </c>
      <c r="S18" s="5"/>
      <c r="T18" s="5"/>
      <c r="U18" s="5"/>
    </row>
    <row r="19" spans="1:21" ht="17.100000000000001" customHeight="1" x14ac:dyDescent="0.25">
      <c r="A19" s="4" t="s">
        <v>17</v>
      </c>
      <c r="B19" s="13">
        <f t="shared" si="1"/>
        <v>1049</v>
      </c>
      <c r="C19" s="13">
        <f t="shared" si="2"/>
        <v>214842</v>
      </c>
      <c r="D19" s="13">
        <f t="shared" si="7"/>
        <v>153604834</v>
      </c>
      <c r="E19" s="13">
        <f t="shared" si="4"/>
        <v>118790459</v>
      </c>
      <c r="F19" s="13">
        <f t="shared" si="5"/>
        <v>34814375</v>
      </c>
      <c r="G19" s="14">
        <v>1016</v>
      </c>
      <c r="H19" s="14">
        <v>2022</v>
      </c>
      <c r="I19" s="14">
        <v>174468</v>
      </c>
      <c r="J19" s="13">
        <f t="shared" si="6"/>
        <v>108732304</v>
      </c>
      <c r="K19" s="14">
        <v>102620564</v>
      </c>
      <c r="L19" s="14">
        <v>6111740</v>
      </c>
      <c r="M19" s="14">
        <v>33</v>
      </c>
      <c r="N19" s="14">
        <v>40374</v>
      </c>
      <c r="O19" s="13">
        <f t="shared" si="3"/>
        <v>44872530</v>
      </c>
      <c r="P19" s="14">
        <v>16169895</v>
      </c>
      <c r="Q19" s="15">
        <v>28702635</v>
      </c>
      <c r="S19" s="5"/>
      <c r="T19" s="5"/>
      <c r="U19" s="5"/>
    </row>
    <row r="20" spans="1:21" ht="17.100000000000001" customHeight="1" x14ac:dyDescent="0.25">
      <c r="A20" s="4" t="s">
        <v>18</v>
      </c>
      <c r="B20" s="13">
        <f t="shared" si="1"/>
        <v>140</v>
      </c>
      <c r="C20" s="13">
        <f t="shared" si="2"/>
        <v>17025</v>
      </c>
      <c r="D20" s="13">
        <f t="shared" si="7"/>
        <v>7660615</v>
      </c>
      <c r="E20" s="13">
        <f t="shared" si="4"/>
        <v>5679001</v>
      </c>
      <c r="F20" s="13">
        <f t="shared" si="5"/>
        <v>1981614</v>
      </c>
      <c r="G20" s="14">
        <v>131</v>
      </c>
      <c r="H20" s="14">
        <v>141</v>
      </c>
      <c r="I20" s="14">
        <v>15031</v>
      </c>
      <c r="J20" s="13">
        <f t="shared" si="6"/>
        <v>6144625</v>
      </c>
      <c r="K20" s="14">
        <v>4974817</v>
      </c>
      <c r="L20" s="15">
        <v>1169808</v>
      </c>
      <c r="M20" s="14">
        <v>9</v>
      </c>
      <c r="N20" s="15">
        <v>1994</v>
      </c>
      <c r="O20" s="13">
        <f t="shared" si="3"/>
        <v>1515990</v>
      </c>
      <c r="P20" s="14">
        <v>704184</v>
      </c>
      <c r="Q20" s="15">
        <v>811806</v>
      </c>
      <c r="S20" s="5"/>
      <c r="T20" s="5"/>
      <c r="U20" s="5"/>
    </row>
    <row r="21" spans="1:21" s="12" customFormat="1" ht="24" customHeight="1" x14ac:dyDescent="0.3">
      <c r="A21" s="25" t="s">
        <v>29</v>
      </c>
      <c r="B21" s="19">
        <f t="shared" ref="B21:I21" si="8">SUM(B22:B29)</f>
        <v>4086</v>
      </c>
      <c r="C21" s="21">
        <f t="shared" si="8"/>
        <v>765797</v>
      </c>
      <c r="D21" s="19">
        <f t="shared" si="8"/>
        <v>420236230</v>
      </c>
      <c r="E21" s="19">
        <f t="shared" si="8"/>
        <v>378573888</v>
      </c>
      <c r="F21" s="19">
        <f t="shared" si="8"/>
        <v>41662342</v>
      </c>
      <c r="G21" s="19">
        <f t="shared" si="8"/>
        <v>4001</v>
      </c>
      <c r="H21" s="19">
        <f t="shared" si="8"/>
        <v>6349</v>
      </c>
      <c r="I21" s="19">
        <f t="shared" si="8"/>
        <v>481522</v>
      </c>
      <c r="J21" s="19">
        <f>SUM(K21:L21)</f>
        <v>247309052</v>
      </c>
      <c r="K21" s="23">
        <f t="shared" ref="K21:Q21" si="9">SUM(K22:K29)</f>
        <v>240154390</v>
      </c>
      <c r="L21" s="20">
        <f t="shared" si="9"/>
        <v>7154662</v>
      </c>
      <c r="M21" s="23">
        <f t="shared" si="9"/>
        <v>85</v>
      </c>
      <c r="N21" s="23">
        <f t="shared" si="9"/>
        <v>284275</v>
      </c>
      <c r="O21" s="19">
        <f t="shared" si="9"/>
        <v>172927178</v>
      </c>
      <c r="P21" s="23">
        <f t="shared" si="9"/>
        <v>138419498</v>
      </c>
      <c r="Q21" s="20">
        <f t="shared" si="9"/>
        <v>34507680</v>
      </c>
      <c r="R21" s="11"/>
      <c r="S21" s="11"/>
      <c r="T21" s="11"/>
      <c r="U21" s="11"/>
    </row>
    <row r="22" spans="1:21" ht="17.100000000000001" customHeight="1" x14ac:dyDescent="0.25">
      <c r="A22" s="4" t="s">
        <v>11</v>
      </c>
      <c r="B22" s="13">
        <f>SUM(G22+M22)</f>
        <v>59</v>
      </c>
      <c r="C22" s="13">
        <f t="shared" ref="C22:C29" si="10">SUM(I22+N22)</f>
        <v>12086</v>
      </c>
      <c r="D22" s="13">
        <f>SUM(E22:F22)</f>
        <v>3873742</v>
      </c>
      <c r="E22" s="13">
        <f>SUM(K22+P22)</f>
        <v>3136554</v>
      </c>
      <c r="F22" s="13">
        <f>SUM(L22+Q22)</f>
        <v>737188</v>
      </c>
      <c r="G22" s="14">
        <v>56</v>
      </c>
      <c r="H22" s="14">
        <v>56</v>
      </c>
      <c r="I22" s="14">
        <v>5379</v>
      </c>
      <c r="J22" s="13">
        <f t="shared" ref="J22:J29" si="11">SUM(K22:L22)</f>
        <v>1954191</v>
      </c>
      <c r="K22" s="14">
        <v>1807596</v>
      </c>
      <c r="L22" s="14">
        <v>146595</v>
      </c>
      <c r="M22" s="14">
        <v>3</v>
      </c>
      <c r="N22" s="14">
        <v>6707</v>
      </c>
      <c r="O22" s="13">
        <f t="shared" ref="O22:O29" si="12">SUM(P22:Q22)</f>
        <v>1919551</v>
      </c>
      <c r="P22" s="14">
        <v>1328958</v>
      </c>
      <c r="Q22" s="15">
        <v>590593</v>
      </c>
      <c r="S22" s="5"/>
      <c r="T22" s="5"/>
      <c r="U22" s="5"/>
    </row>
    <row r="23" spans="1:21" ht="17.100000000000001" customHeight="1" x14ac:dyDescent="0.25">
      <c r="A23" s="4" t="s">
        <v>12</v>
      </c>
      <c r="B23" s="13">
        <f t="shared" ref="B23:B29" si="13">SUM(G23+M23)</f>
        <v>589</v>
      </c>
      <c r="C23" s="13">
        <f t="shared" si="10"/>
        <v>120757</v>
      </c>
      <c r="D23" s="13">
        <f t="shared" ref="D23:D29" si="14">SUM(E23:F23)</f>
        <v>56366899</v>
      </c>
      <c r="E23" s="13">
        <f t="shared" ref="E23:F29" si="15">SUM(K23+P23)</f>
        <v>53563681</v>
      </c>
      <c r="F23" s="13">
        <f t="shared" si="15"/>
        <v>2803218</v>
      </c>
      <c r="G23" s="14">
        <v>583</v>
      </c>
      <c r="H23" s="14">
        <v>994</v>
      </c>
      <c r="I23" s="14">
        <v>97950</v>
      </c>
      <c r="J23" s="13">
        <f t="shared" si="11"/>
        <v>45388291</v>
      </c>
      <c r="K23" s="14">
        <v>43658400</v>
      </c>
      <c r="L23" s="14">
        <v>1729891</v>
      </c>
      <c r="M23" s="14">
        <v>6</v>
      </c>
      <c r="N23" s="14">
        <v>22807</v>
      </c>
      <c r="O23" s="13">
        <f t="shared" si="12"/>
        <v>10978608</v>
      </c>
      <c r="P23" s="14">
        <v>9905281</v>
      </c>
      <c r="Q23" s="15">
        <v>1073327</v>
      </c>
      <c r="S23" s="5"/>
      <c r="T23" s="5"/>
      <c r="U23" s="5"/>
    </row>
    <row r="24" spans="1:21" ht="17.100000000000001" customHeight="1" x14ac:dyDescent="0.25">
      <c r="A24" s="4" t="s">
        <v>13</v>
      </c>
      <c r="B24" s="13">
        <f t="shared" si="13"/>
        <v>16</v>
      </c>
      <c r="C24" s="13">
        <f t="shared" si="10"/>
        <v>17976</v>
      </c>
      <c r="D24" s="13">
        <f t="shared" si="14"/>
        <v>13194966</v>
      </c>
      <c r="E24" s="13">
        <f t="shared" si="15"/>
        <v>9876349</v>
      </c>
      <c r="F24" s="13">
        <f t="shared" si="15"/>
        <v>3318617</v>
      </c>
      <c r="G24" s="14">
        <v>10</v>
      </c>
      <c r="H24" s="14">
        <v>11</v>
      </c>
      <c r="I24" s="14">
        <v>1605</v>
      </c>
      <c r="J24" s="13">
        <f t="shared" si="11"/>
        <v>1334070</v>
      </c>
      <c r="K24" s="14">
        <v>869776</v>
      </c>
      <c r="L24" s="14">
        <v>464294</v>
      </c>
      <c r="M24" s="14">
        <v>6</v>
      </c>
      <c r="N24" s="14">
        <v>16371</v>
      </c>
      <c r="O24" s="13">
        <f t="shared" si="12"/>
        <v>11860896</v>
      </c>
      <c r="P24" s="14">
        <v>9006573</v>
      </c>
      <c r="Q24" s="15">
        <v>2854323</v>
      </c>
      <c r="S24" s="5"/>
      <c r="T24" s="5"/>
      <c r="U24" s="5"/>
    </row>
    <row r="25" spans="1:21" ht="17.100000000000001" customHeight="1" x14ac:dyDescent="0.25">
      <c r="A25" s="4" t="s">
        <v>14</v>
      </c>
      <c r="B25" s="13">
        <f t="shared" si="13"/>
        <v>231</v>
      </c>
      <c r="C25" s="13">
        <f t="shared" si="10"/>
        <v>25227</v>
      </c>
      <c r="D25" s="13">
        <f t="shared" si="14"/>
        <v>6847280</v>
      </c>
      <c r="E25" s="13">
        <f t="shared" si="15"/>
        <v>6048016</v>
      </c>
      <c r="F25" s="13">
        <f>SUM(L25+Q25)</f>
        <v>799264</v>
      </c>
      <c r="G25" s="14">
        <v>226</v>
      </c>
      <c r="H25" s="14">
        <v>229</v>
      </c>
      <c r="I25" s="14">
        <v>18338</v>
      </c>
      <c r="J25" s="13">
        <f t="shared" si="11"/>
        <v>4554132</v>
      </c>
      <c r="K25" s="14">
        <v>4318032</v>
      </c>
      <c r="L25" s="14">
        <v>236100</v>
      </c>
      <c r="M25" s="14">
        <v>5</v>
      </c>
      <c r="N25" s="14">
        <v>6889</v>
      </c>
      <c r="O25" s="13">
        <f t="shared" si="12"/>
        <v>2293148</v>
      </c>
      <c r="P25" s="14">
        <v>1729984</v>
      </c>
      <c r="Q25" s="15">
        <v>563164</v>
      </c>
      <c r="S25" s="5"/>
      <c r="T25" s="5"/>
      <c r="U25" s="5"/>
    </row>
    <row r="26" spans="1:21" ht="17.100000000000001" customHeight="1" x14ac:dyDescent="0.25">
      <c r="A26" s="4" t="s">
        <v>15</v>
      </c>
      <c r="B26" s="13">
        <f t="shared" si="13"/>
        <v>334</v>
      </c>
      <c r="C26" s="13">
        <f t="shared" si="10"/>
        <v>72905</v>
      </c>
      <c r="D26" s="13">
        <f t="shared" si="14"/>
        <v>24829105</v>
      </c>
      <c r="E26" s="13">
        <f t="shared" si="15"/>
        <v>23651250</v>
      </c>
      <c r="F26" s="13">
        <f t="shared" si="15"/>
        <v>1177855</v>
      </c>
      <c r="G26" s="7">
        <v>319</v>
      </c>
      <c r="H26" s="7">
        <v>323</v>
      </c>
      <c r="I26" s="7">
        <v>27518</v>
      </c>
      <c r="J26" s="13">
        <f t="shared" si="11"/>
        <v>15746651</v>
      </c>
      <c r="K26" s="14">
        <v>15056700</v>
      </c>
      <c r="L26" s="14">
        <v>689951</v>
      </c>
      <c r="M26" s="14">
        <v>15</v>
      </c>
      <c r="N26" s="14">
        <v>45387</v>
      </c>
      <c r="O26" s="13">
        <f t="shared" si="12"/>
        <v>9082454</v>
      </c>
      <c r="P26" s="14">
        <v>8594550</v>
      </c>
      <c r="Q26" s="15">
        <v>487904</v>
      </c>
      <c r="S26" s="5"/>
      <c r="T26" s="5"/>
      <c r="U26" s="5"/>
    </row>
    <row r="27" spans="1:21" ht="17.100000000000001" customHeight="1" x14ac:dyDescent="0.25">
      <c r="A27" s="4" t="s">
        <v>16</v>
      </c>
      <c r="B27" s="13">
        <f t="shared" si="13"/>
        <v>1820</v>
      </c>
      <c r="C27" s="13">
        <f t="shared" si="10"/>
        <v>181137</v>
      </c>
      <c r="D27" s="13">
        <f t="shared" si="14"/>
        <v>39022923</v>
      </c>
      <c r="E27" s="13">
        <f t="shared" si="15"/>
        <v>38533325</v>
      </c>
      <c r="F27" s="13">
        <f t="shared" si="15"/>
        <v>489598</v>
      </c>
      <c r="G27" s="7">
        <v>1808</v>
      </c>
      <c r="H27" s="14">
        <v>1870</v>
      </c>
      <c r="I27" s="14">
        <v>143748</v>
      </c>
      <c r="J27" s="13">
        <f t="shared" si="11"/>
        <v>31427738</v>
      </c>
      <c r="K27" s="14">
        <v>31166190</v>
      </c>
      <c r="L27" s="14">
        <v>261548</v>
      </c>
      <c r="M27" s="14">
        <v>12</v>
      </c>
      <c r="N27" s="14">
        <v>37389</v>
      </c>
      <c r="O27" s="13">
        <f t="shared" si="12"/>
        <v>7595185</v>
      </c>
      <c r="P27" s="14">
        <v>7367135</v>
      </c>
      <c r="Q27" s="15">
        <v>228050</v>
      </c>
      <c r="S27" s="5"/>
      <c r="T27" s="5"/>
      <c r="U27" s="5"/>
    </row>
    <row r="28" spans="1:21" ht="17.100000000000001" customHeight="1" x14ac:dyDescent="0.25">
      <c r="A28" s="4" t="s">
        <v>17</v>
      </c>
      <c r="B28" s="13">
        <f t="shared" si="13"/>
        <v>968</v>
      </c>
      <c r="C28" s="13">
        <f t="shared" si="10"/>
        <v>321353</v>
      </c>
      <c r="D28" s="13">
        <f t="shared" si="14"/>
        <v>270880879</v>
      </c>
      <c r="E28" s="13">
        <f t="shared" si="15"/>
        <v>240370162</v>
      </c>
      <c r="F28" s="13">
        <f t="shared" si="15"/>
        <v>30510717</v>
      </c>
      <c r="G28" s="14">
        <v>940</v>
      </c>
      <c r="H28" s="14">
        <v>2802</v>
      </c>
      <c r="I28" s="14">
        <v>180214</v>
      </c>
      <c r="J28" s="13">
        <f t="shared" si="11"/>
        <v>143996975</v>
      </c>
      <c r="K28" s="14">
        <v>141228543</v>
      </c>
      <c r="L28" s="14">
        <v>2768432</v>
      </c>
      <c r="M28" s="14">
        <v>28</v>
      </c>
      <c r="N28" s="14">
        <v>141139</v>
      </c>
      <c r="O28" s="13">
        <f t="shared" si="12"/>
        <v>126883904</v>
      </c>
      <c r="P28" s="14">
        <v>99141619</v>
      </c>
      <c r="Q28" s="15">
        <v>27742285</v>
      </c>
      <c r="S28" s="5"/>
      <c r="T28" s="5"/>
      <c r="U28" s="5"/>
    </row>
    <row r="29" spans="1:21" ht="17.100000000000001" customHeight="1" x14ac:dyDescent="0.25">
      <c r="A29" s="4" t="s">
        <v>18</v>
      </c>
      <c r="B29" s="13">
        <f t="shared" si="13"/>
        <v>69</v>
      </c>
      <c r="C29" s="13">
        <f t="shared" si="10"/>
        <v>14356</v>
      </c>
      <c r="D29" s="13">
        <f t="shared" si="14"/>
        <v>5220436</v>
      </c>
      <c r="E29" s="13">
        <f t="shared" si="15"/>
        <v>3394551</v>
      </c>
      <c r="F29" s="13">
        <f t="shared" si="15"/>
        <v>1825885</v>
      </c>
      <c r="G29" s="14">
        <v>59</v>
      </c>
      <c r="H29" s="14">
        <v>64</v>
      </c>
      <c r="I29" s="14">
        <v>6770</v>
      </c>
      <c r="J29" s="13">
        <f t="shared" si="11"/>
        <v>2907004</v>
      </c>
      <c r="K29" s="14">
        <v>2049153</v>
      </c>
      <c r="L29" s="15">
        <v>857851</v>
      </c>
      <c r="M29" s="14">
        <v>10</v>
      </c>
      <c r="N29" s="15">
        <v>7586</v>
      </c>
      <c r="O29" s="13">
        <f t="shared" si="12"/>
        <v>2313432</v>
      </c>
      <c r="P29" s="14">
        <v>1345398</v>
      </c>
      <c r="Q29" s="15">
        <v>968034</v>
      </c>
      <c r="S29" s="5"/>
      <c r="T29" s="5"/>
      <c r="U29" s="5"/>
    </row>
    <row r="30" spans="1:21" customFormat="1" ht="20.25" customHeight="1" x14ac:dyDescent="0.25">
      <c r="A30" s="64" t="s">
        <v>31</v>
      </c>
      <c r="B30" s="64"/>
      <c r="C30" s="64"/>
      <c r="D30" s="64"/>
      <c r="E30" s="64"/>
      <c r="F30" s="64"/>
      <c r="G30" s="64"/>
      <c r="H30" s="64"/>
      <c r="I30" s="64"/>
      <c r="J30" s="64"/>
      <c r="K30" s="64"/>
      <c r="L30" s="64"/>
      <c r="M30" s="64"/>
      <c r="N30" s="64"/>
      <c r="O30" s="64"/>
      <c r="P30" s="64"/>
      <c r="Q30" s="64"/>
      <c r="R30" s="9"/>
      <c r="S30" s="6"/>
      <c r="T30" s="6"/>
      <c r="U30" s="3"/>
    </row>
    <row r="31" spans="1:21" customFormat="1" ht="24" customHeight="1" x14ac:dyDescent="0.25">
      <c r="A31" s="25" t="s">
        <v>30</v>
      </c>
      <c r="B31" s="30">
        <f t="shared" ref="B31:Q31" si="16">((B21/B12)-1)*100</f>
        <v>35.747508305647834</v>
      </c>
      <c r="C31" s="30">
        <f t="shared" si="16"/>
        <v>77.703856685385446</v>
      </c>
      <c r="D31" s="30">
        <f t="shared" si="16"/>
        <v>64.065366845861732</v>
      </c>
      <c r="E31" s="30">
        <f t="shared" si="16"/>
        <v>83.475516634307766</v>
      </c>
      <c r="F31" s="30">
        <f t="shared" si="16"/>
        <v>-16.348550013948483</v>
      </c>
      <c r="G31" s="30">
        <f t="shared" si="16"/>
        <v>35.903532608695656</v>
      </c>
      <c r="H31" s="30">
        <f t="shared" si="16"/>
        <v>56.572133168927238</v>
      </c>
      <c r="I31" s="30">
        <f t="shared" si="16"/>
        <v>31.672035395326191</v>
      </c>
      <c r="J31" s="30">
        <f t="shared" si="16"/>
        <v>34.578944939690381</v>
      </c>
      <c r="K31" s="30">
        <f t="shared" si="16"/>
        <v>39.366400219500242</v>
      </c>
      <c r="L31" s="30">
        <f t="shared" si="16"/>
        <v>-37.49380696424398</v>
      </c>
      <c r="M31" s="30">
        <f t="shared" si="16"/>
        <v>28.787878787878785</v>
      </c>
      <c r="N31" s="30">
        <f t="shared" si="16"/>
        <v>335.72392017412096</v>
      </c>
      <c r="O31" s="30">
        <f t="shared" si="16"/>
        <v>138.93394068560531</v>
      </c>
      <c r="P31" s="30">
        <f t="shared" si="16"/>
        <v>306.92334876259071</v>
      </c>
      <c r="Q31" s="31">
        <f t="shared" si="16"/>
        <v>-10.038700558660473</v>
      </c>
      <c r="R31" s="9"/>
      <c r="S31" s="6"/>
      <c r="T31" s="6"/>
      <c r="U31" s="3"/>
    </row>
    <row r="32" spans="1:21" customFormat="1" ht="17.100000000000001" customHeight="1" x14ac:dyDescent="0.25">
      <c r="A32" s="4" t="s">
        <v>11</v>
      </c>
      <c r="B32" s="10">
        <f t="shared" ref="B32:P32" si="17">((B22/B13)-1)*100</f>
        <v>-9.2307692307692317</v>
      </c>
      <c r="C32" s="10">
        <f t="shared" si="17"/>
        <v>105.36958368734068</v>
      </c>
      <c r="D32" s="10">
        <f t="shared" si="17"/>
        <v>29.843634254991812</v>
      </c>
      <c r="E32" s="10">
        <f t="shared" si="17"/>
        <v>36.274743226568873</v>
      </c>
      <c r="F32" s="10">
        <f t="shared" si="17"/>
        <v>8.1317198386505307</v>
      </c>
      <c r="G32" s="10">
        <f t="shared" si="17"/>
        <v>-11.111111111111116</v>
      </c>
      <c r="H32" s="10">
        <f t="shared" ref="H32:I39" si="18">((H22/H13)-1)*100</f>
        <v>-11.111111111111116</v>
      </c>
      <c r="I32" s="10">
        <f t="shared" si="17"/>
        <v>7.0447761194029956</v>
      </c>
      <c r="J32" s="26">
        <f t="shared" si="17"/>
        <v>23.945063580647428</v>
      </c>
      <c r="K32" s="26">
        <f t="shared" si="17"/>
        <v>34.132371044974818</v>
      </c>
      <c r="L32" s="26">
        <f t="shared" si="17"/>
        <v>-35.995337018311368</v>
      </c>
      <c r="M32" s="26">
        <f t="shared" si="17"/>
        <v>50</v>
      </c>
      <c r="N32" s="26">
        <f t="shared" si="17"/>
        <v>679.88372093023258</v>
      </c>
      <c r="O32" s="26">
        <f t="shared" si="17"/>
        <v>36.454730861834996</v>
      </c>
      <c r="P32" s="26">
        <f t="shared" si="17"/>
        <v>39.300999246346244</v>
      </c>
      <c r="Q32" s="32">
        <f t="shared" ref="B32:Q33" si="19">((Q22/Q13)-1)*100</f>
        <v>30.456670024209643</v>
      </c>
      <c r="R32" s="9"/>
      <c r="S32" s="6"/>
      <c r="T32" s="6"/>
      <c r="U32" s="3"/>
    </row>
    <row r="33" spans="1:21" s="29" customFormat="1" ht="17.100000000000001" customHeight="1" x14ac:dyDescent="0.25">
      <c r="A33" s="4" t="s">
        <v>12</v>
      </c>
      <c r="B33" s="10">
        <f t="shared" si="19"/>
        <v>41.247002398081548</v>
      </c>
      <c r="C33" s="10">
        <f t="shared" si="19"/>
        <v>121.8370533664003</v>
      </c>
      <c r="D33" s="10">
        <f t="shared" si="19"/>
        <v>98.086119946074874</v>
      </c>
      <c r="E33" s="10">
        <f t="shared" si="19"/>
        <v>126.60392166219729</v>
      </c>
      <c r="F33" s="10">
        <f t="shared" si="19"/>
        <v>-41.819921443285054</v>
      </c>
      <c r="G33" s="10">
        <f t="shared" si="19"/>
        <v>40.821256038647348</v>
      </c>
      <c r="H33" s="10">
        <f t="shared" si="18"/>
        <v>104.94845360824741</v>
      </c>
      <c r="I33" s="10">
        <f t="shared" si="19"/>
        <v>96.639364008672615</v>
      </c>
      <c r="J33" s="26">
        <f t="shared" si="19"/>
        <v>91.810896156584448</v>
      </c>
      <c r="K33" s="26">
        <f t="shared" si="19"/>
        <v>99.193024247369749</v>
      </c>
      <c r="L33" s="26">
        <f t="shared" si="19"/>
        <v>-0.88890493100172163</v>
      </c>
      <c r="M33" s="26">
        <f t="shared" si="19"/>
        <v>100</v>
      </c>
      <c r="N33" s="26">
        <f t="shared" si="19"/>
        <v>393.33765952844476</v>
      </c>
      <c r="O33" s="26">
        <f t="shared" si="19"/>
        <v>129.06875500368997</v>
      </c>
      <c r="P33" s="26">
        <f t="shared" si="19"/>
        <v>475.90718069890647</v>
      </c>
      <c r="Q33" s="32">
        <f t="shared" si="19"/>
        <v>-65.069713994120619</v>
      </c>
      <c r="R33" s="9"/>
      <c r="S33" s="6"/>
      <c r="T33" s="6"/>
      <c r="U33" s="28"/>
    </row>
    <row r="34" spans="1:21" s="29" customFormat="1" ht="17.100000000000001" customHeight="1" x14ac:dyDescent="0.25">
      <c r="A34" s="4" t="s">
        <v>13</v>
      </c>
      <c r="B34" s="10">
        <f t="shared" ref="B34:C36" si="20">((B24/B15)-1)*100</f>
        <v>-5.8823529411764719</v>
      </c>
      <c r="C34" s="10">
        <f t="shared" si="20"/>
        <v>209.7708082026538</v>
      </c>
      <c r="D34" s="10">
        <f t="shared" ref="D34:Q34" si="21">((D24/D15)-1)*100</f>
        <v>-9.9931896149267452</v>
      </c>
      <c r="E34" s="10">
        <f t="shared" si="21"/>
        <v>-11.688170826740652</v>
      </c>
      <c r="F34" s="10">
        <f t="shared" si="21"/>
        <v>-4.5405841386763406</v>
      </c>
      <c r="G34" s="10">
        <f t="shared" si="21"/>
        <v>-23.076923076923073</v>
      </c>
      <c r="H34" s="10">
        <f t="shared" si="18"/>
        <v>-50</v>
      </c>
      <c r="I34" s="10">
        <f t="shared" si="18"/>
        <v>-57.336523125996806</v>
      </c>
      <c r="J34" s="26">
        <f t="shared" si="21"/>
        <v>-41.593571251885308</v>
      </c>
      <c r="K34" s="26">
        <f t="shared" si="21"/>
        <v>-45.839293064336452</v>
      </c>
      <c r="L34" s="26">
        <f t="shared" si="21"/>
        <v>-31.540051725307361</v>
      </c>
      <c r="M34" s="26">
        <f t="shared" si="21"/>
        <v>50</v>
      </c>
      <c r="N34" s="26">
        <f t="shared" si="21"/>
        <v>702.10681038706525</v>
      </c>
      <c r="O34" s="26">
        <f t="shared" si="21"/>
        <v>-4.1609508971869325</v>
      </c>
      <c r="P34" s="26">
        <f t="shared" si="21"/>
        <v>-5.9618934975001032</v>
      </c>
      <c r="Q34" s="32">
        <f t="shared" si="21"/>
        <v>2.0030940534351283</v>
      </c>
      <c r="R34" s="9"/>
      <c r="S34" s="6"/>
      <c r="T34" s="6"/>
      <c r="U34" s="28"/>
    </row>
    <row r="35" spans="1:21" s="29" customFormat="1" ht="17.100000000000001" customHeight="1" x14ac:dyDescent="0.25">
      <c r="A35" s="4" t="s">
        <v>14</v>
      </c>
      <c r="B35" s="10">
        <f t="shared" si="20"/>
        <v>94.117647058823522</v>
      </c>
      <c r="C35" s="10">
        <f t="shared" si="20"/>
        <v>60.110434120335121</v>
      </c>
      <c r="D35" s="10">
        <f t="shared" ref="D35:Q35" si="22">((D25/D16)-1)*100</f>
        <v>47.478102648057366</v>
      </c>
      <c r="E35" s="10">
        <f t="shared" si="22"/>
        <v>61.114113937319622</v>
      </c>
      <c r="F35" s="10">
        <f t="shared" si="22"/>
        <v>-10.098285570310516</v>
      </c>
      <c r="G35" s="10">
        <f t="shared" si="22"/>
        <v>94.827586206896555</v>
      </c>
      <c r="H35" s="10">
        <f t="shared" si="18"/>
        <v>97.41379310344827</v>
      </c>
      <c r="I35" s="10">
        <f t="shared" si="18"/>
        <v>52.031172276571056</v>
      </c>
      <c r="J35" s="26">
        <f t="shared" si="22"/>
        <v>32.679723519086366</v>
      </c>
      <c r="K35" s="26">
        <f t="shared" si="22"/>
        <v>38.316668508526199</v>
      </c>
      <c r="L35" s="26">
        <f t="shared" si="22"/>
        <v>-23.980938888531135</v>
      </c>
      <c r="M35" s="26">
        <f t="shared" si="22"/>
        <v>66.666666666666671</v>
      </c>
      <c r="N35" s="26">
        <f t="shared" si="22"/>
        <v>86.49160801299405</v>
      </c>
      <c r="O35" s="26">
        <f t="shared" si="22"/>
        <v>89.439961403995753</v>
      </c>
      <c r="P35" s="26">
        <f t="shared" si="22"/>
        <v>173.7203849208735</v>
      </c>
      <c r="Q35" s="32">
        <f t="shared" si="22"/>
        <v>-2.6445989537774328</v>
      </c>
      <c r="R35" s="9"/>
      <c r="S35" s="6"/>
      <c r="T35" s="6"/>
      <c r="U35" s="28"/>
    </row>
    <row r="36" spans="1:21" s="29" customFormat="1" ht="17.100000000000001" customHeight="1" x14ac:dyDescent="0.25">
      <c r="A36" s="4" t="s">
        <v>15</v>
      </c>
      <c r="B36" s="10">
        <f t="shared" si="20"/>
        <v>-4.8433048433048409</v>
      </c>
      <c r="C36" s="10">
        <f t="shared" si="20"/>
        <v>123.1079964501025</v>
      </c>
      <c r="D36" s="10">
        <f t="shared" ref="D36:Q36" si="23">((D26/D17)-1)*100</f>
        <v>45.193110288872788</v>
      </c>
      <c r="E36" s="10">
        <f t="shared" si="23"/>
        <v>58.032522242820676</v>
      </c>
      <c r="F36" s="10">
        <f t="shared" si="23"/>
        <v>-44.822903281567591</v>
      </c>
      <c r="G36" s="10">
        <f t="shared" si="23"/>
        <v>-8.0691642651296807</v>
      </c>
      <c r="H36" s="10">
        <f t="shared" si="18"/>
        <v>-8.4985835694050937</v>
      </c>
      <c r="I36" s="10">
        <f t="shared" si="23"/>
        <v>-8.8113463896344886</v>
      </c>
      <c r="J36" s="26">
        <f t="shared" si="23"/>
        <v>6.8882146598056249</v>
      </c>
      <c r="K36" s="26">
        <f t="shared" si="23"/>
        <v>7.9250938906814561</v>
      </c>
      <c r="L36" s="26">
        <f t="shared" si="23"/>
        <v>-11.637863687242422</v>
      </c>
      <c r="M36" s="26">
        <f t="shared" si="23"/>
        <v>275</v>
      </c>
      <c r="N36" s="26">
        <f t="shared" si="23"/>
        <v>1715.4800000000002</v>
      </c>
      <c r="O36" s="26">
        <f t="shared" si="23"/>
        <v>283.4104942506076</v>
      </c>
      <c r="P36" s="26">
        <f t="shared" si="23"/>
        <v>746.7536945812808</v>
      </c>
      <c r="Q36" s="32">
        <f t="shared" si="23"/>
        <v>-63.961978315319399</v>
      </c>
      <c r="R36" s="9"/>
      <c r="S36" s="6"/>
      <c r="T36" s="6"/>
      <c r="U36" s="28"/>
    </row>
    <row r="37" spans="1:21" s="29" customFormat="1" ht="17.100000000000001" customHeight="1" x14ac:dyDescent="0.25">
      <c r="A37" s="4" t="s">
        <v>16</v>
      </c>
      <c r="B37" s="10">
        <f t="shared" ref="B37:C39" si="24">((B27/B18)-1)*100</f>
        <v>113.6150234741784</v>
      </c>
      <c r="C37" s="10">
        <f t="shared" si="24"/>
        <v>114.3201959369121</v>
      </c>
      <c r="D37" s="10">
        <f t="shared" ref="D37:G38" si="25">((D27/D18)-1)*100</f>
        <v>44.362012831349261</v>
      </c>
      <c r="E37" s="10">
        <f t="shared" si="25"/>
        <v>48.075723533239191</v>
      </c>
      <c r="F37" s="10">
        <f t="shared" si="25"/>
        <v>-51.456701501120385</v>
      </c>
      <c r="G37" s="10">
        <f t="shared" si="25"/>
        <v>114.21800947867298</v>
      </c>
      <c r="H37" s="10">
        <f t="shared" si="18"/>
        <v>119.22626025791322</v>
      </c>
      <c r="I37" s="10">
        <f t="shared" ref="I37:K38" si="26">((I27/I18)-1)*100</f>
        <v>90.745876514377471</v>
      </c>
      <c r="J37" s="26">
        <f t="shared" si="26"/>
        <v>35.464481354814723</v>
      </c>
      <c r="K37" s="26">
        <f t="shared" si="26"/>
        <v>36.81832646736278</v>
      </c>
      <c r="L37" s="26">
        <f t="shared" ref="L37:Q37" si="27">((L27/L18)-1)*100</f>
        <v>-37.8351591151633</v>
      </c>
      <c r="M37" s="26">
        <f t="shared" si="27"/>
        <v>50</v>
      </c>
      <c r="N37" s="26">
        <f t="shared" si="27"/>
        <v>308.35517693315859</v>
      </c>
      <c r="O37" s="26">
        <f t="shared" si="27"/>
        <v>98.23979357462926</v>
      </c>
      <c r="P37" s="26">
        <f t="shared" si="27"/>
        <v>127.13779861968604</v>
      </c>
      <c r="Q37" s="32">
        <f t="shared" si="27"/>
        <v>-61.205892009315342</v>
      </c>
      <c r="R37" s="9"/>
      <c r="S37" s="6"/>
      <c r="T37" s="6"/>
      <c r="U37" s="28"/>
    </row>
    <row r="38" spans="1:21" customFormat="1" ht="17.100000000000001" customHeight="1" x14ac:dyDescent="0.25">
      <c r="A38" s="4" t="s">
        <v>17</v>
      </c>
      <c r="B38" s="10">
        <f t="shared" si="24"/>
        <v>-7.7216396568160146</v>
      </c>
      <c r="C38" s="10">
        <f t="shared" si="24"/>
        <v>49.576432913489924</v>
      </c>
      <c r="D38" s="10">
        <f t="shared" si="25"/>
        <v>76.349188984508132</v>
      </c>
      <c r="E38" s="10">
        <f t="shared" si="25"/>
        <v>102.3480370591042</v>
      </c>
      <c r="F38" s="10">
        <f t="shared" si="25"/>
        <v>-12.361727016498214</v>
      </c>
      <c r="G38" s="10">
        <f t="shared" si="25"/>
        <v>-7.4803149606299186</v>
      </c>
      <c r="H38" s="10">
        <f t="shared" si="18"/>
        <v>38.575667655786347</v>
      </c>
      <c r="I38" s="10">
        <f t="shared" si="26"/>
        <v>3.2934406309466535</v>
      </c>
      <c r="J38" s="26">
        <f t="shared" si="26"/>
        <v>32.432561164159644</v>
      </c>
      <c r="K38" s="26">
        <f t="shared" si="26"/>
        <v>37.622068613850132</v>
      </c>
      <c r="L38" s="26">
        <f t="shared" ref="L38:Q38" si="28">((L28/L19)-1)*100</f>
        <v>-54.703046922807587</v>
      </c>
      <c r="M38" s="26">
        <f t="shared" si="28"/>
        <v>-15.151515151515149</v>
      </c>
      <c r="N38" s="26">
        <f t="shared" si="28"/>
        <v>249.57893693961461</v>
      </c>
      <c r="O38" s="26">
        <f t="shared" si="28"/>
        <v>182.76521069794819</v>
      </c>
      <c r="P38" s="26">
        <f t="shared" si="28"/>
        <v>513.12469252274059</v>
      </c>
      <c r="Q38" s="32">
        <f t="shared" si="28"/>
        <v>-3.3458600577960906</v>
      </c>
      <c r="R38" s="9"/>
      <c r="S38" s="6"/>
      <c r="T38" s="6"/>
      <c r="U38" s="3"/>
    </row>
    <row r="39" spans="1:21" customFormat="1" ht="17.100000000000001" customHeight="1" x14ac:dyDescent="0.25">
      <c r="A39" s="8" t="s">
        <v>18</v>
      </c>
      <c r="B39" s="24">
        <f t="shared" si="24"/>
        <v>-50.714285714285708</v>
      </c>
      <c r="C39" s="24">
        <f t="shared" si="24"/>
        <v>-15.676945668135101</v>
      </c>
      <c r="D39" s="24">
        <f t="shared" ref="D39:Q39" si="29">((D29/D20)-1)*100</f>
        <v>-31.85356528163862</v>
      </c>
      <c r="E39" s="24">
        <f t="shared" si="29"/>
        <v>-40.22626514769059</v>
      </c>
      <c r="F39" s="24">
        <f t="shared" si="29"/>
        <v>-7.8586949829785198</v>
      </c>
      <c r="G39" s="24">
        <f t="shared" si="29"/>
        <v>-54.961832061068705</v>
      </c>
      <c r="H39" s="24">
        <f t="shared" si="18"/>
        <v>-54.609929078014183</v>
      </c>
      <c r="I39" s="24">
        <f t="shared" si="29"/>
        <v>-54.959749850309358</v>
      </c>
      <c r="J39" s="27">
        <f t="shared" si="29"/>
        <v>-52.690294362959492</v>
      </c>
      <c r="K39" s="27">
        <f t="shared" si="29"/>
        <v>-58.809479826092101</v>
      </c>
      <c r="L39" s="27">
        <f t="shared" si="29"/>
        <v>-26.667367636398453</v>
      </c>
      <c r="M39" s="27">
        <f t="shared" si="29"/>
        <v>11.111111111111116</v>
      </c>
      <c r="N39" s="27">
        <f t="shared" si="29"/>
        <v>280.44132397191578</v>
      </c>
      <c r="O39" s="27">
        <f t="shared" si="29"/>
        <v>52.602062018878762</v>
      </c>
      <c r="P39" s="27">
        <f t="shared" si="29"/>
        <v>91.057734910193929</v>
      </c>
      <c r="Q39" s="33">
        <f t="shared" si="29"/>
        <v>19.244499301557273</v>
      </c>
      <c r="R39" s="9"/>
      <c r="S39" s="6"/>
      <c r="T39" s="6"/>
      <c r="U39" s="3"/>
    </row>
    <row r="40" spans="1:21" ht="22.5" customHeight="1" x14ac:dyDescent="0.25">
      <c r="A40" s="2" t="s">
        <v>37</v>
      </c>
      <c r="B40" s="2"/>
      <c r="C40" s="2"/>
      <c r="D40" s="2"/>
      <c r="E40" s="2"/>
      <c r="F40" s="2"/>
      <c r="G40" s="2"/>
      <c r="H40" s="2"/>
      <c r="I40" s="2"/>
      <c r="J40" s="2"/>
      <c r="K40" s="2"/>
      <c r="L40" s="2"/>
      <c r="M40" s="2"/>
      <c r="N40" s="2"/>
      <c r="O40" s="2"/>
      <c r="P40" s="2"/>
      <c r="Q40" s="2"/>
    </row>
    <row r="41" spans="1:21" x14ac:dyDescent="0.25">
      <c r="A41" s="61" t="s">
        <v>19</v>
      </c>
      <c r="B41" s="61"/>
      <c r="C41" s="61"/>
      <c r="D41" s="61"/>
      <c r="E41" s="61"/>
      <c r="F41" s="61"/>
      <c r="G41" s="61"/>
      <c r="H41" s="61"/>
      <c r="I41" s="61"/>
      <c r="J41" s="61"/>
      <c r="K41" s="61"/>
      <c r="L41" s="61"/>
      <c r="M41" s="2"/>
      <c r="N41" s="2"/>
      <c r="O41" s="2"/>
      <c r="P41" s="2"/>
      <c r="Q41" s="2"/>
    </row>
    <row r="42" spans="1:21" x14ac:dyDescent="0.25">
      <c r="A42" s="61" t="s">
        <v>20</v>
      </c>
      <c r="B42" s="61"/>
      <c r="C42" s="61"/>
      <c r="D42" s="61"/>
      <c r="E42" s="61"/>
      <c r="F42" s="61"/>
      <c r="G42" s="16"/>
      <c r="H42" s="16"/>
      <c r="I42" s="16"/>
      <c r="J42" s="16"/>
      <c r="K42" s="16"/>
      <c r="L42" s="16"/>
      <c r="M42" s="2"/>
      <c r="N42" s="2"/>
      <c r="O42" s="2"/>
      <c r="P42" s="2"/>
      <c r="Q42" s="2"/>
    </row>
    <row r="43" spans="1:21" ht="13.5" customHeight="1" x14ac:dyDescent="0.25">
      <c r="A43" s="2" t="s">
        <v>25</v>
      </c>
      <c r="B43" s="2"/>
      <c r="C43" s="2"/>
      <c r="D43" s="2"/>
      <c r="E43" s="2"/>
      <c r="F43" s="2"/>
      <c r="G43" s="2"/>
      <c r="H43" s="2"/>
      <c r="I43" s="2"/>
      <c r="J43" s="2"/>
      <c r="K43" s="2"/>
      <c r="L43" s="2"/>
      <c r="M43" s="2"/>
      <c r="N43" s="2"/>
      <c r="O43" s="2"/>
      <c r="P43" s="2"/>
      <c r="Q43" s="2"/>
    </row>
    <row r="44" spans="1:21" ht="13.5" customHeight="1" x14ac:dyDescent="0.25">
      <c r="A44" s="2" t="s">
        <v>24</v>
      </c>
      <c r="B44" s="2"/>
      <c r="C44" s="2"/>
      <c r="D44" s="2"/>
      <c r="E44" s="2"/>
      <c r="F44" s="2"/>
      <c r="G44" s="2"/>
      <c r="H44" s="2"/>
      <c r="I44" s="2"/>
      <c r="J44" s="2"/>
      <c r="K44" s="2"/>
      <c r="L44" s="2"/>
      <c r="M44" s="2"/>
      <c r="N44" s="2"/>
      <c r="O44" s="2"/>
      <c r="P44" s="2"/>
      <c r="Q44" s="2"/>
    </row>
    <row r="45" spans="1:21" s="36" customFormat="1" ht="13.5" customHeight="1" x14ac:dyDescent="0.25">
      <c r="A45" s="34" t="s">
        <v>26</v>
      </c>
      <c r="B45" s="34"/>
      <c r="C45" s="34"/>
      <c r="D45" s="34"/>
      <c r="E45" s="34"/>
      <c r="F45" s="34"/>
      <c r="G45" s="34"/>
      <c r="H45" s="34"/>
      <c r="I45" s="34"/>
      <c r="J45" s="34"/>
      <c r="K45" s="34"/>
      <c r="L45" s="34"/>
      <c r="M45" s="34"/>
      <c r="N45" s="34"/>
      <c r="O45" s="34"/>
      <c r="P45" s="34"/>
      <c r="Q45" s="34"/>
      <c r="R45" s="35"/>
    </row>
    <row r="46" spans="1:21" s="36" customFormat="1" ht="13.5" customHeight="1" x14ac:dyDescent="0.25">
      <c r="A46" s="2" t="s">
        <v>7</v>
      </c>
      <c r="B46" s="34"/>
      <c r="C46" s="34"/>
      <c r="D46" s="34"/>
      <c r="E46" s="34"/>
      <c r="F46" s="34"/>
      <c r="G46" s="34"/>
      <c r="H46" s="34"/>
      <c r="I46" s="34"/>
      <c r="J46" s="34"/>
      <c r="K46" s="34"/>
      <c r="L46" s="34"/>
      <c r="M46" s="34"/>
      <c r="N46" s="34"/>
      <c r="O46" s="34"/>
      <c r="P46" s="34"/>
      <c r="Q46" s="34"/>
      <c r="R46" s="35"/>
    </row>
    <row r="47" spans="1:21" ht="13.5" customHeight="1" x14ac:dyDescent="0.25">
      <c r="A47" s="37" t="s">
        <v>33</v>
      </c>
      <c r="B47" s="2"/>
      <c r="C47" s="2"/>
      <c r="D47" s="2"/>
      <c r="E47" s="2"/>
      <c r="F47" s="2"/>
      <c r="G47" s="2"/>
      <c r="H47" s="2"/>
      <c r="I47" s="2"/>
      <c r="J47" s="2"/>
      <c r="K47" s="2"/>
      <c r="L47" s="2"/>
      <c r="M47" s="2"/>
      <c r="N47" s="2"/>
      <c r="O47" s="2"/>
      <c r="P47" s="2"/>
      <c r="Q47" s="2"/>
    </row>
    <row r="48" spans="1:21" ht="14.25" customHeight="1" x14ac:dyDescent="0.25">
      <c r="A48" s="2" t="s">
        <v>23</v>
      </c>
      <c r="B48" s="2"/>
      <c r="C48" s="2"/>
      <c r="D48" s="2"/>
      <c r="E48" s="2"/>
      <c r="F48" s="2"/>
      <c r="G48" s="2"/>
      <c r="H48" s="2"/>
      <c r="I48" s="2"/>
      <c r="J48" s="2"/>
      <c r="K48" s="2"/>
      <c r="L48" s="2"/>
      <c r="M48" s="2"/>
      <c r="N48" s="2"/>
      <c r="O48" s="2"/>
      <c r="P48" s="2"/>
      <c r="Q48" s="2"/>
    </row>
  </sheetData>
  <mergeCells count="24">
    <mergeCell ref="A41:L41"/>
    <mergeCell ref="A42:F42"/>
    <mergeCell ref="G10:G11"/>
    <mergeCell ref="I10:I11"/>
    <mergeCell ref="J10:L10"/>
    <mergeCell ref="A30:Q30"/>
    <mergeCell ref="M10:M11"/>
    <mergeCell ref="B10:B11"/>
    <mergeCell ref="N10:N11"/>
    <mergeCell ref="C10:C11"/>
    <mergeCell ref="D10:F10"/>
    <mergeCell ref="H10:H11"/>
    <mergeCell ref="A1:Q1"/>
    <mergeCell ref="A2:Q2"/>
    <mergeCell ref="A3:Q3"/>
    <mergeCell ref="A5:Q5"/>
    <mergeCell ref="A6:Q6"/>
    <mergeCell ref="B9:F9"/>
    <mergeCell ref="G9:L9"/>
    <mergeCell ref="M9:Q9"/>
    <mergeCell ref="A7:Q7"/>
    <mergeCell ref="O10:Q10"/>
    <mergeCell ref="A8:A11"/>
    <mergeCell ref="B8:Q8"/>
  </mergeCells>
  <printOptions horizontalCentered="1" verticalCentered="1"/>
  <pageMargins left="0.31496062992125984" right="0.31496062992125984" top="0.31496062992125984" bottom="0.31496062992125984" header="0" footer="0"/>
  <pageSetup paperSize="5" scale="7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24C29-D3A0-4A57-AC13-779F90CC5D33}">
  <dimension ref="A1:K34"/>
  <sheetViews>
    <sheetView zoomScale="45" workbookViewId="0">
      <selection activeCell="P8" sqref="P8"/>
    </sheetView>
  </sheetViews>
  <sheetFormatPr defaultRowHeight="13.2" x14ac:dyDescent="0.25"/>
  <cols>
    <col min="1" max="1" width="15.88671875" bestFit="1" customWidth="1"/>
    <col min="2" max="2" width="28" customWidth="1"/>
    <col min="3" max="3" width="36.6640625" bestFit="1" customWidth="1"/>
    <col min="4" max="4" width="16.88671875" customWidth="1"/>
    <col min="8" max="8" width="17.109375" customWidth="1"/>
    <col min="11" max="11" width="15.21875" customWidth="1"/>
  </cols>
  <sheetData>
    <row r="1" spans="1:11" ht="52.8" x14ac:dyDescent="0.25">
      <c r="A1" s="40" t="s">
        <v>0</v>
      </c>
      <c r="B1" s="40" t="s">
        <v>41</v>
      </c>
      <c r="C1" s="40" t="s">
        <v>42</v>
      </c>
      <c r="D1" s="40" t="s">
        <v>43</v>
      </c>
      <c r="E1" s="40" t="s">
        <v>44</v>
      </c>
      <c r="F1" s="40" t="s">
        <v>45</v>
      </c>
      <c r="G1" s="40" t="s">
        <v>46</v>
      </c>
      <c r="H1" s="40" t="s">
        <v>47</v>
      </c>
      <c r="I1" s="40" t="s">
        <v>48</v>
      </c>
      <c r="J1" s="40" t="s">
        <v>49</v>
      </c>
      <c r="K1" s="40" t="s">
        <v>50</v>
      </c>
    </row>
    <row r="2" spans="1:11" x14ac:dyDescent="0.25">
      <c r="A2" t="s">
        <v>11</v>
      </c>
      <c r="B2">
        <v>59</v>
      </c>
      <c r="C2" s="38">
        <v>12086</v>
      </c>
      <c r="D2" s="38">
        <v>3873742</v>
      </c>
      <c r="E2">
        <v>56</v>
      </c>
      <c r="F2">
        <v>56</v>
      </c>
      <c r="G2" s="38">
        <v>5379</v>
      </c>
      <c r="H2" s="38">
        <v>1954191</v>
      </c>
      <c r="I2">
        <v>3</v>
      </c>
      <c r="J2" s="38">
        <v>6707</v>
      </c>
      <c r="K2" s="38">
        <v>1919551</v>
      </c>
    </row>
    <row r="3" spans="1:11" x14ac:dyDescent="0.25">
      <c r="A3" t="s">
        <v>12</v>
      </c>
      <c r="B3">
        <v>589</v>
      </c>
      <c r="C3" s="38">
        <v>120757</v>
      </c>
      <c r="D3" s="38">
        <v>56366899</v>
      </c>
      <c r="E3">
        <v>583</v>
      </c>
      <c r="F3">
        <v>994</v>
      </c>
      <c r="G3" s="38">
        <v>97950</v>
      </c>
      <c r="H3" s="38">
        <v>45388291</v>
      </c>
      <c r="I3">
        <v>6</v>
      </c>
      <c r="J3" s="38">
        <v>22807</v>
      </c>
      <c r="K3" s="38">
        <v>10978608</v>
      </c>
    </row>
    <row r="4" spans="1:11" x14ac:dyDescent="0.25">
      <c r="A4" t="s">
        <v>13</v>
      </c>
      <c r="B4">
        <v>16</v>
      </c>
      <c r="C4" s="38">
        <v>17976</v>
      </c>
      <c r="D4" s="38">
        <v>13194966</v>
      </c>
      <c r="E4">
        <v>10</v>
      </c>
      <c r="F4">
        <v>11</v>
      </c>
      <c r="G4" s="38">
        <v>1605</v>
      </c>
      <c r="H4" s="38">
        <v>1334070</v>
      </c>
      <c r="I4">
        <v>6</v>
      </c>
      <c r="J4" s="38">
        <v>16371</v>
      </c>
      <c r="K4" s="38">
        <v>11860896</v>
      </c>
    </row>
    <row r="5" spans="1:11" x14ac:dyDescent="0.25">
      <c r="A5" t="s">
        <v>14</v>
      </c>
      <c r="B5">
        <v>231</v>
      </c>
      <c r="C5" s="38">
        <v>25227</v>
      </c>
      <c r="D5" s="38">
        <v>6847280</v>
      </c>
      <c r="E5">
        <v>226</v>
      </c>
      <c r="F5">
        <v>229</v>
      </c>
      <c r="G5" s="38">
        <v>18338</v>
      </c>
      <c r="H5" s="38">
        <v>4554132</v>
      </c>
      <c r="I5">
        <v>5</v>
      </c>
      <c r="J5" s="38">
        <v>6889</v>
      </c>
      <c r="K5" s="38">
        <v>2293148</v>
      </c>
    </row>
    <row r="6" spans="1:11" x14ac:dyDescent="0.25">
      <c r="A6" t="s">
        <v>15</v>
      </c>
      <c r="B6">
        <v>334</v>
      </c>
      <c r="C6" s="38">
        <v>72905</v>
      </c>
      <c r="D6" s="38">
        <v>24829105</v>
      </c>
      <c r="E6">
        <v>319</v>
      </c>
      <c r="F6">
        <v>323</v>
      </c>
      <c r="G6" s="38">
        <v>27518</v>
      </c>
      <c r="H6" s="38">
        <v>15746651</v>
      </c>
      <c r="I6">
        <v>15</v>
      </c>
      <c r="J6" s="38">
        <v>45387</v>
      </c>
      <c r="K6" s="38">
        <v>9082454</v>
      </c>
    </row>
    <row r="7" spans="1:11" x14ac:dyDescent="0.25">
      <c r="A7" t="s">
        <v>16</v>
      </c>
      <c r="B7" s="38">
        <v>1820</v>
      </c>
      <c r="C7" s="38">
        <v>181137</v>
      </c>
      <c r="D7" s="38">
        <v>39022923</v>
      </c>
      <c r="E7" s="38">
        <v>1808</v>
      </c>
      <c r="F7" s="38">
        <v>1870</v>
      </c>
      <c r="G7" s="38">
        <v>143748</v>
      </c>
      <c r="H7" s="38">
        <v>31427738</v>
      </c>
      <c r="I7">
        <v>12</v>
      </c>
      <c r="J7" s="38">
        <v>37389</v>
      </c>
      <c r="K7" s="38">
        <v>7595185</v>
      </c>
    </row>
    <row r="8" spans="1:11" x14ac:dyDescent="0.25">
      <c r="A8" t="s">
        <v>17</v>
      </c>
      <c r="B8">
        <v>968</v>
      </c>
      <c r="C8" s="38">
        <v>321353</v>
      </c>
      <c r="D8" s="38">
        <v>270880879</v>
      </c>
      <c r="E8">
        <v>940</v>
      </c>
      <c r="F8" s="38">
        <v>2802</v>
      </c>
      <c r="G8" s="38">
        <v>180214</v>
      </c>
      <c r="H8" s="38">
        <v>143996975</v>
      </c>
      <c r="I8">
        <v>28</v>
      </c>
      <c r="J8" s="38">
        <v>141139</v>
      </c>
      <c r="K8" s="38">
        <v>126883904</v>
      </c>
    </row>
    <row r="9" spans="1:11" x14ac:dyDescent="0.25">
      <c r="A9" t="s">
        <v>18</v>
      </c>
      <c r="B9">
        <v>69</v>
      </c>
      <c r="C9" s="38">
        <v>14356</v>
      </c>
      <c r="D9" s="38">
        <v>5220436</v>
      </c>
      <c r="E9">
        <v>59</v>
      </c>
      <c r="F9">
        <v>64</v>
      </c>
      <c r="G9" s="38">
        <v>6770</v>
      </c>
      <c r="H9" s="38">
        <v>2907004</v>
      </c>
      <c r="I9">
        <v>10</v>
      </c>
      <c r="J9" s="38">
        <v>7586</v>
      </c>
      <c r="K9" s="38">
        <v>2313432</v>
      </c>
    </row>
    <row r="10" spans="1:11" x14ac:dyDescent="0.25">
      <c r="A10" s="39" t="s">
        <v>38</v>
      </c>
      <c r="D10" s="41">
        <f>AVERAGE(D2:D9)</f>
        <v>52529528.75</v>
      </c>
      <c r="H10" s="41">
        <f>AVERAGE(H2:H9)</f>
        <v>30913631.5</v>
      </c>
      <c r="K10" s="41">
        <f>AVERAGE(K2:K9)</f>
        <v>21615897.25</v>
      </c>
    </row>
    <row r="13" spans="1:11" x14ac:dyDescent="0.25">
      <c r="A13" s="42" t="s">
        <v>0</v>
      </c>
      <c r="B13" t="s">
        <v>51</v>
      </c>
      <c r="C13" t="s">
        <v>53</v>
      </c>
    </row>
    <row r="14" spans="1:11" x14ac:dyDescent="0.25">
      <c r="A14" t="s">
        <v>17</v>
      </c>
      <c r="B14" s="38">
        <v>321353</v>
      </c>
      <c r="C14" s="38">
        <v>270880879</v>
      </c>
    </row>
    <row r="15" spans="1:11" x14ac:dyDescent="0.25">
      <c r="A15" t="s">
        <v>16</v>
      </c>
      <c r="B15" s="38">
        <v>181137</v>
      </c>
      <c r="C15" s="38">
        <v>39022923</v>
      </c>
    </row>
    <row r="16" spans="1:11" x14ac:dyDescent="0.25">
      <c r="A16" t="s">
        <v>12</v>
      </c>
      <c r="B16" s="38">
        <v>120757</v>
      </c>
      <c r="C16" s="38">
        <v>56366899</v>
      </c>
    </row>
    <row r="17" spans="1:3" x14ac:dyDescent="0.25">
      <c r="A17" t="s">
        <v>15</v>
      </c>
      <c r="B17" s="38">
        <v>72905</v>
      </c>
      <c r="C17" s="38">
        <v>24829105</v>
      </c>
    </row>
    <row r="18" spans="1:3" x14ac:dyDescent="0.25">
      <c r="A18" t="s">
        <v>14</v>
      </c>
      <c r="B18" s="38">
        <v>25227</v>
      </c>
      <c r="C18" s="38">
        <v>6847280</v>
      </c>
    </row>
    <row r="19" spans="1:3" x14ac:dyDescent="0.25">
      <c r="A19" t="s">
        <v>13</v>
      </c>
      <c r="B19" s="38">
        <v>17976</v>
      </c>
      <c r="C19" s="38">
        <v>13194966</v>
      </c>
    </row>
    <row r="20" spans="1:3" x14ac:dyDescent="0.25">
      <c r="A20" t="s">
        <v>18</v>
      </c>
      <c r="B20" s="38">
        <v>14356</v>
      </c>
      <c r="C20" s="38">
        <v>5220436</v>
      </c>
    </row>
    <row r="21" spans="1:3" x14ac:dyDescent="0.25">
      <c r="A21" t="s">
        <v>11</v>
      </c>
      <c r="B21" s="38">
        <v>12086</v>
      </c>
      <c r="C21" s="38">
        <v>3873742</v>
      </c>
    </row>
    <row r="22" spans="1:3" x14ac:dyDescent="0.25">
      <c r="A22" t="s">
        <v>52</v>
      </c>
      <c r="B22" s="38">
        <v>765797</v>
      </c>
      <c r="C22" s="38">
        <v>420236230</v>
      </c>
    </row>
    <row r="25" spans="1:3" x14ac:dyDescent="0.25">
      <c r="A25" s="42" t="s">
        <v>0</v>
      </c>
      <c r="B25" t="s">
        <v>56</v>
      </c>
    </row>
    <row r="26" spans="1:3" x14ac:dyDescent="0.25">
      <c r="A26" t="s">
        <v>16</v>
      </c>
      <c r="B26">
        <v>1808</v>
      </c>
    </row>
    <row r="27" spans="1:3" x14ac:dyDescent="0.25">
      <c r="A27" t="s">
        <v>17</v>
      </c>
      <c r="B27">
        <v>940</v>
      </c>
    </row>
    <row r="28" spans="1:3" x14ac:dyDescent="0.25">
      <c r="A28" t="s">
        <v>12</v>
      </c>
      <c r="B28">
        <v>583</v>
      </c>
    </row>
    <row r="29" spans="1:3" x14ac:dyDescent="0.25">
      <c r="A29" t="s">
        <v>15</v>
      </c>
      <c r="B29">
        <v>319</v>
      </c>
    </row>
    <row r="30" spans="1:3" x14ac:dyDescent="0.25">
      <c r="A30" t="s">
        <v>14</v>
      </c>
      <c r="B30">
        <v>226</v>
      </c>
    </row>
    <row r="31" spans="1:3" x14ac:dyDescent="0.25">
      <c r="A31" t="s">
        <v>18</v>
      </c>
      <c r="B31">
        <v>59</v>
      </c>
    </row>
    <row r="32" spans="1:3" x14ac:dyDescent="0.25">
      <c r="A32" t="s">
        <v>11</v>
      </c>
      <c r="B32">
        <v>56</v>
      </c>
    </row>
    <row r="33" spans="1:2" x14ac:dyDescent="0.25">
      <c r="A33" t="s">
        <v>13</v>
      </c>
      <c r="B33">
        <v>10</v>
      </c>
    </row>
    <row r="34" spans="1:2" x14ac:dyDescent="0.25">
      <c r="A34" t="s">
        <v>52</v>
      </c>
      <c r="B34">
        <v>500.125</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0DD9A-BD0E-4029-B817-B683A4F4A570}">
  <dimension ref="A1:C3"/>
  <sheetViews>
    <sheetView tabSelected="1" workbookViewId="0">
      <selection activeCell="J1" sqref="J1"/>
    </sheetView>
  </sheetViews>
  <sheetFormatPr defaultRowHeight="13.2" x14ac:dyDescent="0.25"/>
  <sheetData>
    <row r="1" spans="1:3" x14ac:dyDescent="0.25">
      <c r="A1" s="67"/>
      <c r="B1" s="67" t="s">
        <v>91</v>
      </c>
      <c r="C1" s="67" t="s">
        <v>92</v>
      </c>
    </row>
    <row r="2" spans="1:3" x14ac:dyDescent="0.25">
      <c r="A2" s="65" t="s">
        <v>91</v>
      </c>
      <c r="B2" s="65">
        <v>1</v>
      </c>
      <c r="C2" s="65"/>
    </row>
    <row r="3" spans="1:3" ht="13.8" thickBot="1" x14ac:dyDescent="0.3">
      <c r="A3" s="66" t="s">
        <v>92</v>
      </c>
      <c r="B3" s="66">
        <v>0.92120508356465003</v>
      </c>
      <c r="C3" s="66">
        <v>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P52"/>
  <sheetViews>
    <sheetView zoomScale="53" zoomScaleNormal="100" workbookViewId="0">
      <selection activeCell="D28" sqref="D28"/>
    </sheetView>
  </sheetViews>
  <sheetFormatPr defaultRowHeight="13.2" x14ac:dyDescent="0.25"/>
  <cols>
    <col min="1" max="1" width="12" customWidth="1"/>
    <col min="2" max="2" width="20" customWidth="1"/>
    <col min="3" max="3" width="17.6640625" customWidth="1"/>
    <col min="4" max="4" width="16.5546875" customWidth="1"/>
    <col min="5" max="5" width="13.21875" customWidth="1"/>
    <col min="6" max="6" width="12" customWidth="1"/>
    <col min="7" max="7" width="11" customWidth="1"/>
    <col min="8" max="8" width="17.109375" customWidth="1"/>
    <col min="9" max="9" width="14.33203125" customWidth="1"/>
    <col min="10" max="10" width="17.44140625" customWidth="1"/>
    <col min="11" max="11" width="14" customWidth="1"/>
    <col min="13" max="13" width="11.6640625" customWidth="1"/>
    <col min="15" max="16" width="14.33203125" customWidth="1"/>
  </cols>
  <sheetData>
    <row r="2" spans="1:16" ht="39.6" x14ac:dyDescent="0.25">
      <c r="A2" s="40" t="s">
        <v>0</v>
      </c>
      <c r="B2" s="40" t="s">
        <v>41</v>
      </c>
      <c r="C2" s="40" t="s">
        <v>42</v>
      </c>
      <c r="D2" s="40" t="s">
        <v>43</v>
      </c>
      <c r="E2" s="40" t="s">
        <v>44</v>
      </c>
      <c r="F2" s="40" t="s">
        <v>45</v>
      </c>
      <c r="G2" s="40" t="s">
        <v>46</v>
      </c>
      <c r="H2" s="40" t="s">
        <v>47</v>
      </c>
      <c r="I2" s="40" t="s">
        <v>48</v>
      </c>
      <c r="J2" s="40" t="s">
        <v>49</v>
      </c>
      <c r="K2" s="40" t="s">
        <v>50</v>
      </c>
    </row>
    <row r="3" spans="1:16" x14ac:dyDescent="0.25">
      <c r="A3" t="s">
        <v>11</v>
      </c>
      <c r="B3">
        <v>65</v>
      </c>
      <c r="C3" s="38">
        <v>5885</v>
      </c>
      <c r="D3" s="38">
        <v>2983390</v>
      </c>
      <c r="E3">
        <v>63</v>
      </c>
      <c r="F3">
        <v>63</v>
      </c>
      <c r="G3" s="38">
        <v>5025</v>
      </c>
      <c r="H3" s="38">
        <v>1576659</v>
      </c>
      <c r="I3">
        <v>2</v>
      </c>
      <c r="J3">
        <v>860</v>
      </c>
      <c r="K3" s="38">
        <v>1406731</v>
      </c>
    </row>
    <row r="4" spans="1:16" x14ac:dyDescent="0.25">
      <c r="A4" t="s">
        <v>12</v>
      </c>
      <c r="B4">
        <v>417</v>
      </c>
      <c r="C4" s="38">
        <v>54435</v>
      </c>
      <c r="D4" s="38">
        <v>28455754</v>
      </c>
      <c r="E4">
        <v>414</v>
      </c>
      <c r="F4">
        <v>485</v>
      </c>
      <c r="G4" s="38">
        <v>49812</v>
      </c>
      <c r="H4" s="38">
        <v>23663041</v>
      </c>
      <c r="I4">
        <v>3</v>
      </c>
      <c r="J4" s="38">
        <v>4623</v>
      </c>
      <c r="K4" s="38">
        <v>4792713</v>
      </c>
    </row>
    <row r="5" spans="1:16" x14ac:dyDescent="0.25">
      <c r="A5" t="s">
        <v>13</v>
      </c>
      <c r="B5">
        <v>17</v>
      </c>
      <c r="C5" s="38">
        <v>5803</v>
      </c>
      <c r="D5" s="38">
        <v>14659964</v>
      </c>
      <c r="E5">
        <v>13</v>
      </c>
      <c r="F5">
        <v>22</v>
      </c>
      <c r="G5" s="38">
        <v>3762</v>
      </c>
      <c r="H5" s="38">
        <v>2284115</v>
      </c>
      <c r="I5">
        <v>4</v>
      </c>
      <c r="J5" s="38">
        <v>2041</v>
      </c>
      <c r="K5" s="38">
        <v>12375849</v>
      </c>
    </row>
    <row r="6" spans="1:16" x14ac:dyDescent="0.25">
      <c r="A6" t="s">
        <v>14</v>
      </c>
      <c r="B6">
        <v>119</v>
      </c>
      <c r="C6" s="38">
        <v>15756</v>
      </c>
      <c r="D6" s="38">
        <v>4642913</v>
      </c>
      <c r="E6">
        <v>116</v>
      </c>
      <c r="F6">
        <v>116</v>
      </c>
      <c r="G6" s="38">
        <v>12062</v>
      </c>
      <c r="H6" s="38">
        <v>3432425</v>
      </c>
      <c r="I6">
        <v>3</v>
      </c>
      <c r="J6" s="38">
        <v>3694</v>
      </c>
      <c r="K6" s="38">
        <v>1210488</v>
      </c>
    </row>
    <row r="7" spans="1:16" x14ac:dyDescent="0.25">
      <c r="A7" t="s">
        <v>15</v>
      </c>
      <c r="B7">
        <v>351</v>
      </c>
      <c r="C7" s="38">
        <v>32677</v>
      </c>
      <c r="D7" s="38">
        <v>17100746</v>
      </c>
      <c r="E7">
        <v>347</v>
      </c>
      <c r="F7">
        <v>353</v>
      </c>
      <c r="G7" s="38">
        <v>30177</v>
      </c>
      <c r="H7" s="38">
        <v>14731887</v>
      </c>
      <c r="I7">
        <v>4</v>
      </c>
      <c r="J7" s="38">
        <v>2500</v>
      </c>
      <c r="K7" s="38">
        <v>2368859</v>
      </c>
    </row>
    <row r="8" spans="1:16" x14ac:dyDescent="0.25">
      <c r="A8" t="s">
        <v>16</v>
      </c>
      <c r="B8">
        <v>852</v>
      </c>
      <c r="C8" s="38">
        <v>84517</v>
      </c>
      <c r="D8" s="38">
        <v>27031296</v>
      </c>
      <c r="E8">
        <v>844</v>
      </c>
      <c r="F8">
        <v>853</v>
      </c>
      <c r="G8" s="38">
        <v>75361</v>
      </c>
      <c r="H8" s="38">
        <v>23199984</v>
      </c>
      <c r="I8">
        <v>8</v>
      </c>
      <c r="J8" s="38">
        <v>9156</v>
      </c>
      <c r="K8" s="38">
        <v>3831312</v>
      </c>
    </row>
    <row r="9" spans="1:16" x14ac:dyDescent="0.25">
      <c r="A9" t="s">
        <v>17</v>
      </c>
      <c r="B9" s="38">
        <v>1049</v>
      </c>
      <c r="C9" s="38">
        <v>214842</v>
      </c>
      <c r="D9" s="38">
        <v>153604834</v>
      </c>
      <c r="E9" s="38">
        <v>1016</v>
      </c>
      <c r="F9" s="38">
        <v>2022</v>
      </c>
      <c r="G9" s="38">
        <v>174468</v>
      </c>
      <c r="H9" s="38">
        <v>108732304</v>
      </c>
      <c r="I9">
        <v>33</v>
      </c>
      <c r="J9" s="38">
        <v>40374</v>
      </c>
      <c r="K9" s="38">
        <v>44872530</v>
      </c>
    </row>
    <row r="10" spans="1:16" x14ac:dyDescent="0.25">
      <c r="A10" t="s">
        <v>18</v>
      </c>
      <c r="B10">
        <v>140</v>
      </c>
      <c r="C10" s="38">
        <v>17025</v>
      </c>
      <c r="D10" s="38">
        <v>7660615</v>
      </c>
      <c r="E10">
        <v>131</v>
      </c>
      <c r="F10">
        <v>141</v>
      </c>
      <c r="G10" s="38">
        <v>15031</v>
      </c>
      <c r="H10" s="38">
        <v>6144625</v>
      </c>
      <c r="I10">
        <v>9</v>
      </c>
      <c r="J10" s="38">
        <v>1994</v>
      </c>
      <c r="K10" s="38">
        <v>1515990</v>
      </c>
    </row>
    <row r="13" spans="1:16" ht="26.4" x14ac:dyDescent="0.25">
      <c r="A13" s="42" t="s">
        <v>0</v>
      </c>
      <c r="B13" t="s">
        <v>51</v>
      </c>
      <c r="I13" s="40" t="s">
        <v>0</v>
      </c>
      <c r="J13" s="40" t="s">
        <v>57</v>
      </c>
      <c r="K13" s="40" t="s">
        <v>38</v>
      </c>
      <c r="L13" s="40" t="s">
        <v>40</v>
      </c>
      <c r="M13" s="40" t="s">
        <v>39</v>
      </c>
      <c r="N13" s="40" t="s">
        <v>58</v>
      </c>
      <c r="O13" s="40" t="s">
        <v>59</v>
      </c>
      <c r="P13" s="40" t="s">
        <v>60</v>
      </c>
    </row>
    <row r="14" spans="1:16" x14ac:dyDescent="0.25">
      <c r="A14" t="s">
        <v>17</v>
      </c>
      <c r="B14" s="38">
        <v>214842</v>
      </c>
      <c r="I14" s="46" t="s">
        <v>11</v>
      </c>
      <c r="J14" s="47">
        <v>65</v>
      </c>
      <c r="K14" s="48">
        <f>AVERAGE(J14:J21)</f>
        <v>376.25</v>
      </c>
      <c r="L14" s="46">
        <f>IFERROR(_xlfn.MODE.SNGL(J14:J21),0)</f>
        <v>0</v>
      </c>
      <c r="M14" s="46">
        <f>MEDIAN(J14:J21)</f>
        <v>245.5</v>
      </c>
      <c r="N14" s="46">
        <f>MAX(J14:J21)-MIN(J14:J21)</f>
        <v>1032</v>
      </c>
      <c r="O14" s="46">
        <f>_xlfn.VAR.S(J14:J21)</f>
        <v>147022.5</v>
      </c>
      <c r="P14" s="46">
        <f>_xlfn.STDEV.S(J14:J21)</f>
        <v>383.43513141077722</v>
      </c>
    </row>
    <row r="15" spans="1:16" x14ac:dyDescent="0.25">
      <c r="A15" t="s">
        <v>16</v>
      </c>
      <c r="B15" s="38">
        <v>84517</v>
      </c>
      <c r="I15" s="46" t="s">
        <v>12</v>
      </c>
      <c r="J15" s="47">
        <v>417</v>
      </c>
    </row>
    <row r="16" spans="1:16" x14ac:dyDescent="0.25">
      <c r="A16" t="s">
        <v>12</v>
      </c>
      <c r="B16" s="38">
        <v>54435</v>
      </c>
      <c r="I16" s="46" t="s">
        <v>13</v>
      </c>
      <c r="J16" s="47">
        <v>17</v>
      </c>
    </row>
    <row r="17" spans="1:10" x14ac:dyDescent="0.25">
      <c r="A17" t="s">
        <v>15</v>
      </c>
      <c r="B17" s="38">
        <v>32677</v>
      </c>
      <c r="I17" s="46" t="s">
        <v>14</v>
      </c>
      <c r="J17" s="47">
        <v>119</v>
      </c>
    </row>
    <row r="18" spans="1:10" x14ac:dyDescent="0.25">
      <c r="A18" t="s">
        <v>18</v>
      </c>
      <c r="B18" s="38">
        <v>17025</v>
      </c>
      <c r="I18" s="46" t="s">
        <v>15</v>
      </c>
      <c r="J18" s="47">
        <v>351</v>
      </c>
    </row>
    <row r="19" spans="1:10" x14ac:dyDescent="0.25">
      <c r="A19" t="s">
        <v>14</v>
      </c>
      <c r="B19" s="38">
        <v>15756</v>
      </c>
      <c r="I19" s="46" t="s">
        <v>16</v>
      </c>
      <c r="J19" s="47">
        <v>852</v>
      </c>
    </row>
    <row r="20" spans="1:10" x14ac:dyDescent="0.25">
      <c r="A20" t="s">
        <v>11</v>
      </c>
      <c r="B20" s="38">
        <v>5885</v>
      </c>
      <c r="I20" s="46" t="s">
        <v>17</v>
      </c>
      <c r="J20" s="49">
        <v>1049</v>
      </c>
    </row>
    <row r="21" spans="1:10" x14ac:dyDescent="0.25">
      <c r="A21" t="s">
        <v>13</v>
      </c>
      <c r="B21" s="38">
        <v>5803</v>
      </c>
      <c r="I21" s="46" t="s">
        <v>18</v>
      </c>
      <c r="J21" s="47">
        <v>140</v>
      </c>
    </row>
    <row r="22" spans="1:10" x14ac:dyDescent="0.25">
      <c r="A22" t="s">
        <v>52</v>
      </c>
      <c r="B22" s="38">
        <v>430940</v>
      </c>
    </row>
    <row r="30" spans="1:10" x14ac:dyDescent="0.25">
      <c r="A30" s="42" t="s">
        <v>0</v>
      </c>
      <c r="B30" t="s">
        <v>51</v>
      </c>
      <c r="C30" t="s">
        <v>53</v>
      </c>
    </row>
    <row r="31" spans="1:10" x14ac:dyDescent="0.25">
      <c r="A31" t="s">
        <v>17</v>
      </c>
      <c r="B31" s="38">
        <v>214842</v>
      </c>
      <c r="C31" s="38">
        <v>153604834</v>
      </c>
    </row>
    <row r="32" spans="1:10" x14ac:dyDescent="0.25">
      <c r="A32" t="s">
        <v>16</v>
      </c>
      <c r="B32" s="38">
        <v>84517</v>
      </c>
      <c r="C32" s="38">
        <v>27031296</v>
      </c>
    </row>
    <row r="33" spans="1:3" x14ac:dyDescent="0.25">
      <c r="A33" t="s">
        <v>12</v>
      </c>
      <c r="B33" s="38">
        <v>54435</v>
      </c>
      <c r="C33" s="38">
        <v>28455754</v>
      </c>
    </row>
    <row r="34" spans="1:3" x14ac:dyDescent="0.25">
      <c r="A34" t="s">
        <v>15</v>
      </c>
      <c r="B34" s="38">
        <v>32677</v>
      </c>
      <c r="C34" s="38">
        <v>17100746</v>
      </c>
    </row>
    <row r="35" spans="1:3" x14ac:dyDescent="0.25">
      <c r="A35" t="s">
        <v>18</v>
      </c>
      <c r="B35" s="38">
        <v>17025</v>
      </c>
      <c r="C35" s="38">
        <v>7660615</v>
      </c>
    </row>
    <row r="36" spans="1:3" x14ac:dyDescent="0.25">
      <c r="A36" t="s">
        <v>14</v>
      </c>
      <c r="B36" s="38">
        <v>15756</v>
      </c>
      <c r="C36" s="38">
        <v>4642913</v>
      </c>
    </row>
    <row r="37" spans="1:3" x14ac:dyDescent="0.25">
      <c r="A37" t="s">
        <v>11</v>
      </c>
      <c r="B37" s="38">
        <v>5885</v>
      </c>
      <c r="C37" s="38">
        <v>2983390</v>
      </c>
    </row>
    <row r="38" spans="1:3" x14ac:dyDescent="0.25">
      <c r="A38" t="s">
        <v>13</v>
      </c>
      <c r="B38" s="38">
        <v>5803</v>
      </c>
      <c r="C38" s="38">
        <v>14659964</v>
      </c>
    </row>
    <row r="39" spans="1:3" x14ac:dyDescent="0.25">
      <c r="A39" t="s">
        <v>52</v>
      </c>
      <c r="B39" s="38">
        <v>430940</v>
      </c>
      <c r="C39" s="38">
        <v>256139512</v>
      </c>
    </row>
    <row r="41" spans="1:3" ht="14.4" x14ac:dyDescent="0.25">
      <c r="A41" s="44" t="s">
        <v>54</v>
      </c>
      <c r="B41" s="43"/>
      <c r="C41" s="43"/>
    </row>
    <row r="43" spans="1:3" x14ac:dyDescent="0.25">
      <c r="B43" s="42" t="s">
        <v>0</v>
      </c>
      <c r="C43" t="s">
        <v>55</v>
      </c>
    </row>
    <row r="44" spans="1:3" x14ac:dyDescent="0.25">
      <c r="B44" t="s">
        <v>17</v>
      </c>
      <c r="C44" s="45">
        <v>0.49864364981504317</v>
      </c>
    </row>
    <row r="45" spans="1:3" x14ac:dyDescent="0.25">
      <c r="B45" t="s">
        <v>16</v>
      </c>
      <c r="C45" s="45">
        <v>0.21035758323057954</v>
      </c>
    </row>
    <row r="46" spans="1:3" x14ac:dyDescent="0.25">
      <c r="B46" t="s">
        <v>12</v>
      </c>
      <c r="C46" s="45">
        <v>0.11960542540073983</v>
      </c>
    </row>
    <row r="47" spans="1:3" x14ac:dyDescent="0.25">
      <c r="B47" t="s">
        <v>15</v>
      </c>
      <c r="C47" s="45">
        <v>8.7053020961775585E-2</v>
      </c>
    </row>
    <row r="48" spans="1:3" x14ac:dyDescent="0.25">
      <c r="B48" t="s">
        <v>18</v>
      </c>
      <c r="C48" s="45">
        <v>3.4771886559802713E-2</v>
      </c>
    </row>
    <row r="49" spans="2:3" x14ac:dyDescent="0.25">
      <c r="B49" t="s">
        <v>14</v>
      </c>
      <c r="C49" s="45">
        <v>2.8606658446362516E-2</v>
      </c>
    </row>
    <row r="50" spans="2:3" x14ac:dyDescent="0.25">
      <c r="B50" t="s">
        <v>11</v>
      </c>
      <c r="C50" s="45">
        <v>1.5536374845869297E-2</v>
      </c>
    </row>
    <row r="51" spans="2:3" x14ac:dyDescent="0.25">
      <c r="B51" t="s">
        <v>13</v>
      </c>
      <c r="C51" s="45">
        <v>5.4254007398273733E-3</v>
      </c>
    </row>
    <row r="52" spans="2:3" x14ac:dyDescent="0.25">
      <c r="B52" t="s">
        <v>52</v>
      </c>
      <c r="C52" s="45">
        <v>1</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F2A63-07B4-482D-BC14-18FD40A009F4}">
  <dimension ref="A1:I31"/>
  <sheetViews>
    <sheetView zoomScale="54" workbookViewId="0">
      <selection activeCell="A10" sqref="A10:I18"/>
    </sheetView>
  </sheetViews>
  <sheetFormatPr defaultRowHeight="13.2" x14ac:dyDescent="0.25"/>
  <cols>
    <col min="1" max="1" width="17.21875" customWidth="1"/>
    <col min="2" max="2" width="14.6640625" customWidth="1"/>
  </cols>
  <sheetData>
    <row r="1" spans="1:9" x14ac:dyDescent="0.25">
      <c r="A1" t="s">
        <v>61</v>
      </c>
    </row>
    <row r="2" spans="1:9" ht="13.8" thickBot="1" x14ac:dyDescent="0.3"/>
    <row r="3" spans="1:9" x14ac:dyDescent="0.25">
      <c r="A3" s="68" t="s">
        <v>62</v>
      </c>
      <c r="B3" s="68"/>
    </row>
    <row r="4" spans="1:9" x14ac:dyDescent="0.25">
      <c r="A4" s="65" t="s">
        <v>63</v>
      </c>
      <c r="B4" s="65">
        <v>0.91492241537929031</v>
      </c>
    </row>
    <row r="5" spans="1:9" x14ac:dyDescent="0.25">
      <c r="A5" s="65" t="s">
        <v>64</v>
      </c>
      <c r="B5" s="65">
        <v>0.83708302616347463</v>
      </c>
    </row>
    <row r="6" spans="1:9" x14ac:dyDescent="0.25">
      <c r="A6" s="65" t="s">
        <v>65</v>
      </c>
      <c r="B6" s="65">
        <v>0.80449963139616953</v>
      </c>
    </row>
    <row r="7" spans="1:9" x14ac:dyDescent="0.25">
      <c r="A7" s="65" t="s">
        <v>66</v>
      </c>
      <c r="B7" s="65">
        <v>172.99115479639553</v>
      </c>
    </row>
    <row r="8" spans="1:9" ht="13.8" thickBot="1" x14ac:dyDescent="0.3">
      <c r="A8" s="66" t="s">
        <v>67</v>
      </c>
      <c r="B8" s="66">
        <v>7</v>
      </c>
    </row>
    <row r="10" spans="1:9" ht="13.8" thickBot="1" x14ac:dyDescent="0.3">
      <c r="A10" t="s">
        <v>68</v>
      </c>
    </row>
    <row r="11" spans="1:9" x14ac:dyDescent="0.25">
      <c r="A11" s="67"/>
      <c r="B11" s="67" t="s">
        <v>72</v>
      </c>
      <c r="C11" s="67" t="s">
        <v>73</v>
      </c>
      <c r="D11" s="67" t="s">
        <v>74</v>
      </c>
      <c r="E11" s="67" t="s">
        <v>75</v>
      </c>
      <c r="F11" s="67" t="s">
        <v>76</v>
      </c>
    </row>
    <row r="12" spans="1:9" x14ac:dyDescent="0.25">
      <c r="A12" s="65" t="s">
        <v>69</v>
      </c>
      <c r="B12" s="65">
        <v>1</v>
      </c>
      <c r="C12" s="65">
        <v>768811.73038247612</v>
      </c>
      <c r="D12" s="65">
        <v>768811.73038247612</v>
      </c>
      <c r="E12" s="65">
        <v>25.690479219293099</v>
      </c>
      <c r="F12" s="65">
        <v>3.8717294937314203E-3</v>
      </c>
    </row>
    <row r="13" spans="1:9" x14ac:dyDescent="0.25">
      <c r="A13" s="65" t="s">
        <v>70</v>
      </c>
      <c r="B13" s="65">
        <v>5</v>
      </c>
      <c r="C13" s="65">
        <v>149629.69818895243</v>
      </c>
      <c r="D13" s="65">
        <v>29925.939637790485</v>
      </c>
      <c r="E13" s="65"/>
      <c r="F13" s="65"/>
    </row>
    <row r="14" spans="1:9" ht="13.8" thickBot="1" x14ac:dyDescent="0.3">
      <c r="A14" s="66" t="s">
        <v>3</v>
      </c>
      <c r="B14" s="66">
        <v>6</v>
      </c>
      <c r="C14" s="66">
        <v>918441.42857142852</v>
      </c>
      <c r="D14" s="66"/>
      <c r="E14" s="66"/>
      <c r="F14" s="66"/>
    </row>
    <row r="15" spans="1:9" ht="13.8" thickBot="1" x14ac:dyDescent="0.3"/>
    <row r="16" spans="1:9" x14ac:dyDescent="0.25">
      <c r="A16" s="67"/>
      <c r="B16" s="67" t="s">
        <v>77</v>
      </c>
      <c r="C16" s="67" t="s">
        <v>66</v>
      </c>
      <c r="D16" s="67" t="s">
        <v>78</v>
      </c>
      <c r="E16" s="67" t="s">
        <v>79</v>
      </c>
      <c r="F16" s="67" t="s">
        <v>80</v>
      </c>
      <c r="G16" s="67" t="s">
        <v>81</v>
      </c>
      <c r="H16" s="67" t="s">
        <v>82</v>
      </c>
      <c r="I16" s="67" t="s">
        <v>83</v>
      </c>
    </row>
    <row r="17" spans="1:9" x14ac:dyDescent="0.25">
      <c r="A17" s="65" t="s">
        <v>71</v>
      </c>
      <c r="B17" s="65">
        <v>123.51071226039829</v>
      </c>
      <c r="C17" s="65">
        <v>87.825802247829671</v>
      </c>
      <c r="D17" s="65">
        <v>1.4063146489897331</v>
      </c>
      <c r="E17" s="65">
        <v>0.218633198533947</v>
      </c>
      <c r="F17" s="65">
        <v>-102.2526996980597</v>
      </c>
      <c r="G17" s="65">
        <v>349.27412421885629</v>
      </c>
      <c r="H17" s="65">
        <v>-102.2526996980597</v>
      </c>
      <c r="I17" s="65">
        <v>349.27412421885629</v>
      </c>
    </row>
    <row r="18" spans="1:9" ht="13.8" thickBot="1" x14ac:dyDescent="0.3">
      <c r="A18" s="66">
        <v>5885</v>
      </c>
      <c r="B18" s="66">
        <v>4.8944842765694134E-3</v>
      </c>
      <c r="C18" s="66">
        <v>9.6565242385491374E-4</v>
      </c>
      <c r="D18" s="66">
        <v>5.0685776327578447</v>
      </c>
      <c r="E18" s="66">
        <v>3.8717294937314168E-3</v>
      </c>
      <c r="F18" s="66">
        <v>2.4121956962697925E-3</v>
      </c>
      <c r="G18" s="66">
        <v>7.3767728568690343E-3</v>
      </c>
      <c r="H18" s="66">
        <v>2.4121956962697925E-3</v>
      </c>
      <c r="I18" s="66">
        <v>7.3767728568690343E-3</v>
      </c>
    </row>
    <row r="22" spans="1:9" x14ac:dyDescent="0.25">
      <c r="A22" t="s">
        <v>84</v>
      </c>
      <c r="F22" t="s">
        <v>89</v>
      </c>
    </row>
    <row r="23" spans="1:9" ht="13.8" thickBot="1" x14ac:dyDescent="0.3"/>
    <row r="24" spans="1:9" x14ac:dyDescent="0.25">
      <c r="A24" s="67" t="s">
        <v>85</v>
      </c>
      <c r="B24" s="67" t="s">
        <v>86</v>
      </c>
      <c r="C24" s="67" t="s">
        <v>87</v>
      </c>
      <c r="D24" s="67" t="s">
        <v>88</v>
      </c>
      <c r="F24" s="67" t="s">
        <v>90</v>
      </c>
      <c r="G24" s="67">
        <v>65</v>
      </c>
    </row>
    <row r="25" spans="1:9" x14ac:dyDescent="0.25">
      <c r="A25" s="65">
        <v>1</v>
      </c>
      <c r="B25" s="65">
        <v>389.94196385545433</v>
      </c>
      <c r="C25" s="65">
        <v>27.058036144545667</v>
      </c>
      <c r="D25" s="65">
        <v>0.17134167091491748</v>
      </c>
      <c r="F25" s="65">
        <v>7.1428571428571432</v>
      </c>
      <c r="G25" s="65">
        <v>17</v>
      </c>
    </row>
    <row r="26" spans="1:9" x14ac:dyDescent="0.25">
      <c r="A26" s="65">
        <v>2</v>
      </c>
      <c r="B26" s="65">
        <v>151.9134045173306</v>
      </c>
      <c r="C26" s="65">
        <v>-134.9134045173306</v>
      </c>
      <c r="D26" s="65">
        <v>-0.85432246580391091</v>
      </c>
      <c r="F26" s="65">
        <v>21.428571428571431</v>
      </c>
      <c r="G26" s="65">
        <v>119</v>
      </c>
    </row>
    <row r="27" spans="1:9" x14ac:dyDescent="0.25">
      <c r="A27" s="65">
        <v>3</v>
      </c>
      <c r="B27" s="65">
        <v>200.62820652202598</v>
      </c>
      <c r="C27" s="65">
        <v>-81.628206522025977</v>
      </c>
      <c r="D27" s="65">
        <v>-0.51690053278649506</v>
      </c>
      <c r="F27" s="65">
        <v>35.714285714285715</v>
      </c>
      <c r="G27" s="65">
        <v>140</v>
      </c>
    </row>
    <row r="28" spans="1:9" x14ac:dyDescent="0.25">
      <c r="A28" s="65">
        <v>4</v>
      </c>
      <c r="B28" s="65">
        <v>283.44777496585698</v>
      </c>
      <c r="C28" s="65">
        <v>67.552225034143021</v>
      </c>
      <c r="D28" s="65">
        <v>0.42776611907600554</v>
      </c>
      <c r="F28" s="65">
        <v>50.000000000000007</v>
      </c>
      <c r="G28" s="65">
        <v>351</v>
      </c>
    </row>
    <row r="29" spans="1:9" x14ac:dyDescent="0.25">
      <c r="A29" s="65">
        <v>5</v>
      </c>
      <c r="B29" s="65">
        <v>537.17783986321547</v>
      </c>
      <c r="C29" s="65">
        <v>314.82216013678453</v>
      </c>
      <c r="D29" s="65">
        <v>1.9935724333694482</v>
      </c>
      <c r="F29" s="65">
        <v>64.285714285714292</v>
      </c>
      <c r="G29" s="65">
        <v>417</v>
      </c>
    </row>
    <row r="30" spans="1:9" x14ac:dyDescent="0.25">
      <c r="A30" s="65">
        <v>6</v>
      </c>
      <c r="B30" s="65">
        <v>1175.0515032071244</v>
      </c>
      <c r="C30" s="65">
        <v>-126.05150320712437</v>
      </c>
      <c r="D30" s="65">
        <v>-0.79820557062857822</v>
      </c>
      <c r="F30" s="65">
        <v>78.571428571428569</v>
      </c>
      <c r="G30" s="65">
        <v>852</v>
      </c>
    </row>
    <row r="31" spans="1:9" ht="13.8" thickBot="1" x14ac:dyDescent="0.3">
      <c r="A31" s="66">
        <v>7</v>
      </c>
      <c r="B31" s="66">
        <v>206.83930706899255</v>
      </c>
      <c r="C31" s="66">
        <v>-66.839307068992554</v>
      </c>
      <c r="D31" s="66">
        <v>-0.42325165414138877</v>
      </c>
      <c r="F31" s="66">
        <v>92.857142857142861</v>
      </c>
      <c r="G31" s="66">
        <v>1049</v>
      </c>
    </row>
  </sheetData>
  <sortState xmlns:xlrd2="http://schemas.microsoft.com/office/spreadsheetml/2017/richdata2" ref="G25:G31">
    <sortCondition ref="G25"/>
  </sortState>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CONST. ENERO A ABRIL 2022-23</vt:lpstr>
      <vt:lpstr>Analisis Visual</vt:lpstr>
      <vt:lpstr>Correlacion</vt:lpstr>
      <vt:lpstr>Histogramas</vt:lpstr>
      <vt:lpstr>Analisis Regresion</vt:lpstr>
      <vt:lpstr>'CONST. ENERO A ABRIL 2022-23'!Print_Area</vt:lpstr>
    </vt:vector>
  </TitlesOfParts>
  <Company>Me&amp;Ta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Nallely Sanchez</cp:lastModifiedBy>
  <cp:lastPrinted>2023-05-26T20:59:09Z</cp:lastPrinted>
  <dcterms:created xsi:type="dcterms:W3CDTF">1996-11-27T10:00:04Z</dcterms:created>
  <dcterms:modified xsi:type="dcterms:W3CDTF">2023-07-26T07:29:58Z</dcterms:modified>
</cp:coreProperties>
</file>