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esktop\Проект 2\"/>
    </mc:Choice>
  </mc:AlternateContent>
  <xr:revisionPtr revIDLastSave="0" documentId="13_ncr:1_{B415CDB4-D4E4-420F-8FC6-651A09842B1C}" xr6:coauthVersionLast="47" xr6:coauthVersionMax="47" xr10:uidLastSave="{00000000-0000-0000-0000-000000000000}"/>
  <bookViews>
    <workbookView xWindow="-120" yWindow="-120" windowWidth="29040" windowHeight="15720" firstSheet="1" activeTab="5" xr2:uid="{69965C87-1FA5-2B40-9D6A-52D0F42712BC}"/>
  </bookViews>
  <sheets>
    <sheet name="Inputs --&gt;" sheetId="8" r:id="rId1"/>
    <sheet name="Menu and cost - Russia" sheetId="1" r:id="rId2"/>
    <sheet name="COGS" sheetId="2" r:id="rId3"/>
    <sheet name="Order Composition" sheetId="3" r:id="rId4"/>
    <sheet name="Solution --&gt;" sheetId="9" r:id="rId5"/>
    <sheet name="Data" sheetId="10" r:id="rId6"/>
    <sheet name="Pivot" sheetId="11" r:id="rId7"/>
  </sheets>
  <definedNames>
    <definedName name="_xlnm._FilterDatabase" localSheetId="5" hidden="1">Data!$B$7:$AC$242</definedName>
    <definedName name="_xlnm._FilterDatabase" localSheetId="4" hidden="1">'Solution --&gt;'!#REF!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5" i="10" l="1"/>
  <c r="AB164" i="10"/>
  <c r="AB242" i="10" a="1"/>
  <c r="AB242" i="10" s="1"/>
  <c r="AC242" i="10" s="1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Q232" i="10" s="1"/>
  <c r="E233" i="10"/>
  <c r="E234" i="10"/>
  <c r="E235" i="10"/>
  <c r="E236" i="10"/>
  <c r="E237" i="10"/>
  <c r="E238" i="10"/>
  <c r="E239" i="10"/>
  <c r="E240" i="10"/>
  <c r="E241" i="10"/>
  <c r="E190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64" i="10"/>
  <c r="E136" i="10"/>
  <c r="F164" i="10"/>
  <c r="F137" i="10"/>
  <c r="Q183" i="10" l="1"/>
  <c r="Q175" i="10"/>
  <c r="Q167" i="10"/>
  <c r="Q226" i="10"/>
  <c r="Q202" i="10"/>
  <c r="Q194" i="10"/>
  <c r="Q182" i="10"/>
  <c r="Q166" i="10"/>
  <c r="AA168" i="10" s="1"/>
  <c r="AC168" i="10" s="1"/>
  <c r="Q236" i="10"/>
  <c r="Q228" i="10"/>
  <c r="Q220" i="10"/>
  <c r="Q229" i="10"/>
  <c r="Q213" i="10"/>
  <c r="Q197" i="10"/>
  <c r="Q189" i="10"/>
  <c r="Q181" i="10"/>
  <c r="AA181" i="10" s="1"/>
  <c r="AC181" i="10" s="1"/>
  <c r="Q173" i="10"/>
  <c r="Q165" i="10"/>
  <c r="AA166" i="10" s="1"/>
  <c r="AC166" i="10" s="1"/>
  <c r="Q221" i="10"/>
  <c r="Q205" i="10"/>
  <c r="Q164" i="10"/>
  <c r="Q184" i="10"/>
  <c r="Q234" i="10"/>
  <c r="Q218" i="10"/>
  <c r="AA182" i="10"/>
  <c r="AC182" i="10" s="1"/>
  <c r="Q239" i="10"/>
  <c r="Q235" i="10"/>
  <c r="Q231" i="10"/>
  <c r="Q227" i="10"/>
  <c r="Q223" i="10"/>
  <c r="Q219" i="10"/>
  <c r="Q215" i="10"/>
  <c r="Q207" i="10"/>
  <c r="Q199" i="10"/>
  <c r="Q191" i="10"/>
  <c r="Q225" i="10"/>
  <c r="Q187" i="10"/>
  <c r="Q179" i="10"/>
  <c r="Q171" i="10"/>
  <c r="Q224" i="10"/>
  <c r="Q200" i="10"/>
  <c r="Q210" i="10"/>
  <c r="Q241" i="10"/>
  <c r="AA240" i="10" s="1"/>
  <c r="AC240" i="10" s="1"/>
  <c r="Q233" i="10"/>
  <c r="Q217" i="10"/>
  <c r="Q240" i="10"/>
  <c r="Q216" i="10"/>
  <c r="Q208" i="10"/>
  <c r="Q192" i="10"/>
  <c r="Q176" i="10"/>
  <c r="Q168" i="10"/>
  <c r="Q190" i="10"/>
  <c r="Q174" i="10"/>
  <c r="Q237" i="10"/>
  <c r="Q185" i="10"/>
  <c r="Q177" i="10"/>
  <c r="Q169" i="10"/>
  <c r="Q209" i="10"/>
  <c r="Q201" i="10"/>
  <c r="Q193" i="10"/>
  <c r="Q238" i="10"/>
  <c r="Q230" i="10"/>
  <c r="Q222" i="10"/>
  <c r="Q214" i="10"/>
  <c r="Q206" i="10"/>
  <c r="Q198" i="10"/>
  <c r="Q170" i="10"/>
  <c r="Q186" i="10"/>
  <c r="Q178" i="10"/>
  <c r="Q188" i="10"/>
  <c r="Q180" i="10"/>
  <c r="Q172" i="10"/>
  <c r="Q212" i="10"/>
  <c r="Q204" i="10"/>
  <c r="Q196" i="10"/>
  <c r="Q211" i="10"/>
  <c r="Q203" i="10"/>
  <c r="Q195" i="10"/>
  <c r="AA201" i="10" l="1"/>
  <c r="AC201" i="10" s="1"/>
  <c r="AA183" i="10"/>
  <c r="AC183" i="10" s="1"/>
  <c r="AA202" i="10"/>
  <c r="AC202" i="10" s="1"/>
  <c r="AA165" i="10"/>
  <c r="AC165" i="10" s="1"/>
  <c r="AA198" i="10"/>
  <c r="AC198" i="10" s="1"/>
  <c r="AA241" i="10"/>
  <c r="AC241" i="10" s="1"/>
  <c r="AA236" i="10"/>
  <c r="AC236" i="10" s="1"/>
  <c r="AA193" i="10"/>
  <c r="AC193" i="10" s="1"/>
  <c r="AA190" i="10"/>
  <c r="AC190" i="10" s="1"/>
  <c r="AA194" i="10"/>
  <c r="AC194" i="10" s="1"/>
  <c r="AA191" i="10"/>
  <c r="AC191" i="10" s="1"/>
  <c r="AA195" i="10"/>
  <c r="AC195" i="10" s="1"/>
  <c r="AA192" i="10"/>
  <c r="AC192" i="10" s="1"/>
  <c r="AA196" i="10"/>
  <c r="AC196" i="10" s="1"/>
  <c r="AA233" i="10"/>
  <c r="AC233" i="10" s="1"/>
  <c r="AA234" i="10"/>
  <c r="AC234" i="10" s="1"/>
  <c r="AA235" i="10"/>
  <c r="AC235" i="10" s="1"/>
  <c r="AA209" i="10"/>
  <c r="AC209" i="10" s="1"/>
  <c r="AA207" i="10"/>
  <c r="AC207" i="10" s="1"/>
  <c r="AA208" i="10"/>
  <c r="AC208" i="10" s="1"/>
  <c r="AA217" i="10"/>
  <c r="AC217" i="10" s="1"/>
  <c r="AA221" i="10"/>
  <c r="AC221" i="10" s="1"/>
  <c r="AA218" i="10"/>
  <c r="AC218" i="10" s="1"/>
  <c r="AA222" i="10"/>
  <c r="AC222" i="10" s="1"/>
  <c r="AA219" i="10"/>
  <c r="AC219" i="10" s="1"/>
  <c r="AA216" i="10"/>
  <c r="AC216" i="10" s="1"/>
  <c r="AA220" i="10"/>
  <c r="AC220" i="10" s="1"/>
  <c r="AA169" i="10"/>
  <c r="AC169" i="10" s="1"/>
  <c r="AA164" i="10"/>
  <c r="AC164" i="10" s="1"/>
  <c r="AA170" i="10"/>
  <c r="AC170" i="10" s="1"/>
  <c r="AA206" i="10"/>
  <c r="AC206" i="10" s="1"/>
  <c r="AA199" i="10"/>
  <c r="AC199" i="10" s="1"/>
  <c r="AA200" i="10"/>
  <c r="AC200" i="10" s="1"/>
  <c r="AA197" i="10"/>
  <c r="AC197" i="10" s="1"/>
  <c r="AA238" i="10"/>
  <c r="AC238" i="10" s="1"/>
  <c r="AA203" i="10"/>
  <c r="AC203" i="10" s="1"/>
  <c r="AA204" i="10"/>
  <c r="AC204" i="10" s="1"/>
  <c r="AA237" i="10"/>
  <c r="AC237" i="10" s="1"/>
  <c r="AA173" i="10"/>
  <c r="AC173" i="10" s="1"/>
  <c r="AA177" i="10"/>
  <c r="AC177" i="10" s="1"/>
  <c r="AA174" i="10"/>
  <c r="AC174" i="10" s="1"/>
  <c r="AA178" i="10"/>
  <c r="AC178" i="10" s="1"/>
  <c r="AA171" i="10"/>
  <c r="AC171" i="10" s="1"/>
  <c r="AA175" i="10"/>
  <c r="AC175" i="10" s="1"/>
  <c r="AA179" i="10"/>
  <c r="AC179" i="10" s="1"/>
  <c r="AA172" i="10"/>
  <c r="AC172" i="10" s="1"/>
  <c r="AA176" i="10"/>
  <c r="AC176" i="10" s="1"/>
  <c r="AA180" i="10"/>
  <c r="AC180" i="10" s="1"/>
  <c r="AA213" i="10"/>
  <c r="AC213" i="10" s="1"/>
  <c r="AA210" i="10"/>
  <c r="AC210" i="10" s="1"/>
  <c r="AA214" i="10"/>
  <c r="AC214" i="10" s="1"/>
  <c r="AA211" i="10"/>
  <c r="AC211" i="10" s="1"/>
  <c r="AA215" i="10"/>
  <c r="AC215" i="10" s="1"/>
  <c r="AA212" i="10"/>
  <c r="AC212" i="10" s="1"/>
  <c r="AA205" i="10"/>
  <c r="AC205" i="10" s="1"/>
  <c r="AA225" i="10"/>
  <c r="AC225" i="10" s="1"/>
  <c r="AA229" i="10"/>
  <c r="AC229" i="10" s="1"/>
  <c r="AA226" i="10"/>
  <c r="AC226" i="10" s="1"/>
  <c r="AA230" i="10"/>
  <c r="AC230" i="10" s="1"/>
  <c r="AA223" i="10"/>
  <c r="AC223" i="10" s="1"/>
  <c r="AA227" i="10"/>
  <c r="AC227" i="10" s="1"/>
  <c r="AA231" i="10"/>
  <c r="AC231" i="10" s="1"/>
  <c r="AA224" i="10"/>
  <c r="AC224" i="10" s="1"/>
  <c r="AA228" i="10"/>
  <c r="AC228" i="10" s="1"/>
  <c r="AA232" i="10"/>
  <c r="AC232" i="10" s="1"/>
  <c r="AA167" i="10"/>
  <c r="AC167" i="10" s="1"/>
  <c r="AA239" i="10"/>
  <c r="AC239" i="10" s="1"/>
  <c r="AA185" i="10"/>
  <c r="AC185" i="10" s="1"/>
  <c r="AA189" i="10"/>
  <c r="AC189" i="10" s="1"/>
  <c r="AA186" i="10"/>
  <c r="AC186" i="10" s="1"/>
  <c r="AA187" i="10"/>
  <c r="AC187" i="10" s="1"/>
  <c r="AA184" i="10"/>
  <c r="AC184" i="10" s="1"/>
  <c r="AA188" i="10"/>
  <c r="AC188" i="10" s="1"/>
  <c r="AC138" i="10"/>
  <c r="AC139" i="10"/>
  <c r="AC140" i="10"/>
  <c r="AC141" i="10"/>
  <c r="AC142" i="10"/>
  <c r="AC143" i="10"/>
  <c r="AC144" i="10"/>
  <c r="AC146" i="10"/>
  <c r="AC147" i="10"/>
  <c r="AC148" i="10"/>
  <c r="AC149" i="10"/>
  <c r="AC150" i="10"/>
  <c r="AC151" i="10"/>
  <c r="AC152" i="10"/>
  <c r="AC154" i="10"/>
  <c r="AC155" i="10"/>
  <c r="AC156" i="10"/>
  <c r="AC157" i="10"/>
  <c r="AC158" i="10"/>
  <c r="AC159" i="10"/>
  <c r="AC160" i="10"/>
  <c r="AC161" i="10"/>
  <c r="AC162" i="10"/>
  <c r="AC163" i="10"/>
  <c r="AC145" i="10"/>
  <c r="AC153" i="10"/>
  <c r="O137" i="10"/>
  <c r="P137" i="10" s="1"/>
  <c r="M137" i="10"/>
  <c r="E137" i="10"/>
  <c r="O136" i="10"/>
  <c r="P136" i="10" s="1"/>
  <c r="M136" i="10"/>
  <c r="F136" i="10"/>
  <c r="O135" i="10"/>
  <c r="P135" i="10" s="1"/>
  <c r="M135" i="10"/>
  <c r="F135" i="10"/>
  <c r="E135" i="10"/>
  <c r="O134" i="10"/>
  <c r="P134" i="10" s="1"/>
  <c r="M134" i="10"/>
  <c r="F134" i="10"/>
  <c r="E134" i="10"/>
  <c r="O133" i="10"/>
  <c r="P133" i="10" s="1"/>
  <c r="M133" i="10"/>
  <c r="F133" i="10"/>
  <c r="E133" i="10"/>
  <c r="O132" i="10"/>
  <c r="P132" i="10" s="1"/>
  <c r="M132" i="10"/>
  <c r="F132" i="10"/>
  <c r="E132" i="10"/>
  <c r="O131" i="10"/>
  <c r="P131" i="10" s="1"/>
  <c r="M131" i="10"/>
  <c r="F131" i="10"/>
  <c r="E131" i="10"/>
  <c r="O130" i="10"/>
  <c r="P130" i="10" s="1"/>
  <c r="M130" i="10"/>
  <c r="F130" i="10"/>
  <c r="E130" i="10"/>
  <c r="O129" i="10"/>
  <c r="P129" i="10" s="1"/>
  <c r="M129" i="10"/>
  <c r="F129" i="10"/>
  <c r="E129" i="10"/>
  <c r="O128" i="10"/>
  <c r="P128" i="10" s="1"/>
  <c r="M128" i="10"/>
  <c r="F128" i="10"/>
  <c r="E128" i="10"/>
  <c r="O127" i="10"/>
  <c r="P127" i="10" s="1"/>
  <c r="M127" i="10"/>
  <c r="F127" i="10"/>
  <c r="E127" i="10"/>
  <c r="O126" i="10"/>
  <c r="P126" i="10" s="1"/>
  <c r="M126" i="10"/>
  <c r="F126" i="10"/>
  <c r="E126" i="10"/>
  <c r="O125" i="10"/>
  <c r="P125" i="10" s="1"/>
  <c r="M125" i="10"/>
  <c r="F125" i="10"/>
  <c r="E125" i="10"/>
  <c r="O124" i="10"/>
  <c r="P124" i="10" s="1"/>
  <c r="M124" i="10"/>
  <c r="F124" i="10"/>
  <c r="E124" i="10"/>
  <c r="O123" i="10"/>
  <c r="P123" i="10" s="1"/>
  <c r="M123" i="10"/>
  <c r="F123" i="10"/>
  <c r="E123" i="10"/>
  <c r="O122" i="10"/>
  <c r="P122" i="10" s="1"/>
  <c r="M122" i="10"/>
  <c r="F122" i="10"/>
  <c r="E122" i="10"/>
  <c r="O121" i="10"/>
  <c r="P121" i="10" s="1"/>
  <c r="M121" i="10"/>
  <c r="F121" i="10"/>
  <c r="E121" i="10"/>
  <c r="O120" i="10"/>
  <c r="P120" i="10" s="1"/>
  <c r="M120" i="10"/>
  <c r="F120" i="10"/>
  <c r="E120" i="10"/>
  <c r="O119" i="10"/>
  <c r="P119" i="10" s="1"/>
  <c r="M119" i="10"/>
  <c r="F119" i="10"/>
  <c r="E119" i="10"/>
  <c r="O118" i="10"/>
  <c r="P118" i="10" s="1"/>
  <c r="M118" i="10"/>
  <c r="F118" i="10"/>
  <c r="E118" i="10"/>
  <c r="O117" i="10"/>
  <c r="P117" i="10" s="1"/>
  <c r="M117" i="10"/>
  <c r="F117" i="10"/>
  <c r="E117" i="10"/>
  <c r="O116" i="10"/>
  <c r="P116" i="10" s="1"/>
  <c r="M116" i="10"/>
  <c r="F116" i="10"/>
  <c r="E116" i="10"/>
  <c r="O115" i="10"/>
  <c r="P115" i="10" s="1"/>
  <c r="M115" i="10"/>
  <c r="F115" i="10"/>
  <c r="E115" i="10"/>
  <c r="O114" i="10"/>
  <c r="P114" i="10" s="1"/>
  <c r="M114" i="10"/>
  <c r="F114" i="10"/>
  <c r="E114" i="10"/>
  <c r="O113" i="10"/>
  <c r="P113" i="10" s="1"/>
  <c r="M113" i="10"/>
  <c r="F113" i="10"/>
  <c r="E113" i="10"/>
  <c r="B113" i="10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O112" i="10"/>
  <c r="P112" i="10" s="1"/>
  <c r="M112" i="10"/>
  <c r="F112" i="10"/>
  <c r="E112" i="10"/>
  <c r="O111" i="10"/>
  <c r="P111" i="10" s="1"/>
  <c r="M111" i="10"/>
  <c r="F111" i="10"/>
  <c r="E111" i="10"/>
  <c r="O110" i="10"/>
  <c r="P110" i="10" s="1"/>
  <c r="M110" i="10"/>
  <c r="F110" i="10"/>
  <c r="E110" i="10"/>
  <c r="O109" i="10"/>
  <c r="P109" i="10" s="1"/>
  <c r="M109" i="10"/>
  <c r="F109" i="10"/>
  <c r="E109" i="10"/>
  <c r="O108" i="10"/>
  <c r="P108" i="10" s="1"/>
  <c r="M108" i="10"/>
  <c r="F108" i="10"/>
  <c r="E108" i="10"/>
  <c r="O107" i="10"/>
  <c r="P107" i="10" s="1"/>
  <c r="M107" i="10"/>
  <c r="F107" i="10"/>
  <c r="E107" i="10"/>
  <c r="O106" i="10"/>
  <c r="P106" i="10" s="1"/>
  <c r="M106" i="10"/>
  <c r="F106" i="10"/>
  <c r="E106" i="10"/>
  <c r="O105" i="10"/>
  <c r="P105" i="10" s="1"/>
  <c r="M105" i="10"/>
  <c r="F105" i="10"/>
  <c r="E105" i="10"/>
  <c r="O104" i="10"/>
  <c r="P104" i="10" s="1"/>
  <c r="M104" i="10"/>
  <c r="F104" i="10"/>
  <c r="E104" i="10"/>
  <c r="O103" i="10"/>
  <c r="P103" i="10" s="1"/>
  <c r="M103" i="10"/>
  <c r="F103" i="10"/>
  <c r="E103" i="10"/>
  <c r="O102" i="10"/>
  <c r="P102" i="10" s="1"/>
  <c r="M102" i="10"/>
  <c r="F102" i="10"/>
  <c r="E102" i="10"/>
  <c r="O101" i="10"/>
  <c r="P101" i="10" s="1"/>
  <c r="M101" i="10"/>
  <c r="F101" i="10"/>
  <c r="E101" i="10"/>
  <c r="O100" i="10"/>
  <c r="P100" i="10" s="1"/>
  <c r="M100" i="10"/>
  <c r="F100" i="10"/>
  <c r="E100" i="10"/>
  <c r="O99" i="10"/>
  <c r="P99" i="10" s="1"/>
  <c r="M99" i="10"/>
  <c r="F99" i="10"/>
  <c r="E99" i="10"/>
  <c r="O98" i="10"/>
  <c r="P98" i="10" s="1"/>
  <c r="M98" i="10"/>
  <c r="F98" i="10"/>
  <c r="E98" i="10"/>
  <c r="O97" i="10"/>
  <c r="P97" i="10" s="1"/>
  <c r="M97" i="10"/>
  <c r="F97" i="10"/>
  <c r="E97" i="10"/>
  <c r="O96" i="10"/>
  <c r="P96" i="10" s="1"/>
  <c r="M96" i="10"/>
  <c r="F96" i="10"/>
  <c r="E96" i="10"/>
  <c r="O95" i="10"/>
  <c r="P95" i="10" s="1"/>
  <c r="M95" i="10"/>
  <c r="F95" i="10"/>
  <c r="E95" i="10"/>
  <c r="O94" i="10"/>
  <c r="P94" i="10" s="1"/>
  <c r="M94" i="10"/>
  <c r="F94" i="10"/>
  <c r="E94" i="10"/>
  <c r="O93" i="10"/>
  <c r="P93" i="10" s="1"/>
  <c r="M93" i="10"/>
  <c r="F93" i="10"/>
  <c r="E93" i="10"/>
  <c r="O92" i="10"/>
  <c r="P92" i="10" s="1"/>
  <c r="M92" i="10"/>
  <c r="F92" i="10"/>
  <c r="E92" i="10"/>
  <c r="O91" i="10"/>
  <c r="P91" i="10" s="1"/>
  <c r="M91" i="10"/>
  <c r="F91" i="10"/>
  <c r="E91" i="10"/>
  <c r="O90" i="10"/>
  <c r="P90" i="10" s="1"/>
  <c r="M90" i="10"/>
  <c r="F90" i="10"/>
  <c r="E90" i="10"/>
  <c r="O89" i="10"/>
  <c r="P89" i="10" s="1"/>
  <c r="M89" i="10"/>
  <c r="F89" i="10"/>
  <c r="E89" i="10"/>
  <c r="O88" i="10"/>
  <c r="P88" i="10" s="1"/>
  <c r="M88" i="10"/>
  <c r="F88" i="10"/>
  <c r="E88" i="10"/>
  <c r="O87" i="10"/>
  <c r="P87" i="10" s="1"/>
  <c r="M87" i="10"/>
  <c r="F87" i="10"/>
  <c r="E87" i="10"/>
  <c r="B87" i="10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O86" i="10"/>
  <c r="P86" i="10" s="1"/>
  <c r="M86" i="10"/>
  <c r="F86" i="10"/>
  <c r="E86" i="10"/>
  <c r="O85" i="10"/>
  <c r="P85" i="10" s="1"/>
  <c r="M85" i="10"/>
  <c r="F85" i="10"/>
  <c r="E85" i="10"/>
  <c r="O84" i="10"/>
  <c r="P84" i="10" s="1"/>
  <c r="M84" i="10"/>
  <c r="F84" i="10"/>
  <c r="E84" i="10"/>
  <c r="O83" i="10"/>
  <c r="P83" i="10" s="1"/>
  <c r="M83" i="10"/>
  <c r="F83" i="10"/>
  <c r="E83" i="10"/>
  <c r="O82" i="10"/>
  <c r="P82" i="10" s="1"/>
  <c r="M82" i="10"/>
  <c r="F82" i="10"/>
  <c r="E82" i="10"/>
  <c r="O81" i="10"/>
  <c r="P81" i="10" s="1"/>
  <c r="M81" i="10"/>
  <c r="F81" i="10"/>
  <c r="E81" i="10"/>
  <c r="O80" i="10"/>
  <c r="P80" i="10" s="1"/>
  <c r="M80" i="10"/>
  <c r="F80" i="10"/>
  <c r="E80" i="10"/>
  <c r="O79" i="10"/>
  <c r="P79" i="10" s="1"/>
  <c r="M79" i="10"/>
  <c r="F79" i="10"/>
  <c r="E79" i="10"/>
  <c r="O78" i="10"/>
  <c r="P78" i="10" s="1"/>
  <c r="M78" i="10"/>
  <c r="F78" i="10"/>
  <c r="E78" i="10"/>
  <c r="O77" i="10"/>
  <c r="P77" i="10" s="1"/>
  <c r="M77" i="10"/>
  <c r="F77" i="10"/>
  <c r="E77" i="10"/>
  <c r="O76" i="10"/>
  <c r="P76" i="10" s="1"/>
  <c r="M76" i="10"/>
  <c r="F76" i="10"/>
  <c r="E76" i="10"/>
  <c r="O75" i="10"/>
  <c r="P75" i="10" s="1"/>
  <c r="M75" i="10"/>
  <c r="F75" i="10"/>
  <c r="E75" i="10"/>
  <c r="O74" i="10"/>
  <c r="P74" i="10" s="1"/>
  <c r="M74" i="10"/>
  <c r="F74" i="10"/>
  <c r="E74" i="10"/>
  <c r="O73" i="10"/>
  <c r="P73" i="10" s="1"/>
  <c r="M73" i="10"/>
  <c r="F73" i="10"/>
  <c r="E73" i="10"/>
  <c r="O72" i="10"/>
  <c r="P72" i="10" s="1"/>
  <c r="M72" i="10"/>
  <c r="F72" i="10"/>
  <c r="E72" i="10"/>
  <c r="O71" i="10"/>
  <c r="P71" i="10" s="1"/>
  <c r="M71" i="10"/>
  <c r="F71" i="10"/>
  <c r="E71" i="10"/>
  <c r="O70" i="10"/>
  <c r="P70" i="10" s="1"/>
  <c r="M70" i="10"/>
  <c r="F70" i="10"/>
  <c r="E70" i="10"/>
  <c r="O69" i="10"/>
  <c r="P69" i="10" s="1"/>
  <c r="M69" i="10"/>
  <c r="F69" i="10"/>
  <c r="E69" i="10"/>
  <c r="O68" i="10"/>
  <c r="P68" i="10" s="1"/>
  <c r="M68" i="10"/>
  <c r="F68" i="10"/>
  <c r="E68" i="10"/>
  <c r="O67" i="10"/>
  <c r="P67" i="10" s="1"/>
  <c r="M67" i="10"/>
  <c r="F67" i="10"/>
  <c r="E67" i="10"/>
  <c r="O66" i="10"/>
  <c r="P66" i="10" s="1"/>
  <c r="M66" i="10"/>
  <c r="F66" i="10"/>
  <c r="E66" i="10"/>
  <c r="O65" i="10"/>
  <c r="P65" i="10" s="1"/>
  <c r="M65" i="10"/>
  <c r="F65" i="10"/>
  <c r="E65" i="10"/>
  <c r="O64" i="10"/>
  <c r="P64" i="10" s="1"/>
  <c r="M64" i="10"/>
  <c r="F64" i="10"/>
  <c r="E64" i="10"/>
  <c r="O63" i="10"/>
  <c r="P63" i="10" s="1"/>
  <c r="M63" i="10"/>
  <c r="F63" i="10"/>
  <c r="E63" i="10"/>
  <c r="O62" i="10"/>
  <c r="P62" i="10" s="1"/>
  <c r="M62" i="10"/>
  <c r="F62" i="10"/>
  <c r="E62" i="10"/>
  <c r="O61" i="10"/>
  <c r="P61" i="10" s="1"/>
  <c r="M61" i="10"/>
  <c r="F61" i="10"/>
  <c r="E61" i="10"/>
  <c r="B61" i="10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O60" i="10"/>
  <c r="P60" i="10" s="1"/>
  <c r="M60" i="10"/>
  <c r="F60" i="10"/>
  <c r="E60" i="10"/>
  <c r="O59" i="10"/>
  <c r="P59" i="10" s="1"/>
  <c r="M59" i="10"/>
  <c r="F59" i="10"/>
  <c r="E59" i="10"/>
  <c r="O58" i="10"/>
  <c r="P58" i="10" s="1"/>
  <c r="M58" i="10"/>
  <c r="F58" i="10"/>
  <c r="E58" i="10"/>
  <c r="O57" i="10"/>
  <c r="P57" i="10" s="1"/>
  <c r="M57" i="10"/>
  <c r="F57" i="10"/>
  <c r="E57" i="10"/>
  <c r="O56" i="10"/>
  <c r="P56" i="10" s="1"/>
  <c r="M56" i="10"/>
  <c r="F56" i="10"/>
  <c r="E56" i="10"/>
  <c r="O55" i="10"/>
  <c r="P55" i="10" s="1"/>
  <c r="M55" i="10"/>
  <c r="F55" i="10"/>
  <c r="E55" i="10"/>
  <c r="O54" i="10"/>
  <c r="P54" i="10" s="1"/>
  <c r="M54" i="10"/>
  <c r="F54" i="10"/>
  <c r="E54" i="10"/>
  <c r="O53" i="10"/>
  <c r="P53" i="10" s="1"/>
  <c r="M53" i="10"/>
  <c r="F53" i="10"/>
  <c r="E53" i="10"/>
  <c r="O52" i="10"/>
  <c r="P52" i="10" s="1"/>
  <c r="M52" i="10"/>
  <c r="F52" i="10"/>
  <c r="E52" i="10"/>
  <c r="O51" i="10"/>
  <c r="P51" i="10" s="1"/>
  <c r="M51" i="10"/>
  <c r="F51" i="10"/>
  <c r="E51" i="10"/>
  <c r="O50" i="10"/>
  <c r="P50" i="10" s="1"/>
  <c r="M50" i="10"/>
  <c r="F50" i="10"/>
  <c r="E50" i="10"/>
  <c r="O49" i="10"/>
  <c r="P49" i="10" s="1"/>
  <c r="M49" i="10"/>
  <c r="F49" i="10"/>
  <c r="E49" i="10"/>
  <c r="O48" i="10"/>
  <c r="P48" i="10" s="1"/>
  <c r="M48" i="10"/>
  <c r="F48" i="10"/>
  <c r="E48" i="10"/>
  <c r="O47" i="10"/>
  <c r="P47" i="10" s="1"/>
  <c r="M47" i="10"/>
  <c r="F47" i="10"/>
  <c r="E47" i="10"/>
  <c r="O46" i="10"/>
  <c r="P46" i="10" s="1"/>
  <c r="M46" i="10"/>
  <c r="F46" i="10"/>
  <c r="E46" i="10"/>
  <c r="O45" i="10"/>
  <c r="P45" i="10" s="1"/>
  <c r="M45" i="10"/>
  <c r="F45" i="10"/>
  <c r="E45" i="10"/>
  <c r="O44" i="10"/>
  <c r="P44" i="10" s="1"/>
  <c r="M44" i="10"/>
  <c r="F44" i="10"/>
  <c r="E44" i="10"/>
  <c r="O43" i="10"/>
  <c r="P43" i="10" s="1"/>
  <c r="M43" i="10"/>
  <c r="F43" i="10"/>
  <c r="E43" i="10"/>
  <c r="O42" i="10"/>
  <c r="P42" i="10" s="1"/>
  <c r="M42" i="10"/>
  <c r="F42" i="10"/>
  <c r="E42" i="10"/>
  <c r="O41" i="10"/>
  <c r="P41" i="10" s="1"/>
  <c r="M41" i="10"/>
  <c r="F41" i="10"/>
  <c r="E41" i="10"/>
  <c r="O40" i="10"/>
  <c r="P40" i="10" s="1"/>
  <c r="M40" i="10"/>
  <c r="F40" i="10"/>
  <c r="E40" i="10"/>
  <c r="O39" i="10"/>
  <c r="P39" i="10" s="1"/>
  <c r="M39" i="10"/>
  <c r="F39" i="10"/>
  <c r="E39" i="10"/>
  <c r="O38" i="10"/>
  <c r="P38" i="10" s="1"/>
  <c r="M38" i="10"/>
  <c r="F38" i="10"/>
  <c r="E38" i="10"/>
  <c r="O37" i="10"/>
  <c r="P37" i="10" s="1"/>
  <c r="M37" i="10"/>
  <c r="F37" i="10"/>
  <c r="E37" i="10"/>
  <c r="O36" i="10"/>
  <c r="P36" i="10" s="1"/>
  <c r="M36" i="10"/>
  <c r="F36" i="10"/>
  <c r="E36" i="10"/>
  <c r="O35" i="10"/>
  <c r="P35" i="10" s="1"/>
  <c r="M35" i="10"/>
  <c r="F35" i="10"/>
  <c r="E35" i="10"/>
  <c r="B35" i="10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O34" i="10"/>
  <c r="P34" i="10" s="1"/>
  <c r="M34" i="10"/>
  <c r="F34" i="10"/>
  <c r="E34" i="10"/>
  <c r="O33" i="10"/>
  <c r="P33" i="10" s="1"/>
  <c r="M33" i="10"/>
  <c r="F33" i="10"/>
  <c r="E33" i="10"/>
  <c r="O32" i="10"/>
  <c r="P32" i="10" s="1"/>
  <c r="M32" i="10"/>
  <c r="F32" i="10"/>
  <c r="E32" i="10"/>
  <c r="O31" i="10"/>
  <c r="P31" i="10" s="1"/>
  <c r="M31" i="10"/>
  <c r="F31" i="10"/>
  <c r="E31" i="10"/>
  <c r="O30" i="10"/>
  <c r="P30" i="10" s="1"/>
  <c r="M30" i="10"/>
  <c r="F30" i="10"/>
  <c r="E30" i="10"/>
  <c r="O29" i="10"/>
  <c r="P29" i="10" s="1"/>
  <c r="M29" i="10"/>
  <c r="F29" i="10"/>
  <c r="E29" i="10"/>
  <c r="O28" i="10"/>
  <c r="P28" i="10" s="1"/>
  <c r="M28" i="10"/>
  <c r="F28" i="10"/>
  <c r="E28" i="10"/>
  <c r="O27" i="10"/>
  <c r="P27" i="10" s="1"/>
  <c r="M27" i="10"/>
  <c r="F27" i="10"/>
  <c r="E27" i="10"/>
  <c r="O26" i="10"/>
  <c r="P26" i="10" s="1"/>
  <c r="M26" i="10"/>
  <c r="F26" i="10"/>
  <c r="E26" i="10"/>
  <c r="O25" i="10"/>
  <c r="P25" i="10" s="1"/>
  <c r="M25" i="10"/>
  <c r="F25" i="10"/>
  <c r="E25" i="10"/>
  <c r="O24" i="10"/>
  <c r="P24" i="10" s="1"/>
  <c r="M24" i="10"/>
  <c r="F24" i="10"/>
  <c r="E24" i="10"/>
  <c r="O23" i="10"/>
  <c r="P23" i="10" s="1"/>
  <c r="M23" i="10"/>
  <c r="F23" i="10"/>
  <c r="E23" i="10"/>
  <c r="O22" i="10"/>
  <c r="P22" i="10" s="1"/>
  <c r="M22" i="10"/>
  <c r="F22" i="10"/>
  <c r="E22" i="10"/>
  <c r="O21" i="10"/>
  <c r="P21" i="10" s="1"/>
  <c r="M21" i="10"/>
  <c r="F21" i="10"/>
  <c r="E21" i="10"/>
  <c r="O20" i="10"/>
  <c r="P20" i="10" s="1"/>
  <c r="M20" i="10"/>
  <c r="F20" i="10"/>
  <c r="E20" i="10"/>
  <c r="O19" i="10"/>
  <c r="P19" i="10" s="1"/>
  <c r="M19" i="10"/>
  <c r="F19" i="10"/>
  <c r="E19" i="10"/>
  <c r="O18" i="10"/>
  <c r="P18" i="10" s="1"/>
  <c r="M18" i="10"/>
  <c r="F18" i="10"/>
  <c r="E18" i="10"/>
  <c r="O17" i="10"/>
  <c r="P17" i="10" s="1"/>
  <c r="M17" i="10"/>
  <c r="F17" i="10"/>
  <c r="E17" i="10"/>
  <c r="O16" i="10"/>
  <c r="P16" i="10" s="1"/>
  <c r="M16" i="10"/>
  <c r="F16" i="10"/>
  <c r="E16" i="10"/>
  <c r="O15" i="10"/>
  <c r="P15" i="10" s="1"/>
  <c r="M15" i="10"/>
  <c r="F15" i="10"/>
  <c r="E15" i="10"/>
  <c r="O14" i="10"/>
  <c r="P14" i="10" s="1"/>
  <c r="M14" i="10"/>
  <c r="F14" i="10"/>
  <c r="E14" i="10"/>
  <c r="O13" i="10"/>
  <c r="P13" i="10" s="1"/>
  <c r="M13" i="10"/>
  <c r="F13" i="10"/>
  <c r="E13" i="10"/>
  <c r="O12" i="10"/>
  <c r="P12" i="10" s="1"/>
  <c r="M12" i="10"/>
  <c r="F12" i="10"/>
  <c r="E12" i="10"/>
  <c r="O11" i="10"/>
  <c r="P11" i="10" s="1"/>
  <c r="M11" i="10"/>
  <c r="F11" i="10"/>
  <c r="E11" i="10"/>
  <c r="O10" i="10"/>
  <c r="P10" i="10" s="1"/>
  <c r="M10" i="10"/>
  <c r="F10" i="10"/>
  <c r="E10" i="10"/>
  <c r="O9" i="10"/>
  <c r="P9" i="10" s="1"/>
  <c r="M9" i="10"/>
  <c r="F9" i="10"/>
  <c r="E9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O8" i="10"/>
  <c r="P8" i="10" s="1"/>
  <c r="M8" i="10"/>
  <c r="F8" i="10"/>
  <c r="E8" i="10"/>
  <c r="W6" i="10"/>
  <c r="V6" i="10"/>
  <c r="U6" i="10"/>
  <c r="T6" i="10"/>
  <c r="S6" i="10"/>
  <c r="F4" i="1"/>
  <c r="F5" i="1"/>
  <c r="Q137" i="10" l="1"/>
  <c r="Q98" i="10"/>
  <c r="Q14" i="10"/>
  <c r="Q19" i="10"/>
  <c r="Q58" i="10"/>
  <c r="Q70" i="10"/>
  <c r="Q71" i="10"/>
  <c r="Q87" i="10"/>
  <c r="Q80" i="10"/>
  <c r="Q81" i="10"/>
  <c r="Q123" i="10"/>
  <c r="Q22" i="10"/>
  <c r="Q30" i="10"/>
  <c r="Q61" i="10"/>
  <c r="Q72" i="10"/>
  <c r="Q73" i="10"/>
  <c r="Q85" i="10"/>
  <c r="Q95" i="10"/>
  <c r="Q134" i="10"/>
  <c r="Q136" i="10"/>
  <c r="Q57" i="10"/>
  <c r="Q77" i="10"/>
  <c r="Q82" i="10"/>
  <c r="Q103" i="10"/>
  <c r="Q107" i="10"/>
  <c r="Q117" i="10"/>
  <c r="Q126" i="10"/>
  <c r="Q12" i="10"/>
  <c r="Q36" i="10"/>
  <c r="Q40" i="10"/>
  <c r="Q69" i="10"/>
  <c r="Q78" i="10"/>
  <c r="Q79" i="10"/>
  <c r="Q90" i="10"/>
  <c r="Q118" i="10"/>
  <c r="Q128" i="10"/>
  <c r="Q131" i="10"/>
  <c r="Q15" i="10"/>
  <c r="Q13" i="10"/>
  <c r="Q18" i="10"/>
  <c r="Q31" i="10"/>
  <c r="Q39" i="10"/>
  <c r="Q41" i="10"/>
  <c r="Q47" i="10"/>
  <c r="Q54" i="10"/>
  <c r="Q55" i="10"/>
  <c r="Q56" i="10"/>
  <c r="Q60" i="10"/>
  <c r="Q75" i="10"/>
  <c r="Q84" i="10"/>
  <c r="Q86" i="10"/>
  <c r="Q89" i="10"/>
  <c r="Q92" i="10"/>
  <c r="Q93" i="10"/>
  <c r="Q97" i="10"/>
  <c r="Q100" i="10"/>
  <c r="Q101" i="10"/>
  <c r="Q106" i="10"/>
  <c r="Q111" i="10"/>
  <c r="Q112" i="10"/>
  <c r="Q113" i="10"/>
  <c r="Q116" i="10"/>
  <c r="Q125" i="10"/>
  <c r="Q133" i="10"/>
  <c r="Q8" i="10"/>
  <c r="Q10" i="10"/>
  <c r="Q23" i="10"/>
  <c r="Q26" i="10"/>
  <c r="Q33" i="10"/>
  <c r="Q35" i="10"/>
  <c r="Q48" i="10"/>
  <c r="Q64" i="10"/>
  <c r="Q74" i="10"/>
  <c r="Q91" i="10"/>
  <c r="Q94" i="10"/>
  <c r="Q99" i="10"/>
  <c r="Q102" i="10"/>
  <c r="Q105" i="10"/>
  <c r="Q108" i="10"/>
  <c r="Q109" i="10"/>
  <c r="Q119" i="10"/>
  <c r="Q120" i="10"/>
  <c r="Q124" i="10"/>
  <c r="Q127" i="10"/>
  <c r="Q132" i="10"/>
  <c r="Q135" i="10"/>
  <c r="Q59" i="10"/>
  <c r="Q68" i="10"/>
  <c r="Q11" i="10"/>
  <c r="Q25" i="10"/>
  <c r="Q27" i="10"/>
  <c r="Q43" i="10"/>
  <c r="Q44" i="10"/>
  <c r="Q51" i="10"/>
  <c r="Q52" i="10"/>
  <c r="Q65" i="10"/>
  <c r="Q76" i="10"/>
  <c r="Q83" i="10"/>
  <c r="Q88" i="10"/>
  <c r="Q96" i="10"/>
  <c r="Q104" i="10"/>
  <c r="Q110" i="10"/>
  <c r="Q115" i="10"/>
  <c r="Q121" i="10"/>
  <c r="Q129" i="10"/>
  <c r="Q16" i="10"/>
  <c r="Q20" i="10"/>
  <c r="Q24" i="10"/>
  <c r="Q32" i="10"/>
  <c r="Q38" i="10"/>
  <c r="Q53" i="10"/>
  <c r="Q21" i="10"/>
  <c r="Q49" i="10"/>
  <c r="Q50" i="10"/>
  <c r="Q66" i="10"/>
  <c r="Q67" i="10"/>
  <c r="Q114" i="10"/>
  <c r="Q122" i="10"/>
  <c r="Q9" i="10"/>
  <c r="Q29" i="10"/>
  <c r="Q34" i="10"/>
  <c r="Q37" i="10"/>
  <c r="Q17" i="10"/>
  <c r="Q28" i="10"/>
  <c r="Q42" i="10"/>
  <c r="Q45" i="10"/>
  <c r="Q46" i="10"/>
  <c r="Q62" i="10"/>
  <c r="Q63" i="10"/>
  <c r="Q130" i="10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Q4" i="1" s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9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5" i="1"/>
  <c r="B6" i="1" s="1"/>
  <c r="B7" i="1" s="1"/>
  <c r="B8" i="1" s="1"/>
  <c r="B9" i="1" s="1"/>
  <c r="AA28" i="10" l="1"/>
  <c r="AA32" i="10"/>
  <c r="AA29" i="10"/>
  <c r="AC29" i="10" s="1"/>
  <c r="AA33" i="10"/>
  <c r="AC33" i="10" s="1"/>
  <c r="AA30" i="10"/>
  <c r="AA31" i="10"/>
  <c r="AA68" i="10"/>
  <c r="AC68" i="10" s="1"/>
  <c r="AA72" i="10"/>
  <c r="AC72" i="10" s="1"/>
  <c r="AA76" i="10"/>
  <c r="AA69" i="10"/>
  <c r="AA73" i="10"/>
  <c r="AC73" i="10" s="1"/>
  <c r="AA70" i="10"/>
  <c r="AC70" i="10" s="1"/>
  <c r="AA74" i="10"/>
  <c r="AA67" i="10"/>
  <c r="AA71" i="10"/>
  <c r="AA75" i="10"/>
  <c r="AC75" i="10" s="1"/>
  <c r="AA60" i="10"/>
  <c r="AA64" i="10"/>
  <c r="AA61" i="10"/>
  <c r="AA65" i="10"/>
  <c r="AC65" i="10" s="1"/>
  <c r="AA62" i="10"/>
  <c r="AA66" i="10"/>
  <c r="AA63" i="10"/>
  <c r="AA104" i="10"/>
  <c r="AC104" i="10" s="1"/>
  <c r="AA105" i="10"/>
  <c r="AA103" i="10"/>
  <c r="AA44" i="10"/>
  <c r="AC44" i="10" s="1"/>
  <c r="AA48" i="10"/>
  <c r="AC48" i="10" s="1"/>
  <c r="AA41" i="10"/>
  <c r="AA45" i="10"/>
  <c r="AA49" i="10"/>
  <c r="AC49" i="10" s="1"/>
  <c r="AA42" i="10"/>
  <c r="AC42" i="10" s="1"/>
  <c r="AA46" i="10"/>
  <c r="AA50" i="10"/>
  <c r="AA43" i="10"/>
  <c r="AC43" i="10" s="1"/>
  <c r="AA47" i="10"/>
  <c r="AC47" i="10" s="1"/>
  <c r="AA52" i="10"/>
  <c r="AA53" i="10"/>
  <c r="AA51" i="10"/>
  <c r="AC51" i="10" s="1"/>
  <c r="AA25" i="10"/>
  <c r="AC25" i="10" s="1"/>
  <c r="AA26" i="10"/>
  <c r="AA27" i="10"/>
  <c r="AA108" i="10"/>
  <c r="AC108" i="10" s="1"/>
  <c r="AA109" i="10"/>
  <c r="AC109" i="10" s="1"/>
  <c r="AA106" i="10"/>
  <c r="AA110" i="10"/>
  <c r="AA107" i="10"/>
  <c r="AA111" i="10"/>
  <c r="AC111" i="10" s="1"/>
  <c r="AA96" i="10"/>
  <c r="AA100" i="10"/>
  <c r="AA93" i="10"/>
  <c r="AC93" i="10" s="1"/>
  <c r="AA97" i="10"/>
  <c r="AC97" i="10" s="1"/>
  <c r="AA101" i="10"/>
  <c r="AA94" i="10"/>
  <c r="AA98" i="10"/>
  <c r="AC98" i="10" s="1"/>
  <c r="AA102" i="10"/>
  <c r="AC102" i="10" s="1"/>
  <c r="AA95" i="10"/>
  <c r="AA99" i="10"/>
  <c r="AA16" i="10"/>
  <c r="AC16" i="10" s="1"/>
  <c r="AA20" i="10"/>
  <c r="AC20" i="10" s="1"/>
  <c r="AA24" i="10"/>
  <c r="AA17" i="10"/>
  <c r="AA21" i="10"/>
  <c r="AC21" i="10" s="1"/>
  <c r="AA18" i="10"/>
  <c r="AC18" i="10" s="1"/>
  <c r="AA22" i="10"/>
  <c r="AA15" i="10"/>
  <c r="AA19" i="10"/>
  <c r="AC19" i="10" s="1"/>
  <c r="AA23" i="10"/>
  <c r="AC23" i="10" s="1"/>
  <c r="AA77" i="10"/>
  <c r="AA78" i="10"/>
  <c r="AA79" i="10"/>
  <c r="AC79" i="10" s="1"/>
  <c r="AA112" i="10"/>
  <c r="AC112" i="10" s="1"/>
  <c r="AA116" i="10"/>
  <c r="AA113" i="10"/>
  <c r="AA117" i="10"/>
  <c r="AC117" i="10" s="1"/>
  <c r="AA114" i="10"/>
  <c r="AC114" i="10" s="1"/>
  <c r="AA118" i="10"/>
  <c r="AA115" i="10"/>
  <c r="AA88" i="10"/>
  <c r="AC88" i="10" s="1"/>
  <c r="AA92" i="10"/>
  <c r="AC92" i="10" s="1"/>
  <c r="AA89" i="10"/>
  <c r="AA86" i="10"/>
  <c r="AA90" i="10"/>
  <c r="AC90" i="10" s="1"/>
  <c r="AA87" i="10"/>
  <c r="AC87" i="10" s="1"/>
  <c r="AA91" i="10"/>
  <c r="AA36" i="10"/>
  <c r="AA40" i="10"/>
  <c r="AC40" i="10" s="1"/>
  <c r="AA37" i="10"/>
  <c r="AC37" i="10" s="1"/>
  <c r="AA34" i="10"/>
  <c r="AA38" i="10"/>
  <c r="AA35" i="10"/>
  <c r="AC35" i="10" s="1"/>
  <c r="AA39" i="10"/>
  <c r="AC39" i="10" s="1"/>
  <c r="AA129" i="10"/>
  <c r="AA130" i="10"/>
  <c r="AA131" i="10"/>
  <c r="AA132" i="10"/>
  <c r="AC132" i="10" s="1"/>
  <c r="AA136" i="10"/>
  <c r="AA133" i="10"/>
  <c r="AA137" i="10"/>
  <c r="AC137" i="10" s="1"/>
  <c r="AA134" i="10"/>
  <c r="AC134" i="10" s="1"/>
  <c r="AA135" i="10"/>
  <c r="AA120" i="10"/>
  <c r="AA124" i="10"/>
  <c r="AC124" i="10" s="1"/>
  <c r="AA128" i="10"/>
  <c r="AC128" i="10" s="1"/>
  <c r="AA121" i="10"/>
  <c r="AA125" i="10"/>
  <c r="AA122" i="10"/>
  <c r="AA126" i="10"/>
  <c r="AC126" i="10" s="1"/>
  <c r="AA119" i="10"/>
  <c r="AA123" i="10"/>
  <c r="AA127" i="10"/>
  <c r="AA12" i="10"/>
  <c r="AC12" i="10" s="1"/>
  <c r="AA9" i="10"/>
  <c r="AA13" i="10"/>
  <c r="AA8" i="10"/>
  <c r="AC8" i="10" s="1"/>
  <c r="AA10" i="10"/>
  <c r="AC10" i="10" s="1"/>
  <c r="AA14" i="10"/>
  <c r="AA11" i="10"/>
  <c r="AA56" i="10"/>
  <c r="AC56" i="10" s="1"/>
  <c r="AA57" i="10"/>
  <c r="AC57" i="10" s="1"/>
  <c r="AA54" i="10"/>
  <c r="AC54" i="10" s="1"/>
  <c r="AA58" i="10"/>
  <c r="AA55" i="10"/>
  <c r="AA59" i="10"/>
  <c r="AC59" i="10" s="1"/>
  <c r="AA80" i="10"/>
  <c r="AA84" i="10"/>
  <c r="AA81" i="10"/>
  <c r="AC81" i="10" s="1"/>
  <c r="AA85" i="10"/>
  <c r="AC85" i="10" s="1"/>
  <c r="AA82" i="10"/>
  <c r="AC82" i="10" s="1"/>
  <c r="AA83" i="10"/>
  <c r="AC83" i="10" s="1"/>
  <c r="AC63" i="10"/>
  <c r="AC64" i="10"/>
  <c r="AC100" i="10"/>
  <c r="AC101" i="10"/>
  <c r="AC17" i="10"/>
  <c r="AC24" i="10"/>
  <c r="AC77" i="10"/>
  <c r="AC78" i="10"/>
  <c r="AC28" i="10"/>
  <c r="AC30" i="10"/>
  <c r="AC67" i="10"/>
  <c r="AC76" i="10"/>
  <c r="AC133" i="10"/>
  <c r="AC55" i="10"/>
  <c r="AC118" i="10"/>
  <c r="AC89" i="10"/>
  <c r="AC86" i="10"/>
  <c r="AC41" i="10"/>
  <c r="AC50" i="10"/>
  <c r="AC45" i="10"/>
  <c r="AC46" i="10"/>
  <c r="AC36" i="10"/>
  <c r="AC38" i="10"/>
  <c r="AC26" i="10"/>
  <c r="AC106" i="10"/>
  <c r="AC107" i="10"/>
  <c r="AC110" i="10"/>
  <c r="AC130" i="10"/>
  <c r="AC121" i="10"/>
  <c r="AC122" i="10"/>
  <c r="AC123" i="10"/>
  <c r="AC125" i="10"/>
  <c r="AC119" i="10"/>
  <c r="AC127" i="10"/>
  <c r="AC120" i="10"/>
  <c r="AC9" i="10"/>
  <c r="AC11" i="10"/>
  <c r="AC13" i="10"/>
  <c r="AC14" i="10"/>
  <c r="AC84" i="10"/>
  <c r="AC80" i="10"/>
  <c r="AC131" i="10"/>
  <c r="AC136" i="10"/>
  <c r="AC135" i="10"/>
  <c r="AC60" i="10"/>
  <c r="AC62" i="10"/>
  <c r="AC103" i="10"/>
  <c r="AC105" i="10"/>
  <c r="AC58" i="10"/>
  <c r="AC52" i="10"/>
  <c r="AC27" i="10"/>
  <c r="AC96" i="10"/>
  <c r="AC95" i="10"/>
  <c r="AC99" i="10"/>
  <c r="AC15" i="10"/>
  <c r="AC129" i="10"/>
  <c r="AC94" i="10"/>
  <c r="AC91" i="10"/>
  <c r="AC66" i="10"/>
  <c r="AC53" i="10"/>
  <c r="AC32" i="10"/>
  <c r="AC31" i="10"/>
  <c r="AC34" i="10"/>
  <c r="AC115" i="10"/>
  <c r="AC116" i="10"/>
  <c r="AC61" i="10"/>
  <c r="AC113" i="10"/>
  <c r="AC74" i="10"/>
  <c r="AC71" i="10"/>
  <c r="AC69" i="10"/>
  <c r="AC22" i="10"/>
  <c r="Q26" i="1"/>
  <c r="Q25" i="1"/>
  <c r="Q18" i="1"/>
  <c r="Q17" i="1"/>
  <c r="Q13" i="1"/>
  <c r="Q21" i="1"/>
  <c r="Q29" i="1"/>
  <c r="Q20" i="1"/>
  <c r="Q16" i="1"/>
  <c r="Q19" i="1"/>
  <c r="Q10" i="1"/>
  <c r="Q8" i="1"/>
  <c r="Q7" i="1"/>
  <c r="Q5" i="1"/>
  <c r="Q12" i="1"/>
  <c r="Q24" i="1"/>
  <c r="Q11" i="1"/>
  <c r="Q27" i="1"/>
  <c r="Q9" i="1"/>
  <c r="Q28" i="1"/>
  <c r="Q22" i="1"/>
  <c r="Q14" i="1"/>
  <c r="Q6" i="1"/>
  <c r="Q15" i="1"/>
  <c r="Q23" i="1"/>
  <c r="B10" i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<sst xmlns="http://schemas.openxmlformats.org/spreadsheetml/2006/main" count="1097" uniqueCount="69">
  <si>
    <t>ID</t>
  </si>
  <si>
    <t>Product</t>
  </si>
  <si>
    <t>Category</t>
  </si>
  <si>
    <t>Appetizer</t>
  </si>
  <si>
    <t>Salad A</t>
  </si>
  <si>
    <t>Salad B</t>
  </si>
  <si>
    <t>Salad C</t>
  </si>
  <si>
    <t>Soup A</t>
  </si>
  <si>
    <t>Soup B</t>
  </si>
  <si>
    <t>Entry</t>
  </si>
  <si>
    <t>Blin A</t>
  </si>
  <si>
    <t>Blin B</t>
  </si>
  <si>
    <t>Blin C</t>
  </si>
  <si>
    <t>Blin D</t>
  </si>
  <si>
    <t>Blin E</t>
  </si>
  <si>
    <t>Blin F</t>
  </si>
  <si>
    <t>Veggie Blin A</t>
  </si>
  <si>
    <t>Entry A</t>
  </si>
  <si>
    <t>Entry B</t>
  </si>
  <si>
    <t>Dessert</t>
  </si>
  <si>
    <t>Cake A</t>
  </si>
  <si>
    <t>Cake B</t>
  </si>
  <si>
    <t>Candy A</t>
  </si>
  <si>
    <t>Pirozhok A</t>
  </si>
  <si>
    <t>Pirozhok B</t>
  </si>
  <si>
    <t>Cold Drink A</t>
  </si>
  <si>
    <t>Cold Drink B</t>
  </si>
  <si>
    <t>Cold Drink C</t>
  </si>
  <si>
    <t>Cold Drink D</t>
  </si>
  <si>
    <t>Hot Drink A</t>
  </si>
  <si>
    <t>Hot Drink B</t>
  </si>
  <si>
    <t>Dairy Products</t>
  </si>
  <si>
    <t>Price</t>
  </si>
  <si>
    <t>Cost</t>
  </si>
  <si>
    <t>Meat / Seafood</t>
  </si>
  <si>
    <t>Beverages</t>
  </si>
  <si>
    <t>Pantry</t>
  </si>
  <si>
    <t>Profit</t>
  </si>
  <si>
    <t>Weight</t>
  </si>
  <si>
    <t>Fruits / Veggie</t>
  </si>
  <si>
    <t>Total</t>
  </si>
  <si>
    <t>Time - hrs</t>
  </si>
  <si>
    <t>Time - min</t>
  </si>
  <si>
    <t>Portions/hour</t>
  </si>
  <si>
    <t>Fruit Blin B</t>
  </si>
  <si>
    <t>Labor</t>
  </si>
  <si>
    <t>RF</t>
  </si>
  <si>
    <t>Columbus</t>
  </si>
  <si>
    <t>Cincinnati</t>
  </si>
  <si>
    <t>Cleveland</t>
  </si>
  <si>
    <t>Las Vegas</t>
  </si>
  <si>
    <t>Miami</t>
  </si>
  <si>
    <t>Solution</t>
  </si>
  <si>
    <t>City</t>
  </si>
  <si>
    <t>RF labor</t>
  </si>
  <si>
    <t>RF product price</t>
  </si>
  <si>
    <t>Order composition</t>
  </si>
  <si>
    <t>Row Labels</t>
  </si>
  <si>
    <t>Grand Total</t>
  </si>
  <si>
    <t>Column Labels</t>
  </si>
  <si>
    <t>Calculated</t>
  </si>
  <si>
    <t>Inputs</t>
  </si>
  <si>
    <t>Average profit by city and product</t>
  </si>
  <si>
    <t>Indianapolis</t>
  </si>
  <si>
    <t>Birmingham</t>
  </si>
  <si>
    <t>Portland</t>
  </si>
  <si>
    <t>Profit by item</t>
  </si>
  <si>
    <t>Average of Average profit by city and product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</si>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</sst>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8"/>
      <color rgb="FF5F636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0" fillId="2" borderId="0" xfId="2" applyFont="1" applyFill="1"/>
    <xf numFmtId="164" fontId="0" fillId="2" borderId="0" xfId="0" applyNumberFormat="1" applyFill="1"/>
    <xf numFmtId="9" fontId="0" fillId="2" borderId="0" xfId="3" applyFont="1" applyFill="1"/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4" fontId="0" fillId="2" borderId="0" xfId="1" applyNumberFormat="1" applyFont="1" applyFill="1"/>
    <xf numFmtId="0" fontId="0" fillId="2" borderId="0" xfId="0" applyFill="1" applyAlignment="1">
      <alignment horizontal="left"/>
    </xf>
    <xf numFmtId="9" fontId="0" fillId="2" borderId="0" xfId="3" applyFont="1" applyFill="1" applyBorder="1"/>
    <xf numFmtId="0" fontId="2" fillId="4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164" fontId="0" fillId="2" borderId="2" xfId="2" applyFont="1" applyFill="1" applyBorder="1"/>
    <xf numFmtId="9" fontId="0" fillId="2" borderId="2" xfId="3" applyFont="1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0" fontId="0" fillId="2" borderId="4" xfId="0" applyFill="1" applyBorder="1" applyAlignment="1">
      <alignment horizontal="center"/>
    </xf>
    <xf numFmtId="164" fontId="0" fillId="2" borderId="0" xfId="2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164" fontId="0" fillId="2" borderId="7" xfId="2" applyFont="1" applyFill="1" applyBorder="1"/>
    <xf numFmtId="9" fontId="0" fillId="2" borderId="7" xfId="3" applyFont="1" applyFill="1" applyBorder="1"/>
    <xf numFmtId="1" fontId="0" fillId="2" borderId="7" xfId="0" applyNumberFormat="1" applyFill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0" fontId="2" fillId="0" borderId="0" xfId="0" applyFont="1"/>
    <xf numFmtId="2" fontId="0" fillId="2" borderId="3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4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49" fontId="0" fillId="2" borderId="0" xfId="0" applyNumberFormat="1" applyFill="1"/>
    <xf numFmtId="0" fontId="5" fillId="0" borderId="0" xfId="0" applyFont="1"/>
    <xf numFmtId="9" fontId="5" fillId="0" borderId="0" xfId="0" applyNumberFormat="1" applyFont="1"/>
    <xf numFmtId="49" fontId="0" fillId="2" borderId="2" xfId="0" applyNumberFormat="1" applyFill="1" applyBorder="1"/>
    <xf numFmtId="9" fontId="0" fillId="2" borderId="2" xfId="0" applyNumberFormat="1" applyFill="1" applyBorder="1"/>
    <xf numFmtId="9" fontId="0" fillId="2" borderId="0" xfId="0" applyNumberFormat="1" applyFill="1"/>
    <xf numFmtId="9" fontId="0" fillId="2" borderId="7" xfId="0" applyNumberFormat="1" applyFill="1" applyBorder="1"/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5">
    <cellStyle name="Comma" xfId="1" builtinId="3"/>
    <cellStyle name="Comma 2" xfId="4" xr:uid="{8B9B7DEB-86BD-4269-BF23-2CFAE272E051}"/>
    <cellStyle name="Currency" xfId="2" builtinId="4"/>
    <cellStyle name="Normal" xfId="0" builtinId="0"/>
    <cellStyle name="Percent" xfId="3" builtinId="5"/>
  </cellStyles>
  <dxfs count="6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6" formatCode="#,##0.0"/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6" formatCode="#,##0.0"/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6" formatCode="#,##0.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[CL-DA-Project2-6.xlsx]Pivot!PivotTable5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068286793573467E-2"/>
          <c:y val="0.25824171872390311"/>
          <c:w val="0.81055696954989354"/>
          <c:h val="0.6258363255700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Pivot!$U$3:$U$4</c:f>
              <c:strCache>
                <c:ptCount val="1"/>
                <c:pt idx="0">
                  <c:v>Appetizer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Pivot!$T$5:$T$13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Columbus</c:v>
                </c:pt>
                <c:pt idx="4">
                  <c:v>Indianapolis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Pivot!$U$5:$U$13</c:f>
              <c:numCache>
                <c:formatCode>#\ ##0.0</c:formatCode>
                <c:ptCount val="8"/>
                <c:pt idx="0">
                  <c:v>1.4487571428571435</c:v>
                </c:pt>
                <c:pt idx="1">
                  <c:v>0.88860000000000017</c:v>
                </c:pt>
                <c:pt idx="2">
                  <c:v>0.88405714285714332</c:v>
                </c:pt>
                <c:pt idx="3">
                  <c:v>0.56365714285714319</c:v>
                </c:pt>
                <c:pt idx="4">
                  <c:v>0.40478571428571403</c:v>
                </c:pt>
                <c:pt idx="5">
                  <c:v>0.29652857142857197</c:v>
                </c:pt>
                <c:pt idx="6">
                  <c:v>-0.13215714285714308</c:v>
                </c:pt>
                <c:pt idx="7">
                  <c:v>-0.42352857142857092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4CB-B409-317A5FFE1C9A}"/>
            </c:ext>
          </c:extLst>
        </c:ser>
        <c:ser>
          <c:idx val="1"/>
          <c:order val="1"/>
          <c:tx>
            <c:strRef>
              <c:f>Pivot!$V$3:$V$4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Pivot!$T$5:$T$13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Columbus</c:v>
                </c:pt>
                <c:pt idx="4">
                  <c:v>Indianapolis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Pivot!$V$5:$V$13</c:f>
              <c:numCache>
                <c:formatCode>#\ ##0.0</c:formatCode>
                <c:ptCount val="8"/>
                <c:pt idx="0">
                  <c:v>1.1412777777777781</c:v>
                </c:pt>
                <c:pt idx="1">
                  <c:v>1.1002777777777781</c:v>
                </c:pt>
                <c:pt idx="2">
                  <c:v>1.1333333333333337</c:v>
                </c:pt>
                <c:pt idx="3">
                  <c:v>0.75455555555555576</c:v>
                </c:pt>
                <c:pt idx="4">
                  <c:v>0.65511111111111109</c:v>
                </c:pt>
                <c:pt idx="5">
                  <c:v>0.21988888888888933</c:v>
                </c:pt>
                <c:pt idx="6">
                  <c:v>-4.2888888888888997E-2</c:v>
                </c:pt>
                <c:pt idx="7">
                  <c:v>-0.21116666666666659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E-44CB-B409-317A5FFE1C9A}"/>
            </c:ext>
          </c:extLst>
        </c:ser>
        <c:ser>
          <c:idx val="2"/>
          <c:order val="2"/>
          <c:tx>
            <c:strRef>
              <c:f>Pivot!$W$3:$W$4</c:f>
              <c:strCache>
                <c:ptCount val="1"/>
                <c:pt idx="0">
                  <c:v>Dessert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Pivot!$T$5:$T$13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Columbus</c:v>
                </c:pt>
                <c:pt idx="4">
                  <c:v>Indianapolis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Pivot!$W$5:$W$13</c:f>
              <c:numCache>
                <c:formatCode>#\ ##0.0</c:formatCode>
                <c:ptCount val="8"/>
                <c:pt idx="0">
                  <c:v>2.7135555555555566</c:v>
                </c:pt>
                <c:pt idx="1">
                  <c:v>2.0147555555555559</c:v>
                </c:pt>
                <c:pt idx="2">
                  <c:v>1.9410000000000007</c:v>
                </c:pt>
                <c:pt idx="3">
                  <c:v>1.6308444444444452</c:v>
                </c:pt>
                <c:pt idx="4">
                  <c:v>1.3339555555555556</c:v>
                </c:pt>
                <c:pt idx="5">
                  <c:v>1.4036444444444456</c:v>
                </c:pt>
                <c:pt idx="6">
                  <c:v>1.0421555555555557</c:v>
                </c:pt>
                <c:pt idx="7">
                  <c:v>0.79453333333333365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FE-44CB-B409-317A5FFE1C9A}"/>
            </c:ext>
          </c:extLst>
        </c:ser>
        <c:ser>
          <c:idx val="3"/>
          <c:order val="3"/>
          <c:tx>
            <c:strRef>
              <c:f>Pivot!$X$3:$X$4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Pivot!$T$5:$T$13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Columbus</c:v>
                </c:pt>
                <c:pt idx="4">
                  <c:v>Indianapolis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Pivot!$X$5:$X$13</c:f>
              <c:numCache>
                <c:formatCode>#\ ##0.0</c:formatCode>
                <c:ptCount val="8"/>
                <c:pt idx="0">
                  <c:v>2.4356233333333348</c:v>
                </c:pt>
                <c:pt idx="1">
                  <c:v>1.5716883333333336</c:v>
                </c:pt>
                <c:pt idx="2">
                  <c:v>1.4975800000000008</c:v>
                </c:pt>
                <c:pt idx="3">
                  <c:v>1.0154366666666677</c:v>
                </c:pt>
                <c:pt idx="4">
                  <c:v>0.73243833333333286</c:v>
                </c:pt>
                <c:pt idx="5">
                  <c:v>0.65417166666666748</c:v>
                </c:pt>
                <c:pt idx="6">
                  <c:v>-0.21325166666666678</c:v>
                </c:pt>
                <c:pt idx="7">
                  <c:v>-0.70616999999999941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E-44CB-B409-317A5FFE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30032"/>
        <c:axId val="1332027152"/>
      </c:barChart>
      <c:catAx>
        <c:axId val="13320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27152"/>
        <c:crosses val="autoZero"/>
        <c:auto val="1"/>
        <c:lblAlgn val="ctr"/>
        <c:lblOffset val="100"/>
        <c:noMultiLvlLbl val="0"/>
      </c:catAx>
      <c:valAx>
        <c:axId val="13320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1390349389738"/>
          <c:y val="1.3209879692475097E-2"/>
          <c:w val="0.10511477343921835"/>
          <c:h val="0.22132656654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[CL-DA-Project2-6.xlsx]Pivot!PivotTable7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baseline="0">
                <a:solidFill>
                  <a:schemeClr val="tx1"/>
                </a:solidFill>
              </a:rPr>
              <a:t>Средняя прибыль по городам, </a:t>
            </a:r>
            <a:r>
              <a:rPr lang="ru-RU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долл./позиция меню</a:t>
            </a:r>
          </a:p>
        </c:rich>
      </c:tx>
      <c:layout>
        <c:manualLayout>
          <c:xMode val="edge"/>
          <c:yMode val="edge"/>
          <c:x val="0.10200415713927881"/>
          <c:y val="0.16595454121100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438817611925178E-2"/>
          <c:y val="0.26358993074880704"/>
          <c:w val="0.9077897820911921"/>
          <c:h val="0.53720823715112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42-AC4D-87F9-DDC1D830C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Pivot!$N$4:$N$12</c:f>
              <c:strCache>
                <c:ptCount val="8"/>
                <c:pt idx="0">
                  <c:v>Portland</c:v>
                </c:pt>
                <c:pt idx="1">
                  <c:v>Cleveland</c:v>
                </c:pt>
                <c:pt idx="2">
                  <c:v>Cincinnati</c:v>
                </c:pt>
                <c:pt idx="3">
                  <c:v>Columbus</c:v>
                </c:pt>
                <c:pt idx="4">
                  <c:v>Indianapolis</c:v>
                </c:pt>
                <c:pt idx="5">
                  <c:v>Birmingham</c:v>
                </c:pt>
                <c:pt idx="6">
                  <c:v>Miami</c:v>
                </c:pt>
                <c:pt idx="7">
                  <c:v>Las Vegas</c:v>
                </c:pt>
              </c:strCache>
            </c:strRef>
          </c:cat>
          <c:val>
            <c:numRef>
              <c:f>Pivot!$O$4:$O$12</c:f>
              <c:numCache>
                <c:formatCode>#\ ##0.0</c:formatCode>
                <c:ptCount val="8"/>
                <c:pt idx="0">
                  <c:v>1.9033025641025658</c:v>
                </c:pt>
                <c:pt idx="1">
                  <c:v>1.3301160256410258</c:v>
                </c:pt>
                <c:pt idx="2">
                  <c:v>1.2995076923076927</c:v>
                </c:pt>
                <c:pt idx="3">
                  <c:v>0.9046089743589748</c:v>
                </c:pt>
                <c:pt idx="4">
                  <c:v>0.69578525641025601</c:v>
                </c:pt>
                <c:pt idx="5">
                  <c:v>0.54414166666666719</c:v>
                </c:pt>
                <c:pt idx="6">
                  <c:v>-7.2493589743591082E-3</c:v>
                </c:pt>
                <c:pt idx="7">
                  <c:v>-0.34268461538461509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340-8B55-A3F99B39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37712"/>
        <c:axId val="1332042992"/>
      </c:barChart>
      <c:catAx>
        <c:axId val="13320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2992"/>
        <c:crosses val="autoZero"/>
        <c:auto val="1"/>
        <c:lblAlgn val="ctr"/>
        <c:lblOffset val="100"/>
        <c:noMultiLvlLbl val="0"/>
      </c:catAx>
      <c:valAx>
        <c:axId val="1332042992"/>
        <c:scaling>
          <c:orientation val="minMax"/>
          <c:max val="3"/>
          <c:min val="-1"/>
        </c:scaling>
        <c:delete val="1"/>
        <c:axPos val="l"/>
        <c:numFmt formatCode="#\ ##0.0" sourceLinked="1"/>
        <c:majorTickMark val="out"/>
        <c:minorTickMark val="none"/>
        <c:tickLblPos val="nextTo"/>
        <c:crossAx val="1332037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[CL-DA-Project2-6.xlsx]Pivot!PivotTable8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Прибыль по продуктам с учетом</a:t>
            </a:r>
            <a:r>
              <a:rPr lang="ru-RU" b="1" baseline="0">
                <a:solidFill>
                  <a:schemeClr val="tx1"/>
                </a:solidFill>
              </a:rPr>
              <a:t> предпочтений потребителей</a:t>
            </a:r>
            <a:r>
              <a:rPr lang="ru-RU" b="1">
                <a:solidFill>
                  <a:schemeClr val="tx1"/>
                </a:solidFill>
              </a:rPr>
              <a:t>, долл. США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8.195645062031047E-2"/>
          <c:y val="6.784482170191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A-4DE9-877D-F7B534114B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A-4DE9-877D-F7B534114B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7A-4DE9-877D-F7B534114B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A-4DE9-877D-F7B534114B1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A-4DE9-877D-F7B534114B1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A-4DE9-877D-F7B534114B1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7A-4DE9-877D-F7B534114B1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A-4DE9-877D-F7B534114B1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A-4DE9-877D-F7B534114B1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A-4DE9-877D-F7B534114B1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7A-4DE9-877D-F7B534114B1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47A-4DE9-877D-F7B534114B17}"/>
              </c:ext>
            </c:extLst>
          </c:dPt>
          <c:cat>
            <c:multiLvlStrRef>
              <c:f>Pivot!$AG$4:$AG$34</c:f>
              <c:multiLvlStrCache>
                <c:ptCount val="24"/>
                <c:lvl>
                  <c:pt idx="0">
                    <c:v>Appetizer</c:v>
                  </c:pt>
                  <c:pt idx="1">
                    <c:v>Beverages</c:v>
                  </c:pt>
                  <c:pt idx="2">
                    <c:v>Dessert</c:v>
                  </c:pt>
                  <c:pt idx="3">
                    <c:v>Entry</c:v>
                  </c:pt>
                  <c:pt idx="4">
                    <c:v>Appetizer</c:v>
                  </c:pt>
                  <c:pt idx="5">
                    <c:v>Beverages</c:v>
                  </c:pt>
                  <c:pt idx="6">
                    <c:v>Dessert</c:v>
                  </c:pt>
                  <c:pt idx="7">
                    <c:v>Entry</c:v>
                  </c:pt>
                  <c:pt idx="8">
                    <c:v>Appetizer</c:v>
                  </c:pt>
                  <c:pt idx="9">
                    <c:v>Beverages</c:v>
                  </c:pt>
                  <c:pt idx="10">
                    <c:v>Dessert</c:v>
                  </c:pt>
                  <c:pt idx="11">
                    <c:v>Entry</c:v>
                  </c:pt>
                  <c:pt idx="12">
                    <c:v>Appetizer</c:v>
                  </c:pt>
                  <c:pt idx="13">
                    <c:v>Beverages</c:v>
                  </c:pt>
                  <c:pt idx="14">
                    <c:v>Dessert</c:v>
                  </c:pt>
                  <c:pt idx="15">
                    <c:v>Entry</c:v>
                  </c:pt>
                  <c:pt idx="16">
                    <c:v>Appetizer</c:v>
                  </c:pt>
                  <c:pt idx="17">
                    <c:v>Beverages</c:v>
                  </c:pt>
                  <c:pt idx="18">
                    <c:v>Dessert</c:v>
                  </c:pt>
                  <c:pt idx="19">
                    <c:v>Entry</c:v>
                  </c:pt>
                  <c:pt idx="20">
                    <c:v>Appetizer</c:v>
                  </c:pt>
                  <c:pt idx="21">
                    <c:v>Beverages</c:v>
                  </c:pt>
                  <c:pt idx="22">
                    <c:v>Dessert</c:v>
                  </c:pt>
                  <c:pt idx="23">
                    <c:v>Entry</c:v>
                  </c:pt>
                </c:lvl>
                <c:lvl>
                  <c:pt idx="0">
                    <c:v>Cincinnati</c:v>
                  </c:pt>
                  <c:pt idx="4">
                    <c:v>Cleveland</c:v>
                  </c:pt>
                  <c:pt idx="8">
                    <c:v>Columbus</c:v>
                  </c:pt>
                  <c:pt idx="12">
                    <c:v>Indianapolis</c:v>
                  </c:pt>
                  <c:pt idx="16">
                    <c:v>Birmingham</c:v>
                  </c:pt>
                  <c:pt idx="20">
                    <c:v>Portland</c:v>
                  </c:pt>
                </c:lvl>
              </c:multiLvlStrCache>
            </c:multiLvlStrRef>
          </c:cat>
          <c:val>
            <c:numRef>
              <c:f>Pivot!$AH$4:$AH$34</c:f>
              <c:numCache>
                <c:formatCode>#,##0.00</c:formatCode>
                <c:ptCount val="24"/>
                <c:pt idx="0">
                  <c:v>0.88405714285714332</c:v>
                </c:pt>
                <c:pt idx="1">
                  <c:v>1.1333333333333337</c:v>
                </c:pt>
                <c:pt idx="2">
                  <c:v>1.9410000000000007</c:v>
                </c:pt>
                <c:pt idx="3">
                  <c:v>1.4975800000000008</c:v>
                </c:pt>
                <c:pt idx="4">
                  <c:v>0.88860000000000017</c:v>
                </c:pt>
                <c:pt idx="5">
                  <c:v>1.1002777777777781</c:v>
                </c:pt>
                <c:pt idx="6">
                  <c:v>2.0147555555555559</c:v>
                </c:pt>
                <c:pt idx="7">
                  <c:v>1.5716883333333336</c:v>
                </c:pt>
                <c:pt idx="8">
                  <c:v>0.56365714285714319</c:v>
                </c:pt>
                <c:pt idx="9">
                  <c:v>0.75455555555555576</c:v>
                </c:pt>
                <c:pt idx="10">
                  <c:v>1.6308444444444452</c:v>
                </c:pt>
                <c:pt idx="11">
                  <c:v>1.0154366666666677</c:v>
                </c:pt>
                <c:pt idx="12">
                  <c:v>0.40478571428571403</c:v>
                </c:pt>
                <c:pt idx="13">
                  <c:v>0.65511111111111109</c:v>
                </c:pt>
                <c:pt idx="14">
                  <c:v>1.3339555555555556</c:v>
                </c:pt>
                <c:pt idx="15">
                  <c:v>0.73243833333333286</c:v>
                </c:pt>
                <c:pt idx="16">
                  <c:v>0.29652857142857197</c:v>
                </c:pt>
                <c:pt idx="17">
                  <c:v>0.21988888888888933</c:v>
                </c:pt>
                <c:pt idx="18">
                  <c:v>1.4036444444444456</c:v>
                </c:pt>
                <c:pt idx="19">
                  <c:v>0.65417166666666748</c:v>
                </c:pt>
                <c:pt idx="20">
                  <c:v>1.4487571428571435</c:v>
                </c:pt>
                <c:pt idx="21">
                  <c:v>1.1412777777777781</c:v>
                </c:pt>
                <c:pt idx="22">
                  <c:v>2.7135555555555566</c:v>
                </c:pt>
                <c:pt idx="23">
                  <c:v>2.4356233333333348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3-CA47-84ED-4DA6190D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503440"/>
        <c:axId val="1019513520"/>
      </c:barChart>
      <c:catAx>
        <c:axId val="101950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3520"/>
        <c:crosses val="autoZero"/>
        <c:auto val="1"/>
        <c:lblAlgn val="ctr"/>
        <c:lblOffset val="100"/>
        <c:noMultiLvlLbl val="0"/>
      </c:catAx>
      <c:valAx>
        <c:axId val="10195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427037</xdr:colOff>
      <xdr:row>14</xdr:row>
      <xdr:rowOff>80962</xdr:rowOff>
    </xdr:from>
    <xdr:to>
      <xdr:col>29</xdr:col>
      <xdr:colOff>47625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4A619-D73C-249C-8492-CE3CC291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715962</xdr:colOff>
      <xdr:row>13</xdr:row>
      <xdr:rowOff>119062</xdr:rowOff>
    </xdr:from>
    <xdr:to>
      <xdr:col>17</xdr:col>
      <xdr:colOff>617537</xdr:colOff>
      <xdr:row>27</xdr:row>
      <xdr:rowOff>58737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C1173-A2BD-BD70-7ABD-5F281566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719137</xdr:colOff>
      <xdr:row>2</xdr:row>
      <xdr:rowOff>176211</xdr:rowOff>
    </xdr:from>
    <xdr:to>
      <xdr:col>57</xdr:col>
      <xdr:colOff>590550</xdr:colOff>
      <xdr:row>35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20C033-DE19-913B-DC7A-EB9D63FE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0.21133</cdr:x>
      <cdr:y>0.09883</cdr:y>
    </cdr:from>
    <cdr:to>
      <cdr:x>0.88721</cdr:x>
      <cdr:y>0.19311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2A415-3E63-C5F9-10C2-A4608D338F14}"/>
            </a:ext>
          </a:extLst>
        </cdr:cNvPr>
        <cdr:cNvSpPr txBox="1"/>
      </cdr:nvSpPr>
      <cdr:spPr>
        <a:xfrm xmlns:a="http://schemas.openxmlformats.org/drawingml/2006/main">
          <a:off x="2140062" y="519132"/>
          <a:ext cx="6844409" cy="4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800" b="1"/>
            <a:t>Средняя прибыль</a:t>
          </a:r>
          <a:r>
            <a:rPr lang="ru-RU" sz="1800" b="1" baseline="0"/>
            <a:t> по городам и по продуктам, долл</a:t>
          </a:r>
          <a:r>
            <a:rPr lang="ru-RU" sz="1600" b="1" baseline="0"/>
            <a:t>.</a:t>
          </a:r>
        </a:p>
        <a:p xmlns:a="http://schemas.openxmlformats.org/drawingml/2006/main">
          <a:endParaRPr lang="en-US" sz="16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5.874707986113" createdVersion="8" refreshedVersion="8" minRefreshableVersion="3" recordCount="234" xr:uid="{9AF9470D-D3D6-E745-AD62-350238DE206E}">
  <cacheSource type="worksheet">
    <worksheetSource ref="B7:AC241" sheet="Data"/>
  </cacheSource>
  <cacheFields count="28">
    <cacheField name="ID" numFmtId="0">
      <sharedItems containsSemiMixedTypes="0" containsString="0" containsNumber="1" containsInteger="1" minValue="1" maxValue="26"/>
    </cacheField>
    <cacheField name="Category" numFmtId="0">
      <sharedItems count="4">
        <s v="Appetizer"/>
        <s v="Entry"/>
        <s v="Dessert"/>
        <s v="Beverages"/>
      </sharedItems>
    </cacheField>
    <cacheField name="Product" numFmtId="0">
      <sharedItems count="26">
        <s v="Salad A"/>
        <s v="Salad B"/>
        <s v="Salad C"/>
        <s v="Soup A"/>
        <s v="Soup B"/>
        <s v="Pirozhok A"/>
        <s v="Pirozhok B"/>
        <s v="Blin A"/>
        <s v="Blin B"/>
        <s v="Blin C"/>
        <s v="Blin D"/>
        <s v="Blin E"/>
        <s v="Blin F"/>
        <s v="Veggie Blin A"/>
        <s v="Fruit Blin B"/>
        <s v="Entry A"/>
        <s v="Entry B"/>
        <s v="Cake A"/>
        <s v="Cake B"/>
        <s v="Candy A"/>
        <s v="Cold Drink A"/>
        <s v="Cold Drink B"/>
        <s v="Cold Drink C"/>
        <s v="Cold Drink D"/>
        <s v="Hot Drink A"/>
        <s v="Hot Drink B"/>
      </sharedItems>
    </cacheField>
    <cacheField name="Price" numFmtId="164">
      <sharedItems containsSemiMixedTypes="0" containsString="0" containsNumber="1" minValue="1" maxValue="9.3333333333333339"/>
    </cacheField>
    <cacheField name="Cost" numFmtId="164">
      <sharedItems containsSemiMixedTypes="0" containsString="0" containsNumber="1" minValue="0.37" maxValue="5.5159499999999992"/>
    </cacheField>
    <cacheField name="Weight" numFmtId="0">
      <sharedItems containsSemiMixedTypes="0" containsString="0" containsNumber="1" minValue="0.1" maxValue="0.3"/>
    </cacheField>
    <cacheField name="Dairy Products" numFmtId="9">
      <sharedItems containsSemiMixedTypes="0" containsString="0" containsNumber="1" minValue="0" maxValue="0.3"/>
    </cacheField>
    <cacheField name="Meat / Seafood" numFmtId="9">
      <sharedItems containsSemiMixedTypes="0" containsString="0" containsNumber="1" minValue="0" maxValue="0.6"/>
    </cacheField>
    <cacheField name="Fruits / Veggie" numFmtId="9">
      <sharedItems containsSemiMixedTypes="0" containsString="0" containsNumber="1" minValue="0" maxValue="0.9"/>
    </cacheField>
    <cacheField name="Beverages" numFmtId="9">
      <sharedItems containsSemiMixedTypes="0" containsString="0" containsNumber="1" minValue="0" maxValue="1"/>
    </cacheField>
    <cacheField name="Pantry" numFmtId="9">
      <sharedItems containsSemiMixedTypes="0" containsString="0" containsNumber="1" minValue="0" maxValue="0.4"/>
    </cacheField>
    <cacheField name="Total" numFmtId="9">
      <sharedItems containsSemiMixedTypes="0" containsString="0" containsNumber="1" minValue="0.99999999999999989" maxValue="1.0000000000000002"/>
    </cacheField>
    <cacheField name="Portions/hour" numFmtId="1">
      <sharedItems containsSemiMixedTypes="0" containsString="0" containsNumber="1" containsInteger="1" minValue="10" maxValue="120"/>
    </cacheField>
    <cacheField name="Time - min" numFmtId="2">
      <sharedItems containsSemiMixedTypes="0" containsString="0" containsNumber="1" minValue="0.5" maxValue="6"/>
    </cacheField>
    <cacheField name="Time - hrs" numFmtId="2">
      <sharedItems containsSemiMixedTypes="0" containsString="0" containsNumber="1" minValue="8.3333333333333332E-3" maxValue="0.1"/>
    </cacheField>
    <cacheField name="Profit" numFmtId="164">
      <sharedItems containsSemiMixedTypes="0" containsString="0" containsNumber="1" minValue="-1.8796499999999994" maxValue="4.3882333333333339"/>
    </cacheField>
    <cacheField name="City" numFmtId="0">
      <sharedItems count="9">
        <s v="Columbus"/>
        <s v="Cincinnati"/>
        <s v="Cleveland"/>
        <s v="Las Vegas"/>
        <s v="Miami"/>
        <s v="RF"/>
        <s v="Indianapolis"/>
        <s v="Birmingham"/>
        <s v="Portland"/>
      </sharedItems>
    </cacheField>
    <cacheField name="Dairy Products2" numFmtId="164">
      <sharedItems containsSemiMixedTypes="0" containsString="0" containsNumber="1" minValue="4" maxValue="14.56"/>
    </cacheField>
    <cacheField name="Meat / Seafood2" numFmtId="164">
      <sharedItems containsSemiMixedTypes="0" containsString="0" containsNumber="1" minValue="6" maxValue="21.88"/>
    </cacheField>
    <cacheField name="Fruits / Veggie2" numFmtId="164">
      <sharedItems containsSemiMixedTypes="0" containsString="0" containsNumber="1" minValue="4" maxValue="15.54"/>
    </cacheField>
    <cacheField name="Beverages2" numFmtId="164">
      <sharedItems containsSemiMixedTypes="0" containsString="0" containsNumber="1" minValue="2" maxValue="9.83"/>
    </cacheField>
    <cacheField name="Pantry2" numFmtId="164">
      <sharedItems containsSemiMixedTypes="0" containsString="0" containsNumber="1" minValue="3" maxValue="10.78"/>
    </cacheField>
    <cacheField name="Labor" numFmtId="0">
      <sharedItems containsSemiMixedTypes="0" containsString="0" containsNumber="1" minValue="0" maxValue="14"/>
    </cacheField>
    <cacheField name="RF labor" numFmtId="164">
      <sharedItems containsSemiMixedTypes="0" containsString="0" containsNumber="1" containsInteger="1" minValue="3" maxValue="3"/>
    </cacheField>
    <cacheField name="RF product price" numFmtId="164">
      <sharedItems containsSemiMixedTypes="0" containsString="0" containsNumber="1" minValue="1" maxValue="5"/>
    </cacheField>
    <cacheField name="Average profit by city and product" numFmtId="2">
      <sharedItems containsSemiMixedTypes="0" containsString="0" containsNumber="1" minValue="-0.70616999999999941" maxValue="2.7135555555555566" count="36">
        <n v="0.56365714285714319"/>
        <n v="1.0154366666666674"/>
        <n v="1.6308444444444452"/>
        <n v="0.75455555555555576"/>
        <n v="0.88405714285714332"/>
        <n v="1.4975800000000006"/>
        <n v="1.9410000000000007"/>
        <n v="1.1333333333333337"/>
        <n v="0.88860000000000017"/>
        <n v="1.5716883333333334"/>
        <n v="2.0147555555555559"/>
        <n v="1.1002777777777779"/>
        <n v="-0.42352857142857098"/>
        <n v="-0.70616999999999941"/>
        <n v="0.79453333333333365"/>
        <n v="-0.21116666666666659"/>
        <n v="-0.13215714285714308"/>
        <n v="-0.21325166666666678"/>
        <n v="1.0421555555555557"/>
        <n v="-4.2888888888888997E-2"/>
        <n v="1.33"/>
        <n v="2.2079999999999997"/>
        <n v="1.8900000000000003"/>
        <n v="1.1833333333333333"/>
        <n v="0.40478571428571403"/>
        <n v="0.73243833333333297"/>
        <n v="1.3339555555555556"/>
        <n v="0.65511111111111109"/>
        <n v="0.29652857142857197"/>
        <n v="0.65417166666666748"/>
        <n v="1.4036444444444456"/>
        <n v="0.21988888888888936"/>
        <n v="1.4487571428571435"/>
        <n v="2.4356233333333344"/>
        <n v="2.7135555555555566"/>
        <n v="1.1412777777777781"/>
      </sharedItems>
    </cacheField>
    <cacheField name="Order composition" numFmtId="9">
      <sharedItems containsSemiMixedTypes="0" containsString="0" containsNumber="1" minValue="0.2" maxValue="0.95"/>
    </cacheField>
    <cacheField name="Profit by item" numFmtId="2">
      <sharedItems containsSemiMixedTypes="0" containsString="0" containsNumber="1" minValue="-0.63555299999999948" maxValue="1.9484986666666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"/>
    <x v="0"/>
    <x v="0"/>
    <n v="4.0000000000000009"/>
    <n v="2.4272000000000005"/>
    <n v="0.2"/>
    <n v="0"/>
    <n v="0"/>
    <n v="0.9"/>
    <n v="0"/>
    <n v="0.1"/>
    <n v="1"/>
    <n v="20"/>
    <n v="3"/>
    <n v="0.05"/>
    <n v="1.0728000000000004"/>
    <x v="0"/>
    <n v="8.35"/>
    <n v="14.13"/>
    <n v="12.83"/>
    <n v="5.93"/>
    <n v="5.89"/>
    <n v="10"/>
    <n v="3"/>
    <n v="3"/>
    <x v="0"/>
    <n v="0.3"/>
    <n v="0.16909714285714295"/>
  </r>
  <r>
    <n v="2"/>
    <x v="0"/>
    <x v="1"/>
    <n v="4.0000000000000009"/>
    <n v="2.4792000000000005"/>
    <n v="0.2"/>
    <n v="0"/>
    <n v="0.2"/>
    <n v="0.7"/>
    <n v="0"/>
    <n v="0.1"/>
    <n v="0.99999999999999989"/>
    <n v="20"/>
    <n v="3"/>
    <n v="0.05"/>
    <n v="1.0208000000000004"/>
    <x v="0"/>
    <n v="8.35"/>
    <n v="14.13"/>
    <n v="12.83"/>
    <n v="5.93"/>
    <n v="5.89"/>
    <n v="10"/>
    <n v="3"/>
    <n v="3"/>
    <x v="0"/>
    <n v="0.3"/>
    <n v="0.16909714285714295"/>
  </r>
  <r>
    <n v="3"/>
    <x v="0"/>
    <x v="2"/>
    <n v="4.0000000000000009"/>
    <n v="2.5572000000000004"/>
    <n v="0.2"/>
    <n v="0"/>
    <n v="0.5"/>
    <n v="0.4"/>
    <n v="0"/>
    <n v="0.1"/>
    <n v="1"/>
    <n v="20"/>
    <n v="3"/>
    <n v="0.05"/>
    <n v="0.94280000000000053"/>
    <x v="0"/>
    <n v="8.35"/>
    <n v="14.13"/>
    <n v="12.83"/>
    <n v="5.93"/>
    <n v="5.89"/>
    <n v="10"/>
    <n v="3"/>
    <n v="3"/>
    <x v="0"/>
    <n v="0.3"/>
    <n v="0.16909714285714295"/>
  </r>
  <r>
    <n v="4"/>
    <x v="0"/>
    <x v="3"/>
    <n v="2.666666666666667"/>
    <n v="1.7832000000000001"/>
    <n v="0.2"/>
    <n v="0.1"/>
    <n v="0"/>
    <n v="0.4"/>
    <n v="0.1"/>
    <n v="0.4"/>
    <n v="1"/>
    <n v="60"/>
    <n v="1"/>
    <n v="1.6666666666666666E-2"/>
    <n v="0.71680000000000021"/>
    <x v="0"/>
    <n v="8.35"/>
    <n v="14.13"/>
    <n v="12.83"/>
    <n v="5.93"/>
    <n v="5.89"/>
    <n v="10"/>
    <n v="3"/>
    <n v="2"/>
    <x v="0"/>
    <n v="0.3"/>
    <n v="0.16909714285714295"/>
  </r>
  <r>
    <n v="5"/>
    <x v="0"/>
    <x v="4"/>
    <n v="2.666666666666667"/>
    <n v="1.974"/>
    <n v="0.2"/>
    <n v="0.1"/>
    <n v="0.2"/>
    <n v="0.3"/>
    <n v="0.1"/>
    <n v="0.3"/>
    <n v="1"/>
    <n v="60"/>
    <n v="1"/>
    <n v="1.6666666666666666E-2"/>
    <n v="0.52600000000000036"/>
    <x v="0"/>
    <n v="8.35"/>
    <n v="14.13"/>
    <n v="12.83"/>
    <n v="5.93"/>
    <n v="5.89"/>
    <n v="10"/>
    <n v="3"/>
    <n v="2"/>
    <x v="0"/>
    <n v="0.3"/>
    <n v="0.16909714285714295"/>
  </r>
  <r>
    <n v="6"/>
    <x v="0"/>
    <x v="5"/>
    <n v="1.3333333333333335"/>
    <n v="1.1343000000000001"/>
    <n v="0.1"/>
    <n v="0.1"/>
    <n v="0"/>
    <n v="0.75"/>
    <n v="0.05"/>
    <n v="0.1"/>
    <n v="1"/>
    <n v="30"/>
    <n v="2"/>
    <n v="3.3333333333333333E-2"/>
    <n v="-0.13429999999999992"/>
    <x v="0"/>
    <n v="8.35"/>
    <n v="14.13"/>
    <n v="12.83"/>
    <n v="5.93"/>
    <n v="5.89"/>
    <n v="10"/>
    <n v="3"/>
    <n v="1"/>
    <x v="0"/>
    <n v="0.3"/>
    <n v="0.16909714285714295"/>
  </r>
  <r>
    <n v="7"/>
    <x v="0"/>
    <x v="6"/>
    <n v="1.3333333333333335"/>
    <n v="1.1993"/>
    <n v="0.1"/>
    <n v="0.1"/>
    <n v="0.5"/>
    <n v="0.25"/>
    <n v="0.05"/>
    <n v="0.1"/>
    <n v="1"/>
    <n v="30"/>
    <n v="2"/>
    <n v="3.3333333333333333E-2"/>
    <n v="-0.19929999999999987"/>
    <x v="0"/>
    <n v="8.35"/>
    <n v="14.13"/>
    <n v="12.83"/>
    <n v="5.93"/>
    <n v="5.89"/>
    <n v="10"/>
    <n v="3"/>
    <n v="1"/>
    <x v="0"/>
    <n v="0.3"/>
    <n v="0.16909714285714295"/>
  </r>
  <r>
    <n v="8"/>
    <x v="1"/>
    <x v="7"/>
    <n v="4.0000000000000009"/>
    <n v="2.2686000000000002"/>
    <n v="0.2"/>
    <n v="0.1"/>
    <n v="0"/>
    <n v="0.75"/>
    <n v="0.05"/>
    <n v="0.1"/>
    <n v="1"/>
    <n v="15"/>
    <n v="4"/>
    <n v="6.6666666666666666E-2"/>
    <n v="1.0647333333333342"/>
    <x v="0"/>
    <n v="8.35"/>
    <n v="14.13"/>
    <n v="12.83"/>
    <n v="5.93"/>
    <n v="5.89"/>
    <n v="10"/>
    <n v="3"/>
    <n v="3"/>
    <x v="1"/>
    <n v="0.55000000000000004"/>
    <n v="0.55849016666666718"/>
  </r>
  <r>
    <n v="9"/>
    <x v="1"/>
    <x v="8"/>
    <n v="4.0000000000000009"/>
    <n v="3.1341000000000001"/>
    <n v="0.3"/>
    <n v="0.3"/>
    <n v="0"/>
    <n v="0.55000000000000004"/>
    <n v="0.05"/>
    <n v="0.1"/>
    <n v="1.0000000000000002"/>
    <n v="15"/>
    <n v="4"/>
    <n v="6.6666666666666666E-2"/>
    <n v="0.19923333333333415"/>
    <x v="0"/>
    <n v="8.35"/>
    <n v="14.13"/>
    <n v="12.83"/>
    <n v="5.93"/>
    <n v="5.89"/>
    <n v="10"/>
    <n v="3"/>
    <n v="3"/>
    <x v="1"/>
    <n v="0.55000000000000004"/>
    <n v="0.55849016666666718"/>
  </r>
  <r>
    <n v="10"/>
    <x v="1"/>
    <x v="9"/>
    <n v="4.0000000000000009"/>
    <n v="3.5003999999999995"/>
    <n v="0.3"/>
    <n v="0.1"/>
    <n v="0.25"/>
    <n v="0.5"/>
    <n v="0.05"/>
    <n v="0.1"/>
    <n v="1"/>
    <n v="15"/>
    <n v="4"/>
    <n v="6.6666666666666666E-2"/>
    <n v="-0.16706666666666525"/>
    <x v="0"/>
    <n v="8.35"/>
    <n v="14.13"/>
    <n v="12.83"/>
    <n v="5.93"/>
    <n v="5.89"/>
    <n v="10"/>
    <n v="3"/>
    <n v="3"/>
    <x v="1"/>
    <n v="0.55000000000000004"/>
    <n v="0.55849016666666718"/>
  </r>
  <r>
    <n v="11"/>
    <x v="1"/>
    <x v="10"/>
    <n v="4.0000000000000009"/>
    <n v="2.2830000000000004"/>
    <n v="0.2"/>
    <n v="0.2"/>
    <n v="0.4"/>
    <n v="0.25"/>
    <n v="0.05"/>
    <n v="0.1"/>
    <n v="1.0000000000000002"/>
    <n v="10"/>
    <n v="6"/>
    <n v="0.1"/>
    <n v="0.71700000000000053"/>
    <x v="0"/>
    <n v="8.35"/>
    <n v="14.13"/>
    <n v="12.83"/>
    <n v="5.93"/>
    <n v="5.89"/>
    <n v="10"/>
    <n v="3"/>
    <n v="3"/>
    <x v="1"/>
    <n v="0.55000000000000004"/>
    <n v="0.55849016666666718"/>
  </r>
  <r>
    <n v="12"/>
    <x v="1"/>
    <x v="11"/>
    <n v="5.3333333333333339"/>
    <n v="3.5024999999999999"/>
    <n v="0.3"/>
    <n v="0.2"/>
    <n v="0.6"/>
    <n v="0.05"/>
    <n v="0.05"/>
    <n v="0.1"/>
    <n v="1.0000000000000002"/>
    <n v="10"/>
    <n v="6"/>
    <n v="0.1"/>
    <n v="0.83083333333333398"/>
    <x v="0"/>
    <n v="8.35"/>
    <n v="14.13"/>
    <n v="12.83"/>
    <n v="5.93"/>
    <n v="5.89"/>
    <n v="10"/>
    <n v="3"/>
    <n v="4"/>
    <x v="1"/>
    <n v="0.55000000000000004"/>
    <n v="0.55849016666666718"/>
  </r>
  <r>
    <n v="13"/>
    <x v="1"/>
    <x v="12"/>
    <n v="5.3333333333333339"/>
    <n v="3.4634999999999998"/>
    <n v="0.3"/>
    <n v="0.2"/>
    <n v="0.5"/>
    <n v="0.15"/>
    <n v="0.05"/>
    <n v="0.1"/>
    <n v="1"/>
    <n v="10"/>
    <n v="6"/>
    <n v="0.1"/>
    <n v="0.86983333333333412"/>
    <x v="0"/>
    <n v="8.35"/>
    <n v="14.13"/>
    <n v="12.83"/>
    <n v="5.93"/>
    <n v="5.89"/>
    <n v="10"/>
    <n v="3"/>
    <n v="4"/>
    <x v="1"/>
    <n v="0.55000000000000004"/>
    <n v="0.55849016666666718"/>
  </r>
  <r>
    <n v="14"/>
    <x v="1"/>
    <x v="13"/>
    <n v="4.0000000000000009"/>
    <n v="2.2686000000000002"/>
    <n v="0.2"/>
    <n v="0.1"/>
    <n v="0"/>
    <n v="0.75"/>
    <n v="0.05"/>
    <n v="0.1"/>
    <n v="1"/>
    <n v="15"/>
    <n v="4"/>
    <n v="6.6666666666666666E-2"/>
    <n v="1.0647333333333342"/>
    <x v="0"/>
    <n v="8.35"/>
    <n v="14.13"/>
    <n v="12.83"/>
    <n v="5.93"/>
    <n v="5.89"/>
    <n v="10"/>
    <n v="3"/>
    <n v="3"/>
    <x v="1"/>
    <n v="0.55000000000000004"/>
    <n v="0.55849016666666718"/>
  </r>
  <r>
    <n v="15"/>
    <x v="1"/>
    <x v="14"/>
    <n v="4.0000000000000009"/>
    <n v="2.1790000000000003"/>
    <n v="0.2"/>
    <n v="0.2"/>
    <n v="0"/>
    <n v="0.65"/>
    <n v="0.05"/>
    <n v="0.1"/>
    <n v="1.0000000000000002"/>
    <n v="15"/>
    <n v="4"/>
    <n v="6.6666666666666666E-2"/>
    <n v="1.1543333333333341"/>
    <x v="0"/>
    <n v="8.35"/>
    <n v="14.13"/>
    <n v="12.83"/>
    <n v="5.93"/>
    <n v="5.89"/>
    <n v="10"/>
    <n v="3"/>
    <n v="3"/>
    <x v="1"/>
    <n v="0.55000000000000004"/>
    <n v="0.55849016666666718"/>
  </r>
  <r>
    <n v="16"/>
    <x v="1"/>
    <x v="15"/>
    <n v="6.666666666666667"/>
    <n v="3.4194"/>
    <n v="0.3"/>
    <n v="0"/>
    <n v="0.5"/>
    <n v="0.2"/>
    <n v="0"/>
    <n v="0.3"/>
    <n v="1"/>
    <n v="10"/>
    <n v="6"/>
    <n v="0.1"/>
    <n v="2.247266666666667"/>
    <x v="0"/>
    <n v="8.35"/>
    <n v="14.13"/>
    <n v="12.83"/>
    <n v="5.93"/>
    <n v="5.89"/>
    <n v="10"/>
    <n v="3"/>
    <n v="5"/>
    <x v="1"/>
    <n v="0.55000000000000004"/>
    <n v="0.55849016666666718"/>
  </r>
  <r>
    <n v="17"/>
    <x v="1"/>
    <x v="16"/>
    <n v="6.666666666666667"/>
    <n v="3.4932000000000003"/>
    <n v="0.3"/>
    <n v="0.1"/>
    <n v="0.5"/>
    <n v="0.2"/>
    <n v="0"/>
    <n v="0.2"/>
    <n v="1"/>
    <n v="10"/>
    <n v="6"/>
    <n v="0.1"/>
    <n v="2.1734666666666667"/>
    <x v="0"/>
    <n v="8.35"/>
    <n v="14.13"/>
    <n v="12.83"/>
    <n v="5.93"/>
    <n v="5.89"/>
    <n v="10"/>
    <n v="3"/>
    <n v="5"/>
    <x v="1"/>
    <n v="0.55000000000000004"/>
    <n v="0.55849016666666718"/>
  </r>
  <r>
    <n v="18"/>
    <x v="2"/>
    <x v="17"/>
    <n v="4.0000000000000009"/>
    <n v="1.4778"/>
    <n v="0.15"/>
    <n v="0.2"/>
    <n v="0"/>
    <n v="0.5"/>
    <n v="0"/>
    <n v="0.3"/>
    <n v="1"/>
    <n v="20"/>
    <n v="3"/>
    <n v="0.05"/>
    <n v="2.0222000000000007"/>
    <x v="0"/>
    <n v="8.35"/>
    <n v="14.13"/>
    <n v="12.83"/>
    <n v="5.93"/>
    <n v="5.89"/>
    <n v="10"/>
    <n v="3"/>
    <n v="3"/>
    <x v="2"/>
    <n v="0.35"/>
    <n v="0.57079555555555583"/>
  </r>
  <r>
    <n v="19"/>
    <x v="2"/>
    <x v="18"/>
    <n v="4.0000000000000009"/>
    <n v="1.4778"/>
    <n v="0.15"/>
    <n v="0.2"/>
    <n v="0"/>
    <n v="0.5"/>
    <n v="0"/>
    <n v="0.3"/>
    <n v="1"/>
    <n v="20"/>
    <n v="3"/>
    <n v="0.05"/>
    <n v="2.0222000000000007"/>
    <x v="0"/>
    <n v="8.35"/>
    <n v="14.13"/>
    <n v="12.83"/>
    <n v="5.93"/>
    <n v="5.89"/>
    <n v="10"/>
    <n v="3"/>
    <n v="3"/>
    <x v="2"/>
    <n v="0.35"/>
    <n v="0.57079555555555583"/>
  </r>
  <r>
    <n v="20"/>
    <x v="2"/>
    <x v="19"/>
    <n v="2.0000000000000004"/>
    <n v="0.98520000000000008"/>
    <n v="0.1"/>
    <n v="0.2"/>
    <n v="0"/>
    <n v="0.5"/>
    <n v="0"/>
    <n v="0.3"/>
    <n v="1"/>
    <n v="60"/>
    <n v="1"/>
    <n v="1.6666666666666666E-2"/>
    <n v="0.84813333333333374"/>
    <x v="0"/>
    <n v="8.35"/>
    <n v="14.13"/>
    <n v="12.83"/>
    <n v="5.93"/>
    <n v="5.89"/>
    <n v="10"/>
    <n v="3"/>
    <n v="1.5"/>
    <x v="2"/>
    <n v="0.35"/>
    <n v="0.57079555555555583"/>
  </r>
  <r>
    <n v="21"/>
    <x v="3"/>
    <x v="20"/>
    <n v="2.0000000000000004"/>
    <n v="1.1859999999999999"/>
    <n v="0.2"/>
    <n v="0"/>
    <n v="0"/>
    <n v="0"/>
    <n v="1"/>
    <n v="0"/>
    <n v="1"/>
    <n v="120"/>
    <n v="0.5"/>
    <n v="8.3333333333333332E-3"/>
    <n v="0.73066666666666713"/>
    <x v="0"/>
    <n v="8.35"/>
    <n v="14.13"/>
    <n v="12.83"/>
    <n v="5.93"/>
    <n v="5.89"/>
    <n v="10"/>
    <n v="3"/>
    <n v="1.5"/>
    <x v="3"/>
    <n v="0.8"/>
    <n v="0.60364444444444465"/>
  </r>
  <r>
    <n v="22"/>
    <x v="3"/>
    <x v="21"/>
    <n v="2.0000000000000004"/>
    <n v="1.1859999999999999"/>
    <n v="0.2"/>
    <n v="0"/>
    <n v="0"/>
    <n v="0"/>
    <n v="1"/>
    <n v="0"/>
    <n v="1"/>
    <n v="120"/>
    <n v="0.5"/>
    <n v="8.3333333333333332E-3"/>
    <n v="0.73066666666666713"/>
    <x v="0"/>
    <n v="8.35"/>
    <n v="14.13"/>
    <n v="12.83"/>
    <n v="5.93"/>
    <n v="5.89"/>
    <n v="10"/>
    <n v="3"/>
    <n v="1.5"/>
    <x v="3"/>
    <n v="0.8"/>
    <n v="0.60364444444444465"/>
  </r>
  <r>
    <n v="23"/>
    <x v="3"/>
    <x v="22"/>
    <n v="2.666666666666667"/>
    <n v="1.4620000000000002"/>
    <n v="0.2"/>
    <n v="0"/>
    <n v="0"/>
    <n v="0.2"/>
    <n v="0.8"/>
    <n v="0"/>
    <n v="1"/>
    <n v="60"/>
    <n v="1"/>
    <n v="1.6666666666666666E-2"/>
    <n v="1.038"/>
    <x v="0"/>
    <n v="8.35"/>
    <n v="14.13"/>
    <n v="12.83"/>
    <n v="5.93"/>
    <n v="5.89"/>
    <n v="10"/>
    <n v="3"/>
    <n v="2"/>
    <x v="3"/>
    <n v="0.8"/>
    <n v="0.60364444444444465"/>
  </r>
  <r>
    <n v="24"/>
    <x v="3"/>
    <x v="23"/>
    <n v="2.666666666666667"/>
    <n v="1.4620000000000002"/>
    <n v="0.2"/>
    <n v="0"/>
    <n v="0"/>
    <n v="0.2"/>
    <n v="0.8"/>
    <n v="0"/>
    <n v="1"/>
    <n v="60"/>
    <n v="1"/>
    <n v="1.6666666666666666E-2"/>
    <n v="1.038"/>
    <x v="0"/>
    <n v="8.35"/>
    <n v="14.13"/>
    <n v="12.83"/>
    <n v="5.93"/>
    <n v="5.89"/>
    <n v="10"/>
    <n v="3"/>
    <n v="2"/>
    <x v="3"/>
    <n v="0.8"/>
    <n v="0.60364444444444465"/>
  </r>
  <r>
    <n v="25"/>
    <x v="3"/>
    <x v="24"/>
    <n v="2.0000000000000004"/>
    <n v="1.1859999999999999"/>
    <n v="0.2"/>
    <n v="0"/>
    <n v="0"/>
    <n v="0"/>
    <n v="1"/>
    <n v="0"/>
    <n v="1"/>
    <n v="40"/>
    <n v="1.5"/>
    <n v="2.5000000000000001E-2"/>
    <n v="0.5640000000000005"/>
    <x v="0"/>
    <n v="8.35"/>
    <n v="14.13"/>
    <n v="12.83"/>
    <n v="5.93"/>
    <n v="5.89"/>
    <n v="10"/>
    <n v="3"/>
    <n v="1.5"/>
    <x v="3"/>
    <n v="0.8"/>
    <n v="0.60364444444444465"/>
  </r>
  <r>
    <n v="26"/>
    <x v="3"/>
    <x v="25"/>
    <n v="2.0000000000000004"/>
    <n v="1.3240000000000001"/>
    <n v="0.2"/>
    <n v="0"/>
    <n v="0"/>
    <n v="0.1"/>
    <n v="0.9"/>
    <n v="0"/>
    <n v="1"/>
    <n v="40"/>
    <n v="1.5"/>
    <n v="2.5000000000000001E-2"/>
    <n v="0.42600000000000038"/>
    <x v="0"/>
    <n v="8.35"/>
    <n v="14.13"/>
    <n v="12.83"/>
    <n v="5.93"/>
    <n v="5.89"/>
    <n v="10"/>
    <n v="3"/>
    <n v="1.5"/>
    <x v="3"/>
    <n v="0.8"/>
    <n v="0.60364444444444465"/>
  </r>
  <r>
    <n v="1"/>
    <x v="0"/>
    <x v="0"/>
    <n v="4.2000000000000011"/>
    <n v="2.1480000000000001"/>
    <n v="0.2"/>
    <n v="0"/>
    <n v="0"/>
    <n v="0.9"/>
    <n v="0"/>
    <n v="0.1"/>
    <n v="1"/>
    <n v="20"/>
    <n v="3"/>
    <n v="0.05"/>
    <n v="1.527000000000001"/>
    <x v="1"/>
    <n v="6.79"/>
    <n v="13.56"/>
    <n v="11.34"/>
    <n v="4.5599999999999996"/>
    <n v="5.34"/>
    <n v="10.5"/>
    <n v="3"/>
    <n v="3"/>
    <x v="4"/>
    <n v="0.55000000000000004"/>
    <n v="0.48623142857142887"/>
  </r>
  <r>
    <n v="2"/>
    <x v="0"/>
    <x v="1"/>
    <n v="4.2000000000000011"/>
    <n v="2.2368000000000001"/>
    <n v="0.2"/>
    <n v="0"/>
    <n v="0.2"/>
    <n v="0.7"/>
    <n v="0"/>
    <n v="0.1"/>
    <n v="0.99999999999999989"/>
    <n v="20"/>
    <n v="3"/>
    <n v="0.05"/>
    <n v="1.438200000000001"/>
    <x v="1"/>
    <n v="6.79"/>
    <n v="13.56"/>
    <n v="11.34"/>
    <n v="4.5599999999999996"/>
    <n v="5.34"/>
    <n v="10.5"/>
    <n v="3"/>
    <n v="3"/>
    <x v="4"/>
    <n v="0.55000000000000004"/>
    <n v="0.48623142857142887"/>
  </r>
  <r>
    <n v="3"/>
    <x v="0"/>
    <x v="2"/>
    <n v="4.2000000000000011"/>
    <n v="2.3700000000000006"/>
    <n v="0.2"/>
    <n v="0"/>
    <n v="0.5"/>
    <n v="0.4"/>
    <n v="0"/>
    <n v="0.1"/>
    <n v="1"/>
    <n v="20"/>
    <n v="3"/>
    <n v="0.05"/>
    <n v="1.3050000000000006"/>
    <x v="1"/>
    <n v="6.79"/>
    <n v="13.56"/>
    <n v="11.34"/>
    <n v="4.5599999999999996"/>
    <n v="5.34"/>
    <n v="10.5"/>
    <n v="3"/>
    <n v="3"/>
    <x v="4"/>
    <n v="0.55000000000000004"/>
    <n v="0.48623142857142887"/>
  </r>
  <r>
    <n v="4"/>
    <x v="0"/>
    <x v="3"/>
    <n v="2.8000000000000003"/>
    <n v="1.5614000000000003"/>
    <n v="0.2"/>
    <n v="0.1"/>
    <n v="0"/>
    <n v="0.4"/>
    <n v="0.1"/>
    <n v="0.4"/>
    <n v="1"/>
    <n v="60"/>
    <n v="1"/>
    <n v="1.6666666666666666E-2"/>
    <n v="1.0635999999999999"/>
    <x v="1"/>
    <n v="6.79"/>
    <n v="13.56"/>
    <n v="11.34"/>
    <n v="4.5599999999999996"/>
    <n v="5.34"/>
    <n v="10.5"/>
    <n v="3"/>
    <n v="2"/>
    <x v="4"/>
    <n v="0.55000000000000004"/>
    <n v="0.48623142857142887"/>
  </r>
  <r>
    <n v="5"/>
    <x v="0"/>
    <x v="4"/>
    <n v="2.8000000000000003"/>
    <n v="1.7702"/>
    <n v="0.2"/>
    <n v="0.1"/>
    <n v="0.2"/>
    <n v="0.3"/>
    <n v="0.1"/>
    <n v="0.3"/>
    <n v="1"/>
    <n v="60"/>
    <n v="1"/>
    <n v="1.6666666666666666E-2"/>
    <n v="0.85480000000000023"/>
    <x v="1"/>
    <n v="6.79"/>
    <n v="13.56"/>
    <n v="11.34"/>
    <n v="4.5599999999999996"/>
    <n v="5.34"/>
    <n v="10.5"/>
    <n v="3"/>
    <n v="2"/>
    <x v="4"/>
    <n v="0.55000000000000004"/>
    <n v="0.48623142857142887"/>
  </r>
  <r>
    <n v="6"/>
    <x v="0"/>
    <x v="5"/>
    <n v="1.4000000000000001"/>
    <n v="0.99460000000000004"/>
    <n v="0.1"/>
    <n v="0.1"/>
    <n v="0"/>
    <n v="0.75"/>
    <n v="0.05"/>
    <n v="0.1"/>
    <n v="1"/>
    <n v="30"/>
    <n v="2"/>
    <n v="3.3333333333333333E-2"/>
    <n v="5.5400000000000116E-2"/>
    <x v="1"/>
    <n v="6.79"/>
    <n v="13.56"/>
    <n v="11.34"/>
    <n v="4.5599999999999996"/>
    <n v="5.34"/>
    <n v="10.5"/>
    <n v="3"/>
    <n v="1"/>
    <x v="4"/>
    <n v="0.55000000000000004"/>
    <n v="0.48623142857142887"/>
  </r>
  <r>
    <n v="7"/>
    <x v="0"/>
    <x v="6"/>
    <n v="1.4000000000000001"/>
    <n v="1.1056000000000001"/>
    <n v="0.1"/>
    <n v="0.1"/>
    <n v="0.5"/>
    <n v="0.25"/>
    <n v="0.05"/>
    <n v="0.1"/>
    <n v="1"/>
    <n v="30"/>
    <n v="2"/>
    <n v="3.3333333333333333E-2"/>
    <n v="-5.5599999999999983E-2"/>
    <x v="1"/>
    <n v="6.79"/>
    <n v="13.56"/>
    <n v="11.34"/>
    <n v="4.5599999999999996"/>
    <n v="5.34"/>
    <n v="10.5"/>
    <n v="3"/>
    <n v="1"/>
    <x v="4"/>
    <n v="0.55000000000000004"/>
    <n v="0.48623142857142887"/>
  </r>
  <r>
    <n v="8"/>
    <x v="1"/>
    <x v="7"/>
    <n v="4.2000000000000011"/>
    <n v="1.9892000000000001"/>
    <n v="0.2"/>
    <n v="0.1"/>
    <n v="0"/>
    <n v="0.75"/>
    <n v="0.05"/>
    <n v="0.1"/>
    <n v="1"/>
    <n v="15"/>
    <n v="4"/>
    <n v="6.6666666666666666E-2"/>
    <n v="1.5108000000000008"/>
    <x v="1"/>
    <n v="6.79"/>
    <n v="13.56"/>
    <n v="11.34"/>
    <n v="4.5599999999999996"/>
    <n v="5.34"/>
    <n v="10.5"/>
    <n v="3"/>
    <n v="3"/>
    <x v="5"/>
    <n v="0.6"/>
    <n v="0.89854800000000035"/>
  </r>
  <r>
    <n v="9"/>
    <x v="1"/>
    <x v="8"/>
    <n v="4.2000000000000011"/>
    <n v="2.7108000000000003"/>
    <n v="0.3"/>
    <n v="0.3"/>
    <n v="0"/>
    <n v="0.55000000000000004"/>
    <n v="0.05"/>
    <n v="0.1"/>
    <n v="1.0000000000000002"/>
    <n v="15"/>
    <n v="4"/>
    <n v="6.6666666666666666E-2"/>
    <n v="0.78920000000000079"/>
    <x v="1"/>
    <n v="6.79"/>
    <n v="13.56"/>
    <n v="11.34"/>
    <n v="4.5599999999999996"/>
    <n v="5.34"/>
    <n v="10.5"/>
    <n v="3"/>
    <n v="3"/>
    <x v="5"/>
    <n v="0.6"/>
    <n v="0.89854800000000035"/>
  </r>
  <r>
    <n v="10"/>
    <x v="1"/>
    <x v="9"/>
    <n v="4.2000000000000011"/>
    <n v="3.1503000000000001"/>
    <n v="0.3"/>
    <n v="0.1"/>
    <n v="0.25"/>
    <n v="0.5"/>
    <n v="0.05"/>
    <n v="0.1"/>
    <n v="1"/>
    <n v="15"/>
    <n v="4"/>
    <n v="6.6666666666666666E-2"/>
    <n v="0.34970000000000101"/>
    <x v="1"/>
    <n v="6.79"/>
    <n v="13.56"/>
    <n v="11.34"/>
    <n v="4.5599999999999996"/>
    <n v="5.34"/>
    <n v="10.5"/>
    <n v="3"/>
    <n v="3"/>
    <x v="5"/>
    <n v="0.6"/>
    <n v="0.89854800000000035"/>
  </r>
  <r>
    <n v="11"/>
    <x v="1"/>
    <x v="10"/>
    <n v="4.2000000000000011"/>
    <n v="2.0758000000000005"/>
    <n v="0.2"/>
    <n v="0.2"/>
    <n v="0.4"/>
    <n v="0.25"/>
    <n v="0.05"/>
    <n v="0.1"/>
    <n v="1.0000000000000002"/>
    <n v="10"/>
    <n v="6"/>
    <n v="0.1"/>
    <n v="1.0742000000000005"/>
    <x v="1"/>
    <n v="6.79"/>
    <n v="13.56"/>
    <n v="11.34"/>
    <n v="4.5599999999999996"/>
    <n v="5.34"/>
    <n v="10.5"/>
    <n v="3"/>
    <n v="3"/>
    <x v="5"/>
    <n v="0.6"/>
    <n v="0.89854800000000035"/>
  </r>
  <r>
    <n v="12"/>
    <x v="1"/>
    <x v="11"/>
    <n v="5.6000000000000005"/>
    <n v="3.2469000000000001"/>
    <n v="0.3"/>
    <n v="0.2"/>
    <n v="0.6"/>
    <n v="0.05"/>
    <n v="0.05"/>
    <n v="0.1"/>
    <n v="1.0000000000000002"/>
    <n v="10"/>
    <n v="6"/>
    <n v="0.1"/>
    <n v="1.3031000000000004"/>
    <x v="1"/>
    <n v="6.79"/>
    <n v="13.56"/>
    <n v="11.34"/>
    <n v="4.5599999999999996"/>
    <n v="5.34"/>
    <n v="10.5"/>
    <n v="3"/>
    <n v="4"/>
    <x v="5"/>
    <n v="0.6"/>
    <n v="0.89854800000000035"/>
  </r>
  <r>
    <n v="13"/>
    <x v="1"/>
    <x v="12"/>
    <n v="5.6000000000000005"/>
    <n v="3.1803000000000003"/>
    <n v="0.3"/>
    <n v="0.2"/>
    <n v="0.5"/>
    <n v="0.15"/>
    <n v="0.05"/>
    <n v="0.1"/>
    <n v="1"/>
    <n v="10"/>
    <n v="6"/>
    <n v="0.1"/>
    <n v="1.3697000000000001"/>
    <x v="1"/>
    <n v="6.79"/>
    <n v="13.56"/>
    <n v="11.34"/>
    <n v="4.5599999999999996"/>
    <n v="5.34"/>
    <n v="10.5"/>
    <n v="3"/>
    <n v="4"/>
    <x v="5"/>
    <n v="0.6"/>
    <n v="0.89854800000000035"/>
  </r>
  <r>
    <n v="14"/>
    <x v="1"/>
    <x v="13"/>
    <n v="4.2000000000000011"/>
    <n v="1.9892000000000001"/>
    <n v="0.2"/>
    <n v="0.1"/>
    <n v="0"/>
    <n v="0.75"/>
    <n v="0.05"/>
    <n v="0.1"/>
    <n v="1"/>
    <n v="15"/>
    <n v="4"/>
    <n v="6.6666666666666666E-2"/>
    <n v="1.5108000000000008"/>
    <x v="1"/>
    <n v="6.79"/>
    <n v="13.56"/>
    <n v="11.34"/>
    <n v="4.5599999999999996"/>
    <n v="5.34"/>
    <n v="10.5"/>
    <n v="3"/>
    <n v="3"/>
    <x v="5"/>
    <n v="0.6"/>
    <n v="0.89854800000000035"/>
  </r>
  <r>
    <n v="15"/>
    <x v="1"/>
    <x v="14"/>
    <n v="4.2000000000000011"/>
    <n v="1.8982000000000003"/>
    <n v="0.2"/>
    <n v="0.2"/>
    <n v="0"/>
    <n v="0.65"/>
    <n v="0.05"/>
    <n v="0.1"/>
    <n v="1.0000000000000002"/>
    <n v="15"/>
    <n v="4"/>
    <n v="6.6666666666666666E-2"/>
    <n v="1.601800000000001"/>
    <x v="1"/>
    <n v="6.79"/>
    <n v="13.56"/>
    <n v="11.34"/>
    <n v="4.5599999999999996"/>
    <n v="5.34"/>
    <n v="10.5"/>
    <n v="3"/>
    <n v="3"/>
    <x v="5"/>
    <n v="0.6"/>
    <n v="0.89854800000000035"/>
  </r>
  <r>
    <n v="16"/>
    <x v="1"/>
    <x v="15"/>
    <n v="7"/>
    <n v="3.1949999999999998"/>
    <n v="0.3"/>
    <n v="0"/>
    <n v="0.5"/>
    <n v="0.2"/>
    <n v="0"/>
    <n v="0.3"/>
    <n v="1"/>
    <n v="10"/>
    <n v="6"/>
    <n v="0.1"/>
    <n v="2.7549999999999999"/>
    <x v="1"/>
    <n v="6.79"/>
    <n v="13.56"/>
    <n v="11.34"/>
    <n v="4.5599999999999996"/>
    <n v="5.34"/>
    <n v="10.5"/>
    <n v="3"/>
    <n v="5"/>
    <x v="5"/>
    <n v="0.6"/>
    <n v="0.89854800000000035"/>
  </r>
  <r>
    <n v="17"/>
    <x v="1"/>
    <x v="16"/>
    <n v="7"/>
    <n v="3.2384999999999997"/>
    <n v="0.3"/>
    <n v="0.1"/>
    <n v="0.5"/>
    <n v="0.2"/>
    <n v="0"/>
    <n v="0.2"/>
    <n v="1"/>
    <n v="10"/>
    <n v="6"/>
    <n v="0.1"/>
    <n v="2.7115"/>
    <x v="1"/>
    <n v="6.79"/>
    <n v="13.56"/>
    <n v="11.34"/>
    <n v="4.5599999999999996"/>
    <n v="5.34"/>
    <n v="10.5"/>
    <n v="3"/>
    <n v="5"/>
    <x v="5"/>
    <n v="0.6"/>
    <n v="0.89854800000000035"/>
  </r>
  <r>
    <n v="18"/>
    <x v="2"/>
    <x v="17"/>
    <n v="4.2000000000000011"/>
    <n v="1.2945"/>
    <n v="0.15"/>
    <n v="0.2"/>
    <n v="0"/>
    <n v="0.5"/>
    <n v="0"/>
    <n v="0.3"/>
    <n v="1"/>
    <n v="20"/>
    <n v="3"/>
    <n v="0.05"/>
    <n v="2.3805000000000009"/>
    <x v="1"/>
    <n v="6.79"/>
    <n v="13.56"/>
    <n v="11.34"/>
    <n v="4.5599999999999996"/>
    <n v="5.34"/>
    <n v="10.5"/>
    <n v="3"/>
    <n v="3"/>
    <x v="6"/>
    <n v="0.4"/>
    <n v="0.77640000000000031"/>
  </r>
  <r>
    <n v="19"/>
    <x v="2"/>
    <x v="18"/>
    <n v="4.2000000000000011"/>
    <n v="1.2945"/>
    <n v="0.15"/>
    <n v="0.2"/>
    <n v="0"/>
    <n v="0.5"/>
    <n v="0"/>
    <n v="0.3"/>
    <n v="1"/>
    <n v="20"/>
    <n v="3"/>
    <n v="0.05"/>
    <n v="2.3805000000000009"/>
    <x v="1"/>
    <n v="6.79"/>
    <n v="13.56"/>
    <n v="11.34"/>
    <n v="4.5599999999999996"/>
    <n v="5.34"/>
    <n v="10.5"/>
    <n v="3"/>
    <n v="3"/>
    <x v="6"/>
    <n v="0.4"/>
    <n v="0.77640000000000031"/>
  </r>
  <r>
    <n v="20"/>
    <x v="2"/>
    <x v="19"/>
    <n v="2.1000000000000005"/>
    <n v="0.8630000000000001"/>
    <n v="0.1"/>
    <n v="0.2"/>
    <n v="0"/>
    <n v="0.5"/>
    <n v="0"/>
    <n v="0.3"/>
    <n v="1"/>
    <n v="60"/>
    <n v="1"/>
    <n v="1.6666666666666666E-2"/>
    <n v="1.0620000000000005"/>
    <x v="1"/>
    <n v="6.79"/>
    <n v="13.56"/>
    <n v="11.34"/>
    <n v="4.5599999999999996"/>
    <n v="5.34"/>
    <n v="10.5"/>
    <n v="3"/>
    <n v="1.5"/>
    <x v="6"/>
    <n v="0.4"/>
    <n v="0.77640000000000031"/>
  </r>
  <r>
    <n v="21"/>
    <x v="3"/>
    <x v="20"/>
    <n v="2.1000000000000005"/>
    <n v="0.91199999999999992"/>
    <n v="0.2"/>
    <n v="0"/>
    <n v="0"/>
    <n v="0"/>
    <n v="1"/>
    <n v="0"/>
    <n v="1"/>
    <n v="120"/>
    <n v="0.5"/>
    <n v="8.3333333333333332E-3"/>
    <n v="1.1005000000000007"/>
    <x v="1"/>
    <n v="6.79"/>
    <n v="13.56"/>
    <n v="11.34"/>
    <n v="4.5599999999999996"/>
    <n v="5.34"/>
    <n v="10.5"/>
    <n v="3"/>
    <n v="1.5"/>
    <x v="7"/>
    <n v="0.8"/>
    <n v="0.90666666666666706"/>
  </r>
  <r>
    <n v="22"/>
    <x v="3"/>
    <x v="21"/>
    <n v="2.1000000000000005"/>
    <n v="0.91199999999999992"/>
    <n v="0.2"/>
    <n v="0"/>
    <n v="0"/>
    <n v="0"/>
    <n v="1"/>
    <n v="0"/>
    <n v="1"/>
    <n v="120"/>
    <n v="0.5"/>
    <n v="8.3333333333333332E-3"/>
    <n v="1.1005000000000007"/>
    <x v="1"/>
    <n v="6.79"/>
    <n v="13.56"/>
    <n v="11.34"/>
    <n v="4.5599999999999996"/>
    <n v="5.34"/>
    <n v="10.5"/>
    <n v="3"/>
    <n v="1.5"/>
    <x v="7"/>
    <n v="0.8"/>
    <n v="0.90666666666666706"/>
  </r>
  <r>
    <n v="23"/>
    <x v="3"/>
    <x v="22"/>
    <n v="2.8000000000000003"/>
    <n v="1.1832"/>
    <n v="0.2"/>
    <n v="0"/>
    <n v="0"/>
    <n v="0.2"/>
    <n v="0.8"/>
    <n v="0"/>
    <n v="1"/>
    <n v="60"/>
    <n v="1"/>
    <n v="1.6666666666666666E-2"/>
    <n v="1.4418000000000002"/>
    <x v="1"/>
    <n v="6.79"/>
    <n v="13.56"/>
    <n v="11.34"/>
    <n v="4.5599999999999996"/>
    <n v="5.34"/>
    <n v="10.5"/>
    <n v="3"/>
    <n v="2"/>
    <x v="7"/>
    <n v="0.8"/>
    <n v="0.90666666666666706"/>
  </r>
  <r>
    <n v="24"/>
    <x v="3"/>
    <x v="23"/>
    <n v="2.8000000000000003"/>
    <n v="1.1832"/>
    <n v="0.2"/>
    <n v="0"/>
    <n v="0"/>
    <n v="0.2"/>
    <n v="0.8"/>
    <n v="0"/>
    <n v="1"/>
    <n v="60"/>
    <n v="1"/>
    <n v="1.6666666666666666E-2"/>
    <n v="1.4418000000000002"/>
    <x v="1"/>
    <n v="6.79"/>
    <n v="13.56"/>
    <n v="11.34"/>
    <n v="4.5599999999999996"/>
    <n v="5.34"/>
    <n v="10.5"/>
    <n v="3"/>
    <n v="2"/>
    <x v="7"/>
    <n v="0.8"/>
    <n v="0.90666666666666706"/>
  </r>
  <r>
    <n v="25"/>
    <x v="3"/>
    <x v="24"/>
    <n v="2.1000000000000005"/>
    <n v="0.91199999999999992"/>
    <n v="0.2"/>
    <n v="0"/>
    <n v="0"/>
    <n v="0"/>
    <n v="1"/>
    <n v="0"/>
    <n v="1"/>
    <n v="40"/>
    <n v="1.5"/>
    <n v="2.5000000000000001E-2"/>
    <n v="0.92550000000000066"/>
    <x v="1"/>
    <n v="6.79"/>
    <n v="13.56"/>
    <n v="11.34"/>
    <n v="4.5599999999999996"/>
    <n v="5.34"/>
    <n v="10.5"/>
    <n v="3"/>
    <n v="1.5"/>
    <x v="7"/>
    <n v="0.8"/>
    <n v="0.90666666666666706"/>
  </r>
  <r>
    <n v="26"/>
    <x v="3"/>
    <x v="25"/>
    <n v="2.1000000000000005"/>
    <n v="1.0476000000000001"/>
    <n v="0.2"/>
    <n v="0"/>
    <n v="0"/>
    <n v="0.1"/>
    <n v="0.9"/>
    <n v="0"/>
    <n v="1"/>
    <n v="40"/>
    <n v="1.5"/>
    <n v="2.5000000000000001E-2"/>
    <n v="0.78990000000000049"/>
    <x v="1"/>
    <n v="6.79"/>
    <n v="13.56"/>
    <n v="11.34"/>
    <n v="4.5599999999999996"/>
    <n v="5.34"/>
    <n v="10.5"/>
    <n v="3"/>
    <n v="1.5"/>
    <x v="7"/>
    <n v="0.8"/>
    <n v="0.90666666666666706"/>
  </r>
  <r>
    <n v="1"/>
    <x v="0"/>
    <x v="0"/>
    <n v="4.4000000000000004"/>
    <n v="2.355"/>
    <n v="0.2"/>
    <n v="0"/>
    <n v="0"/>
    <n v="0.9"/>
    <n v="0"/>
    <n v="0.1"/>
    <n v="1"/>
    <n v="20"/>
    <n v="3"/>
    <n v="0.05"/>
    <n v="1.4950000000000003"/>
    <x v="2"/>
    <n v="6.23"/>
    <n v="13.8"/>
    <n v="12.45"/>
    <n v="5.2"/>
    <n v="5.7"/>
    <n v="11"/>
    <n v="3"/>
    <n v="3"/>
    <x v="8"/>
    <n v="0.4"/>
    <n v="0.35544000000000009"/>
  </r>
  <r>
    <n v="2"/>
    <x v="0"/>
    <x v="1"/>
    <n v="4.4000000000000004"/>
    <n v="2.4089999999999998"/>
    <n v="0.2"/>
    <n v="0"/>
    <n v="0.2"/>
    <n v="0.7"/>
    <n v="0"/>
    <n v="0.1"/>
    <n v="0.99999999999999989"/>
    <n v="20"/>
    <n v="3"/>
    <n v="0.05"/>
    <n v="1.4410000000000005"/>
    <x v="2"/>
    <n v="6.23"/>
    <n v="13.8"/>
    <n v="12.45"/>
    <n v="5.2"/>
    <n v="5.7"/>
    <n v="11"/>
    <n v="3"/>
    <n v="3"/>
    <x v="8"/>
    <n v="0.4"/>
    <n v="0.35544000000000009"/>
  </r>
  <r>
    <n v="3"/>
    <x v="0"/>
    <x v="2"/>
    <n v="4.4000000000000004"/>
    <n v="2.4900000000000002"/>
    <n v="0.2"/>
    <n v="0"/>
    <n v="0.5"/>
    <n v="0.4"/>
    <n v="0"/>
    <n v="0.1"/>
    <n v="1"/>
    <n v="20"/>
    <n v="3"/>
    <n v="0.05"/>
    <n v="1.36"/>
    <x v="2"/>
    <n v="6.23"/>
    <n v="13.8"/>
    <n v="12.45"/>
    <n v="5.2"/>
    <n v="5.7"/>
    <n v="11"/>
    <n v="3"/>
    <n v="3"/>
    <x v="8"/>
    <n v="0.4"/>
    <n v="0.35544000000000009"/>
  </r>
  <r>
    <n v="4"/>
    <x v="0"/>
    <x v="3"/>
    <n v="2.9333333333333336"/>
    <n v="1.6806000000000005"/>
    <n v="0.2"/>
    <n v="0.1"/>
    <n v="0"/>
    <n v="0.4"/>
    <n v="0.1"/>
    <n v="0.4"/>
    <n v="1"/>
    <n v="60"/>
    <n v="1"/>
    <n v="1.6666666666666666E-2"/>
    <n v="1.0693999999999997"/>
    <x v="2"/>
    <n v="6.23"/>
    <n v="13.8"/>
    <n v="12.45"/>
    <n v="5.2"/>
    <n v="5.7"/>
    <n v="11"/>
    <n v="3"/>
    <n v="2"/>
    <x v="8"/>
    <n v="0.4"/>
    <n v="0.35544000000000009"/>
  </r>
  <r>
    <n v="5"/>
    <x v="0"/>
    <x v="4"/>
    <n v="2.9333333333333336"/>
    <n v="1.8695999999999999"/>
    <n v="0.2"/>
    <n v="0.1"/>
    <n v="0.2"/>
    <n v="0.3"/>
    <n v="0.1"/>
    <n v="0.3"/>
    <n v="1"/>
    <n v="60"/>
    <n v="1"/>
    <n v="1.6666666666666666E-2"/>
    <n v="0.88040000000000029"/>
    <x v="2"/>
    <n v="6.23"/>
    <n v="13.8"/>
    <n v="12.45"/>
    <n v="5.2"/>
    <n v="5.7"/>
    <n v="11"/>
    <n v="3"/>
    <n v="2"/>
    <x v="8"/>
    <n v="0.4"/>
    <n v="0.35544000000000009"/>
  </r>
  <r>
    <n v="6"/>
    <x v="0"/>
    <x v="5"/>
    <n v="1.4666666666666668"/>
    <n v="1.0790499999999998"/>
    <n v="0.1"/>
    <n v="0.1"/>
    <n v="0"/>
    <n v="0.75"/>
    <n v="0.05"/>
    <n v="0.1"/>
    <n v="1"/>
    <n v="30"/>
    <n v="2"/>
    <n v="3.3333333333333333E-2"/>
    <n v="2.0950000000000302E-2"/>
    <x v="2"/>
    <n v="6.23"/>
    <n v="13.8"/>
    <n v="12.45"/>
    <n v="5.2"/>
    <n v="5.7"/>
    <n v="11"/>
    <n v="3"/>
    <n v="1"/>
    <x v="8"/>
    <n v="0.4"/>
    <n v="0.35544000000000009"/>
  </r>
  <r>
    <n v="7"/>
    <x v="0"/>
    <x v="6"/>
    <n v="1.4666666666666668"/>
    <n v="1.1465500000000002"/>
    <n v="0.1"/>
    <n v="0.1"/>
    <n v="0.5"/>
    <n v="0.25"/>
    <n v="0.05"/>
    <n v="0.1"/>
    <n v="1"/>
    <n v="30"/>
    <n v="2"/>
    <n v="3.3333333333333333E-2"/>
    <n v="-4.6550000000000036E-2"/>
    <x v="2"/>
    <n v="6.23"/>
    <n v="13.8"/>
    <n v="12.45"/>
    <n v="5.2"/>
    <n v="5.7"/>
    <n v="11"/>
    <n v="3"/>
    <n v="1"/>
    <x v="8"/>
    <n v="0.4"/>
    <n v="0.35544000000000009"/>
  </r>
  <r>
    <n v="8"/>
    <x v="1"/>
    <x v="7"/>
    <n v="4.4000000000000004"/>
    <n v="2.1580999999999997"/>
    <n v="0.2"/>
    <n v="0.1"/>
    <n v="0"/>
    <n v="0.75"/>
    <n v="0.05"/>
    <n v="0.1"/>
    <n v="1"/>
    <n v="15"/>
    <n v="4"/>
    <n v="6.6666666666666666E-2"/>
    <n v="1.5085666666666673"/>
    <x v="2"/>
    <n v="6.23"/>
    <n v="13.8"/>
    <n v="12.45"/>
    <n v="5.2"/>
    <n v="5.7"/>
    <n v="11"/>
    <n v="3"/>
    <n v="3"/>
    <x v="9"/>
    <n v="0.85"/>
    <n v="1.3359350833333332"/>
  </r>
  <r>
    <n v="9"/>
    <x v="1"/>
    <x v="8"/>
    <n v="4.4000000000000004"/>
    <n v="2.86395"/>
    <n v="0.3"/>
    <n v="0.3"/>
    <n v="0"/>
    <n v="0.55000000000000004"/>
    <n v="0.05"/>
    <n v="0.1"/>
    <n v="1.0000000000000002"/>
    <n v="15"/>
    <n v="4"/>
    <n v="6.6666666666666666E-2"/>
    <n v="0.80271666666666708"/>
    <x v="2"/>
    <n v="6.23"/>
    <n v="13.8"/>
    <n v="12.45"/>
    <n v="5.2"/>
    <n v="5.7"/>
    <n v="11"/>
    <n v="3"/>
    <n v="3"/>
    <x v="9"/>
    <n v="0.85"/>
    <n v="1.3359350833333332"/>
  </r>
  <r>
    <n v="10"/>
    <x v="1"/>
    <x v="9"/>
    <n v="4.4000000000000004"/>
    <n v="3.3384"/>
    <n v="0.3"/>
    <n v="0.1"/>
    <n v="0.25"/>
    <n v="0.5"/>
    <n v="0.05"/>
    <n v="0.1"/>
    <n v="1"/>
    <n v="15"/>
    <n v="4"/>
    <n v="6.6666666666666666E-2"/>
    <n v="0.32826666666666704"/>
    <x v="2"/>
    <n v="6.23"/>
    <n v="13.8"/>
    <n v="12.45"/>
    <n v="5.2"/>
    <n v="5.7"/>
    <n v="11"/>
    <n v="3"/>
    <n v="3"/>
    <x v="9"/>
    <n v="0.85"/>
    <n v="1.3359350833333332"/>
  </r>
  <r>
    <n v="11"/>
    <x v="1"/>
    <x v="10"/>
    <n v="4.4000000000000004"/>
    <n v="2.1417000000000002"/>
    <n v="0.2"/>
    <n v="0.2"/>
    <n v="0.4"/>
    <n v="0.25"/>
    <n v="0.05"/>
    <n v="0.1"/>
    <n v="1.0000000000000002"/>
    <n v="10"/>
    <n v="6"/>
    <n v="0.1"/>
    <n v="1.1583000000000001"/>
    <x v="2"/>
    <n v="6.23"/>
    <n v="13.8"/>
    <n v="12.45"/>
    <n v="5.2"/>
    <n v="5.7"/>
    <n v="11"/>
    <n v="3"/>
    <n v="3"/>
    <x v="9"/>
    <n v="0.85"/>
    <n v="1.3359350833333332"/>
  </r>
  <r>
    <n v="12"/>
    <x v="1"/>
    <x v="11"/>
    <n v="5.8666666666666671"/>
    <n v="3.2935500000000002"/>
    <n v="0.3"/>
    <n v="0.2"/>
    <n v="0.6"/>
    <n v="0.05"/>
    <n v="0.05"/>
    <n v="0.1"/>
    <n v="1.0000000000000002"/>
    <n v="10"/>
    <n v="6"/>
    <n v="0.1"/>
    <n v="1.4731166666666669"/>
    <x v="2"/>
    <n v="6.23"/>
    <n v="13.8"/>
    <n v="12.45"/>
    <n v="5.2"/>
    <n v="5.7"/>
    <n v="11"/>
    <n v="3"/>
    <n v="4"/>
    <x v="9"/>
    <n v="0.85"/>
    <n v="1.3359350833333332"/>
  </r>
  <r>
    <n v="13"/>
    <x v="1"/>
    <x v="12"/>
    <n v="5.8666666666666671"/>
    <n v="3.25305"/>
    <n v="0.3"/>
    <n v="0.2"/>
    <n v="0.5"/>
    <n v="0.15"/>
    <n v="0.05"/>
    <n v="0.1"/>
    <n v="1"/>
    <n v="10"/>
    <n v="6"/>
    <n v="0.1"/>
    <n v="1.5136166666666671"/>
    <x v="2"/>
    <n v="6.23"/>
    <n v="13.8"/>
    <n v="12.45"/>
    <n v="5.2"/>
    <n v="5.7"/>
    <n v="11"/>
    <n v="3"/>
    <n v="4"/>
    <x v="9"/>
    <n v="0.85"/>
    <n v="1.3359350833333332"/>
  </r>
  <r>
    <n v="14"/>
    <x v="1"/>
    <x v="13"/>
    <n v="4.4000000000000004"/>
    <n v="2.1580999999999997"/>
    <n v="0.2"/>
    <n v="0.1"/>
    <n v="0"/>
    <n v="0.75"/>
    <n v="0.05"/>
    <n v="0.1"/>
    <n v="1"/>
    <n v="15"/>
    <n v="4"/>
    <n v="6.6666666666666666E-2"/>
    <n v="1.5085666666666673"/>
    <x v="2"/>
    <n v="6.23"/>
    <n v="13.8"/>
    <n v="12.45"/>
    <n v="5.2"/>
    <n v="5.7"/>
    <n v="11"/>
    <n v="3"/>
    <n v="3"/>
    <x v="9"/>
    <n v="0.85"/>
    <n v="1.3359350833333332"/>
  </r>
  <r>
    <n v="15"/>
    <x v="1"/>
    <x v="14"/>
    <n v="4.4000000000000004"/>
    <n v="2.0337000000000001"/>
    <n v="0.2"/>
    <n v="0.2"/>
    <n v="0"/>
    <n v="0.65"/>
    <n v="0.05"/>
    <n v="0.1"/>
    <n v="1.0000000000000002"/>
    <n v="15"/>
    <n v="4"/>
    <n v="6.6666666666666666E-2"/>
    <n v="1.6329666666666669"/>
    <x v="2"/>
    <n v="6.23"/>
    <n v="13.8"/>
    <n v="12.45"/>
    <n v="5.2"/>
    <n v="5.7"/>
    <n v="11"/>
    <n v="3"/>
    <n v="3"/>
    <x v="9"/>
    <n v="0.85"/>
    <n v="1.3359350833333332"/>
  </r>
  <r>
    <n v="16"/>
    <x v="1"/>
    <x v="15"/>
    <n v="7.333333333333333"/>
    <n v="3.3300000000000005"/>
    <n v="0.3"/>
    <n v="0"/>
    <n v="0.5"/>
    <n v="0.2"/>
    <n v="0"/>
    <n v="0.3"/>
    <n v="1"/>
    <n v="10"/>
    <n v="6"/>
    <n v="0.1"/>
    <n v="2.903333333333332"/>
    <x v="2"/>
    <n v="6.23"/>
    <n v="13.8"/>
    <n v="12.45"/>
    <n v="5.2"/>
    <n v="5.7"/>
    <n v="11"/>
    <n v="3"/>
    <n v="5"/>
    <x v="9"/>
    <n v="0.85"/>
    <n v="1.3359350833333332"/>
  </r>
  <r>
    <n v="17"/>
    <x v="1"/>
    <x v="16"/>
    <n v="7.333333333333333"/>
    <n v="3.3459000000000008"/>
    <n v="0.3"/>
    <n v="0.1"/>
    <n v="0.5"/>
    <n v="0.2"/>
    <n v="0"/>
    <n v="0.2"/>
    <n v="1"/>
    <n v="10"/>
    <n v="6"/>
    <n v="0.1"/>
    <n v="2.8874333333333322"/>
    <x v="2"/>
    <n v="6.23"/>
    <n v="13.8"/>
    <n v="12.45"/>
    <n v="5.2"/>
    <n v="5.7"/>
    <n v="11"/>
    <n v="3"/>
    <n v="5"/>
    <x v="9"/>
    <n v="0.85"/>
    <n v="1.3359350833333332"/>
  </r>
  <r>
    <n v="18"/>
    <x v="2"/>
    <x v="17"/>
    <n v="4.4000000000000004"/>
    <n v="1.3771500000000001"/>
    <n v="0.15"/>
    <n v="0.2"/>
    <n v="0"/>
    <n v="0.5"/>
    <n v="0"/>
    <n v="0.3"/>
    <n v="1"/>
    <n v="20"/>
    <n v="3"/>
    <n v="0.05"/>
    <n v="2.4728500000000002"/>
    <x v="2"/>
    <n v="6.23"/>
    <n v="13.8"/>
    <n v="12.45"/>
    <n v="5.2"/>
    <n v="5.7"/>
    <n v="11"/>
    <n v="3"/>
    <n v="3"/>
    <x v="10"/>
    <n v="0.55000000000000004"/>
    <n v="1.1081155555555557"/>
  </r>
  <r>
    <n v="19"/>
    <x v="2"/>
    <x v="18"/>
    <n v="4.4000000000000004"/>
    <n v="1.3771500000000001"/>
    <n v="0.15"/>
    <n v="0.2"/>
    <n v="0"/>
    <n v="0.5"/>
    <n v="0"/>
    <n v="0.3"/>
    <n v="1"/>
    <n v="20"/>
    <n v="3"/>
    <n v="0.05"/>
    <n v="2.4728500000000002"/>
    <x v="2"/>
    <n v="6.23"/>
    <n v="13.8"/>
    <n v="12.45"/>
    <n v="5.2"/>
    <n v="5.7"/>
    <n v="11"/>
    <n v="3"/>
    <n v="3"/>
    <x v="10"/>
    <n v="0.55000000000000004"/>
    <n v="1.1081155555555557"/>
  </r>
  <r>
    <n v="20"/>
    <x v="2"/>
    <x v="19"/>
    <n v="2.2000000000000002"/>
    <n v="0.91810000000000014"/>
    <n v="0.1"/>
    <n v="0.2"/>
    <n v="0"/>
    <n v="0.5"/>
    <n v="0"/>
    <n v="0.3"/>
    <n v="1"/>
    <n v="60"/>
    <n v="1"/>
    <n v="1.6666666666666666E-2"/>
    <n v="1.0985666666666667"/>
    <x v="2"/>
    <n v="6.23"/>
    <n v="13.8"/>
    <n v="12.45"/>
    <n v="5.2"/>
    <n v="5.7"/>
    <n v="11"/>
    <n v="3"/>
    <n v="1.5"/>
    <x v="10"/>
    <n v="0.55000000000000004"/>
    <n v="1.1081155555555557"/>
  </r>
  <r>
    <n v="21"/>
    <x v="3"/>
    <x v="20"/>
    <n v="2.2000000000000002"/>
    <n v="1.04"/>
    <n v="0.2"/>
    <n v="0"/>
    <n v="0"/>
    <n v="0"/>
    <n v="1"/>
    <n v="0"/>
    <n v="1"/>
    <n v="120"/>
    <n v="0.5"/>
    <n v="8.3333333333333332E-3"/>
    <n v="1.0683333333333336"/>
    <x v="2"/>
    <n v="6.23"/>
    <n v="13.8"/>
    <n v="12.45"/>
    <n v="5.2"/>
    <n v="5.7"/>
    <n v="11"/>
    <n v="3"/>
    <n v="1.5"/>
    <x v="11"/>
    <n v="0.75"/>
    <n v="0.82520833333333343"/>
  </r>
  <r>
    <n v="22"/>
    <x v="3"/>
    <x v="21"/>
    <n v="2.2000000000000002"/>
    <n v="1.04"/>
    <n v="0.2"/>
    <n v="0"/>
    <n v="0"/>
    <n v="0"/>
    <n v="1"/>
    <n v="0"/>
    <n v="1"/>
    <n v="120"/>
    <n v="0.5"/>
    <n v="8.3333333333333332E-3"/>
    <n v="1.0683333333333336"/>
    <x v="2"/>
    <n v="6.23"/>
    <n v="13.8"/>
    <n v="12.45"/>
    <n v="5.2"/>
    <n v="5.7"/>
    <n v="11"/>
    <n v="3"/>
    <n v="1.5"/>
    <x v="11"/>
    <n v="0.75"/>
    <n v="0.82520833333333343"/>
  </r>
  <r>
    <n v="23"/>
    <x v="3"/>
    <x v="22"/>
    <n v="2.9333333333333336"/>
    <n v="1.33"/>
    <n v="0.2"/>
    <n v="0"/>
    <n v="0"/>
    <n v="0.2"/>
    <n v="0.8"/>
    <n v="0"/>
    <n v="1"/>
    <n v="60"/>
    <n v="1"/>
    <n v="1.6666666666666666E-2"/>
    <n v="1.4200000000000002"/>
    <x v="2"/>
    <n v="6.23"/>
    <n v="13.8"/>
    <n v="12.45"/>
    <n v="5.2"/>
    <n v="5.7"/>
    <n v="11"/>
    <n v="3"/>
    <n v="2"/>
    <x v="11"/>
    <n v="0.75"/>
    <n v="0.82520833333333343"/>
  </r>
  <r>
    <n v="24"/>
    <x v="3"/>
    <x v="23"/>
    <n v="2.9333333333333336"/>
    <n v="1.33"/>
    <n v="0.2"/>
    <n v="0"/>
    <n v="0"/>
    <n v="0.2"/>
    <n v="0.8"/>
    <n v="0"/>
    <n v="1"/>
    <n v="60"/>
    <n v="1"/>
    <n v="1.6666666666666666E-2"/>
    <n v="1.4200000000000002"/>
    <x v="2"/>
    <n v="6.23"/>
    <n v="13.8"/>
    <n v="12.45"/>
    <n v="5.2"/>
    <n v="5.7"/>
    <n v="11"/>
    <n v="3"/>
    <n v="2"/>
    <x v="11"/>
    <n v="0.75"/>
    <n v="0.82520833333333343"/>
  </r>
  <r>
    <n v="25"/>
    <x v="3"/>
    <x v="24"/>
    <n v="2.2000000000000002"/>
    <n v="1.04"/>
    <n v="0.2"/>
    <n v="0"/>
    <n v="0"/>
    <n v="0"/>
    <n v="1"/>
    <n v="0"/>
    <n v="1"/>
    <n v="40"/>
    <n v="1.5"/>
    <n v="2.5000000000000001E-2"/>
    <n v="0.88500000000000012"/>
    <x v="2"/>
    <n v="6.23"/>
    <n v="13.8"/>
    <n v="12.45"/>
    <n v="5.2"/>
    <n v="5.7"/>
    <n v="11"/>
    <n v="3"/>
    <n v="1.5"/>
    <x v="11"/>
    <n v="0.75"/>
    <n v="0.82520833333333343"/>
  </r>
  <r>
    <n v="26"/>
    <x v="3"/>
    <x v="25"/>
    <n v="2.2000000000000002"/>
    <n v="1.1850000000000003"/>
    <n v="0.2"/>
    <n v="0"/>
    <n v="0"/>
    <n v="0.1"/>
    <n v="0.9"/>
    <n v="0"/>
    <n v="1"/>
    <n v="40"/>
    <n v="1.5"/>
    <n v="2.5000000000000001E-2"/>
    <n v="0.73999999999999988"/>
    <x v="2"/>
    <n v="6.23"/>
    <n v="13.8"/>
    <n v="12.45"/>
    <n v="5.2"/>
    <n v="5.7"/>
    <n v="11"/>
    <n v="3"/>
    <n v="1.5"/>
    <x v="11"/>
    <n v="0.75"/>
    <n v="0.82520833333333343"/>
  </r>
  <r>
    <n v="1"/>
    <x v="0"/>
    <x v="0"/>
    <n v="3.6000000000000005"/>
    <n v="3.0127999999999999"/>
    <n v="0.2"/>
    <n v="0"/>
    <n v="0"/>
    <n v="0.9"/>
    <n v="0"/>
    <n v="0.1"/>
    <n v="1"/>
    <n v="20"/>
    <n v="3"/>
    <n v="0.05"/>
    <n v="0.1372000000000006"/>
    <x v="3"/>
    <n v="14.56"/>
    <n v="21.88"/>
    <n v="15.54"/>
    <n v="9.83"/>
    <n v="10.78"/>
    <n v="9"/>
    <n v="3"/>
    <n v="3"/>
    <x v="12"/>
    <n v="0.55000000000000004"/>
    <n v="-0.23294071428571406"/>
  </r>
  <r>
    <n v="2"/>
    <x v="0"/>
    <x v="1"/>
    <n v="3.6000000000000005"/>
    <n v="3.2663999999999995"/>
    <n v="0.2"/>
    <n v="0"/>
    <n v="0.2"/>
    <n v="0.7"/>
    <n v="0"/>
    <n v="0.1"/>
    <n v="0.99999999999999989"/>
    <n v="20"/>
    <n v="3"/>
    <n v="0.05"/>
    <n v="-0.116399999999999"/>
    <x v="3"/>
    <n v="14.56"/>
    <n v="21.88"/>
    <n v="15.54"/>
    <n v="9.83"/>
    <n v="10.78"/>
    <n v="9"/>
    <n v="3"/>
    <n v="3"/>
    <x v="12"/>
    <n v="0.55000000000000004"/>
    <n v="-0.23294071428571406"/>
  </r>
  <r>
    <n v="3"/>
    <x v="0"/>
    <x v="2"/>
    <n v="3.6000000000000005"/>
    <n v="3.6467999999999998"/>
    <n v="0.2"/>
    <n v="0"/>
    <n v="0.5"/>
    <n v="0.4"/>
    <n v="0"/>
    <n v="0.1"/>
    <n v="1"/>
    <n v="20"/>
    <n v="3"/>
    <n v="0.05"/>
    <n v="-0.4967999999999993"/>
    <x v="3"/>
    <n v="14.56"/>
    <n v="21.88"/>
    <n v="15.54"/>
    <n v="9.83"/>
    <n v="10.78"/>
    <n v="9"/>
    <n v="3"/>
    <n v="3"/>
    <x v="12"/>
    <n v="0.55000000000000004"/>
    <n v="-0.23294071428571406"/>
  </r>
  <r>
    <n v="4"/>
    <x v="0"/>
    <x v="3"/>
    <n v="2.4000000000000004"/>
    <n v="2.5934000000000008"/>
    <n v="0.2"/>
    <n v="0.1"/>
    <n v="0"/>
    <n v="0.4"/>
    <n v="0.1"/>
    <n v="0.4"/>
    <n v="1"/>
    <n v="60"/>
    <n v="1"/>
    <n v="1.6666666666666666E-2"/>
    <n v="-0.34340000000000048"/>
    <x v="3"/>
    <n v="14.56"/>
    <n v="21.88"/>
    <n v="15.54"/>
    <n v="9.83"/>
    <n v="10.78"/>
    <n v="9"/>
    <n v="3"/>
    <n v="2"/>
    <x v="12"/>
    <n v="0.55000000000000004"/>
    <n v="-0.23294071428571406"/>
  </r>
  <r>
    <n v="5"/>
    <x v="0"/>
    <x v="4"/>
    <n v="2.4000000000000004"/>
    <n v="2.9422000000000001"/>
    <n v="0.2"/>
    <n v="0.1"/>
    <n v="0.2"/>
    <n v="0.3"/>
    <n v="0.1"/>
    <n v="0.3"/>
    <n v="1"/>
    <n v="60"/>
    <n v="1"/>
    <n v="1.6666666666666666E-2"/>
    <n v="-0.69219999999999982"/>
    <x v="3"/>
    <n v="14.56"/>
    <n v="21.88"/>
    <n v="15.54"/>
    <n v="9.83"/>
    <n v="10.78"/>
    <n v="9"/>
    <n v="3"/>
    <n v="2"/>
    <x v="12"/>
    <n v="0.55000000000000004"/>
    <n v="-0.23294071428571406"/>
  </r>
  <r>
    <n v="6"/>
    <x v="0"/>
    <x v="5"/>
    <n v="1.2000000000000002"/>
    <n v="1.4680499999999999"/>
    <n v="0.1"/>
    <n v="0.1"/>
    <n v="0"/>
    <n v="0.75"/>
    <n v="0.05"/>
    <n v="0.1"/>
    <n v="1"/>
    <n v="30"/>
    <n v="2"/>
    <n v="3.3333333333333333E-2"/>
    <n v="-0.56804999999999972"/>
    <x v="3"/>
    <n v="14.56"/>
    <n v="21.88"/>
    <n v="15.54"/>
    <n v="9.83"/>
    <n v="10.78"/>
    <n v="9"/>
    <n v="3"/>
    <n v="1"/>
    <x v="12"/>
    <n v="0.55000000000000004"/>
    <n v="-0.23294071428571406"/>
  </r>
  <r>
    <n v="7"/>
    <x v="0"/>
    <x v="6"/>
    <n v="1.2000000000000002"/>
    <n v="1.7850499999999998"/>
    <n v="0.1"/>
    <n v="0.1"/>
    <n v="0.5"/>
    <n v="0.25"/>
    <n v="0.05"/>
    <n v="0.1"/>
    <n v="1"/>
    <n v="30"/>
    <n v="2"/>
    <n v="3.3333333333333333E-2"/>
    <n v="-0.88504999999999967"/>
    <x v="3"/>
    <n v="14.56"/>
    <n v="21.88"/>
    <n v="15.54"/>
    <n v="9.83"/>
    <n v="10.78"/>
    <n v="9"/>
    <n v="3"/>
    <n v="1"/>
    <x v="12"/>
    <n v="0.55000000000000004"/>
    <n v="-0.23294071428571406"/>
  </r>
  <r>
    <n v="8"/>
    <x v="1"/>
    <x v="7"/>
    <n v="3.6000000000000005"/>
    <n v="2.9360999999999997"/>
    <n v="0.2"/>
    <n v="0.1"/>
    <n v="0"/>
    <n v="0.75"/>
    <n v="0.05"/>
    <n v="0.1"/>
    <n v="1"/>
    <n v="15"/>
    <n v="4"/>
    <n v="6.6666666666666666E-2"/>
    <n v="6.3900000000000845E-2"/>
    <x v="3"/>
    <n v="14.56"/>
    <n v="21.88"/>
    <n v="15.54"/>
    <n v="9.83"/>
    <n v="10.78"/>
    <n v="9"/>
    <n v="3"/>
    <n v="3"/>
    <x v="13"/>
    <n v="0.9"/>
    <n v="-0.63555299999999948"/>
  </r>
  <r>
    <n v="9"/>
    <x v="1"/>
    <x v="8"/>
    <n v="3.6000000000000005"/>
    <n v="4.3453499999999998"/>
    <n v="0.3"/>
    <n v="0.3"/>
    <n v="0"/>
    <n v="0.55000000000000004"/>
    <n v="0.05"/>
    <n v="0.1"/>
    <n v="1.0000000000000002"/>
    <n v="15"/>
    <n v="4"/>
    <n v="6.6666666666666666E-2"/>
    <n v="-1.3453499999999994"/>
    <x v="3"/>
    <n v="14.56"/>
    <n v="21.88"/>
    <n v="15.54"/>
    <n v="9.83"/>
    <n v="10.78"/>
    <n v="9"/>
    <n v="3"/>
    <n v="3"/>
    <x v="13"/>
    <n v="0.9"/>
    <n v="-0.63555299999999948"/>
  </r>
  <r>
    <n v="10"/>
    <x v="1"/>
    <x v="9"/>
    <n v="3.6000000000000005"/>
    <n v="4.8796499999999998"/>
    <n v="0.3"/>
    <n v="0.1"/>
    <n v="0.25"/>
    <n v="0.5"/>
    <n v="0.05"/>
    <n v="0.1"/>
    <n v="1"/>
    <n v="15"/>
    <n v="4"/>
    <n v="6.6666666666666666E-2"/>
    <n v="-1.8796499999999994"/>
    <x v="3"/>
    <n v="14.56"/>
    <n v="21.88"/>
    <n v="15.54"/>
    <n v="9.83"/>
    <n v="10.78"/>
    <n v="9"/>
    <n v="3"/>
    <n v="3"/>
    <x v="13"/>
    <n v="0.9"/>
    <n v="-0.63555299999999948"/>
  </r>
  <r>
    <n v="11"/>
    <x v="1"/>
    <x v="10"/>
    <n v="3.6000000000000005"/>
    <n v="3.4237000000000002"/>
    <n v="0.2"/>
    <n v="0.2"/>
    <n v="0.4"/>
    <n v="0.25"/>
    <n v="0.05"/>
    <n v="0.1"/>
    <n v="1.0000000000000002"/>
    <n v="10"/>
    <n v="6"/>
    <n v="0.1"/>
    <n v="-0.72369999999999968"/>
    <x v="3"/>
    <n v="14.56"/>
    <n v="21.88"/>
    <n v="15.54"/>
    <n v="9.83"/>
    <n v="10.78"/>
    <n v="9"/>
    <n v="3"/>
    <n v="3"/>
    <x v="13"/>
    <n v="0.9"/>
    <n v="-0.63555299999999948"/>
  </r>
  <r>
    <n v="12"/>
    <x v="1"/>
    <x v="11"/>
    <n v="4.8000000000000007"/>
    <n v="5.5159499999999992"/>
    <n v="0.3"/>
    <n v="0.2"/>
    <n v="0.6"/>
    <n v="0.05"/>
    <n v="0.05"/>
    <n v="0.1"/>
    <n v="1.0000000000000002"/>
    <n v="10"/>
    <n v="6"/>
    <n v="0.1"/>
    <n v="-1.6159499999999984"/>
    <x v="3"/>
    <n v="14.56"/>
    <n v="21.88"/>
    <n v="15.54"/>
    <n v="9.83"/>
    <n v="10.78"/>
    <n v="9"/>
    <n v="3"/>
    <n v="4"/>
    <x v="13"/>
    <n v="0.9"/>
    <n v="-0.63555299999999948"/>
  </r>
  <r>
    <n v="13"/>
    <x v="1"/>
    <x v="12"/>
    <n v="4.8000000000000007"/>
    <n v="5.3257499999999993"/>
    <n v="0.3"/>
    <n v="0.2"/>
    <n v="0.5"/>
    <n v="0.15"/>
    <n v="0.05"/>
    <n v="0.1"/>
    <n v="1"/>
    <n v="10"/>
    <n v="6"/>
    <n v="0.1"/>
    <n v="-1.4257499999999985"/>
    <x v="3"/>
    <n v="14.56"/>
    <n v="21.88"/>
    <n v="15.54"/>
    <n v="9.83"/>
    <n v="10.78"/>
    <n v="9"/>
    <n v="3"/>
    <n v="4"/>
    <x v="13"/>
    <n v="0.9"/>
    <n v="-0.63555299999999948"/>
  </r>
  <r>
    <n v="14"/>
    <x v="1"/>
    <x v="13"/>
    <n v="3.6000000000000005"/>
    <n v="2.9360999999999997"/>
    <n v="0.2"/>
    <n v="0.1"/>
    <n v="0"/>
    <n v="0.75"/>
    <n v="0.05"/>
    <n v="0.1"/>
    <n v="1"/>
    <n v="15"/>
    <n v="4"/>
    <n v="6.6666666666666666E-2"/>
    <n v="6.3900000000000845E-2"/>
    <x v="3"/>
    <n v="14.56"/>
    <n v="21.88"/>
    <n v="15.54"/>
    <n v="9.83"/>
    <n v="10.78"/>
    <n v="9"/>
    <n v="3"/>
    <n v="3"/>
    <x v="13"/>
    <n v="0.9"/>
    <n v="-0.63555299999999948"/>
  </r>
  <r>
    <n v="15"/>
    <x v="1"/>
    <x v="14"/>
    <n v="3.6000000000000005"/>
    <n v="2.9165000000000001"/>
    <n v="0.2"/>
    <n v="0.2"/>
    <n v="0"/>
    <n v="0.65"/>
    <n v="0.05"/>
    <n v="0.1"/>
    <n v="1.0000000000000002"/>
    <n v="15"/>
    <n v="4"/>
    <n v="6.6666666666666666E-2"/>
    <n v="8.3500000000000463E-2"/>
    <x v="3"/>
    <n v="14.56"/>
    <n v="21.88"/>
    <n v="15.54"/>
    <n v="9.83"/>
    <n v="10.78"/>
    <n v="9"/>
    <n v="3"/>
    <n v="3"/>
    <x v="13"/>
    <n v="0.9"/>
    <n v="-0.63555299999999948"/>
  </r>
  <r>
    <n v="16"/>
    <x v="1"/>
    <x v="15"/>
    <n v="6"/>
    <n v="5.1845999999999997"/>
    <n v="0.3"/>
    <n v="0"/>
    <n v="0.5"/>
    <n v="0.2"/>
    <n v="0"/>
    <n v="0.3"/>
    <n v="1"/>
    <n v="10"/>
    <n v="6"/>
    <n v="0.1"/>
    <n v="-8.4599999999999675E-2"/>
    <x v="3"/>
    <n v="14.56"/>
    <n v="21.88"/>
    <n v="15.54"/>
    <n v="9.83"/>
    <n v="10.78"/>
    <n v="9"/>
    <n v="3"/>
    <n v="5"/>
    <x v="13"/>
    <n v="0.9"/>
    <n v="-0.63555299999999948"/>
  </r>
  <r>
    <n v="17"/>
    <x v="1"/>
    <x v="16"/>
    <n v="6"/>
    <n v="5.298"/>
    <n v="0.3"/>
    <n v="0.1"/>
    <n v="0.5"/>
    <n v="0.2"/>
    <n v="0"/>
    <n v="0.2"/>
    <n v="1"/>
    <n v="10"/>
    <n v="6"/>
    <n v="0.1"/>
    <n v="-0.19800000000000006"/>
    <x v="3"/>
    <n v="14.56"/>
    <n v="21.88"/>
    <n v="15.54"/>
    <n v="9.83"/>
    <n v="10.78"/>
    <n v="9"/>
    <n v="3"/>
    <n v="5"/>
    <x v="13"/>
    <n v="0.9"/>
    <n v="-0.63555299999999948"/>
  </r>
  <r>
    <n v="18"/>
    <x v="2"/>
    <x v="17"/>
    <n v="3.6000000000000005"/>
    <n v="2.0874000000000001"/>
    <n v="0.15"/>
    <n v="0.2"/>
    <n v="0"/>
    <n v="0.5"/>
    <n v="0"/>
    <n v="0.3"/>
    <n v="1"/>
    <n v="20"/>
    <n v="3"/>
    <n v="0.05"/>
    <n v="1.0626000000000004"/>
    <x v="3"/>
    <n v="14.56"/>
    <n v="21.88"/>
    <n v="15.54"/>
    <n v="9.83"/>
    <n v="10.78"/>
    <n v="9"/>
    <n v="3"/>
    <n v="3"/>
    <x v="14"/>
    <n v="0.7"/>
    <n v="0.55617333333333352"/>
  </r>
  <r>
    <n v="19"/>
    <x v="2"/>
    <x v="18"/>
    <n v="3.6000000000000005"/>
    <n v="2.0874000000000001"/>
    <n v="0.15"/>
    <n v="0.2"/>
    <n v="0"/>
    <n v="0.5"/>
    <n v="0"/>
    <n v="0.3"/>
    <n v="1"/>
    <n v="20"/>
    <n v="3"/>
    <n v="0.05"/>
    <n v="1.0626000000000004"/>
    <x v="3"/>
    <n v="14.56"/>
    <n v="21.88"/>
    <n v="15.54"/>
    <n v="9.83"/>
    <n v="10.78"/>
    <n v="9"/>
    <n v="3"/>
    <n v="3"/>
    <x v="14"/>
    <n v="0.7"/>
    <n v="0.55617333333333352"/>
  </r>
  <r>
    <n v="20"/>
    <x v="2"/>
    <x v="19"/>
    <n v="1.8000000000000003"/>
    <n v="1.3916000000000002"/>
    <n v="0.1"/>
    <n v="0.2"/>
    <n v="0"/>
    <n v="0.5"/>
    <n v="0"/>
    <n v="0.3"/>
    <n v="1"/>
    <n v="60"/>
    <n v="1"/>
    <n v="1.6666666666666666E-2"/>
    <n v="0.25840000000000007"/>
    <x v="3"/>
    <n v="14.56"/>
    <n v="21.88"/>
    <n v="15.54"/>
    <n v="9.83"/>
    <n v="10.78"/>
    <n v="9"/>
    <n v="3"/>
    <n v="1.5"/>
    <x v="14"/>
    <n v="0.7"/>
    <n v="0.55617333333333352"/>
  </r>
  <r>
    <n v="21"/>
    <x v="3"/>
    <x v="20"/>
    <n v="1.8000000000000003"/>
    <n v="1.9660000000000002"/>
    <n v="0.2"/>
    <n v="0"/>
    <n v="0"/>
    <n v="0"/>
    <n v="1"/>
    <n v="0"/>
    <n v="1"/>
    <n v="120"/>
    <n v="0.5"/>
    <n v="8.3333333333333332E-3"/>
    <n v="-0.24099999999999994"/>
    <x v="3"/>
    <n v="14.56"/>
    <n v="21.88"/>
    <n v="15.54"/>
    <n v="9.83"/>
    <n v="10.78"/>
    <n v="9"/>
    <n v="3"/>
    <n v="1.5"/>
    <x v="15"/>
    <n v="0.9"/>
    <n v="-0.19004999999999994"/>
  </r>
  <r>
    <n v="22"/>
    <x v="3"/>
    <x v="21"/>
    <n v="1.8000000000000003"/>
    <n v="1.9660000000000002"/>
    <n v="0.2"/>
    <n v="0"/>
    <n v="0"/>
    <n v="0"/>
    <n v="1"/>
    <n v="0"/>
    <n v="1"/>
    <n v="120"/>
    <n v="0.5"/>
    <n v="8.3333333333333332E-3"/>
    <n v="-0.24099999999999994"/>
    <x v="3"/>
    <n v="14.56"/>
    <n v="21.88"/>
    <n v="15.54"/>
    <n v="9.83"/>
    <n v="10.78"/>
    <n v="9"/>
    <n v="3"/>
    <n v="1.5"/>
    <x v="15"/>
    <n v="0.9"/>
    <n v="-0.19004999999999994"/>
  </r>
  <r>
    <n v="23"/>
    <x v="3"/>
    <x v="22"/>
    <n v="2.4000000000000004"/>
    <n v="2.1944000000000004"/>
    <n v="0.2"/>
    <n v="0"/>
    <n v="0"/>
    <n v="0.2"/>
    <n v="0.8"/>
    <n v="0"/>
    <n v="1"/>
    <n v="60"/>
    <n v="1"/>
    <n v="1.6666666666666666E-2"/>
    <n v="5.5600000000000011E-2"/>
    <x v="3"/>
    <n v="14.56"/>
    <n v="21.88"/>
    <n v="15.54"/>
    <n v="9.83"/>
    <n v="10.78"/>
    <n v="9"/>
    <n v="3"/>
    <n v="2"/>
    <x v="15"/>
    <n v="0.9"/>
    <n v="-0.19004999999999994"/>
  </r>
  <r>
    <n v="24"/>
    <x v="3"/>
    <x v="23"/>
    <n v="2.4000000000000004"/>
    <n v="2.1944000000000004"/>
    <n v="0.2"/>
    <n v="0"/>
    <n v="0"/>
    <n v="0.2"/>
    <n v="0.8"/>
    <n v="0"/>
    <n v="1"/>
    <n v="60"/>
    <n v="1"/>
    <n v="1.6666666666666666E-2"/>
    <n v="5.5600000000000011E-2"/>
    <x v="3"/>
    <n v="14.56"/>
    <n v="21.88"/>
    <n v="15.54"/>
    <n v="9.83"/>
    <n v="10.78"/>
    <n v="9"/>
    <n v="3"/>
    <n v="2"/>
    <x v="15"/>
    <n v="0.9"/>
    <n v="-0.19004999999999994"/>
  </r>
  <r>
    <n v="25"/>
    <x v="3"/>
    <x v="24"/>
    <n v="1.8000000000000003"/>
    <n v="1.9660000000000002"/>
    <n v="0.2"/>
    <n v="0"/>
    <n v="0"/>
    <n v="0"/>
    <n v="1"/>
    <n v="0"/>
    <n v="1"/>
    <n v="40"/>
    <n v="1.5"/>
    <n v="2.5000000000000001E-2"/>
    <n v="-0.3909999999999999"/>
    <x v="3"/>
    <n v="14.56"/>
    <n v="21.88"/>
    <n v="15.54"/>
    <n v="9.83"/>
    <n v="10.78"/>
    <n v="9"/>
    <n v="3"/>
    <n v="1.5"/>
    <x v="15"/>
    <n v="0.9"/>
    <n v="-0.19004999999999994"/>
  </r>
  <r>
    <n v="26"/>
    <x v="3"/>
    <x v="25"/>
    <n v="1.8000000000000003"/>
    <n v="2.0802"/>
    <n v="0.2"/>
    <n v="0"/>
    <n v="0"/>
    <n v="0.1"/>
    <n v="0.9"/>
    <n v="0"/>
    <n v="1"/>
    <n v="40"/>
    <n v="1.5"/>
    <n v="2.5000000000000001E-2"/>
    <n v="-0.50519999999999976"/>
    <x v="3"/>
    <n v="14.56"/>
    <n v="21.88"/>
    <n v="15.54"/>
    <n v="9.83"/>
    <n v="10.78"/>
    <n v="9"/>
    <n v="3"/>
    <n v="1.5"/>
    <x v="15"/>
    <n v="0.9"/>
    <n v="-0.19004999999999994"/>
  </r>
  <r>
    <n v="1"/>
    <x v="0"/>
    <x v="0"/>
    <n v="3.8000000000000003"/>
    <n v="2.9234000000000004"/>
    <n v="0.2"/>
    <n v="0"/>
    <n v="0"/>
    <n v="0.9"/>
    <n v="0"/>
    <n v="0.1"/>
    <n v="1"/>
    <n v="20"/>
    <n v="3"/>
    <n v="0.05"/>
    <n v="0.40159999999999979"/>
    <x v="4"/>
    <n v="14.2"/>
    <n v="19.510000000000002"/>
    <n v="15.24"/>
    <n v="9.5"/>
    <n v="9.01"/>
    <n v="9.5"/>
    <n v="3"/>
    <n v="3"/>
    <x v="16"/>
    <n v="0.5"/>
    <n v="-6.6078571428571542E-2"/>
  </r>
  <r>
    <n v="2"/>
    <x v="0"/>
    <x v="1"/>
    <n v="3.8000000000000003"/>
    <n v="3.0942000000000003"/>
    <n v="0.2"/>
    <n v="0"/>
    <n v="0.2"/>
    <n v="0.7"/>
    <n v="0"/>
    <n v="0.1"/>
    <n v="0.99999999999999989"/>
    <n v="20"/>
    <n v="3"/>
    <n v="0.05"/>
    <n v="0.23079999999999995"/>
    <x v="4"/>
    <n v="14.2"/>
    <n v="19.510000000000002"/>
    <n v="15.24"/>
    <n v="9.5"/>
    <n v="9.01"/>
    <n v="9.5"/>
    <n v="3"/>
    <n v="3"/>
    <x v="16"/>
    <n v="0.5"/>
    <n v="-6.6078571428571542E-2"/>
  </r>
  <r>
    <n v="3"/>
    <x v="0"/>
    <x v="2"/>
    <n v="3.8000000000000003"/>
    <n v="3.3504000000000005"/>
    <n v="0.2"/>
    <n v="0"/>
    <n v="0.5"/>
    <n v="0.4"/>
    <n v="0"/>
    <n v="0.1"/>
    <n v="1"/>
    <n v="20"/>
    <n v="3"/>
    <n v="0.05"/>
    <n v="-2.5400000000000256E-2"/>
    <x v="4"/>
    <n v="14.2"/>
    <n v="19.510000000000002"/>
    <n v="15.24"/>
    <n v="9.5"/>
    <n v="9.01"/>
    <n v="9.5"/>
    <n v="3"/>
    <n v="3"/>
    <x v="16"/>
    <n v="0.5"/>
    <n v="-6.6078571428571542E-2"/>
  </r>
  <r>
    <n v="4"/>
    <x v="0"/>
    <x v="3"/>
    <n v="2.5333333333333332"/>
    <n v="2.4140000000000001"/>
    <n v="0.2"/>
    <n v="0.1"/>
    <n v="0"/>
    <n v="0.4"/>
    <n v="0.1"/>
    <n v="0.4"/>
    <n v="1"/>
    <n v="60"/>
    <n v="1"/>
    <n v="1.6666666666666666E-2"/>
    <n v="-3.9000000000000257E-2"/>
    <x v="4"/>
    <n v="14.2"/>
    <n v="19.510000000000002"/>
    <n v="15.24"/>
    <n v="9.5"/>
    <n v="9.01"/>
    <n v="9.5"/>
    <n v="3"/>
    <n v="2"/>
    <x v="16"/>
    <n v="0.5"/>
    <n v="-6.6078571428571542E-2"/>
  </r>
  <r>
    <n v="5"/>
    <x v="0"/>
    <x v="4"/>
    <n v="2.5333333333333332"/>
    <n v="2.7094000000000005"/>
    <n v="0.2"/>
    <n v="0.1"/>
    <n v="0.2"/>
    <n v="0.3"/>
    <n v="0.1"/>
    <n v="0.3"/>
    <n v="1"/>
    <n v="60"/>
    <n v="1"/>
    <n v="1.6666666666666666E-2"/>
    <n v="-0.33440000000000059"/>
    <x v="4"/>
    <n v="14.2"/>
    <n v="19.510000000000002"/>
    <n v="15.24"/>
    <n v="9.5"/>
    <n v="9.01"/>
    <n v="9.5"/>
    <n v="3"/>
    <n v="2"/>
    <x v="16"/>
    <n v="0.5"/>
    <n v="-6.6078571428571542E-2"/>
  </r>
  <r>
    <n v="6"/>
    <x v="0"/>
    <x v="5"/>
    <n v="1.2666666666666666"/>
    <n v="1.4226000000000001"/>
    <n v="0.1"/>
    <n v="0.1"/>
    <n v="0"/>
    <n v="0.75"/>
    <n v="0.05"/>
    <n v="0.1"/>
    <n v="1"/>
    <n v="30"/>
    <n v="2"/>
    <n v="3.3333333333333333E-2"/>
    <n v="-0.47260000000000013"/>
    <x v="4"/>
    <n v="14.2"/>
    <n v="19.510000000000002"/>
    <n v="15.24"/>
    <n v="9.5"/>
    <n v="9.01"/>
    <n v="9.5"/>
    <n v="3"/>
    <n v="1"/>
    <x v="16"/>
    <n v="0.5"/>
    <n v="-6.6078571428571542E-2"/>
  </r>
  <r>
    <n v="7"/>
    <x v="0"/>
    <x v="6"/>
    <n v="1.2666666666666666"/>
    <n v="1.6361000000000001"/>
    <n v="0.1"/>
    <n v="0.1"/>
    <n v="0.5"/>
    <n v="0.25"/>
    <n v="0.05"/>
    <n v="0.1"/>
    <n v="1"/>
    <n v="30"/>
    <n v="2"/>
    <n v="3.3333333333333333E-2"/>
    <n v="-0.68610000000000015"/>
    <x v="4"/>
    <n v="14.2"/>
    <n v="19.510000000000002"/>
    <n v="15.24"/>
    <n v="9.5"/>
    <n v="9.01"/>
    <n v="9.5"/>
    <n v="3"/>
    <n v="1"/>
    <x v="16"/>
    <n v="0.5"/>
    <n v="-6.6078571428571542E-2"/>
  </r>
  <r>
    <n v="8"/>
    <x v="1"/>
    <x v="7"/>
    <n v="3.8000000000000003"/>
    <n v="2.8452000000000002"/>
    <n v="0.2"/>
    <n v="0.1"/>
    <n v="0"/>
    <n v="0.75"/>
    <n v="0.05"/>
    <n v="0.1"/>
    <n v="1"/>
    <n v="15"/>
    <n v="4"/>
    <n v="6.6666666666666666E-2"/>
    <n v="0.32146666666666679"/>
    <x v="4"/>
    <n v="14.2"/>
    <n v="19.510000000000002"/>
    <n v="15.24"/>
    <n v="9.5"/>
    <n v="9.01"/>
    <n v="9.5"/>
    <n v="3"/>
    <n v="3"/>
    <x v="17"/>
    <n v="0.85"/>
    <n v="-0.18126391666666677"/>
  </r>
  <r>
    <n v="9"/>
    <x v="1"/>
    <x v="8"/>
    <n v="3.8000000000000003"/>
    <n v="4.2054"/>
    <n v="0.3"/>
    <n v="0.3"/>
    <n v="0"/>
    <n v="0.55000000000000004"/>
    <n v="0.05"/>
    <n v="0.1"/>
    <n v="1.0000000000000002"/>
    <n v="15"/>
    <n v="4"/>
    <n v="6.6666666666666666E-2"/>
    <n v="-1.0387333333333331"/>
    <x v="4"/>
    <n v="14.2"/>
    <n v="19.510000000000002"/>
    <n v="15.24"/>
    <n v="9.5"/>
    <n v="9.01"/>
    <n v="9.5"/>
    <n v="3"/>
    <n v="3"/>
    <x v="17"/>
    <n v="0.85"/>
    <n v="-0.18126391666666677"/>
  </r>
  <r>
    <n v="10"/>
    <x v="1"/>
    <x v="9"/>
    <n v="3.8000000000000003"/>
    <n v="4.58805"/>
    <n v="0.3"/>
    <n v="0.1"/>
    <n v="0.25"/>
    <n v="0.5"/>
    <n v="0.05"/>
    <n v="0.1"/>
    <n v="1"/>
    <n v="15"/>
    <n v="4"/>
    <n v="6.6666666666666666E-2"/>
    <n v="-1.421383333333333"/>
    <x v="4"/>
    <n v="14.2"/>
    <n v="19.510000000000002"/>
    <n v="15.24"/>
    <n v="9.5"/>
    <n v="9.01"/>
    <n v="9.5"/>
    <n v="3"/>
    <n v="3"/>
    <x v="17"/>
    <n v="0.85"/>
    <n v="-0.18126391666666677"/>
  </r>
  <r>
    <n v="11"/>
    <x v="1"/>
    <x v="10"/>
    <n v="3.8000000000000003"/>
    <n v="3.1660000000000004"/>
    <n v="0.2"/>
    <n v="0.2"/>
    <n v="0.4"/>
    <n v="0.25"/>
    <n v="0.05"/>
    <n v="0.1"/>
    <n v="1.0000000000000002"/>
    <n v="10"/>
    <n v="6"/>
    <n v="0.1"/>
    <n v="-0.31600000000000017"/>
    <x v="4"/>
    <n v="14.2"/>
    <n v="19.510000000000002"/>
    <n v="15.24"/>
    <n v="9.5"/>
    <n v="9.01"/>
    <n v="9.5"/>
    <n v="3"/>
    <n v="3"/>
    <x v="17"/>
    <n v="0.85"/>
    <n v="-0.18126391666666677"/>
  </r>
  <r>
    <n v="12"/>
    <x v="1"/>
    <x v="11"/>
    <n v="5.0666666666666664"/>
    <n v="5.0052000000000003"/>
    <n v="0.3"/>
    <n v="0.2"/>
    <n v="0.6"/>
    <n v="0.05"/>
    <n v="0.05"/>
    <n v="0.1"/>
    <n v="1.0000000000000002"/>
    <n v="10"/>
    <n v="6"/>
    <n v="0.1"/>
    <n v="-0.88853333333333395"/>
    <x v="4"/>
    <n v="14.2"/>
    <n v="19.510000000000002"/>
    <n v="15.24"/>
    <n v="9.5"/>
    <n v="9.01"/>
    <n v="9.5"/>
    <n v="3"/>
    <n v="4"/>
    <x v="17"/>
    <n v="0.85"/>
    <n v="-0.18126391666666677"/>
  </r>
  <r>
    <n v="13"/>
    <x v="1"/>
    <x v="12"/>
    <n v="5.0666666666666664"/>
    <n v="4.8771000000000004"/>
    <n v="0.3"/>
    <n v="0.2"/>
    <n v="0.5"/>
    <n v="0.15"/>
    <n v="0.05"/>
    <n v="0.1"/>
    <n v="1"/>
    <n v="10"/>
    <n v="6"/>
    <n v="0.1"/>
    <n v="-0.76043333333333407"/>
    <x v="4"/>
    <n v="14.2"/>
    <n v="19.510000000000002"/>
    <n v="15.24"/>
    <n v="9.5"/>
    <n v="9.01"/>
    <n v="9.5"/>
    <n v="3"/>
    <n v="4"/>
    <x v="17"/>
    <n v="0.85"/>
    <n v="-0.18126391666666677"/>
  </r>
  <r>
    <n v="14"/>
    <x v="1"/>
    <x v="13"/>
    <n v="3.8000000000000003"/>
    <n v="2.8452000000000002"/>
    <n v="0.2"/>
    <n v="0.1"/>
    <n v="0"/>
    <n v="0.75"/>
    <n v="0.05"/>
    <n v="0.1"/>
    <n v="1"/>
    <n v="15"/>
    <n v="4"/>
    <n v="6.6666666666666666E-2"/>
    <n v="0.32146666666666679"/>
    <x v="4"/>
    <n v="14.2"/>
    <n v="19.510000000000002"/>
    <n v="15.24"/>
    <n v="9.5"/>
    <n v="9.01"/>
    <n v="9.5"/>
    <n v="3"/>
    <n v="3"/>
    <x v="17"/>
    <n v="0.85"/>
    <n v="-0.18126391666666677"/>
  </r>
  <r>
    <n v="15"/>
    <x v="1"/>
    <x v="14"/>
    <n v="3.8000000000000003"/>
    <n v="2.8244000000000002"/>
    <n v="0.2"/>
    <n v="0.2"/>
    <n v="0"/>
    <n v="0.65"/>
    <n v="0.05"/>
    <n v="0.1"/>
    <n v="1.0000000000000002"/>
    <n v="15"/>
    <n v="4"/>
    <n v="6.6666666666666666E-2"/>
    <n v="0.34226666666666672"/>
    <x v="4"/>
    <n v="14.2"/>
    <n v="19.510000000000002"/>
    <n v="15.24"/>
    <n v="9.5"/>
    <n v="9.01"/>
    <n v="9.5"/>
    <n v="3"/>
    <n v="3"/>
    <x v="17"/>
    <n v="0.85"/>
    <n v="-0.18126391666666677"/>
  </r>
  <r>
    <n v="16"/>
    <x v="1"/>
    <x v="15"/>
    <n v="6.333333333333333"/>
    <n v="4.6517999999999997"/>
    <n v="0.3"/>
    <n v="0"/>
    <n v="0.5"/>
    <n v="0.2"/>
    <n v="0"/>
    <n v="0.3"/>
    <n v="1"/>
    <n v="10"/>
    <n v="6"/>
    <n v="0.1"/>
    <n v="0.73153333333333326"/>
    <x v="4"/>
    <n v="14.2"/>
    <n v="19.510000000000002"/>
    <n v="15.24"/>
    <n v="9.5"/>
    <n v="9.01"/>
    <n v="9.5"/>
    <n v="3"/>
    <n v="5"/>
    <x v="17"/>
    <n v="0.85"/>
    <n v="-0.18126391666666677"/>
  </r>
  <r>
    <n v="17"/>
    <x v="1"/>
    <x v="16"/>
    <n v="6.333333333333333"/>
    <n v="4.8075000000000001"/>
    <n v="0.3"/>
    <n v="0.1"/>
    <n v="0.5"/>
    <n v="0.2"/>
    <n v="0"/>
    <n v="0.2"/>
    <n v="1"/>
    <n v="10"/>
    <n v="6"/>
    <n v="0.1"/>
    <n v="0.57583333333333286"/>
    <x v="4"/>
    <n v="14.2"/>
    <n v="19.510000000000002"/>
    <n v="15.24"/>
    <n v="9.5"/>
    <n v="9.01"/>
    <n v="9.5"/>
    <n v="3"/>
    <n v="5"/>
    <x v="17"/>
    <n v="0.85"/>
    <n v="-0.18126391666666677"/>
  </r>
  <r>
    <n v="18"/>
    <x v="2"/>
    <x v="17"/>
    <n v="3.8000000000000003"/>
    <n v="1.97445"/>
    <n v="0.15"/>
    <n v="0.2"/>
    <n v="0"/>
    <n v="0.5"/>
    <n v="0"/>
    <n v="0.3"/>
    <n v="1"/>
    <n v="20"/>
    <n v="3"/>
    <n v="0.05"/>
    <n v="1.3505500000000001"/>
    <x v="4"/>
    <n v="14.2"/>
    <n v="19.510000000000002"/>
    <n v="15.24"/>
    <n v="9.5"/>
    <n v="9.01"/>
    <n v="9.5"/>
    <n v="3"/>
    <n v="3"/>
    <x v="18"/>
    <n v="0.8"/>
    <n v="0.8337244444444446"/>
  </r>
  <r>
    <n v="19"/>
    <x v="2"/>
    <x v="18"/>
    <n v="3.8000000000000003"/>
    <n v="1.97445"/>
    <n v="0.15"/>
    <n v="0.2"/>
    <n v="0"/>
    <n v="0.5"/>
    <n v="0"/>
    <n v="0.3"/>
    <n v="1"/>
    <n v="20"/>
    <n v="3"/>
    <n v="0.05"/>
    <n v="1.3505500000000001"/>
    <x v="4"/>
    <n v="14.2"/>
    <n v="19.510000000000002"/>
    <n v="15.24"/>
    <n v="9.5"/>
    <n v="9.01"/>
    <n v="9.5"/>
    <n v="3"/>
    <n v="3"/>
    <x v="18"/>
    <n v="0.8"/>
    <n v="0.8337244444444446"/>
  </r>
  <r>
    <n v="20"/>
    <x v="2"/>
    <x v="19"/>
    <n v="1.9000000000000001"/>
    <n v="1.3163"/>
    <n v="0.1"/>
    <n v="0.2"/>
    <n v="0"/>
    <n v="0.5"/>
    <n v="0"/>
    <n v="0.3"/>
    <n v="1"/>
    <n v="60"/>
    <n v="1"/>
    <n v="1.6666666666666666E-2"/>
    <n v="0.42536666666666678"/>
    <x v="4"/>
    <n v="14.2"/>
    <n v="19.510000000000002"/>
    <n v="15.24"/>
    <n v="9.5"/>
    <n v="9.01"/>
    <n v="9.5"/>
    <n v="3"/>
    <n v="1.5"/>
    <x v="18"/>
    <n v="0.8"/>
    <n v="0.8337244444444446"/>
  </r>
  <r>
    <n v="21"/>
    <x v="3"/>
    <x v="20"/>
    <n v="1.9000000000000001"/>
    <n v="1.9000000000000001"/>
    <n v="0.2"/>
    <n v="0"/>
    <n v="0"/>
    <n v="0"/>
    <n v="1"/>
    <n v="0"/>
    <n v="1"/>
    <n v="120"/>
    <n v="0.5"/>
    <n v="8.3333333333333332E-3"/>
    <n v="-7.9166666666666663E-2"/>
    <x v="4"/>
    <n v="14.2"/>
    <n v="19.510000000000002"/>
    <n v="15.24"/>
    <n v="9.5"/>
    <n v="9.01"/>
    <n v="9.5"/>
    <n v="3"/>
    <n v="1.5"/>
    <x v="19"/>
    <n v="0.95"/>
    <n v="-4.0744444444444548E-2"/>
  </r>
  <r>
    <n v="22"/>
    <x v="3"/>
    <x v="21"/>
    <n v="1.9000000000000001"/>
    <n v="1.9000000000000001"/>
    <n v="0.2"/>
    <n v="0"/>
    <n v="0"/>
    <n v="0"/>
    <n v="1"/>
    <n v="0"/>
    <n v="1"/>
    <n v="120"/>
    <n v="0.5"/>
    <n v="8.3333333333333332E-3"/>
    <n v="-7.9166666666666663E-2"/>
    <x v="4"/>
    <n v="14.2"/>
    <n v="19.510000000000002"/>
    <n v="15.24"/>
    <n v="9.5"/>
    <n v="9.01"/>
    <n v="9.5"/>
    <n v="3"/>
    <n v="1.5"/>
    <x v="19"/>
    <n v="0.95"/>
    <n v="-4.0744444444444548E-2"/>
  </r>
  <r>
    <n v="23"/>
    <x v="3"/>
    <x v="22"/>
    <n v="2.5333333333333332"/>
    <n v="2.1295999999999999"/>
    <n v="0.2"/>
    <n v="0"/>
    <n v="0"/>
    <n v="0.2"/>
    <n v="0.8"/>
    <n v="0"/>
    <n v="1"/>
    <n v="60"/>
    <n v="1"/>
    <n v="1.6666666666666666E-2"/>
    <n v="0.24539999999999995"/>
    <x v="4"/>
    <n v="14.2"/>
    <n v="19.510000000000002"/>
    <n v="15.24"/>
    <n v="9.5"/>
    <n v="9.01"/>
    <n v="9.5"/>
    <n v="3"/>
    <n v="2"/>
    <x v="19"/>
    <n v="0.95"/>
    <n v="-4.0744444444444548E-2"/>
  </r>
  <r>
    <n v="24"/>
    <x v="3"/>
    <x v="23"/>
    <n v="2.5333333333333332"/>
    <n v="2.1295999999999999"/>
    <n v="0.2"/>
    <n v="0"/>
    <n v="0"/>
    <n v="0.2"/>
    <n v="0.8"/>
    <n v="0"/>
    <n v="1"/>
    <n v="60"/>
    <n v="1"/>
    <n v="1.6666666666666666E-2"/>
    <n v="0.24539999999999995"/>
    <x v="4"/>
    <n v="14.2"/>
    <n v="19.510000000000002"/>
    <n v="15.24"/>
    <n v="9.5"/>
    <n v="9.01"/>
    <n v="9.5"/>
    <n v="3"/>
    <n v="2"/>
    <x v="19"/>
    <n v="0.95"/>
    <n v="-4.0744444444444548E-2"/>
  </r>
  <r>
    <n v="25"/>
    <x v="3"/>
    <x v="24"/>
    <n v="1.9000000000000001"/>
    <n v="1.9000000000000001"/>
    <n v="0.2"/>
    <n v="0"/>
    <n v="0"/>
    <n v="0"/>
    <n v="1"/>
    <n v="0"/>
    <n v="1"/>
    <n v="40"/>
    <n v="1.5"/>
    <n v="2.5000000000000001E-2"/>
    <n v="-0.23750000000000002"/>
    <x v="4"/>
    <n v="14.2"/>
    <n v="19.510000000000002"/>
    <n v="15.24"/>
    <n v="9.5"/>
    <n v="9.01"/>
    <n v="9.5"/>
    <n v="3"/>
    <n v="1.5"/>
    <x v="19"/>
    <n v="0.95"/>
    <n v="-4.0744444444444548E-2"/>
  </r>
  <r>
    <n v="26"/>
    <x v="3"/>
    <x v="25"/>
    <n v="1.9000000000000001"/>
    <n v="2.0148000000000006"/>
    <n v="0.2"/>
    <n v="0"/>
    <n v="0"/>
    <n v="0.1"/>
    <n v="0.9"/>
    <n v="0"/>
    <n v="1"/>
    <n v="40"/>
    <n v="1.5"/>
    <n v="2.5000000000000001E-2"/>
    <n v="-0.3523000000000005"/>
    <x v="4"/>
    <n v="14.2"/>
    <n v="19.510000000000002"/>
    <n v="15.24"/>
    <n v="9.5"/>
    <n v="9.01"/>
    <n v="9.5"/>
    <n v="3"/>
    <n v="1.5"/>
    <x v="19"/>
    <n v="0.95"/>
    <n v="-4.0744444444444548E-2"/>
  </r>
  <r>
    <n v="1"/>
    <x v="0"/>
    <x v="0"/>
    <n v="3"/>
    <n v="0.78000000000000014"/>
    <n v="0.2"/>
    <n v="0"/>
    <n v="0"/>
    <n v="0.9"/>
    <n v="0"/>
    <n v="0.1"/>
    <n v="1"/>
    <n v="20"/>
    <n v="3"/>
    <n v="0.05"/>
    <n v="2.0699999999999998"/>
    <x v="5"/>
    <n v="4"/>
    <n v="6"/>
    <n v="4"/>
    <n v="2"/>
    <n v="3"/>
    <n v="0"/>
    <n v="3"/>
    <n v="3"/>
    <x v="20"/>
    <n v="0.25"/>
    <n v="0.33250000000000002"/>
  </r>
  <r>
    <n v="2"/>
    <x v="0"/>
    <x v="1"/>
    <n v="3"/>
    <n v="0.86"/>
    <n v="0.2"/>
    <n v="0"/>
    <n v="0.2"/>
    <n v="0.7"/>
    <n v="0"/>
    <n v="0.1"/>
    <n v="0.99999999999999989"/>
    <n v="20"/>
    <n v="3"/>
    <n v="0.05"/>
    <n v="1.9900000000000002"/>
    <x v="5"/>
    <n v="4"/>
    <n v="6"/>
    <n v="4"/>
    <n v="2"/>
    <n v="3"/>
    <n v="0"/>
    <n v="3"/>
    <n v="3"/>
    <x v="20"/>
    <n v="0.25"/>
    <n v="0.33250000000000002"/>
  </r>
  <r>
    <n v="3"/>
    <x v="0"/>
    <x v="2"/>
    <n v="3"/>
    <n v="0.98"/>
    <n v="0.2"/>
    <n v="0"/>
    <n v="0.5"/>
    <n v="0.4"/>
    <n v="0"/>
    <n v="0.1"/>
    <n v="1"/>
    <n v="20"/>
    <n v="3"/>
    <n v="0.05"/>
    <n v="1.87"/>
    <x v="5"/>
    <n v="4"/>
    <n v="6"/>
    <n v="4"/>
    <n v="2"/>
    <n v="3"/>
    <n v="0"/>
    <n v="3"/>
    <n v="3"/>
    <x v="20"/>
    <n v="0.25"/>
    <n v="0.33250000000000002"/>
  </r>
  <r>
    <n v="4"/>
    <x v="0"/>
    <x v="3"/>
    <n v="2"/>
    <n v="0.68000000000000016"/>
    <n v="0.2"/>
    <n v="0.1"/>
    <n v="0"/>
    <n v="0.4"/>
    <n v="0.1"/>
    <n v="0.4"/>
    <n v="1"/>
    <n v="60"/>
    <n v="1"/>
    <n v="1.6666666666666666E-2"/>
    <n v="1.2699999999999998"/>
    <x v="5"/>
    <n v="4"/>
    <n v="6"/>
    <n v="4"/>
    <n v="2"/>
    <n v="3"/>
    <n v="0"/>
    <n v="3"/>
    <n v="2"/>
    <x v="20"/>
    <n v="0.25"/>
    <n v="0.33250000000000002"/>
  </r>
  <r>
    <n v="5"/>
    <x v="0"/>
    <x v="4"/>
    <n v="2"/>
    <n v="0.78"/>
    <n v="0.2"/>
    <n v="0.1"/>
    <n v="0.2"/>
    <n v="0.3"/>
    <n v="0.1"/>
    <n v="0.3"/>
    <n v="1"/>
    <n v="60"/>
    <n v="1"/>
    <n v="1.6666666666666666E-2"/>
    <n v="1.17"/>
    <x v="5"/>
    <n v="4"/>
    <n v="6"/>
    <n v="4"/>
    <n v="2"/>
    <n v="3"/>
    <n v="0"/>
    <n v="3"/>
    <n v="2"/>
    <x v="20"/>
    <n v="0.25"/>
    <n v="0.33250000000000002"/>
  </r>
  <r>
    <n v="6"/>
    <x v="0"/>
    <x v="5"/>
    <n v="1"/>
    <n v="0.38"/>
    <n v="0.1"/>
    <n v="0.1"/>
    <n v="0"/>
    <n v="0.75"/>
    <n v="0.05"/>
    <n v="0.1"/>
    <n v="1"/>
    <n v="30"/>
    <n v="2"/>
    <n v="3.3333333333333333E-2"/>
    <n v="0.52"/>
    <x v="5"/>
    <n v="4"/>
    <n v="6"/>
    <n v="4"/>
    <n v="2"/>
    <n v="3"/>
    <n v="0"/>
    <n v="3"/>
    <n v="1"/>
    <x v="20"/>
    <n v="0.25"/>
    <n v="0.33250000000000002"/>
  </r>
  <r>
    <n v="7"/>
    <x v="0"/>
    <x v="6"/>
    <n v="1"/>
    <n v="0.48"/>
    <n v="0.1"/>
    <n v="0.1"/>
    <n v="0.5"/>
    <n v="0.25"/>
    <n v="0.05"/>
    <n v="0.1"/>
    <n v="1"/>
    <n v="30"/>
    <n v="2"/>
    <n v="3.3333333333333333E-2"/>
    <n v="0.42000000000000004"/>
    <x v="5"/>
    <n v="4"/>
    <n v="6"/>
    <n v="4"/>
    <n v="2"/>
    <n v="3"/>
    <n v="0"/>
    <n v="3"/>
    <n v="1"/>
    <x v="20"/>
    <n v="0.25"/>
    <n v="0.33250000000000002"/>
  </r>
  <r>
    <n v="8"/>
    <x v="1"/>
    <x v="7"/>
    <n v="3"/>
    <n v="0.76"/>
    <n v="0.2"/>
    <n v="0.1"/>
    <n v="0"/>
    <n v="0.75"/>
    <n v="0.05"/>
    <n v="0.1"/>
    <n v="1"/>
    <n v="15"/>
    <n v="4"/>
    <n v="6.6666666666666666E-2"/>
    <n v="2.04"/>
    <x v="5"/>
    <n v="4"/>
    <n v="6"/>
    <n v="4"/>
    <n v="2"/>
    <n v="3"/>
    <n v="0"/>
    <n v="3"/>
    <n v="3"/>
    <x v="21"/>
    <n v="0.85"/>
    <n v="1.8767999999999998"/>
  </r>
  <r>
    <n v="9"/>
    <x v="1"/>
    <x v="8"/>
    <n v="3"/>
    <n v="1.1400000000000001"/>
    <n v="0.3"/>
    <n v="0.3"/>
    <n v="0"/>
    <n v="0.55000000000000004"/>
    <n v="0.05"/>
    <n v="0.1"/>
    <n v="1.0000000000000002"/>
    <n v="15"/>
    <n v="4"/>
    <n v="6.6666666666666666E-2"/>
    <n v="1.66"/>
    <x v="5"/>
    <n v="4"/>
    <n v="6"/>
    <n v="4"/>
    <n v="2"/>
    <n v="3"/>
    <n v="0"/>
    <n v="3"/>
    <n v="3"/>
    <x v="21"/>
    <n v="0.85"/>
    <n v="1.8767999999999998"/>
  </r>
  <r>
    <n v="10"/>
    <x v="1"/>
    <x v="9"/>
    <n v="3"/>
    <n v="1.2899999999999998"/>
    <n v="0.3"/>
    <n v="0.1"/>
    <n v="0.25"/>
    <n v="0.5"/>
    <n v="0.05"/>
    <n v="0.1"/>
    <n v="1"/>
    <n v="15"/>
    <n v="4"/>
    <n v="6.6666666666666666E-2"/>
    <n v="1.5100000000000002"/>
    <x v="5"/>
    <n v="4"/>
    <n v="6"/>
    <n v="4"/>
    <n v="2"/>
    <n v="3"/>
    <n v="0"/>
    <n v="3"/>
    <n v="3"/>
    <x v="21"/>
    <n v="0.85"/>
    <n v="1.8767999999999998"/>
  </r>
  <r>
    <n v="11"/>
    <x v="1"/>
    <x v="10"/>
    <n v="3"/>
    <n v="0.91999999999999993"/>
    <n v="0.2"/>
    <n v="0.2"/>
    <n v="0.4"/>
    <n v="0.25"/>
    <n v="0.05"/>
    <n v="0.1"/>
    <n v="1.0000000000000002"/>
    <n v="10"/>
    <n v="6"/>
    <n v="0.1"/>
    <n v="1.78"/>
    <x v="5"/>
    <n v="4"/>
    <n v="6"/>
    <n v="4"/>
    <n v="2"/>
    <n v="3"/>
    <n v="0"/>
    <n v="3"/>
    <n v="3"/>
    <x v="21"/>
    <n v="0.85"/>
    <n v="1.8767999999999998"/>
  </r>
  <r>
    <n v="12"/>
    <x v="1"/>
    <x v="11"/>
    <n v="4"/>
    <n v="1.4999999999999998"/>
    <n v="0.3"/>
    <n v="0.2"/>
    <n v="0.6"/>
    <n v="0.05"/>
    <n v="0.05"/>
    <n v="0.1"/>
    <n v="1.0000000000000002"/>
    <n v="10"/>
    <n v="6"/>
    <n v="0.1"/>
    <n v="2.2000000000000002"/>
    <x v="5"/>
    <n v="4"/>
    <n v="6"/>
    <n v="4"/>
    <n v="2"/>
    <n v="3"/>
    <n v="0"/>
    <n v="3"/>
    <n v="4"/>
    <x v="21"/>
    <n v="0.85"/>
    <n v="1.8767999999999998"/>
  </r>
  <r>
    <n v="13"/>
    <x v="1"/>
    <x v="12"/>
    <n v="4"/>
    <n v="1.4399999999999997"/>
    <n v="0.3"/>
    <n v="0.2"/>
    <n v="0.5"/>
    <n v="0.15"/>
    <n v="0.05"/>
    <n v="0.1"/>
    <n v="1"/>
    <n v="10"/>
    <n v="6"/>
    <n v="0.1"/>
    <n v="2.2600000000000007"/>
    <x v="5"/>
    <n v="4"/>
    <n v="6"/>
    <n v="4"/>
    <n v="2"/>
    <n v="3"/>
    <n v="0"/>
    <n v="3"/>
    <n v="4"/>
    <x v="21"/>
    <n v="0.85"/>
    <n v="1.8767999999999998"/>
  </r>
  <r>
    <n v="14"/>
    <x v="1"/>
    <x v="13"/>
    <n v="3"/>
    <n v="0.76"/>
    <n v="0.2"/>
    <n v="0.1"/>
    <n v="0"/>
    <n v="0.75"/>
    <n v="0.05"/>
    <n v="0.1"/>
    <n v="1"/>
    <n v="15"/>
    <n v="4"/>
    <n v="6.6666666666666666E-2"/>
    <n v="2.04"/>
    <x v="5"/>
    <n v="4"/>
    <n v="6"/>
    <n v="4"/>
    <n v="2"/>
    <n v="3"/>
    <n v="0"/>
    <n v="3"/>
    <n v="3"/>
    <x v="21"/>
    <n v="0.85"/>
    <n v="1.8767999999999998"/>
  </r>
  <r>
    <n v="15"/>
    <x v="1"/>
    <x v="14"/>
    <n v="3"/>
    <n v="0.76000000000000023"/>
    <n v="0.2"/>
    <n v="0.2"/>
    <n v="0"/>
    <n v="0.65"/>
    <n v="0.05"/>
    <n v="0.1"/>
    <n v="1.0000000000000002"/>
    <n v="15"/>
    <n v="4"/>
    <n v="6.6666666666666666E-2"/>
    <n v="2.0399999999999996"/>
    <x v="5"/>
    <n v="4"/>
    <n v="6"/>
    <n v="4"/>
    <n v="2"/>
    <n v="3"/>
    <n v="0"/>
    <n v="3"/>
    <n v="3"/>
    <x v="21"/>
    <n v="0.85"/>
    <n v="1.8767999999999998"/>
  </r>
  <r>
    <n v="16"/>
    <x v="1"/>
    <x v="15"/>
    <n v="5"/>
    <n v="1.4099999999999997"/>
    <n v="0.3"/>
    <n v="0"/>
    <n v="0.5"/>
    <n v="0.2"/>
    <n v="0"/>
    <n v="0.3"/>
    <n v="1"/>
    <n v="10"/>
    <n v="6"/>
    <n v="0.1"/>
    <n v="3.29"/>
    <x v="5"/>
    <n v="4"/>
    <n v="6"/>
    <n v="4"/>
    <n v="2"/>
    <n v="3"/>
    <n v="0"/>
    <n v="3"/>
    <n v="5"/>
    <x v="21"/>
    <n v="0.85"/>
    <n v="1.8767999999999998"/>
  </r>
  <r>
    <n v="17"/>
    <x v="1"/>
    <x v="16"/>
    <n v="5"/>
    <n v="1.4400000000000002"/>
    <n v="0.3"/>
    <n v="0.1"/>
    <n v="0.5"/>
    <n v="0.2"/>
    <n v="0"/>
    <n v="0.2"/>
    <n v="1"/>
    <n v="10"/>
    <n v="6"/>
    <n v="0.1"/>
    <n v="3.26"/>
    <x v="5"/>
    <n v="4"/>
    <n v="6"/>
    <n v="4"/>
    <n v="2"/>
    <n v="3"/>
    <n v="0"/>
    <n v="3"/>
    <n v="5"/>
    <x v="21"/>
    <n v="0.85"/>
    <n v="1.8767999999999998"/>
  </r>
  <r>
    <n v="18"/>
    <x v="2"/>
    <x v="17"/>
    <n v="3"/>
    <n v="0.55499999999999994"/>
    <n v="0.15"/>
    <n v="0.2"/>
    <n v="0"/>
    <n v="0.5"/>
    <n v="0"/>
    <n v="0.3"/>
    <n v="1"/>
    <n v="20"/>
    <n v="3"/>
    <n v="0.05"/>
    <n v="2.2950000000000004"/>
    <x v="5"/>
    <n v="4"/>
    <n v="6"/>
    <n v="4"/>
    <n v="2"/>
    <n v="3"/>
    <n v="0"/>
    <n v="3"/>
    <n v="3"/>
    <x v="22"/>
    <n v="0.55000000000000004"/>
    <n v="1.0395000000000003"/>
  </r>
  <r>
    <n v="19"/>
    <x v="2"/>
    <x v="18"/>
    <n v="3"/>
    <n v="0.55499999999999994"/>
    <n v="0.15"/>
    <n v="0.2"/>
    <n v="0"/>
    <n v="0.5"/>
    <n v="0"/>
    <n v="0.3"/>
    <n v="1"/>
    <n v="20"/>
    <n v="3"/>
    <n v="0.05"/>
    <n v="2.2950000000000004"/>
    <x v="5"/>
    <n v="4"/>
    <n v="6"/>
    <n v="4"/>
    <n v="2"/>
    <n v="3"/>
    <n v="0"/>
    <n v="3"/>
    <n v="3"/>
    <x v="22"/>
    <n v="0.55000000000000004"/>
    <n v="1.0395000000000003"/>
  </r>
  <r>
    <n v="20"/>
    <x v="2"/>
    <x v="19"/>
    <n v="1.5"/>
    <n v="0.37"/>
    <n v="0.1"/>
    <n v="0.2"/>
    <n v="0"/>
    <n v="0.5"/>
    <n v="0"/>
    <n v="0.3"/>
    <n v="1"/>
    <n v="60"/>
    <n v="1"/>
    <n v="1.6666666666666666E-2"/>
    <n v="1.0799999999999998"/>
    <x v="5"/>
    <n v="4"/>
    <n v="6"/>
    <n v="4"/>
    <n v="2"/>
    <n v="3"/>
    <n v="0"/>
    <n v="3"/>
    <n v="1.5"/>
    <x v="22"/>
    <n v="0.55000000000000004"/>
    <n v="1.0395000000000003"/>
  </r>
  <r>
    <n v="21"/>
    <x v="3"/>
    <x v="20"/>
    <n v="1.5"/>
    <n v="0.4"/>
    <n v="0.2"/>
    <n v="0"/>
    <n v="0"/>
    <n v="0"/>
    <n v="1"/>
    <n v="0"/>
    <n v="1"/>
    <n v="120"/>
    <n v="0.5"/>
    <n v="8.3333333333333332E-3"/>
    <n v="1.0750000000000002"/>
    <x v="5"/>
    <n v="4"/>
    <n v="6"/>
    <n v="4"/>
    <n v="2"/>
    <n v="3"/>
    <n v="0"/>
    <n v="3"/>
    <n v="1.5"/>
    <x v="23"/>
    <n v="0.3"/>
    <n v="0.35499999999999998"/>
  </r>
  <r>
    <n v="22"/>
    <x v="3"/>
    <x v="21"/>
    <n v="1.5"/>
    <n v="0.4"/>
    <n v="0.2"/>
    <n v="0"/>
    <n v="0"/>
    <n v="0"/>
    <n v="1"/>
    <n v="0"/>
    <n v="1"/>
    <n v="120"/>
    <n v="0.5"/>
    <n v="8.3333333333333332E-3"/>
    <n v="1.0750000000000002"/>
    <x v="5"/>
    <n v="4"/>
    <n v="6"/>
    <n v="4"/>
    <n v="2"/>
    <n v="3"/>
    <n v="0"/>
    <n v="3"/>
    <n v="1.5"/>
    <x v="23"/>
    <n v="0.3"/>
    <n v="0.35499999999999998"/>
  </r>
  <r>
    <n v="23"/>
    <x v="3"/>
    <x v="22"/>
    <n v="2"/>
    <n v="0.48000000000000009"/>
    <n v="0.2"/>
    <n v="0"/>
    <n v="0"/>
    <n v="0.2"/>
    <n v="0.8"/>
    <n v="0"/>
    <n v="1"/>
    <n v="60"/>
    <n v="1"/>
    <n v="1.6666666666666666E-2"/>
    <n v="1.47"/>
    <x v="5"/>
    <n v="4"/>
    <n v="6"/>
    <n v="4"/>
    <n v="2"/>
    <n v="3"/>
    <n v="0"/>
    <n v="3"/>
    <n v="2"/>
    <x v="23"/>
    <n v="0.3"/>
    <n v="0.35499999999999998"/>
  </r>
  <r>
    <n v="24"/>
    <x v="3"/>
    <x v="23"/>
    <n v="2"/>
    <n v="0.48000000000000009"/>
    <n v="0.2"/>
    <n v="0"/>
    <n v="0"/>
    <n v="0.2"/>
    <n v="0.8"/>
    <n v="0"/>
    <n v="1"/>
    <n v="60"/>
    <n v="1"/>
    <n v="1.6666666666666666E-2"/>
    <n v="1.47"/>
    <x v="5"/>
    <n v="4"/>
    <n v="6"/>
    <n v="4"/>
    <n v="2"/>
    <n v="3"/>
    <n v="0"/>
    <n v="3"/>
    <n v="2"/>
    <x v="23"/>
    <n v="0.3"/>
    <n v="0.35499999999999998"/>
  </r>
  <r>
    <n v="25"/>
    <x v="3"/>
    <x v="24"/>
    <n v="1.5"/>
    <n v="0.4"/>
    <n v="0.2"/>
    <n v="0"/>
    <n v="0"/>
    <n v="0"/>
    <n v="1"/>
    <n v="0"/>
    <n v="1"/>
    <n v="40"/>
    <n v="1.5"/>
    <n v="2.5000000000000001E-2"/>
    <n v="1.0250000000000001"/>
    <x v="5"/>
    <n v="4"/>
    <n v="6"/>
    <n v="4"/>
    <n v="2"/>
    <n v="3"/>
    <n v="0"/>
    <n v="3"/>
    <n v="1.5"/>
    <x v="23"/>
    <n v="0.3"/>
    <n v="0.35499999999999998"/>
  </r>
  <r>
    <n v="26"/>
    <x v="3"/>
    <x v="25"/>
    <n v="1.5"/>
    <n v="0.44000000000000006"/>
    <n v="0.2"/>
    <n v="0"/>
    <n v="0"/>
    <n v="0.1"/>
    <n v="0.9"/>
    <n v="0"/>
    <n v="1"/>
    <n v="40"/>
    <n v="1.5"/>
    <n v="2.5000000000000001E-2"/>
    <n v="0.9850000000000001"/>
    <x v="5"/>
    <n v="4"/>
    <n v="6"/>
    <n v="4"/>
    <n v="2"/>
    <n v="3"/>
    <n v="0"/>
    <n v="3"/>
    <n v="1.5"/>
    <x v="23"/>
    <n v="0.3"/>
    <n v="0.35499999999999998"/>
  </r>
  <r>
    <n v="1"/>
    <x v="0"/>
    <x v="0"/>
    <n v="3.2"/>
    <n v="1.9500000000000004"/>
    <n v="0.2"/>
    <n v="0"/>
    <n v="0"/>
    <n v="0.9"/>
    <n v="0"/>
    <n v="0.1"/>
    <n v="1"/>
    <n v="20"/>
    <n v="3"/>
    <n v="0.05"/>
    <n v="0.84999999999999976"/>
    <x v="6"/>
    <n v="5.36"/>
    <n v="12.93"/>
    <n v="10.3"/>
    <n v="4.46"/>
    <n v="4.8"/>
    <n v="8"/>
    <n v="3"/>
    <n v="3"/>
    <x v="24"/>
    <n v="0.4"/>
    <n v="0.16191428571428562"/>
  </r>
  <r>
    <n v="2"/>
    <x v="0"/>
    <x v="1"/>
    <n v="3.2"/>
    <n v="2.0552000000000001"/>
    <n v="0.2"/>
    <n v="0"/>
    <n v="0.2"/>
    <n v="0.7"/>
    <n v="0"/>
    <n v="0.1"/>
    <n v="0.99999999999999989"/>
    <n v="20"/>
    <n v="3"/>
    <n v="0.05"/>
    <n v="0.74480000000000002"/>
    <x v="6"/>
    <n v="5.36"/>
    <n v="12.93"/>
    <n v="10.3"/>
    <n v="4.46"/>
    <n v="4.8"/>
    <n v="8"/>
    <n v="3"/>
    <n v="3"/>
    <x v="24"/>
    <n v="0.4"/>
    <n v="0.16191428571428562"/>
  </r>
  <r>
    <n v="3"/>
    <x v="0"/>
    <x v="2"/>
    <n v="3.2"/>
    <n v="2.2130000000000005"/>
    <n v="0.2"/>
    <n v="0"/>
    <n v="0.5"/>
    <n v="0.4"/>
    <n v="0"/>
    <n v="0.1"/>
    <n v="1"/>
    <n v="20"/>
    <n v="3"/>
    <n v="0.05"/>
    <n v="0.58699999999999963"/>
    <x v="6"/>
    <n v="5.36"/>
    <n v="12.93"/>
    <n v="10.3"/>
    <n v="4.46"/>
    <n v="4.8"/>
    <n v="8"/>
    <n v="3"/>
    <n v="3"/>
    <x v="24"/>
    <n v="0.4"/>
    <n v="0.16191428571428562"/>
  </r>
  <r>
    <n v="4"/>
    <x v="0"/>
    <x v="3"/>
    <n v="2.1333333333333333"/>
    <n v="1.4044000000000001"/>
    <n v="0.2"/>
    <n v="0.1"/>
    <n v="0"/>
    <n v="0.4"/>
    <n v="0.1"/>
    <n v="0.4"/>
    <n v="1"/>
    <n v="60"/>
    <n v="1"/>
    <n v="1.6666666666666666E-2"/>
    <n v="0.59559999999999991"/>
    <x v="6"/>
    <n v="5.36"/>
    <n v="12.93"/>
    <n v="10.3"/>
    <n v="4.46"/>
    <n v="4.8"/>
    <n v="8"/>
    <n v="3"/>
    <n v="2"/>
    <x v="24"/>
    <n v="0.4"/>
    <n v="0.16191428571428562"/>
  </r>
  <r>
    <n v="5"/>
    <x v="0"/>
    <x v="4"/>
    <n v="2.1333333333333333"/>
    <n v="1.6196000000000002"/>
    <n v="0.2"/>
    <n v="0.1"/>
    <n v="0.2"/>
    <n v="0.3"/>
    <n v="0.1"/>
    <n v="0.3"/>
    <n v="1"/>
    <n v="60"/>
    <n v="1"/>
    <n v="1.6666666666666666E-2"/>
    <n v="0.38039999999999985"/>
    <x v="6"/>
    <n v="5.36"/>
    <n v="12.93"/>
    <n v="10.3"/>
    <n v="4.46"/>
    <n v="4.8"/>
    <n v="8"/>
    <n v="3"/>
    <n v="2"/>
    <x v="24"/>
    <n v="0.4"/>
    <n v="0.16191428571428562"/>
  </r>
  <r>
    <n v="6"/>
    <x v="0"/>
    <x v="5"/>
    <n v="1.0666666666666667"/>
    <n v="0.89640000000000031"/>
    <n v="0.1"/>
    <n v="0.1"/>
    <n v="0"/>
    <n v="0.75"/>
    <n v="0.05"/>
    <n v="0.1"/>
    <n v="1"/>
    <n v="30"/>
    <n v="2"/>
    <n v="3.3333333333333333E-2"/>
    <n v="-9.6400000000000319E-2"/>
    <x v="6"/>
    <n v="5.36"/>
    <n v="12.93"/>
    <n v="10.3"/>
    <n v="4.46"/>
    <n v="4.8"/>
    <n v="8"/>
    <n v="3"/>
    <n v="1"/>
    <x v="24"/>
    <n v="0.4"/>
    <n v="0.16191428571428562"/>
  </r>
  <r>
    <n v="7"/>
    <x v="0"/>
    <x v="6"/>
    <n v="1.0666666666666667"/>
    <n v="1.0279000000000003"/>
    <n v="0.1"/>
    <n v="0.1"/>
    <n v="0.5"/>
    <n v="0.25"/>
    <n v="0.05"/>
    <n v="0.1"/>
    <n v="1"/>
    <n v="30"/>
    <n v="2"/>
    <n v="3.3333333333333333E-2"/>
    <n v="-0.22790000000000027"/>
    <x v="6"/>
    <n v="5.36"/>
    <n v="12.93"/>
    <n v="10.3"/>
    <n v="4.46"/>
    <n v="4.8"/>
    <n v="8"/>
    <n v="3"/>
    <n v="1"/>
    <x v="24"/>
    <n v="0.4"/>
    <n v="0.16191428571428562"/>
  </r>
  <r>
    <n v="8"/>
    <x v="1"/>
    <x v="7"/>
    <n v="3.2"/>
    <n v="1.7928000000000006"/>
    <n v="0.2"/>
    <n v="0.1"/>
    <n v="0"/>
    <n v="0.75"/>
    <n v="0.05"/>
    <n v="0.1"/>
    <n v="1"/>
    <n v="15"/>
    <n v="4"/>
    <n v="6.6666666666666666E-2"/>
    <n v="0.87386666666666624"/>
    <x v="6"/>
    <n v="5.36"/>
    <n v="12.93"/>
    <n v="10.3"/>
    <n v="4.46"/>
    <n v="4.8"/>
    <n v="8"/>
    <n v="3"/>
    <n v="3"/>
    <x v="25"/>
    <n v="0.6"/>
    <n v="0.43946299999999977"/>
  </r>
  <r>
    <n v="9"/>
    <x v="1"/>
    <x v="8"/>
    <n v="3.2"/>
    <n v="2.3928000000000003"/>
    <n v="0.3"/>
    <n v="0.3"/>
    <n v="0"/>
    <n v="0.55000000000000004"/>
    <n v="0.05"/>
    <n v="0.1"/>
    <n v="1.0000000000000002"/>
    <n v="15"/>
    <n v="4"/>
    <n v="6.6666666666666666E-2"/>
    <n v="0.27386666666666659"/>
    <x v="6"/>
    <n v="5.36"/>
    <n v="12.93"/>
    <n v="10.3"/>
    <n v="4.46"/>
    <n v="4.8"/>
    <n v="8"/>
    <n v="3"/>
    <n v="3"/>
    <x v="25"/>
    <n v="0.6"/>
    <n v="0.43946299999999977"/>
  </r>
  <r>
    <n v="10"/>
    <x v="1"/>
    <x v="9"/>
    <n v="3.2"/>
    <n v="2.8864500000000004"/>
    <n v="0.3"/>
    <n v="0.1"/>
    <n v="0.25"/>
    <n v="0.5"/>
    <n v="0.05"/>
    <n v="0.1"/>
    <n v="1"/>
    <n v="15"/>
    <n v="4"/>
    <n v="6.6666666666666666E-2"/>
    <n v="-0.21978333333333355"/>
    <x v="6"/>
    <n v="5.36"/>
    <n v="12.93"/>
    <n v="10.3"/>
    <n v="4.46"/>
    <n v="4.8"/>
    <n v="8"/>
    <n v="3"/>
    <n v="3"/>
    <x v="25"/>
    <n v="0.6"/>
    <n v="0.43946299999999977"/>
  </r>
  <r>
    <n v="11"/>
    <x v="1"/>
    <x v="10"/>
    <n v="3.2"/>
    <n v="1.9044000000000005"/>
    <n v="0.2"/>
    <n v="0.2"/>
    <n v="0.4"/>
    <n v="0.25"/>
    <n v="0.05"/>
    <n v="0.1"/>
    <n v="1.0000000000000002"/>
    <n v="10"/>
    <n v="6"/>
    <n v="0.1"/>
    <n v="0.4955999999999996"/>
    <x v="6"/>
    <n v="5.36"/>
    <n v="12.93"/>
    <n v="10.3"/>
    <n v="4.46"/>
    <n v="4.8"/>
    <n v="8"/>
    <n v="3"/>
    <n v="3"/>
    <x v="25"/>
    <n v="0.6"/>
    <n v="0.43946299999999977"/>
  </r>
  <r>
    <n v="12"/>
    <x v="1"/>
    <x v="11"/>
    <n v="4.2666666666666666"/>
    <n v="3.0143999999999997"/>
    <n v="0.3"/>
    <n v="0.2"/>
    <n v="0.6"/>
    <n v="0.05"/>
    <n v="0.05"/>
    <n v="0.1"/>
    <n v="1.0000000000000002"/>
    <n v="10"/>
    <n v="6"/>
    <n v="0.1"/>
    <n v="0.45226666666666682"/>
    <x v="6"/>
    <n v="5.36"/>
    <n v="12.93"/>
    <n v="10.3"/>
    <n v="4.46"/>
    <n v="4.8"/>
    <n v="8"/>
    <n v="3"/>
    <n v="4"/>
    <x v="25"/>
    <n v="0.6"/>
    <n v="0.43946299999999977"/>
  </r>
  <r>
    <n v="13"/>
    <x v="1"/>
    <x v="12"/>
    <n v="4.2666666666666666"/>
    <n v="2.9355000000000007"/>
    <n v="0.3"/>
    <n v="0.2"/>
    <n v="0.5"/>
    <n v="0.15"/>
    <n v="0.05"/>
    <n v="0.1"/>
    <n v="1"/>
    <n v="10"/>
    <n v="6"/>
    <n v="0.1"/>
    <n v="0.5311666666666659"/>
    <x v="6"/>
    <n v="5.36"/>
    <n v="12.93"/>
    <n v="10.3"/>
    <n v="4.46"/>
    <n v="4.8"/>
    <n v="8"/>
    <n v="3"/>
    <n v="4"/>
    <x v="25"/>
    <n v="0.6"/>
    <n v="0.43946299999999977"/>
  </r>
  <r>
    <n v="14"/>
    <x v="1"/>
    <x v="13"/>
    <n v="3.2"/>
    <n v="1.7928000000000006"/>
    <n v="0.2"/>
    <n v="0.1"/>
    <n v="0"/>
    <n v="0.75"/>
    <n v="0.05"/>
    <n v="0.1"/>
    <n v="1"/>
    <n v="15"/>
    <n v="4"/>
    <n v="6.6666666666666666E-2"/>
    <n v="0.87386666666666624"/>
    <x v="6"/>
    <n v="5.36"/>
    <n v="12.93"/>
    <n v="10.3"/>
    <n v="4.46"/>
    <n v="4.8"/>
    <n v="8"/>
    <n v="3"/>
    <n v="3"/>
    <x v="25"/>
    <n v="0.6"/>
    <n v="0.43946299999999977"/>
  </r>
  <r>
    <n v="15"/>
    <x v="1"/>
    <x v="14"/>
    <n v="3.2"/>
    <n v="1.6940000000000002"/>
    <n v="0.2"/>
    <n v="0.2"/>
    <n v="0"/>
    <n v="0.65"/>
    <n v="0.05"/>
    <n v="0.1"/>
    <n v="1.0000000000000002"/>
    <n v="15"/>
    <n v="4"/>
    <n v="6.6666666666666666E-2"/>
    <n v="0.97266666666666668"/>
    <x v="6"/>
    <n v="5.36"/>
    <n v="12.93"/>
    <n v="10.3"/>
    <n v="4.46"/>
    <n v="4.8"/>
    <n v="8"/>
    <n v="3"/>
    <n v="3"/>
    <x v="25"/>
    <n v="0.6"/>
    <n v="0.43946299999999977"/>
  </r>
  <r>
    <n v="16"/>
    <x v="1"/>
    <x v="15"/>
    <n v="5.333333333333333"/>
    <n v="2.9895"/>
    <n v="0.3"/>
    <n v="0"/>
    <n v="0.5"/>
    <n v="0.2"/>
    <n v="0"/>
    <n v="0.3"/>
    <n v="1"/>
    <n v="10"/>
    <n v="6"/>
    <n v="0.1"/>
    <n v="1.5438333333333329"/>
    <x v="6"/>
    <n v="5.36"/>
    <n v="12.93"/>
    <n v="10.3"/>
    <n v="4.46"/>
    <n v="4.8"/>
    <n v="8"/>
    <n v="3"/>
    <n v="5"/>
    <x v="25"/>
    <n v="0.6"/>
    <n v="0.43946299999999977"/>
  </r>
  <r>
    <n v="17"/>
    <x v="1"/>
    <x v="16"/>
    <n v="5.333333333333333"/>
    <n v="3.0063"/>
    <n v="0.3"/>
    <n v="0.1"/>
    <n v="0.5"/>
    <n v="0.2"/>
    <n v="0"/>
    <n v="0.2"/>
    <n v="1"/>
    <n v="10"/>
    <n v="6"/>
    <n v="0.1"/>
    <n v="1.527033333333333"/>
    <x v="6"/>
    <n v="5.36"/>
    <n v="12.93"/>
    <n v="10.3"/>
    <n v="4.46"/>
    <n v="4.8"/>
    <n v="8"/>
    <n v="3"/>
    <n v="5"/>
    <x v="25"/>
    <n v="0.6"/>
    <n v="0.43946299999999977"/>
  </r>
  <r>
    <n v="18"/>
    <x v="2"/>
    <x v="17"/>
    <n v="3.2"/>
    <n v="1.1493"/>
    <n v="0.15"/>
    <n v="0.2"/>
    <n v="0"/>
    <n v="0.5"/>
    <n v="0"/>
    <n v="0.3"/>
    <n v="1"/>
    <n v="20"/>
    <n v="3"/>
    <n v="0.05"/>
    <n v="1.6507000000000001"/>
    <x v="6"/>
    <n v="5.36"/>
    <n v="12.93"/>
    <n v="10.3"/>
    <n v="4.46"/>
    <n v="4.8"/>
    <n v="8"/>
    <n v="3"/>
    <n v="3"/>
    <x v="26"/>
    <n v="0.65"/>
    <n v="0.86707111111111113"/>
  </r>
  <r>
    <n v="19"/>
    <x v="2"/>
    <x v="18"/>
    <n v="3.2"/>
    <n v="1.1493"/>
    <n v="0.15"/>
    <n v="0.2"/>
    <n v="0"/>
    <n v="0.5"/>
    <n v="0"/>
    <n v="0.3"/>
    <n v="1"/>
    <n v="20"/>
    <n v="3"/>
    <n v="0.05"/>
    <n v="1.6507000000000001"/>
    <x v="6"/>
    <n v="5.36"/>
    <n v="12.93"/>
    <n v="10.3"/>
    <n v="4.46"/>
    <n v="4.8"/>
    <n v="8"/>
    <n v="3"/>
    <n v="3"/>
    <x v="26"/>
    <n v="0.65"/>
    <n v="0.86707111111111113"/>
  </r>
  <r>
    <n v="20"/>
    <x v="2"/>
    <x v="19"/>
    <n v="1.6"/>
    <n v="0.7662000000000001"/>
    <n v="0.1"/>
    <n v="0.2"/>
    <n v="0"/>
    <n v="0.5"/>
    <n v="0"/>
    <n v="0.3"/>
    <n v="1"/>
    <n v="60"/>
    <n v="1"/>
    <n v="1.6666666666666666E-2"/>
    <n v="0.70046666666666668"/>
    <x v="6"/>
    <n v="5.36"/>
    <n v="12.93"/>
    <n v="10.3"/>
    <n v="4.46"/>
    <n v="4.8"/>
    <n v="8"/>
    <n v="3"/>
    <n v="1.5"/>
    <x v="26"/>
    <n v="0.65"/>
    <n v="0.86707111111111113"/>
  </r>
  <r>
    <n v="21"/>
    <x v="3"/>
    <x v="20"/>
    <n v="1.6"/>
    <n v="0.89200000000000002"/>
    <n v="0.2"/>
    <n v="0"/>
    <n v="0"/>
    <n v="0"/>
    <n v="1"/>
    <n v="0"/>
    <n v="1"/>
    <n v="120"/>
    <n v="0.5"/>
    <n v="8.3333333333333332E-3"/>
    <n v="0.64133333333333342"/>
    <x v="6"/>
    <n v="5.36"/>
    <n v="12.93"/>
    <n v="10.3"/>
    <n v="4.46"/>
    <n v="4.8"/>
    <n v="8"/>
    <n v="3"/>
    <n v="1.5"/>
    <x v="27"/>
    <n v="0.8"/>
    <n v="0.52408888888888894"/>
  </r>
  <r>
    <n v="22"/>
    <x v="3"/>
    <x v="21"/>
    <n v="1.6"/>
    <n v="0.89200000000000002"/>
    <n v="0.2"/>
    <n v="0"/>
    <n v="0"/>
    <n v="0"/>
    <n v="1"/>
    <n v="0"/>
    <n v="1"/>
    <n v="120"/>
    <n v="0.5"/>
    <n v="8.3333333333333332E-3"/>
    <n v="0.64133333333333342"/>
    <x v="6"/>
    <n v="5.36"/>
    <n v="12.93"/>
    <n v="10.3"/>
    <n v="4.46"/>
    <n v="4.8"/>
    <n v="8"/>
    <n v="3"/>
    <n v="1.5"/>
    <x v="27"/>
    <n v="0.8"/>
    <n v="0.52408888888888894"/>
  </r>
  <r>
    <n v="23"/>
    <x v="3"/>
    <x v="22"/>
    <n v="2.1333333333333333"/>
    <n v="1.1256000000000002"/>
    <n v="0.2"/>
    <n v="0"/>
    <n v="0"/>
    <n v="0.2"/>
    <n v="0.8"/>
    <n v="0"/>
    <n v="1"/>
    <n v="60"/>
    <n v="1"/>
    <n v="1.6666666666666666E-2"/>
    <n v="0.87439999999999984"/>
    <x v="6"/>
    <n v="5.36"/>
    <n v="12.93"/>
    <n v="10.3"/>
    <n v="4.46"/>
    <n v="4.8"/>
    <n v="8"/>
    <n v="3"/>
    <n v="2"/>
    <x v="27"/>
    <n v="0.8"/>
    <n v="0.52408888888888894"/>
  </r>
  <r>
    <n v="24"/>
    <x v="3"/>
    <x v="23"/>
    <n v="2.1333333333333333"/>
    <n v="1.1256000000000002"/>
    <n v="0.2"/>
    <n v="0"/>
    <n v="0"/>
    <n v="0.2"/>
    <n v="0.8"/>
    <n v="0"/>
    <n v="1"/>
    <n v="60"/>
    <n v="1"/>
    <n v="1.6666666666666666E-2"/>
    <n v="0.87439999999999984"/>
    <x v="6"/>
    <n v="5.36"/>
    <n v="12.93"/>
    <n v="10.3"/>
    <n v="4.46"/>
    <n v="4.8"/>
    <n v="8"/>
    <n v="3"/>
    <n v="2"/>
    <x v="27"/>
    <n v="0.8"/>
    <n v="0.52408888888888894"/>
  </r>
  <r>
    <n v="25"/>
    <x v="3"/>
    <x v="24"/>
    <n v="1.6"/>
    <n v="0.89200000000000002"/>
    <n v="0.2"/>
    <n v="0"/>
    <n v="0"/>
    <n v="0"/>
    <n v="1"/>
    <n v="0"/>
    <n v="1"/>
    <n v="40"/>
    <n v="1.5"/>
    <n v="2.5000000000000001E-2"/>
    <n v="0.50800000000000001"/>
    <x v="6"/>
    <n v="5.36"/>
    <n v="12.93"/>
    <n v="10.3"/>
    <n v="4.46"/>
    <n v="4.8"/>
    <n v="8"/>
    <n v="3"/>
    <n v="1.5"/>
    <x v="27"/>
    <n v="0.8"/>
    <n v="0.52408888888888894"/>
  </r>
  <r>
    <n v="26"/>
    <x v="3"/>
    <x v="25"/>
    <n v="1.6"/>
    <n v="1.0088000000000001"/>
    <n v="0.2"/>
    <n v="0"/>
    <n v="0"/>
    <n v="0.1"/>
    <n v="0.9"/>
    <n v="0"/>
    <n v="1"/>
    <n v="40"/>
    <n v="1.5"/>
    <n v="2.5000000000000001E-2"/>
    <n v="0.39119999999999994"/>
    <x v="6"/>
    <n v="5.36"/>
    <n v="12.93"/>
    <n v="10.3"/>
    <n v="4.46"/>
    <n v="4.8"/>
    <n v="8"/>
    <n v="3"/>
    <n v="1.5"/>
    <x v="27"/>
    <n v="0.8"/>
    <n v="0.52408888888888894"/>
  </r>
  <r>
    <n v="1"/>
    <x v="0"/>
    <x v="0"/>
    <n v="4.0000000000000009"/>
    <n v="2.7600000000000002"/>
    <n v="0.2"/>
    <n v="0"/>
    <n v="0"/>
    <n v="0.9"/>
    <n v="0"/>
    <n v="0.1"/>
    <n v="1"/>
    <n v="20"/>
    <n v="3"/>
    <n v="0.05"/>
    <n v="0.74000000000000066"/>
    <x v="7"/>
    <n v="9.6199999999999992"/>
    <n v="14.79"/>
    <n v="14.44"/>
    <n v="8.6999999999999993"/>
    <n v="8.0399999999999991"/>
    <n v="10"/>
    <n v="3"/>
    <n v="3"/>
    <x v="28"/>
    <n v="0.2"/>
    <n v="5.9305714285714399E-2"/>
  </r>
  <r>
    <n v="2"/>
    <x v="0"/>
    <x v="1"/>
    <n v="4.0000000000000009"/>
    <n v="2.774"/>
    <n v="0.2"/>
    <n v="0"/>
    <n v="0.2"/>
    <n v="0.7"/>
    <n v="0"/>
    <n v="0.1"/>
    <n v="0.99999999999999989"/>
    <n v="20"/>
    <n v="3"/>
    <n v="0.05"/>
    <n v="0.72600000000000087"/>
    <x v="7"/>
    <n v="9.6199999999999992"/>
    <n v="14.79"/>
    <n v="14.44"/>
    <n v="8.6999999999999993"/>
    <n v="8.0399999999999991"/>
    <n v="10"/>
    <n v="3"/>
    <n v="3"/>
    <x v="28"/>
    <n v="0.2"/>
    <n v="5.9305714285714399E-2"/>
  </r>
  <r>
    <n v="3"/>
    <x v="0"/>
    <x v="2"/>
    <n v="4.0000000000000009"/>
    <n v="2.7949999999999999"/>
    <n v="0.2"/>
    <n v="0"/>
    <n v="0.5"/>
    <n v="0.4"/>
    <n v="0"/>
    <n v="0.1"/>
    <n v="1"/>
    <n v="20"/>
    <n v="3"/>
    <n v="0.05"/>
    <n v="0.70500000000000096"/>
    <x v="7"/>
    <n v="9.6199999999999992"/>
    <n v="14.79"/>
    <n v="14.44"/>
    <n v="8.6999999999999993"/>
    <n v="8.0399999999999991"/>
    <n v="10"/>
    <n v="3"/>
    <n v="3"/>
    <x v="28"/>
    <n v="0.2"/>
    <n v="5.9305714285714399E-2"/>
  </r>
  <r>
    <n v="4"/>
    <x v="0"/>
    <x v="3"/>
    <n v="2.666666666666667"/>
    <n v="2.1648000000000001"/>
    <n v="0.2"/>
    <n v="0.1"/>
    <n v="0"/>
    <n v="0.4"/>
    <n v="0.1"/>
    <n v="0.4"/>
    <n v="1"/>
    <n v="60"/>
    <n v="1"/>
    <n v="1.6666666666666666E-2"/>
    <n v="0.33520000000000028"/>
    <x v="7"/>
    <n v="9.6199999999999992"/>
    <n v="14.79"/>
    <n v="14.44"/>
    <n v="8.6999999999999993"/>
    <n v="8.0399999999999991"/>
    <n v="10"/>
    <n v="3"/>
    <n v="2"/>
    <x v="28"/>
    <n v="0.2"/>
    <n v="5.9305714285714399E-2"/>
  </r>
  <r>
    <n v="5"/>
    <x v="0"/>
    <x v="4"/>
    <n v="2.666666666666667"/>
    <n v="2.3067999999999995"/>
    <n v="0.2"/>
    <n v="0.1"/>
    <n v="0.2"/>
    <n v="0.3"/>
    <n v="0.1"/>
    <n v="0.3"/>
    <n v="1"/>
    <n v="60"/>
    <n v="1"/>
    <n v="1.6666666666666666E-2"/>
    <n v="0.19320000000000079"/>
    <x v="7"/>
    <n v="9.6199999999999992"/>
    <n v="14.79"/>
    <n v="14.44"/>
    <n v="8.6999999999999993"/>
    <n v="8.0399999999999991"/>
    <n v="10"/>
    <n v="3"/>
    <n v="2"/>
    <x v="28"/>
    <n v="0.2"/>
    <n v="5.9305714285714399E-2"/>
  </r>
  <r>
    <n v="6"/>
    <x v="0"/>
    <x v="5"/>
    <n v="1.3333333333333335"/>
    <n v="1.3031000000000001"/>
    <n v="0.1"/>
    <n v="0.1"/>
    <n v="0"/>
    <n v="0.75"/>
    <n v="0.05"/>
    <n v="0.1"/>
    <n v="1"/>
    <n v="30"/>
    <n v="2"/>
    <n v="3.3333333333333333E-2"/>
    <n v="-0.30309999999999998"/>
    <x v="7"/>
    <n v="9.6199999999999992"/>
    <n v="14.79"/>
    <n v="14.44"/>
    <n v="8.6999999999999993"/>
    <n v="8.0399999999999991"/>
    <n v="10"/>
    <n v="3"/>
    <n v="1"/>
    <x v="28"/>
    <n v="0.2"/>
    <n v="5.9305714285714399E-2"/>
  </r>
  <r>
    <n v="7"/>
    <x v="0"/>
    <x v="6"/>
    <n v="1.3333333333333335"/>
    <n v="1.3206"/>
    <n v="0.1"/>
    <n v="0.1"/>
    <n v="0.5"/>
    <n v="0.25"/>
    <n v="0.05"/>
    <n v="0.1"/>
    <n v="1"/>
    <n v="30"/>
    <n v="2"/>
    <n v="3.3333333333333333E-2"/>
    <n v="-0.32059999999999983"/>
    <x v="7"/>
    <n v="9.6199999999999992"/>
    <n v="14.79"/>
    <n v="14.44"/>
    <n v="8.6999999999999993"/>
    <n v="8.0399999999999991"/>
    <n v="10"/>
    <n v="3"/>
    <n v="1"/>
    <x v="28"/>
    <n v="0.2"/>
    <n v="5.9305714285714399E-2"/>
  </r>
  <r>
    <n v="8"/>
    <x v="1"/>
    <x v="7"/>
    <n v="4.0000000000000009"/>
    <n v="2.6062000000000003"/>
    <n v="0.2"/>
    <n v="0.1"/>
    <n v="0"/>
    <n v="0.75"/>
    <n v="0.05"/>
    <n v="0.1"/>
    <n v="1"/>
    <n v="15"/>
    <n v="4"/>
    <n v="6.6666666666666666E-2"/>
    <n v="0.72713333333333396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9"/>
    <x v="1"/>
    <x v="8"/>
    <n v="4.0000000000000009"/>
    <n v="3.6200999999999999"/>
    <n v="0.3"/>
    <n v="0.3"/>
    <n v="0"/>
    <n v="0.55000000000000004"/>
    <n v="0.05"/>
    <n v="0.1"/>
    <n v="1.0000000000000002"/>
    <n v="15"/>
    <n v="4"/>
    <n v="6.6666666666666666E-2"/>
    <n v="-0.28676666666666562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10"/>
    <x v="1"/>
    <x v="9"/>
    <n v="4.0000000000000009"/>
    <n v="3.9355500000000001"/>
    <n v="0.3"/>
    <n v="0.1"/>
    <n v="0.25"/>
    <n v="0.5"/>
    <n v="0.05"/>
    <n v="0.1"/>
    <n v="1"/>
    <n v="15"/>
    <n v="4"/>
    <n v="6.6666666666666666E-2"/>
    <n v="-0.60221666666666585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11"/>
    <x v="1"/>
    <x v="10"/>
    <n v="4.0000000000000009"/>
    <n v="2.5378000000000003"/>
    <n v="0.2"/>
    <n v="0.2"/>
    <n v="0.4"/>
    <n v="0.25"/>
    <n v="0.05"/>
    <n v="0.1"/>
    <n v="1.0000000000000002"/>
    <n v="10"/>
    <n v="6"/>
    <n v="0.1"/>
    <n v="0.46220000000000061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12"/>
    <x v="1"/>
    <x v="11"/>
    <n v="5.3333333333333339"/>
    <n v="3.8276999999999992"/>
    <n v="0.3"/>
    <n v="0.2"/>
    <n v="0.6"/>
    <n v="0.05"/>
    <n v="0.05"/>
    <n v="0.1"/>
    <n v="1.0000000000000002"/>
    <n v="10"/>
    <n v="6"/>
    <n v="0.1"/>
    <n v="0.50563333333333471"/>
    <x v="7"/>
    <n v="9.6199999999999992"/>
    <n v="14.79"/>
    <n v="14.44"/>
    <n v="8.6999999999999993"/>
    <n v="8.0399999999999991"/>
    <n v="10"/>
    <n v="3"/>
    <n v="4"/>
    <x v="29"/>
    <n v="0.65"/>
    <n v="0.42521158333333386"/>
  </r>
  <r>
    <n v="13"/>
    <x v="1"/>
    <x v="12"/>
    <n v="5.3333333333333339"/>
    <n v="3.8171999999999997"/>
    <n v="0.3"/>
    <n v="0.2"/>
    <n v="0.5"/>
    <n v="0.15"/>
    <n v="0.05"/>
    <n v="0.1"/>
    <n v="1"/>
    <n v="10"/>
    <n v="6"/>
    <n v="0.1"/>
    <n v="0.51613333333333422"/>
    <x v="7"/>
    <n v="9.6199999999999992"/>
    <n v="14.79"/>
    <n v="14.44"/>
    <n v="8.6999999999999993"/>
    <n v="8.0399999999999991"/>
    <n v="10"/>
    <n v="3"/>
    <n v="4"/>
    <x v="29"/>
    <n v="0.65"/>
    <n v="0.42521158333333386"/>
  </r>
  <r>
    <n v="14"/>
    <x v="1"/>
    <x v="13"/>
    <n v="4.0000000000000009"/>
    <n v="2.6062000000000003"/>
    <n v="0.2"/>
    <n v="0.1"/>
    <n v="0"/>
    <n v="0.75"/>
    <n v="0.05"/>
    <n v="0.1"/>
    <n v="1"/>
    <n v="15"/>
    <n v="4"/>
    <n v="6.6666666666666666E-2"/>
    <n v="0.72713333333333396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15"/>
    <x v="1"/>
    <x v="14"/>
    <n v="4.0000000000000009"/>
    <n v="2.5098000000000003"/>
    <n v="0.2"/>
    <n v="0.2"/>
    <n v="0"/>
    <n v="0.65"/>
    <n v="0.05"/>
    <n v="0.1"/>
    <n v="1.0000000000000002"/>
    <n v="15"/>
    <n v="4"/>
    <n v="6.6666666666666666E-2"/>
    <n v="0.82353333333333401"/>
    <x v="7"/>
    <n v="9.6199999999999992"/>
    <n v="14.79"/>
    <n v="14.44"/>
    <n v="8.6999999999999993"/>
    <n v="8.0399999999999991"/>
    <n v="10"/>
    <n v="3"/>
    <n v="3"/>
    <x v="29"/>
    <n v="0.65"/>
    <n v="0.42521158333333386"/>
  </r>
  <r>
    <n v="16"/>
    <x v="1"/>
    <x v="15"/>
    <n v="6.666666666666667"/>
    <n v="3.8084999999999996"/>
    <n v="0.3"/>
    <n v="0"/>
    <n v="0.5"/>
    <n v="0.2"/>
    <n v="0"/>
    <n v="0.3"/>
    <n v="1"/>
    <n v="10"/>
    <n v="6"/>
    <n v="0.1"/>
    <n v="1.8581666666666674"/>
    <x v="7"/>
    <n v="9.6199999999999992"/>
    <n v="14.79"/>
    <n v="14.44"/>
    <n v="8.6999999999999993"/>
    <n v="8.0399999999999991"/>
    <n v="10"/>
    <n v="3"/>
    <n v="5"/>
    <x v="29"/>
    <n v="0.65"/>
    <n v="0.42521158333333386"/>
  </r>
  <r>
    <n v="17"/>
    <x v="1"/>
    <x v="16"/>
    <n v="6.666666666666667"/>
    <n v="3.8558999999999997"/>
    <n v="0.3"/>
    <n v="0.1"/>
    <n v="0.5"/>
    <n v="0.2"/>
    <n v="0"/>
    <n v="0.2"/>
    <n v="1"/>
    <n v="10"/>
    <n v="6"/>
    <n v="0.1"/>
    <n v="1.8107666666666673"/>
    <x v="7"/>
    <n v="9.6199999999999992"/>
    <n v="14.79"/>
    <n v="14.44"/>
    <n v="8.6999999999999993"/>
    <n v="8.0399999999999991"/>
    <n v="10"/>
    <n v="3"/>
    <n v="5"/>
    <x v="29"/>
    <n v="0.65"/>
    <n v="0.42521158333333386"/>
  </r>
  <r>
    <n v="18"/>
    <x v="2"/>
    <x v="17"/>
    <n v="4.0000000000000009"/>
    <n v="1.7333999999999998"/>
    <n v="0.15"/>
    <n v="0.2"/>
    <n v="0"/>
    <n v="0.5"/>
    <n v="0"/>
    <n v="0.3"/>
    <n v="1"/>
    <n v="20"/>
    <n v="3"/>
    <n v="0.05"/>
    <n v="1.7666000000000013"/>
    <x v="7"/>
    <n v="9.6199999999999992"/>
    <n v="14.79"/>
    <n v="14.44"/>
    <n v="8.6999999999999993"/>
    <n v="8.0399999999999991"/>
    <n v="10"/>
    <n v="3"/>
    <n v="3"/>
    <x v="30"/>
    <n v="0.45"/>
    <n v="0.63164000000000053"/>
  </r>
  <r>
    <n v="19"/>
    <x v="2"/>
    <x v="18"/>
    <n v="4.0000000000000009"/>
    <n v="1.7333999999999998"/>
    <n v="0.15"/>
    <n v="0.2"/>
    <n v="0"/>
    <n v="0.5"/>
    <n v="0"/>
    <n v="0.3"/>
    <n v="1"/>
    <n v="20"/>
    <n v="3"/>
    <n v="0.05"/>
    <n v="1.7666000000000013"/>
    <x v="7"/>
    <n v="9.6199999999999992"/>
    <n v="14.79"/>
    <n v="14.44"/>
    <n v="8.6999999999999993"/>
    <n v="8.0399999999999991"/>
    <n v="10"/>
    <n v="3"/>
    <n v="3"/>
    <x v="30"/>
    <n v="0.45"/>
    <n v="0.63164000000000053"/>
  </r>
  <r>
    <n v="20"/>
    <x v="2"/>
    <x v="19"/>
    <n v="2.0000000000000004"/>
    <n v="1.1556"/>
    <n v="0.1"/>
    <n v="0.2"/>
    <n v="0"/>
    <n v="0.5"/>
    <n v="0"/>
    <n v="0.3"/>
    <n v="1"/>
    <n v="60"/>
    <n v="1"/>
    <n v="1.6666666666666666E-2"/>
    <n v="0.67773333333333385"/>
    <x v="7"/>
    <n v="9.6199999999999992"/>
    <n v="14.79"/>
    <n v="14.44"/>
    <n v="8.6999999999999993"/>
    <n v="8.0399999999999991"/>
    <n v="10"/>
    <n v="3"/>
    <n v="1.5"/>
    <x v="30"/>
    <n v="0.45"/>
    <n v="0.63164000000000053"/>
  </r>
  <r>
    <n v="21"/>
    <x v="3"/>
    <x v="20"/>
    <n v="2.0000000000000004"/>
    <n v="1.74"/>
    <n v="0.2"/>
    <n v="0"/>
    <n v="0"/>
    <n v="0"/>
    <n v="1"/>
    <n v="0"/>
    <n v="1"/>
    <n v="120"/>
    <n v="0.5"/>
    <n v="8.3333333333333332E-3"/>
    <n v="0.17666666666666714"/>
    <x v="7"/>
    <n v="9.6199999999999992"/>
    <n v="14.79"/>
    <n v="14.44"/>
    <n v="8.6999999999999993"/>
    <n v="8.0399999999999991"/>
    <n v="10"/>
    <n v="3"/>
    <n v="1.5"/>
    <x v="31"/>
    <n v="0.75"/>
    <n v="0.16491666666666702"/>
  </r>
  <r>
    <n v="22"/>
    <x v="3"/>
    <x v="21"/>
    <n v="2.0000000000000004"/>
    <n v="1.74"/>
    <n v="0.2"/>
    <n v="0"/>
    <n v="0"/>
    <n v="0"/>
    <n v="1"/>
    <n v="0"/>
    <n v="1"/>
    <n v="120"/>
    <n v="0.5"/>
    <n v="8.3333333333333332E-3"/>
    <n v="0.17666666666666714"/>
    <x v="7"/>
    <n v="9.6199999999999992"/>
    <n v="14.79"/>
    <n v="14.44"/>
    <n v="8.6999999999999993"/>
    <n v="8.0399999999999991"/>
    <n v="10"/>
    <n v="3"/>
    <n v="1.5"/>
    <x v="31"/>
    <n v="0.75"/>
    <n v="0.16491666666666702"/>
  </r>
  <r>
    <n v="23"/>
    <x v="3"/>
    <x v="22"/>
    <n v="2.666666666666667"/>
    <n v="1.9695999999999998"/>
    <n v="0.2"/>
    <n v="0"/>
    <n v="0"/>
    <n v="0.2"/>
    <n v="0.8"/>
    <n v="0"/>
    <n v="1"/>
    <n v="60"/>
    <n v="1"/>
    <n v="1.6666666666666666E-2"/>
    <n v="0.53040000000000054"/>
    <x v="7"/>
    <n v="9.6199999999999992"/>
    <n v="14.79"/>
    <n v="14.44"/>
    <n v="8.6999999999999993"/>
    <n v="8.0399999999999991"/>
    <n v="10"/>
    <n v="3"/>
    <n v="2"/>
    <x v="31"/>
    <n v="0.75"/>
    <n v="0.16491666666666702"/>
  </r>
  <r>
    <n v="24"/>
    <x v="3"/>
    <x v="23"/>
    <n v="2.666666666666667"/>
    <n v="1.9695999999999998"/>
    <n v="0.2"/>
    <n v="0"/>
    <n v="0"/>
    <n v="0.2"/>
    <n v="0.8"/>
    <n v="0"/>
    <n v="1"/>
    <n v="60"/>
    <n v="1"/>
    <n v="1.6666666666666666E-2"/>
    <n v="0.53040000000000054"/>
    <x v="7"/>
    <n v="9.6199999999999992"/>
    <n v="14.79"/>
    <n v="14.44"/>
    <n v="8.6999999999999993"/>
    <n v="8.0399999999999991"/>
    <n v="10"/>
    <n v="3"/>
    <n v="2"/>
    <x v="31"/>
    <n v="0.75"/>
    <n v="0.16491666666666702"/>
  </r>
  <r>
    <n v="25"/>
    <x v="3"/>
    <x v="24"/>
    <n v="2.0000000000000004"/>
    <n v="1.74"/>
    <n v="0.2"/>
    <n v="0"/>
    <n v="0"/>
    <n v="0"/>
    <n v="1"/>
    <n v="0"/>
    <n v="1"/>
    <n v="40"/>
    <n v="1.5"/>
    <n v="2.5000000000000001E-2"/>
    <n v="1.0000000000000453E-2"/>
    <x v="7"/>
    <n v="9.6199999999999992"/>
    <n v="14.79"/>
    <n v="14.44"/>
    <n v="8.6999999999999993"/>
    <n v="8.0399999999999991"/>
    <n v="10"/>
    <n v="3"/>
    <n v="1.5"/>
    <x v="31"/>
    <n v="0.75"/>
    <n v="0.16491666666666702"/>
  </r>
  <r>
    <n v="26"/>
    <x v="3"/>
    <x v="25"/>
    <n v="2.0000000000000004"/>
    <n v="1.8548"/>
    <n v="0.2"/>
    <n v="0"/>
    <n v="0"/>
    <n v="0.1"/>
    <n v="0.9"/>
    <n v="0"/>
    <n v="1"/>
    <n v="40"/>
    <n v="1.5"/>
    <n v="2.5000000000000001E-2"/>
    <n v="-0.10479999999999956"/>
    <x v="7"/>
    <n v="9.6199999999999992"/>
    <n v="14.79"/>
    <n v="14.44"/>
    <n v="8.6999999999999993"/>
    <n v="8.0399999999999991"/>
    <n v="10"/>
    <n v="3"/>
    <n v="1.5"/>
    <x v="31"/>
    <n v="0.75"/>
    <n v="0.16491666666666702"/>
  </r>
  <r>
    <n v="1"/>
    <x v="0"/>
    <x v="0"/>
    <n v="5.6000000000000014"/>
    <n v="2.5678000000000001"/>
    <n v="0.2"/>
    <n v="0"/>
    <n v="0"/>
    <n v="0.9"/>
    <n v="0"/>
    <n v="0.1"/>
    <n v="1"/>
    <n v="20"/>
    <n v="3"/>
    <n v="0.05"/>
    <n v="2.3322000000000012"/>
    <x v="8"/>
    <n v="9.2899999999999991"/>
    <n v="14.35"/>
    <n v="13.55"/>
    <n v="8.24"/>
    <n v="6.44"/>
    <n v="14"/>
    <n v="3"/>
    <n v="3"/>
    <x v="32"/>
    <n v="0.35"/>
    <n v="0.50706500000000021"/>
  </r>
  <r>
    <n v="2"/>
    <x v="0"/>
    <x v="1"/>
    <n v="5.6000000000000014"/>
    <n v="2.5998000000000001"/>
    <n v="0.2"/>
    <n v="0"/>
    <n v="0.2"/>
    <n v="0.7"/>
    <n v="0"/>
    <n v="0.1"/>
    <n v="0.99999999999999989"/>
    <n v="20"/>
    <n v="3"/>
    <n v="0.05"/>
    <n v="2.3002000000000011"/>
    <x v="8"/>
    <n v="9.2899999999999991"/>
    <n v="14.35"/>
    <n v="13.55"/>
    <n v="8.24"/>
    <n v="6.44"/>
    <n v="14"/>
    <n v="3"/>
    <n v="3"/>
    <x v="32"/>
    <n v="0.35"/>
    <n v="0.50706500000000021"/>
  </r>
  <r>
    <n v="3"/>
    <x v="0"/>
    <x v="2"/>
    <n v="5.6000000000000014"/>
    <n v="2.6478000000000002"/>
    <n v="0.2"/>
    <n v="0"/>
    <n v="0.5"/>
    <n v="0.4"/>
    <n v="0"/>
    <n v="0.1"/>
    <n v="1"/>
    <n v="20"/>
    <n v="3"/>
    <n v="0.05"/>
    <n v="2.2522000000000011"/>
    <x v="8"/>
    <n v="9.2899999999999991"/>
    <n v="14.35"/>
    <n v="13.55"/>
    <n v="8.24"/>
    <n v="6.44"/>
    <n v="14"/>
    <n v="3"/>
    <n v="3"/>
    <x v="32"/>
    <n v="0.35"/>
    <n v="0.50706500000000021"/>
  </r>
  <r>
    <n v="4"/>
    <x v="0"/>
    <x v="3"/>
    <n v="3.7333333333333338"/>
    <n v="1.9498000000000006"/>
    <n v="0.2"/>
    <n v="0.1"/>
    <n v="0"/>
    <n v="0.4"/>
    <n v="0.1"/>
    <n v="0.4"/>
    <n v="1"/>
    <n v="60"/>
    <n v="1"/>
    <n v="1.6666666666666666E-2"/>
    <n v="1.5501999999999998"/>
    <x v="8"/>
    <n v="9.2899999999999991"/>
    <n v="14.35"/>
    <n v="13.55"/>
    <n v="8.24"/>
    <n v="6.44"/>
    <n v="14"/>
    <n v="3"/>
    <n v="2"/>
    <x v="32"/>
    <n v="0.35"/>
    <n v="0.50706500000000021"/>
  </r>
  <r>
    <n v="5"/>
    <x v="0"/>
    <x v="4"/>
    <n v="3.7333333333333338"/>
    <n v="2.1240000000000001"/>
    <n v="0.2"/>
    <n v="0.1"/>
    <n v="0.2"/>
    <n v="0.3"/>
    <n v="0.1"/>
    <n v="0.3"/>
    <n v="1"/>
    <n v="60"/>
    <n v="1"/>
    <n v="1.6666666666666666E-2"/>
    <n v="1.3760000000000003"/>
    <x v="8"/>
    <n v="9.2899999999999991"/>
    <n v="14.35"/>
    <n v="13.55"/>
    <n v="8.24"/>
    <n v="6.44"/>
    <n v="14"/>
    <n v="3"/>
    <n v="2"/>
    <x v="32"/>
    <n v="0.35"/>
    <n v="0.50706500000000021"/>
  </r>
  <r>
    <n v="6"/>
    <x v="0"/>
    <x v="5"/>
    <n v="1.8666666666666669"/>
    <n v="1.2147500000000004"/>
    <n v="0.1"/>
    <n v="0.1"/>
    <n v="0"/>
    <n v="0.75"/>
    <n v="0.05"/>
    <n v="0.1"/>
    <n v="1"/>
    <n v="30"/>
    <n v="2"/>
    <n v="3.3333333333333333E-2"/>
    <n v="0.1852499999999998"/>
    <x v="8"/>
    <n v="9.2899999999999991"/>
    <n v="14.35"/>
    <n v="13.55"/>
    <n v="8.24"/>
    <n v="6.44"/>
    <n v="14"/>
    <n v="3"/>
    <n v="1"/>
    <x v="32"/>
    <n v="0.35"/>
    <n v="0.50706500000000021"/>
  </r>
  <r>
    <n v="7"/>
    <x v="0"/>
    <x v="6"/>
    <n v="1.8666666666666669"/>
    <n v="1.25475"/>
    <n v="0.1"/>
    <n v="0.1"/>
    <n v="0.5"/>
    <n v="0.25"/>
    <n v="0.05"/>
    <n v="0.1"/>
    <n v="1"/>
    <n v="30"/>
    <n v="2"/>
    <n v="3.3333333333333333E-2"/>
    <n v="0.14525000000000021"/>
    <x v="8"/>
    <n v="9.2899999999999991"/>
    <n v="14.35"/>
    <n v="13.55"/>
    <n v="8.24"/>
    <n v="6.44"/>
    <n v="14"/>
    <n v="3"/>
    <n v="1"/>
    <x v="32"/>
    <n v="0.35"/>
    <n v="0.50706500000000021"/>
  </r>
  <r>
    <n v="8"/>
    <x v="1"/>
    <x v="7"/>
    <n v="5.6000000000000014"/>
    <n v="2.4295000000000009"/>
    <n v="0.2"/>
    <n v="0.1"/>
    <n v="0"/>
    <n v="0.75"/>
    <n v="0.05"/>
    <n v="0.1"/>
    <n v="1"/>
    <n v="15"/>
    <n v="4"/>
    <n v="6.6666666666666666E-2"/>
    <n v="2.237166666666667"/>
    <x v="8"/>
    <n v="9.2899999999999991"/>
    <n v="14.35"/>
    <n v="13.55"/>
    <n v="8.24"/>
    <n v="6.44"/>
    <n v="14"/>
    <n v="3"/>
    <n v="3"/>
    <x v="33"/>
    <n v="0.8"/>
    <n v="1.9484986666666675"/>
  </r>
  <r>
    <n v="9"/>
    <x v="1"/>
    <x v="8"/>
    <n v="5.6000000000000014"/>
    <n v="3.3886500000000002"/>
    <n v="0.3"/>
    <n v="0.3"/>
    <n v="0"/>
    <n v="0.55000000000000004"/>
    <n v="0.05"/>
    <n v="0.1"/>
    <n v="1.0000000000000002"/>
    <n v="15"/>
    <n v="4"/>
    <n v="6.6666666666666666E-2"/>
    <n v="1.2780166666666679"/>
    <x v="8"/>
    <n v="9.2899999999999991"/>
    <n v="14.35"/>
    <n v="13.55"/>
    <n v="8.24"/>
    <n v="6.44"/>
    <n v="14"/>
    <n v="3"/>
    <n v="3"/>
    <x v="33"/>
    <n v="0.8"/>
    <n v="1.9484986666666675"/>
  </r>
  <r>
    <n v="10"/>
    <x v="1"/>
    <x v="9"/>
    <n v="5.6000000000000014"/>
    <n v="3.70425"/>
    <n v="0.3"/>
    <n v="0.1"/>
    <n v="0.25"/>
    <n v="0.5"/>
    <n v="0.05"/>
    <n v="0.1"/>
    <n v="1"/>
    <n v="15"/>
    <n v="4"/>
    <n v="6.6666666666666666E-2"/>
    <n v="0.96241666666666803"/>
    <x v="8"/>
    <n v="9.2899999999999991"/>
    <n v="14.35"/>
    <n v="13.55"/>
    <n v="8.24"/>
    <n v="6.44"/>
    <n v="14"/>
    <n v="3"/>
    <n v="3"/>
    <x v="33"/>
    <n v="0.8"/>
    <n v="1.9484986666666675"/>
  </r>
  <r>
    <n v="11"/>
    <x v="1"/>
    <x v="10"/>
    <n v="5.6000000000000014"/>
    <n v="2.4083000000000006"/>
    <n v="0.2"/>
    <n v="0.2"/>
    <n v="0.4"/>
    <n v="0.25"/>
    <n v="0.05"/>
    <n v="0.1"/>
    <n v="1.0000000000000002"/>
    <n v="10"/>
    <n v="6"/>
    <n v="0.1"/>
    <n v="1.7917000000000007"/>
    <x v="8"/>
    <n v="9.2899999999999991"/>
    <n v="14.35"/>
    <n v="13.55"/>
    <n v="8.24"/>
    <n v="6.44"/>
    <n v="14"/>
    <n v="3"/>
    <n v="3"/>
    <x v="33"/>
    <n v="0.8"/>
    <n v="1.9484986666666675"/>
  </r>
  <r>
    <n v="12"/>
    <x v="1"/>
    <x v="11"/>
    <n v="7.4666666666666677"/>
    <n v="3.66045"/>
    <n v="0.3"/>
    <n v="0.2"/>
    <n v="0.6"/>
    <n v="0.05"/>
    <n v="0.05"/>
    <n v="0.1"/>
    <n v="1.0000000000000002"/>
    <n v="10"/>
    <n v="6"/>
    <n v="0.1"/>
    <n v="2.4062166666666673"/>
    <x v="8"/>
    <n v="9.2899999999999991"/>
    <n v="14.35"/>
    <n v="13.55"/>
    <n v="8.24"/>
    <n v="6.44"/>
    <n v="14"/>
    <n v="3"/>
    <n v="4"/>
    <x v="33"/>
    <n v="0.8"/>
    <n v="1.9484986666666675"/>
  </r>
  <r>
    <n v="13"/>
    <x v="1"/>
    <x v="12"/>
    <n v="7.4666666666666677"/>
    <n v="3.63645"/>
    <n v="0.3"/>
    <n v="0.2"/>
    <n v="0.5"/>
    <n v="0.15"/>
    <n v="0.05"/>
    <n v="0.1"/>
    <n v="1"/>
    <n v="10"/>
    <n v="6"/>
    <n v="0.1"/>
    <n v="2.4302166666666674"/>
    <x v="8"/>
    <n v="9.2899999999999991"/>
    <n v="14.35"/>
    <n v="13.55"/>
    <n v="8.24"/>
    <n v="6.44"/>
    <n v="14"/>
    <n v="3"/>
    <n v="4"/>
    <x v="33"/>
    <n v="0.8"/>
    <n v="1.9484986666666675"/>
  </r>
  <r>
    <n v="14"/>
    <x v="1"/>
    <x v="13"/>
    <n v="5.6000000000000014"/>
    <n v="2.4295000000000009"/>
    <n v="0.2"/>
    <n v="0.1"/>
    <n v="0"/>
    <n v="0.75"/>
    <n v="0.05"/>
    <n v="0.1"/>
    <n v="1"/>
    <n v="15"/>
    <n v="4"/>
    <n v="6.6666666666666666E-2"/>
    <n v="2.237166666666667"/>
    <x v="8"/>
    <n v="9.2899999999999991"/>
    <n v="14.35"/>
    <n v="13.55"/>
    <n v="8.24"/>
    <n v="6.44"/>
    <n v="14"/>
    <n v="3"/>
    <n v="3"/>
    <x v="33"/>
    <n v="0.8"/>
    <n v="1.9484986666666675"/>
  </r>
  <r>
    <n v="15"/>
    <x v="1"/>
    <x v="14"/>
    <n v="5.6000000000000014"/>
    <n v="2.3443000000000005"/>
    <n v="0.2"/>
    <n v="0.2"/>
    <n v="0"/>
    <n v="0.65"/>
    <n v="0.05"/>
    <n v="0.1"/>
    <n v="1.0000000000000002"/>
    <n v="15"/>
    <n v="4"/>
    <n v="6.6666666666666666E-2"/>
    <n v="2.3223666666666674"/>
    <x v="8"/>
    <n v="9.2899999999999991"/>
    <n v="14.35"/>
    <n v="13.55"/>
    <n v="8.24"/>
    <n v="6.44"/>
    <n v="14"/>
    <n v="3"/>
    <n v="3"/>
    <x v="33"/>
    <n v="0.8"/>
    <n v="1.9484986666666675"/>
  </r>
  <r>
    <n v="16"/>
    <x v="1"/>
    <x v="15"/>
    <n v="9.3333333333333339"/>
    <n v="3.5451000000000001"/>
    <n v="0.3"/>
    <n v="0"/>
    <n v="0.5"/>
    <n v="0.2"/>
    <n v="0"/>
    <n v="0.3"/>
    <n v="1"/>
    <n v="10"/>
    <n v="6"/>
    <n v="0.1"/>
    <n v="4.3882333333333339"/>
    <x v="8"/>
    <n v="9.2899999999999991"/>
    <n v="14.35"/>
    <n v="13.55"/>
    <n v="8.24"/>
    <n v="6.44"/>
    <n v="14"/>
    <n v="3"/>
    <n v="5"/>
    <x v="33"/>
    <n v="0.8"/>
    <n v="1.9484986666666675"/>
  </r>
  <r>
    <n v="17"/>
    <x v="1"/>
    <x v="16"/>
    <n v="9.3333333333333339"/>
    <n v="3.6305999999999998"/>
    <n v="0.3"/>
    <n v="0.1"/>
    <n v="0.5"/>
    <n v="0.2"/>
    <n v="0"/>
    <n v="0.2"/>
    <n v="1"/>
    <n v="10"/>
    <n v="6"/>
    <n v="0.1"/>
    <n v="4.3027333333333342"/>
    <x v="8"/>
    <n v="9.2899999999999991"/>
    <n v="14.35"/>
    <n v="13.55"/>
    <n v="8.24"/>
    <n v="6.44"/>
    <n v="14"/>
    <n v="3"/>
    <n v="5"/>
    <x v="33"/>
    <n v="0.8"/>
    <n v="1.9484986666666675"/>
  </r>
  <r>
    <n v="18"/>
    <x v="2"/>
    <x v="17"/>
    <n v="5.6000000000000014"/>
    <n v="1.5847500000000001"/>
    <n v="0.15"/>
    <n v="0.2"/>
    <n v="0"/>
    <n v="0.5"/>
    <n v="0"/>
    <n v="0.3"/>
    <n v="1"/>
    <n v="20"/>
    <n v="3"/>
    <n v="0.05"/>
    <n v="3.3152500000000016"/>
    <x v="8"/>
    <n v="9.2899999999999991"/>
    <n v="14.35"/>
    <n v="13.55"/>
    <n v="8.24"/>
    <n v="6.44"/>
    <n v="14"/>
    <n v="3"/>
    <n v="3"/>
    <x v="34"/>
    <n v="0.5"/>
    <n v="1.3567777777777783"/>
  </r>
  <r>
    <n v="19"/>
    <x v="2"/>
    <x v="18"/>
    <n v="5.6000000000000014"/>
    <n v="1.5847500000000001"/>
    <n v="0.15"/>
    <n v="0.2"/>
    <n v="0"/>
    <n v="0.5"/>
    <n v="0"/>
    <n v="0.3"/>
    <n v="1"/>
    <n v="20"/>
    <n v="3"/>
    <n v="0.05"/>
    <n v="3.3152500000000016"/>
    <x v="8"/>
    <n v="9.2899999999999991"/>
    <n v="14.35"/>
    <n v="13.55"/>
    <n v="8.24"/>
    <n v="6.44"/>
    <n v="14"/>
    <n v="3"/>
    <n v="3"/>
    <x v="34"/>
    <n v="0.5"/>
    <n v="1.3567777777777783"/>
  </r>
  <r>
    <n v="20"/>
    <x v="2"/>
    <x v="19"/>
    <n v="2.8000000000000007"/>
    <n v="1.0565000000000002"/>
    <n v="0.1"/>
    <n v="0.2"/>
    <n v="0"/>
    <n v="0.5"/>
    <n v="0"/>
    <n v="0.3"/>
    <n v="1"/>
    <n v="60"/>
    <n v="1"/>
    <n v="1.6666666666666666E-2"/>
    <n v="1.5101666666666671"/>
    <x v="8"/>
    <n v="9.2899999999999991"/>
    <n v="14.35"/>
    <n v="13.55"/>
    <n v="8.24"/>
    <n v="6.44"/>
    <n v="14"/>
    <n v="3"/>
    <n v="1.5"/>
    <x v="34"/>
    <n v="0.5"/>
    <n v="1.3567777777777783"/>
  </r>
  <r>
    <n v="21"/>
    <x v="3"/>
    <x v="20"/>
    <n v="2.8000000000000007"/>
    <n v="1.6480000000000001"/>
    <n v="0.2"/>
    <n v="0"/>
    <n v="0"/>
    <n v="0"/>
    <n v="1"/>
    <n v="0"/>
    <n v="1"/>
    <n v="120"/>
    <n v="0.5"/>
    <n v="8.3333333333333332E-3"/>
    <n v="1.0353333333333339"/>
    <x v="8"/>
    <n v="9.2899999999999991"/>
    <n v="14.35"/>
    <n v="13.55"/>
    <n v="8.24"/>
    <n v="6.44"/>
    <n v="14"/>
    <n v="3"/>
    <n v="1.5"/>
    <x v="35"/>
    <n v="0.95"/>
    <n v="1.084213888888889"/>
  </r>
  <r>
    <n v="22"/>
    <x v="3"/>
    <x v="21"/>
    <n v="2.8000000000000007"/>
    <n v="1.6480000000000001"/>
    <n v="0.2"/>
    <n v="0"/>
    <n v="0"/>
    <n v="0"/>
    <n v="1"/>
    <n v="0"/>
    <n v="1"/>
    <n v="120"/>
    <n v="0.5"/>
    <n v="8.3333333333333332E-3"/>
    <n v="1.0353333333333339"/>
    <x v="8"/>
    <n v="9.2899999999999991"/>
    <n v="14.35"/>
    <n v="13.55"/>
    <n v="8.24"/>
    <n v="6.44"/>
    <n v="14"/>
    <n v="3"/>
    <n v="1.5"/>
    <x v="35"/>
    <n v="0.95"/>
    <n v="1.084213888888889"/>
  </r>
  <r>
    <n v="23"/>
    <x v="3"/>
    <x v="22"/>
    <n v="3.7333333333333338"/>
    <n v="1.8604000000000003"/>
    <n v="0.2"/>
    <n v="0"/>
    <n v="0"/>
    <n v="0.2"/>
    <n v="0.8"/>
    <n v="0"/>
    <n v="1"/>
    <n v="60"/>
    <n v="1"/>
    <n v="1.6666666666666666E-2"/>
    <n v="1.6396000000000002"/>
    <x v="8"/>
    <n v="9.2899999999999991"/>
    <n v="14.35"/>
    <n v="13.55"/>
    <n v="8.24"/>
    <n v="6.44"/>
    <n v="14"/>
    <n v="3"/>
    <n v="2"/>
    <x v="35"/>
    <n v="0.95"/>
    <n v="1.084213888888889"/>
  </r>
  <r>
    <n v="24"/>
    <x v="3"/>
    <x v="23"/>
    <n v="3.7333333333333338"/>
    <n v="1.8604000000000003"/>
    <n v="0.2"/>
    <n v="0"/>
    <n v="0"/>
    <n v="0.2"/>
    <n v="0.8"/>
    <n v="0"/>
    <n v="1"/>
    <n v="60"/>
    <n v="1"/>
    <n v="1.6666666666666666E-2"/>
    <n v="1.6396000000000002"/>
    <x v="8"/>
    <n v="9.2899999999999991"/>
    <n v="14.35"/>
    <n v="13.55"/>
    <n v="8.24"/>
    <n v="6.44"/>
    <n v="14"/>
    <n v="3"/>
    <n v="2"/>
    <x v="35"/>
    <n v="0.95"/>
    <n v="1.084213888888889"/>
  </r>
  <r>
    <n v="25"/>
    <x v="3"/>
    <x v="24"/>
    <n v="2.8000000000000007"/>
    <n v="1.6480000000000001"/>
    <n v="0.2"/>
    <n v="0"/>
    <n v="0"/>
    <n v="0"/>
    <n v="1"/>
    <n v="0"/>
    <n v="1"/>
    <n v="40"/>
    <n v="1.5"/>
    <n v="2.5000000000000001E-2"/>
    <n v="0.80200000000000049"/>
    <x v="8"/>
    <n v="9.2899999999999991"/>
    <n v="14.35"/>
    <n v="13.55"/>
    <n v="8.24"/>
    <n v="6.44"/>
    <n v="14"/>
    <n v="3"/>
    <n v="1.5"/>
    <x v="35"/>
    <n v="0.95"/>
    <n v="1.084213888888889"/>
  </r>
  <r>
    <n v="26"/>
    <x v="3"/>
    <x v="25"/>
    <n v="2.8000000000000007"/>
    <n v="1.7542000000000002"/>
    <n v="0.2"/>
    <n v="0"/>
    <n v="0"/>
    <n v="0.1"/>
    <n v="0.9"/>
    <n v="0"/>
    <n v="1"/>
    <n v="40"/>
    <n v="1.5"/>
    <n v="2.5000000000000001E-2"/>
    <n v="0.69580000000000042"/>
    <x v="8"/>
    <n v="9.2899999999999991"/>
    <n v="14.35"/>
    <n v="13.55"/>
    <n v="8.24"/>
    <n v="6.44"/>
    <n v="14"/>
    <n v="3"/>
    <n v="1.5"/>
    <x v="35"/>
    <n v="0.95"/>
    <n v="1.0842138888888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F4543-5AF4-4CD5-9191-CD0E4E08E1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T44:Y52" firstHeaderRow="1" firstDataRow="2" firstDataCol="1"/>
  <pivotFields count="28"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dataField="1"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4" showAll="0"/>
    <pivotField axis="axisRow" showAll="0">
      <items count="10">
        <item x="7"/>
        <item x="1"/>
        <item x="2"/>
        <item sd="0" x="0"/>
        <item x="6"/>
        <item h="1" sd="0" x="3"/>
        <item h="1" sd="0" x="4"/>
        <item x="8"/>
        <item h="1"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2" showAll="0"/>
    <pivotField numFmtId="9" showAll="0"/>
    <pivotField numFmtId="2"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3" subtotal="average" baseField="16" baseItem="3"/>
  </dataFields>
  <formats count="12">
    <format dxfId="11">
      <pivotArea outline="0" collapsedLevelsAreSubtotals="1" fieldPosition="0"/>
    </format>
    <format dxfId="10">
      <pivotArea collapsedLevelsAreSubtotals="1" fieldPosition="0">
        <references count="1">
          <reference field="16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6" type="button" dataOnly="0" labelOnly="1" outline="0" axis="axisRow" fieldPosition="0"/>
    </format>
    <format dxfId="3">
      <pivotArea dataOnly="0" labelOnly="1" fieldPosition="0">
        <references count="1">
          <reference field="1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4">
    <chartFormat chart="1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A172-2ECC-4044-94BB-3707DCB7082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T3:Y13" firstHeaderRow="1" firstDataRow="2" firstDataCol="1"/>
  <pivotFields count="28"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4" showAll="0"/>
    <pivotField axis="axisRow" showAll="0" sortType="descending">
      <items count="10">
        <item x="7"/>
        <item x="1"/>
        <item x="2"/>
        <item sd="0" x="0"/>
        <item x="6"/>
        <item sd="0" x="3"/>
        <item sd="0" x="4"/>
        <item x="8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2" showAll="0"/>
    <pivotField numFmtId="9" showAll="0"/>
    <pivotField numFmtId="2" showAll="0"/>
  </pivotFields>
  <rowFields count="1">
    <field x="16"/>
  </rowFields>
  <rowItems count="9">
    <i>
      <x v="7"/>
    </i>
    <i>
      <x v="2"/>
    </i>
    <i>
      <x v="1"/>
    </i>
    <i>
      <x v="3"/>
    </i>
    <i>
      <x v="4"/>
    </i>
    <i>
      <x/>
    </i>
    <i>
      <x v="6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verage profit by city and product" fld="25" subtotal="average" baseField="16" baseItem="7"/>
  </dataFields>
  <formats count="12">
    <format dxfId="23">
      <pivotArea outline="0" collapsedLevelsAreSubtotals="1" fieldPosition="0"/>
    </format>
    <format dxfId="22">
      <pivotArea collapsedLevelsAreSubtotals="1" fieldPosition="0">
        <references count="1">
          <reference field="16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6" type="button" dataOnly="0" labelOnly="1" outline="0" axis="axisRow" fieldPosition="0"/>
    </format>
    <format dxfId="15">
      <pivotArea dataOnly="0" labelOnly="1" fieldPosition="0">
        <references count="1">
          <reference field="16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chartFormats count="8">
    <chartFormat chart="1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CC52D-F34F-F44F-8498-D73DDC1BCE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193" firstHeaderRow="1" firstDataRow="1" firstDataCol="1"/>
  <pivotFields count="28"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27">
        <item x="7"/>
        <item x="8"/>
        <item x="9"/>
        <item x="10"/>
        <item x="11"/>
        <item x="12"/>
        <item x="17"/>
        <item x="18"/>
        <item x="19"/>
        <item x="20"/>
        <item x="21"/>
        <item x="22"/>
        <item x="23"/>
        <item x="15"/>
        <item x="16"/>
        <item x="14"/>
        <item x="24"/>
        <item x="25"/>
        <item x="5"/>
        <item x="6"/>
        <item x="0"/>
        <item x="1"/>
        <item x="2"/>
        <item x="3"/>
        <item x="4"/>
        <item x="13"/>
        <item t="default"/>
      </items>
    </pivotField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4" showAll="0"/>
    <pivotField axis="axisRow" showAll="0">
      <items count="10">
        <item x="1"/>
        <item x="2"/>
        <item x="0"/>
        <item sd="0" x="3"/>
        <item sd="0" x="4"/>
        <item sd="0" x="5"/>
        <item x="6"/>
        <item x="7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2" showAll="0"/>
    <pivotField numFmtId="9" showAll="0"/>
    <pivotField numFmtId="2" showAll="0"/>
  </pivotFields>
  <rowFields count="3">
    <field x="16"/>
    <field x="1"/>
    <field x="2"/>
  </rowFields>
  <rowItems count="190">
    <i>
      <x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>
      <x v="1"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>
      <x v="2"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>
      <x v="3"/>
    </i>
    <i>
      <x v="4"/>
    </i>
    <i>
      <x v="5"/>
    </i>
    <i>
      <x v="6"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>
      <x v="7"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>
      <x v="8"/>
    </i>
    <i r="1">
      <x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9"/>
    </i>
    <i r="2">
      <x v="10"/>
    </i>
    <i r="2">
      <x v="11"/>
    </i>
    <i r="2">
      <x v="12"/>
    </i>
    <i r="2">
      <x v="16"/>
    </i>
    <i r="2">
      <x v="17"/>
    </i>
    <i r="1">
      <x v="2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13"/>
    </i>
    <i r="2">
      <x v="14"/>
    </i>
    <i r="2">
      <x v="15"/>
    </i>
    <i r="2">
      <x v="25"/>
    </i>
    <i t="grand">
      <x/>
    </i>
  </rowItems>
  <colItems count="1">
    <i/>
  </colItems>
  <dataFields count="1">
    <dataField name="Average of Average profit by city and product" fld="25" subtotal="average" baseField="1" baseItem="0"/>
  </dataFields>
  <formats count="22"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6" type="button" dataOnly="0" labelOnly="1" outline="0" axis="axisRow" fieldPosition="0"/>
    </format>
    <format dxfId="41">
      <pivotArea dataOnly="0" labelOnly="1" fieldPosition="0">
        <references count="1">
          <reference field="1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1" count="0"/>
          <reference field="16" count="1" selected="0">
            <x v="0"/>
          </reference>
        </references>
      </pivotArea>
    </format>
    <format dxfId="38">
      <pivotArea dataOnly="0" labelOnly="1" fieldPosition="0">
        <references count="2">
          <reference field="1" count="0"/>
          <reference field="16" count="1" selected="0">
            <x v="1"/>
          </reference>
        </references>
      </pivotArea>
    </format>
    <format dxfId="37">
      <pivotArea dataOnly="0" labelOnly="1" fieldPosition="0">
        <references count="2">
          <reference field="1" count="0"/>
          <reference field="16" count="1" selected="0">
            <x v="5"/>
          </reference>
        </references>
      </pivotArea>
    </format>
    <format dxfId="36">
      <pivotArea dataOnly="0" labelOnly="1" fieldPosition="0">
        <references count="3">
          <reference field="1" count="1" selected="0">
            <x v="0"/>
          </reference>
          <reference field="2" count="7">
            <x v="18"/>
            <x v="19"/>
            <x v="20"/>
            <x v="21"/>
            <x v="22"/>
            <x v="23"/>
            <x v="24"/>
          </reference>
          <reference field="16" count="1" selected="0">
            <x v="0"/>
          </reference>
        </references>
      </pivotArea>
    </format>
    <format dxfId="35">
      <pivotArea dataOnly="0" labelOnly="1" fieldPosition="0">
        <references count="3">
          <reference field="1" count="1" selected="0">
            <x v="1"/>
          </reference>
          <reference field="2" count="6">
            <x v="9"/>
            <x v="10"/>
            <x v="11"/>
            <x v="12"/>
            <x v="16"/>
            <x v="17"/>
          </reference>
          <reference field="16" count="1" selected="0">
            <x v="0"/>
          </reference>
        </references>
      </pivotArea>
    </format>
    <format dxfId="34">
      <pivotArea dataOnly="0" labelOnly="1" fieldPosition="0">
        <references count="3">
          <reference field="1" count="1" selected="0">
            <x v="2"/>
          </reference>
          <reference field="2" count="3">
            <x v="6"/>
            <x v="7"/>
            <x v="8"/>
          </reference>
          <reference field="16" count="1" selected="0">
            <x v="0"/>
          </reference>
        </references>
      </pivotArea>
    </format>
    <format dxfId="33">
      <pivotArea dataOnly="0" labelOnly="1" fieldPosition="0">
        <references count="3">
          <reference field="1" count="1" selected="0">
            <x v="3"/>
          </reference>
          <reference field="2" count="10">
            <x v="0"/>
            <x v="1"/>
            <x v="2"/>
            <x v="3"/>
            <x v="4"/>
            <x v="5"/>
            <x v="13"/>
            <x v="14"/>
            <x v="15"/>
            <x v="25"/>
          </reference>
          <reference field="16" count="1" selected="0">
            <x v="0"/>
          </reference>
        </references>
      </pivotArea>
    </format>
    <format dxfId="32">
      <pivotArea dataOnly="0" labelOnly="1" fieldPosition="0">
        <references count="3">
          <reference field="1" count="1" selected="0">
            <x v="0"/>
          </reference>
          <reference field="2" count="7">
            <x v="18"/>
            <x v="19"/>
            <x v="20"/>
            <x v="21"/>
            <x v="22"/>
            <x v="23"/>
            <x v="24"/>
          </reference>
          <reference field="16" count="1" selected="0">
            <x v="1"/>
          </reference>
        </references>
      </pivotArea>
    </format>
    <format dxfId="31">
      <pivotArea dataOnly="0" labelOnly="1" fieldPosition="0">
        <references count="3">
          <reference field="1" count="1" selected="0">
            <x v="1"/>
          </reference>
          <reference field="2" count="6">
            <x v="9"/>
            <x v="10"/>
            <x v="11"/>
            <x v="12"/>
            <x v="16"/>
            <x v="17"/>
          </reference>
          <reference field="16" count="1" selected="0">
            <x v="1"/>
          </reference>
        </references>
      </pivotArea>
    </format>
    <format dxfId="30">
      <pivotArea dataOnly="0" labelOnly="1" fieldPosition="0">
        <references count="3">
          <reference field="1" count="1" selected="0">
            <x v="2"/>
          </reference>
          <reference field="2" count="3">
            <x v="6"/>
            <x v="7"/>
            <x v="8"/>
          </reference>
          <reference field="16" count="1" selected="0">
            <x v="1"/>
          </reference>
        </references>
      </pivotArea>
    </format>
    <format dxfId="29">
      <pivotArea dataOnly="0" labelOnly="1" fieldPosition="0">
        <references count="3">
          <reference field="1" count="1" selected="0">
            <x v="3"/>
          </reference>
          <reference field="2" count="10">
            <x v="0"/>
            <x v="1"/>
            <x v="2"/>
            <x v="3"/>
            <x v="4"/>
            <x v="5"/>
            <x v="13"/>
            <x v="14"/>
            <x v="15"/>
            <x v="25"/>
          </reference>
          <reference field="16" count="1" selected="0">
            <x v="1"/>
          </reference>
        </references>
      </pivotArea>
    </format>
    <format dxfId="28">
      <pivotArea dataOnly="0" labelOnly="1" fieldPosition="0">
        <references count="3">
          <reference field="1" count="1" selected="0">
            <x v="0"/>
          </reference>
          <reference field="2" count="7">
            <x v="18"/>
            <x v="19"/>
            <x v="20"/>
            <x v="21"/>
            <x v="22"/>
            <x v="23"/>
            <x v="24"/>
          </reference>
          <reference field="16" count="1" selected="0">
            <x v="5"/>
          </reference>
        </references>
      </pivotArea>
    </format>
    <format dxfId="27">
      <pivotArea dataOnly="0" labelOnly="1" fieldPosition="0">
        <references count="3">
          <reference field="1" count="1" selected="0">
            <x v="1"/>
          </reference>
          <reference field="2" count="6">
            <x v="9"/>
            <x v="10"/>
            <x v="11"/>
            <x v="12"/>
            <x v="16"/>
            <x v="17"/>
          </reference>
          <reference field="16" count="1" selected="0">
            <x v="5"/>
          </reference>
        </references>
      </pivotArea>
    </format>
    <format dxfId="26">
      <pivotArea dataOnly="0" labelOnly="1" fieldPosition="0">
        <references count="3">
          <reference field="1" count="1" selected="0">
            <x v="2"/>
          </reference>
          <reference field="2" count="3">
            <x v="6"/>
            <x v="7"/>
            <x v="8"/>
          </reference>
          <reference field="16" count="1" selected="0">
            <x v="5"/>
          </reference>
        </references>
      </pivotArea>
    </format>
    <format dxfId="25">
      <pivotArea dataOnly="0" labelOnly="1" fieldPosition="0">
        <references count="3">
          <reference field="1" count="1" selected="0">
            <x v="3"/>
          </reference>
          <reference field="2" count="10">
            <x v="0"/>
            <x v="1"/>
            <x v="2"/>
            <x v="3"/>
            <x v="4"/>
            <x v="5"/>
            <x v="13"/>
            <x v="14"/>
            <x v="15"/>
            <x v="25"/>
          </reference>
          <reference field="16" count="1" selected="0">
            <x v="5"/>
          </reference>
        </references>
      </pivotArea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F4F12-84F2-6341-8E1F-9F00FDFA53C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G3:AH34" firstHeaderRow="1" firstDataRow="1" firstDataCol="1"/>
  <pivotFields count="28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4" showAll="0"/>
    <pivotField axis="axisRow" showAll="0">
      <items count="10">
        <item x="1"/>
        <item x="2"/>
        <item x="0"/>
        <item h="1" x="3"/>
        <item h="1" x="4"/>
        <item h="1" x="5"/>
        <item x="6"/>
        <item x="7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2" showAll="0">
      <items count="37">
        <item x="13"/>
        <item x="12"/>
        <item x="17"/>
        <item x="15"/>
        <item x="16"/>
        <item x="19"/>
        <item x="31"/>
        <item x="28"/>
        <item x="24"/>
        <item x="0"/>
        <item x="29"/>
        <item x="27"/>
        <item x="25"/>
        <item x="3"/>
        <item x="14"/>
        <item x="4"/>
        <item x="8"/>
        <item x="1"/>
        <item x="18"/>
        <item x="11"/>
        <item x="7"/>
        <item x="35"/>
        <item x="23"/>
        <item x="20"/>
        <item x="26"/>
        <item x="30"/>
        <item x="32"/>
        <item x="5"/>
        <item x="9"/>
        <item x="2"/>
        <item x="22"/>
        <item x="6"/>
        <item x="10"/>
        <item x="21"/>
        <item x="33"/>
        <item x="34"/>
        <item t="default"/>
      </items>
    </pivotField>
    <pivotField numFmtId="9" showAll="0"/>
    <pivotField numFmtId="2" showAll="0"/>
  </pivotFields>
  <rowFields count="2">
    <field x="16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Average profit by city and product" fld="25" subtotal="average" baseField="1" baseItem="0"/>
  </dataFields>
  <formats count="6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6" type="button" dataOnly="0" labelOnly="1" outline="0" axis="axisRow" fieldPosition="0"/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8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7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6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8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7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6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405E5-C6FC-994D-8E39-F323316E1F0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N3:O12" firstHeaderRow="1" firstDataRow="1" firstDataCol="1"/>
  <pivotFields count="28">
    <pivotField showAll="0"/>
    <pivotField showAll="0"/>
    <pivotField showAll="0"/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4" showAll="0"/>
    <pivotField axis="axisRow" showAll="0" sortType="descending">
      <items count="10">
        <item x="1"/>
        <item x="2"/>
        <item sd="0" x="0"/>
        <item sd="0" x="3"/>
        <item sd="0" x="4"/>
        <item h="1"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2" showAll="0"/>
    <pivotField numFmtId="9" showAll="0"/>
    <pivotField numFmtId="2" showAll="0"/>
  </pivotFields>
  <rowFields count="1">
    <field x="16"/>
  </rowFields>
  <rowItems count="9">
    <i>
      <x v="8"/>
    </i>
    <i>
      <x v="1"/>
    </i>
    <i>
      <x/>
    </i>
    <i>
      <x v="2"/>
    </i>
    <i>
      <x v="6"/>
    </i>
    <i>
      <x v="7"/>
    </i>
    <i>
      <x v="4"/>
    </i>
    <i>
      <x v="3"/>
    </i>
    <i t="grand">
      <x/>
    </i>
  </rowItems>
  <colItems count="1">
    <i/>
  </colItems>
  <dataFields count="1">
    <dataField name="Average of Average profit by city and product" fld="25" subtotal="average" baseField="16" baseItem="0"/>
  </dataFields>
  <formats count="8">
    <format dxfId="59">
      <pivotArea outline="0" collapsedLevelsAreSubtotals="1" fieldPosition="0"/>
    </format>
    <format dxfId="58">
      <pivotArea collapsedLevelsAreSubtotals="1" fieldPosition="0">
        <references count="1">
          <reference field="16" count="0"/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6" type="button" dataOnly="0" labelOnly="1" outline="0" axis="axisRow" fieldPosition="0"/>
    </format>
    <format dxfId="54">
      <pivotArea dataOnly="0" labelOnly="1" fieldPosition="0">
        <references count="1">
          <reference field="16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DCE0-CDCE-DB4D-BD9C-87B6D5879079}">
  <sheetPr>
    <tabColor rgb="FF0070C0"/>
  </sheetPr>
  <dimension ref="A1"/>
  <sheetViews>
    <sheetView topLeftCell="A19" workbookViewId="0">
      <selection activeCell="C25" sqref="C25"/>
    </sheetView>
  </sheetViews>
  <sheetFormatPr defaultColWidth="10.875" defaultRowHeight="15.75" x14ac:dyDescent="0.25"/>
  <cols>
    <col min="1" max="16384" width="10.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209-45BB-EC44-8775-7CA44096C4B0}">
  <sheetPr>
    <tabColor rgb="FF00B0F0"/>
  </sheetPr>
  <dimension ref="A2:Q54"/>
  <sheetViews>
    <sheetView topLeftCell="B1" workbookViewId="0">
      <selection activeCell="E9" sqref="E9:E10"/>
    </sheetView>
  </sheetViews>
  <sheetFormatPr defaultColWidth="10.875" defaultRowHeight="15.75" x14ac:dyDescent="0.25"/>
  <cols>
    <col min="1" max="1" width="10.875" style="1"/>
    <col min="2" max="2" width="3.125" style="2" bestFit="1" customWidth="1"/>
    <col min="3" max="3" width="10.875" style="1"/>
    <col min="4" max="4" width="12.125" style="1" bestFit="1" customWidth="1"/>
    <col min="5" max="7" width="10.875" style="1"/>
    <col min="8" max="15" width="13.875" style="1" customWidth="1"/>
    <col min="16" max="17" width="10.875" style="1"/>
    <col min="18" max="22" width="10.875" style="1" customWidth="1"/>
    <col min="23" max="16384" width="10.875" style="1"/>
  </cols>
  <sheetData>
    <row r="2" spans="1:17" x14ac:dyDescent="0.25">
      <c r="H2" s="5">
        <v>4</v>
      </c>
      <c r="I2" s="5">
        <v>6</v>
      </c>
      <c r="J2" s="5">
        <v>4</v>
      </c>
      <c r="K2" s="5">
        <v>2</v>
      </c>
      <c r="L2" s="5">
        <v>3</v>
      </c>
      <c r="M2" s="5"/>
      <c r="N2" s="5"/>
      <c r="O2" s="5"/>
      <c r="P2" s="6">
        <v>3</v>
      </c>
    </row>
    <row r="3" spans="1:17" x14ac:dyDescent="0.25">
      <c r="A3" s="14"/>
      <c r="B3" s="3" t="s">
        <v>0</v>
      </c>
      <c r="C3" s="4" t="s">
        <v>2</v>
      </c>
      <c r="D3" s="4" t="s">
        <v>1</v>
      </c>
      <c r="E3" s="4" t="s">
        <v>32</v>
      </c>
      <c r="F3" s="4" t="s">
        <v>33</v>
      </c>
      <c r="G3" s="4" t="s">
        <v>38</v>
      </c>
      <c r="H3" s="4" t="s">
        <v>31</v>
      </c>
      <c r="I3" s="4" t="s">
        <v>34</v>
      </c>
      <c r="J3" s="4" t="s">
        <v>39</v>
      </c>
      <c r="K3" s="4" t="s">
        <v>35</v>
      </c>
      <c r="L3" s="4" t="s">
        <v>36</v>
      </c>
      <c r="M3" s="4" t="s">
        <v>40</v>
      </c>
      <c r="N3" s="4" t="s">
        <v>43</v>
      </c>
      <c r="O3" s="4" t="s">
        <v>42</v>
      </c>
      <c r="P3" s="4" t="s">
        <v>41</v>
      </c>
      <c r="Q3" s="4" t="s">
        <v>37</v>
      </c>
    </row>
    <row r="4" spans="1:17" x14ac:dyDescent="0.25">
      <c r="B4" s="2">
        <v>1</v>
      </c>
      <c r="C4" s="1" t="s">
        <v>3</v>
      </c>
      <c r="D4" s="1" t="s">
        <v>4</v>
      </c>
      <c r="E4" s="5">
        <v>3</v>
      </c>
      <c r="F4" s="5">
        <f>SUMPRODUCT(H4:L4,H$2:L$2)*G4</f>
        <v>0.78000000000000014</v>
      </c>
      <c r="G4" s="1">
        <v>0.2</v>
      </c>
      <c r="H4" s="7">
        <v>0</v>
      </c>
      <c r="I4" s="7">
        <v>0</v>
      </c>
      <c r="J4" s="7">
        <v>0.9</v>
      </c>
      <c r="K4" s="7">
        <v>0</v>
      </c>
      <c r="L4" s="7">
        <v>0.1</v>
      </c>
      <c r="M4" s="7">
        <f>SUM(H4:L4)</f>
        <v>1</v>
      </c>
      <c r="N4" s="9">
        <v>20</v>
      </c>
      <c r="O4" s="8">
        <f>60/N4</f>
        <v>3</v>
      </c>
      <c r="P4" s="8">
        <f>O4/60</f>
        <v>0.05</v>
      </c>
      <c r="Q4" s="6">
        <f>E4-F4-P4*P$2</f>
        <v>2.0699999999999998</v>
      </c>
    </row>
    <row r="5" spans="1:17" x14ac:dyDescent="0.25">
      <c r="B5" s="2">
        <f>B4+1</f>
        <v>2</v>
      </c>
      <c r="C5" s="1" t="s">
        <v>3</v>
      </c>
      <c r="D5" s="1" t="s">
        <v>5</v>
      </c>
      <c r="E5" s="5">
        <v>3</v>
      </c>
      <c r="F5" s="5">
        <f>SUMPRODUCT(H5:L5,H$2:L$2)*G5</f>
        <v>0.86</v>
      </c>
      <c r="G5" s="1">
        <v>0.2</v>
      </c>
      <c r="H5" s="7">
        <v>0</v>
      </c>
      <c r="I5" s="7">
        <v>0.2</v>
      </c>
      <c r="J5" s="7">
        <v>0.7</v>
      </c>
      <c r="K5" s="7">
        <v>0</v>
      </c>
      <c r="L5" s="7">
        <v>0.1</v>
      </c>
      <c r="M5" s="7">
        <f t="shared" ref="M5:M29" si="0">SUM(H5:L5)</f>
        <v>0.99999999999999989</v>
      </c>
      <c r="N5" s="9">
        <v>20</v>
      </c>
      <c r="O5" s="8">
        <f t="shared" ref="O5:O29" si="1">60/N5</f>
        <v>3</v>
      </c>
      <c r="P5" s="8">
        <f t="shared" ref="P5:P29" si="2">O5/60</f>
        <v>0.05</v>
      </c>
      <c r="Q5" s="6">
        <f t="shared" ref="Q5:Q29" si="3">E5-F5-P5*P$2</f>
        <v>1.9900000000000002</v>
      </c>
    </row>
    <row r="6" spans="1:17" x14ac:dyDescent="0.25">
      <c r="B6" s="2">
        <f t="shared" ref="B6:B29" si="4">B5+1</f>
        <v>3</v>
      </c>
      <c r="C6" s="1" t="s">
        <v>3</v>
      </c>
      <c r="D6" s="1" t="s">
        <v>6</v>
      </c>
      <c r="E6" s="5">
        <v>3</v>
      </c>
      <c r="F6" s="5">
        <f t="shared" ref="F6:F8" si="5">SUMPRODUCT(H6:L6,H$2:L$2)*G6</f>
        <v>0.98</v>
      </c>
      <c r="G6" s="1">
        <v>0.2</v>
      </c>
      <c r="H6" s="7">
        <v>0</v>
      </c>
      <c r="I6" s="7">
        <v>0.5</v>
      </c>
      <c r="J6" s="7">
        <v>0.4</v>
      </c>
      <c r="K6" s="7">
        <v>0</v>
      </c>
      <c r="L6" s="7">
        <v>0.1</v>
      </c>
      <c r="M6" s="7">
        <f t="shared" si="0"/>
        <v>1</v>
      </c>
      <c r="N6" s="9">
        <v>20</v>
      </c>
      <c r="O6" s="8">
        <f t="shared" si="1"/>
        <v>3</v>
      </c>
      <c r="P6" s="8">
        <f t="shared" si="2"/>
        <v>0.05</v>
      </c>
      <c r="Q6" s="6">
        <f t="shared" si="3"/>
        <v>1.87</v>
      </c>
    </row>
    <row r="7" spans="1:17" x14ac:dyDescent="0.25">
      <c r="B7" s="2">
        <f t="shared" si="4"/>
        <v>4</v>
      </c>
      <c r="C7" s="1" t="s">
        <v>3</v>
      </c>
      <c r="D7" s="1" t="s">
        <v>7</v>
      </c>
      <c r="E7" s="5">
        <v>2</v>
      </c>
      <c r="F7" s="5">
        <f t="shared" si="5"/>
        <v>0.68000000000000016</v>
      </c>
      <c r="G7" s="1">
        <v>0.2</v>
      </c>
      <c r="H7" s="7">
        <v>0.1</v>
      </c>
      <c r="I7" s="7">
        <v>0</v>
      </c>
      <c r="J7" s="7">
        <v>0.4</v>
      </c>
      <c r="K7" s="7">
        <v>0.1</v>
      </c>
      <c r="L7" s="7">
        <v>0.4</v>
      </c>
      <c r="M7" s="7">
        <f t="shared" si="0"/>
        <v>1</v>
      </c>
      <c r="N7" s="9">
        <v>60</v>
      </c>
      <c r="O7" s="8">
        <f t="shared" si="1"/>
        <v>1</v>
      </c>
      <c r="P7" s="8">
        <f t="shared" si="2"/>
        <v>1.6666666666666666E-2</v>
      </c>
      <c r="Q7" s="6">
        <f t="shared" si="3"/>
        <v>1.2699999999999998</v>
      </c>
    </row>
    <row r="8" spans="1:17" x14ac:dyDescent="0.25">
      <c r="B8" s="2">
        <f t="shared" si="4"/>
        <v>5</v>
      </c>
      <c r="C8" s="1" t="s">
        <v>3</v>
      </c>
      <c r="D8" s="1" t="s">
        <v>8</v>
      </c>
      <c r="E8" s="5">
        <v>2</v>
      </c>
      <c r="F8" s="5">
        <f t="shared" si="5"/>
        <v>0.78</v>
      </c>
      <c r="G8" s="1">
        <v>0.2</v>
      </c>
      <c r="H8" s="7">
        <v>0.1</v>
      </c>
      <c r="I8" s="7">
        <v>0.2</v>
      </c>
      <c r="J8" s="7">
        <v>0.3</v>
      </c>
      <c r="K8" s="7">
        <v>0.1</v>
      </c>
      <c r="L8" s="7">
        <v>0.3</v>
      </c>
      <c r="M8" s="7">
        <f t="shared" si="0"/>
        <v>1</v>
      </c>
      <c r="N8" s="9">
        <v>60</v>
      </c>
      <c r="O8" s="8">
        <f t="shared" si="1"/>
        <v>1</v>
      </c>
      <c r="P8" s="8">
        <f t="shared" si="2"/>
        <v>1.6666666666666666E-2</v>
      </c>
      <c r="Q8" s="6">
        <f t="shared" si="3"/>
        <v>1.17</v>
      </c>
    </row>
    <row r="9" spans="1:17" x14ac:dyDescent="0.25">
      <c r="B9" s="2">
        <f t="shared" si="4"/>
        <v>6</v>
      </c>
      <c r="C9" s="1" t="s">
        <v>3</v>
      </c>
      <c r="D9" s="1" t="s">
        <v>23</v>
      </c>
      <c r="E9" s="5">
        <v>1</v>
      </c>
      <c r="F9" s="5">
        <f>SUMPRODUCT(H9:L9,H$2:L$2)*G9</f>
        <v>0.38</v>
      </c>
      <c r="G9" s="1">
        <v>0.1</v>
      </c>
      <c r="H9" s="7">
        <v>0.1</v>
      </c>
      <c r="I9" s="7">
        <v>0</v>
      </c>
      <c r="J9" s="7">
        <v>0.75</v>
      </c>
      <c r="K9" s="7">
        <v>0.05</v>
      </c>
      <c r="L9" s="7">
        <v>0.1</v>
      </c>
      <c r="M9" s="7">
        <f t="shared" si="0"/>
        <v>1</v>
      </c>
      <c r="N9" s="9">
        <v>30</v>
      </c>
      <c r="O9" s="8">
        <f t="shared" si="1"/>
        <v>2</v>
      </c>
      <c r="P9" s="8">
        <f t="shared" si="2"/>
        <v>3.3333333333333333E-2</v>
      </c>
      <c r="Q9" s="6">
        <f t="shared" si="3"/>
        <v>0.52</v>
      </c>
    </row>
    <row r="10" spans="1:17" x14ac:dyDescent="0.25">
      <c r="B10" s="2">
        <f t="shared" si="4"/>
        <v>7</v>
      </c>
      <c r="C10" s="1" t="s">
        <v>3</v>
      </c>
      <c r="D10" s="1" t="s">
        <v>24</v>
      </c>
      <c r="E10" s="5">
        <v>1</v>
      </c>
      <c r="F10" s="5">
        <f t="shared" ref="F10:F29" si="6">SUMPRODUCT(H10:L10,H$2:L$2)*G10</f>
        <v>0.48</v>
      </c>
      <c r="G10" s="1">
        <v>0.1</v>
      </c>
      <c r="H10" s="7">
        <v>0.1</v>
      </c>
      <c r="I10" s="7">
        <v>0.5</v>
      </c>
      <c r="J10" s="7">
        <v>0.25</v>
      </c>
      <c r="K10" s="7">
        <v>0.05</v>
      </c>
      <c r="L10" s="7">
        <v>0.1</v>
      </c>
      <c r="M10" s="7">
        <f t="shared" si="0"/>
        <v>1</v>
      </c>
      <c r="N10" s="9">
        <v>30</v>
      </c>
      <c r="O10" s="8">
        <f t="shared" si="1"/>
        <v>2</v>
      </c>
      <c r="P10" s="8">
        <f t="shared" si="2"/>
        <v>3.3333333333333333E-2</v>
      </c>
      <c r="Q10" s="6">
        <f t="shared" si="3"/>
        <v>0.42000000000000004</v>
      </c>
    </row>
    <row r="11" spans="1:17" x14ac:dyDescent="0.25">
      <c r="B11" s="2">
        <f t="shared" si="4"/>
        <v>8</v>
      </c>
      <c r="C11" s="1" t="s">
        <v>9</v>
      </c>
      <c r="D11" s="1" t="s">
        <v>10</v>
      </c>
      <c r="E11" s="5">
        <v>3</v>
      </c>
      <c r="F11" s="5">
        <f t="shared" si="6"/>
        <v>0.76</v>
      </c>
      <c r="G11" s="1">
        <v>0.2</v>
      </c>
      <c r="H11" s="7">
        <v>0.1</v>
      </c>
      <c r="I11" s="7">
        <v>0</v>
      </c>
      <c r="J11" s="7">
        <v>0.75</v>
      </c>
      <c r="K11" s="7">
        <v>0.05</v>
      </c>
      <c r="L11" s="7">
        <v>0.1</v>
      </c>
      <c r="M11" s="7">
        <f t="shared" si="0"/>
        <v>1</v>
      </c>
      <c r="N11" s="9">
        <v>15</v>
      </c>
      <c r="O11" s="8">
        <f t="shared" si="1"/>
        <v>4</v>
      </c>
      <c r="P11" s="8">
        <f t="shared" si="2"/>
        <v>6.6666666666666666E-2</v>
      </c>
      <c r="Q11" s="6">
        <f t="shared" si="3"/>
        <v>2.04</v>
      </c>
    </row>
    <row r="12" spans="1:17" x14ac:dyDescent="0.25">
      <c r="B12" s="2">
        <f t="shared" si="4"/>
        <v>9</v>
      </c>
      <c r="C12" s="1" t="s">
        <v>9</v>
      </c>
      <c r="D12" s="1" t="s">
        <v>11</v>
      </c>
      <c r="E12" s="5">
        <v>3</v>
      </c>
      <c r="F12" s="5">
        <f t="shared" si="6"/>
        <v>1.1400000000000001</v>
      </c>
      <c r="G12" s="1">
        <v>0.3</v>
      </c>
      <c r="H12" s="7">
        <v>0.3</v>
      </c>
      <c r="I12" s="7">
        <v>0</v>
      </c>
      <c r="J12" s="7">
        <v>0.55000000000000004</v>
      </c>
      <c r="K12" s="7">
        <v>0.05</v>
      </c>
      <c r="L12" s="7">
        <v>0.1</v>
      </c>
      <c r="M12" s="7">
        <f t="shared" si="0"/>
        <v>1.0000000000000002</v>
      </c>
      <c r="N12" s="9">
        <v>15</v>
      </c>
      <c r="O12" s="8">
        <f t="shared" si="1"/>
        <v>4</v>
      </c>
      <c r="P12" s="8">
        <f t="shared" si="2"/>
        <v>6.6666666666666666E-2</v>
      </c>
      <c r="Q12" s="6">
        <f t="shared" si="3"/>
        <v>1.66</v>
      </c>
    </row>
    <row r="13" spans="1:17" x14ac:dyDescent="0.25">
      <c r="B13" s="2">
        <f t="shared" si="4"/>
        <v>10</v>
      </c>
      <c r="C13" s="1" t="s">
        <v>9</v>
      </c>
      <c r="D13" s="1" t="s">
        <v>12</v>
      </c>
      <c r="E13" s="5">
        <v>3</v>
      </c>
      <c r="F13" s="5">
        <f t="shared" si="6"/>
        <v>1.2899999999999998</v>
      </c>
      <c r="G13" s="1">
        <v>0.3</v>
      </c>
      <c r="H13" s="7">
        <v>0.1</v>
      </c>
      <c r="I13" s="7">
        <v>0.25</v>
      </c>
      <c r="J13" s="7">
        <v>0.5</v>
      </c>
      <c r="K13" s="7">
        <v>0.05</v>
      </c>
      <c r="L13" s="7">
        <v>0.1</v>
      </c>
      <c r="M13" s="7">
        <f t="shared" si="0"/>
        <v>1</v>
      </c>
      <c r="N13" s="9">
        <v>15</v>
      </c>
      <c r="O13" s="8">
        <f t="shared" si="1"/>
        <v>4</v>
      </c>
      <c r="P13" s="8">
        <f t="shared" si="2"/>
        <v>6.6666666666666666E-2</v>
      </c>
      <c r="Q13" s="6">
        <f t="shared" si="3"/>
        <v>1.5100000000000002</v>
      </c>
    </row>
    <row r="14" spans="1:17" x14ac:dyDescent="0.25">
      <c r="B14" s="2">
        <f t="shared" si="4"/>
        <v>11</v>
      </c>
      <c r="C14" s="1" t="s">
        <v>9</v>
      </c>
      <c r="D14" s="1" t="s">
        <v>13</v>
      </c>
      <c r="E14" s="5">
        <v>3</v>
      </c>
      <c r="F14" s="5">
        <f t="shared" si="6"/>
        <v>0.91999999999999993</v>
      </c>
      <c r="G14" s="1">
        <v>0.2</v>
      </c>
      <c r="H14" s="7">
        <v>0.2</v>
      </c>
      <c r="I14" s="7">
        <v>0.4</v>
      </c>
      <c r="J14" s="7">
        <v>0.25</v>
      </c>
      <c r="K14" s="7">
        <v>0.05</v>
      </c>
      <c r="L14" s="7">
        <v>0.1</v>
      </c>
      <c r="M14" s="7">
        <f t="shared" si="0"/>
        <v>1.0000000000000002</v>
      </c>
      <c r="N14" s="9">
        <v>10</v>
      </c>
      <c r="O14" s="8">
        <f t="shared" si="1"/>
        <v>6</v>
      </c>
      <c r="P14" s="8">
        <f t="shared" si="2"/>
        <v>0.1</v>
      </c>
      <c r="Q14" s="6">
        <f t="shared" si="3"/>
        <v>1.78</v>
      </c>
    </row>
    <row r="15" spans="1:17" x14ac:dyDescent="0.25">
      <c r="B15" s="2">
        <f t="shared" si="4"/>
        <v>12</v>
      </c>
      <c r="C15" s="1" t="s">
        <v>9</v>
      </c>
      <c r="D15" s="1" t="s">
        <v>14</v>
      </c>
      <c r="E15" s="5">
        <v>4</v>
      </c>
      <c r="F15" s="5">
        <f t="shared" si="6"/>
        <v>1.4999999999999998</v>
      </c>
      <c r="G15" s="1">
        <v>0.3</v>
      </c>
      <c r="H15" s="7">
        <v>0.2</v>
      </c>
      <c r="I15" s="7">
        <v>0.6</v>
      </c>
      <c r="J15" s="7">
        <v>0.05</v>
      </c>
      <c r="K15" s="7">
        <v>0.05</v>
      </c>
      <c r="L15" s="7">
        <v>0.1</v>
      </c>
      <c r="M15" s="7">
        <f t="shared" si="0"/>
        <v>1.0000000000000002</v>
      </c>
      <c r="N15" s="9">
        <v>10</v>
      </c>
      <c r="O15" s="8">
        <f t="shared" si="1"/>
        <v>6</v>
      </c>
      <c r="P15" s="8">
        <f t="shared" si="2"/>
        <v>0.1</v>
      </c>
      <c r="Q15" s="6">
        <f t="shared" si="3"/>
        <v>2.2000000000000002</v>
      </c>
    </row>
    <row r="16" spans="1:17" x14ac:dyDescent="0.25">
      <c r="B16" s="2">
        <f t="shared" si="4"/>
        <v>13</v>
      </c>
      <c r="C16" s="1" t="s">
        <v>9</v>
      </c>
      <c r="D16" s="1" t="s">
        <v>15</v>
      </c>
      <c r="E16" s="5">
        <v>4</v>
      </c>
      <c r="F16" s="5">
        <f t="shared" si="6"/>
        <v>1.4399999999999997</v>
      </c>
      <c r="G16" s="1">
        <v>0.3</v>
      </c>
      <c r="H16" s="7">
        <v>0.2</v>
      </c>
      <c r="I16" s="7">
        <v>0.5</v>
      </c>
      <c r="J16" s="7">
        <v>0.15</v>
      </c>
      <c r="K16" s="7">
        <v>0.05</v>
      </c>
      <c r="L16" s="7">
        <v>0.1</v>
      </c>
      <c r="M16" s="7">
        <f t="shared" si="0"/>
        <v>1</v>
      </c>
      <c r="N16" s="9">
        <v>10</v>
      </c>
      <c r="O16" s="8">
        <f t="shared" si="1"/>
        <v>6</v>
      </c>
      <c r="P16" s="8">
        <f t="shared" si="2"/>
        <v>0.1</v>
      </c>
      <c r="Q16" s="6">
        <f t="shared" si="3"/>
        <v>2.2600000000000007</v>
      </c>
    </row>
    <row r="17" spans="2:17" x14ac:dyDescent="0.25">
      <c r="B17" s="2">
        <f t="shared" si="4"/>
        <v>14</v>
      </c>
      <c r="C17" s="1" t="s">
        <v>9</v>
      </c>
      <c r="D17" s="1" t="s">
        <v>16</v>
      </c>
      <c r="E17" s="5">
        <v>3</v>
      </c>
      <c r="F17" s="5">
        <f t="shared" si="6"/>
        <v>0.76</v>
      </c>
      <c r="G17" s="1">
        <v>0.2</v>
      </c>
      <c r="H17" s="7">
        <v>0.1</v>
      </c>
      <c r="I17" s="7">
        <v>0</v>
      </c>
      <c r="J17" s="7">
        <v>0.75</v>
      </c>
      <c r="K17" s="7">
        <v>0.05</v>
      </c>
      <c r="L17" s="7">
        <v>0.1</v>
      </c>
      <c r="M17" s="7">
        <f t="shared" si="0"/>
        <v>1</v>
      </c>
      <c r="N17" s="9">
        <v>15</v>
      </c>
      <c r="O17" s="8">
        <f t="shared" si="1"/>
        <v>4</v>
      </c>
      <c r="P17" s="8">
        <f t="shared" si="2"/>
        <v>6.6666666666666666E-2</v>
      </c>
      <c r="Q17" s="6">
        <f t="shared" si="3"/>
        <v>2.04</v>
      </c>
    </row>
    <row r="18" spans="2:17" x14ac:dyDescent="0.25">
      <c r="B18" s="2">
        <f t="shared" si="4"/>
        <v>15</v>
      </c>
      <c r="C18" s="1" t="s">
        <v>9</v>
      </c>
      <c r="D18" s="1" t="s">
        <v>44</v>
      </c>
      <c r="E18" s="5">
        <v>3</v>
      </c>
      <c r="F18" s="5">
        <f t="shared" si="6"/>
        <v>0.76000000000000023</v>
      </c>
      <c r="G18" s="1">
        <v>0.2</v>
      </c>
      <c r="H18" s="7">
        <v>0.2</v>
      </c>
      <c r="I18" s="7">
        <v>0</v>
      </c>
      <c r="J18" s="7">
        <v>0.65</v>
      </c>
      <c r="K18" s="7">
        <v>0.05</v>
      </c>
      <c r="L18" s="7">
        <v>0.1</v>
      </c>
      <c r="M18" s="7">
        <f t="shared" si="0"/>
        <v>1.0000000000000002</v>
      </c>
      <c r="N18" s="9">
        <v>15</v>
      </c>
      <c r="O18" s="8">
        <f t="shared" si="1"/>
        <v>4</v>
      </c>
      <c r="P18" s="8">
        <f t="shared" si="2"/>
        <v>6.6666666666666666E-2</v>
      </c>
      <c r="Q18" s="6">
        <f t="shared" si="3"/>
        <v>2.0399999999999996</v>
      </c>
    </row>
    <row r="19" spans="2:17" x14ac:dyDescent="0.25">
      <c r="B19" s="2">
        <f t="shared" si="4"/>
        <v>16</v>
      </c>
      <c r="C19" s="1" t="s">
        <v>9</v>
      </c>
      <c r="D19" s="1" t="s">
        <v>17</v>
      </c>
      <c r="E19" s="5">
        <v>5</v>
      </c>
      <c r="F19" s="5">
        <f t="shared" si="6"/>
        <v>1.4099999999999997</v>
      </c>
      <c r="G19" s="1">
        <v>0.3</v>
      </c>
      <c r="H19" s="7">
        <v>0</v>
      </c>
      <c r="I19" s="7">
        <v>0.5</v>
      </c>
      <c r="J19" s="7">
        <v>0.2</v>
      </c>
      <c r="K19" s="7">
        <v>0</v>
      </c>
      <c r="L19" s="7">
        <v>0.3</v>
      </c>
      <c r="M19" s="7">
        <f t="shared" si="0"/>
        <v>1</v>
      </c>
      <c r="N19" s="9">
        <v>10</v>
      </c>
      <c r="O19" s="8">
        <f t="shared" si="1"/>
        <v>6</v>
      </c>
      <c r="P19" s="8">
        <f t="shared" si="2"/>
        <v>0.1</v>
      </c>
      <c r="Q19" s="6">
        <f t="shared" si="3"/>
        <v>3.29</v>
      </c>
    </row>
    <row r="20" spans="2:17" x14ac:dyDescent="0.25">
      <c r="B20" s="2">
        <f t="shared" si="4"/>
        <v>17</v>
      </c>
      <c r="C20" s="1" t="s">
        <v>9</v>
      </c>
      <c r="D20" s="1" t="s">
        <v>18</v>
      </c>
      <c r="E20" s="5">
        <v>5</v>
      </c>
      <c r="F20" s="5">
        <f t="shared" si="6"/>
        <v>1.4400000000000002</v>
      </c>
      <c r="G20" s="1">
        <v>0.3</v>
      </c>
      <c r="H20" s="7">
        <v>0.1</v>
      </c>
      <c r="I20" s="7">
        <v>0.5</v>
      </c>
      <c r="J20" s="7">
        <v>0.2</v>
      </c>
      <c r="K20" s="7">
        <v>0</v>
      </c>
      <c r="L20" s="7">
        <v>0.2</v>
      </c>
      <c r="M20" s="7">
        <f t="shared" si="0"/>
        <v>1</v>
      </c>
      <c r="N20" s="9">
        <v>10</v>
      </c>
      <c r="O20" s="8">
        <f t="shared" si="1"/>
        <v>6</v>
      </c>
      <c r="P20" s="8">
        <f t="shared" si="2"/>
        <v>0.1</v>
      </c>
      <c r="Q20" s="6">
        <f t="shared" si="3"/>
        <v>3.26</v>
      </c>
    </row>
    <row r="21" spans="2:17" x14ac:dyDescent="0.25">
      <c r="B21" s="2">
        <f t="shared" si="4"/>
        <v>18</v>
      </c>
      <c r="C21" s="1" t="s">
        <v>19</v>
      </c>
      <c r="D21" s="1" t="s">
        <v>20</v>
      </c>
      <c r="E21" s="5">
        <v>3</v>
      </c>
      <c r="F21" s="5">
        <f t="shared" si="6"/>
        <v>0.55499999999999994</v>
      </c>
      <c r="G21" s="1">
        <v>0.15</v>
      </c>
      <c r="H21" s="7">
        <v>0.2</v>
      </c>
      <c r="I21" s="7">
        <v>0</v>
      </c>
      <c r="J21" s="7">
        <v>0.5</v>
      </c>
      <c r="K21" s="7">
        <v>0</v>
      </c>
      <c r="L21" s="7">
        <v>0.3</v>
      </c>
      <c r="M21" s="7">
        <f t="shared" si="0"/>
        <v>1</v>
      </c>
      <c r="N21" s="9">
        <v>20</v>
      </c>
      <c r="O21" s="8">
        <f t="shared" si="1"/>
        <v>3</v>
      </c>
      <c r="P21" s="8">
        <f t="shared" si="2"/>
        <v>0.05</v>
      </c>
      <c r="Q21" s="6">
        <f t="shared" si="3"/>
        <v>2.2950000000000004</v>
      </c>
    </row>
    <row r="22" spans="2:17" x14ac:dyDescent="0.25">
      <c r="B22" s="2">
        <f t="shared" si="4"/>
        <v>19</v>
      </c>
      <c r="C22" s="1" t="s">
        <v>19</v>
      </c>
      <c r="D22" s="1" t="s">
        <v>21</v>
      </c>
      <c r="E22" s="5">
        <v>3</v>
      </c>
      <c r="F22" s="5">
        <f t="shared" si="6"/>
        <v>0.55499999999999994</v>
      </c>
      <c r="G22" s="1">
        <v>0.15</v>
      </c>
      <c r="H22" s="7">
        <v>0.2</v>
      </c>
      <c r="I22" s="7">
        <v>0</v>
      </c>
      <c r="J22" s="7">
        <v>0.5</v>
      </c>
      <c r="K22" s="7">
        <v>0</v>
      </c>
      <c r="L22" s="7">
        <v>0.3</v>
      </c>
      <c r="M22" s="7">
        <f t="shared" si="0"/>
        <v>1</v>
      </c>
      <c r="N22" s="9">
        <v>20</v>
      </c>
      <c r="O22" s="8">
        <f t="shared" si="1"/>
        <v>3</v>
      </c>
      <c r="P22" s="8">
        <f t="shared" si="2"/>
        <v>0.05</v>
      </c>
      <c r="Q22" s="6">
        <f t="shared" si="3"/>
        <v>2.2950000000000004</v>
      </c>
    </row>
    <row r="23" spans="2:17" x14ac:dyDescent="0.25">
      <c r="B23" s="2">
        <f t="shared" si="4"/>
        <v>20</v>
      </c>
      <c r="C23" s="1" t="s">
        <v>19</v>
      </c>
      <c r="D23" s="1" t="s">
        <v>22</v>
      </c>
      <c r="E23" s="5">
        <v>1.5</v>
      </c>
      <c r="F23" s="5">
        <f t="shared" si="6"/>
        <v>0.37</v>
      </c>
      <c r="G23" s="1">
        <v>0.1</v>
      </c>
      <c r="H23" s="7">
        <v>0.2</v>
      </c>
      <c r="I23" s="7">
        <v>0</v>
      </c>
      <c r="J23" s="7">
        <v>0.5</v>
      </c>
      <c r="K23" s="7">
        <v>0</v>
      </c>
      <c r="L23" s="7">
        <v>0.3</v>
      </c>
      <c r="M23" s="7">
        <f t="shared" si="0"/>
        <v>1</v>
      </c>
      <c r="N23" s="9">
        <v>60</v>
      </c>
      <c r="O23" s="8">
        <f t="shared" si="1"/>
        <v>1</v>
      </c>
      <c r="P23" s="8">
        <f t="shared" si="2"/>
        <v>1.6666666666666666E-2</v>
      </c>
      <c r="Q23" s="6">
        <f t="shared" si="3"/>
        <v>1.0799999999999998</v>
      </c>
    </row>
    <row r="24" spans="2:17" x14ac:dyDescent="0.25">
      <c r="B24" s="2">
        <f t="shared" si="4"/>
        <v>21</v>
      </c>
      <c r="C24" s="1" t="s">
        <v>35</v>
      </c>
      <c r="D24" s="1" t="s">
        <v>25</v>
      </c>
      <c r="E24" s="5">
        <v>1.5</v>
      </c>
      <c r="F24" s="5">
        <f t="shared" si="6"/>
        <v>0.4</v>
      </c>
      <c r="G24" s="1">
        <v>0.2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f t="shared" si="0"/>
        <v>1</v>
      </c>
      <c r="N24" s="9">
        <v>120</v>
      </c>
      <c r="O24" s="8">
        <f t="shared" si="1"/>
        <v>0.5</v>
      </c>
      <c r="P24" s="8">
        <f t="shared" si="2"/>
        <v>8.3333333333333332E-3</v>
      </c>
      <c r="Q24" s="6">
        <f t="shared" si="3"/>
        <v>1.0750000000000002</v>
      </c>
    </row>
    <row r="25" spans="2:17" x14ac:dyDescent="0.25">
      <c r="B25" s="2">
        <f t="shared" si="4"/>
        <v>22</v>
      </c>
      <c r="C25" s="1" t="s">
        <v>35</v>
      </c>
      <c r="D25" s="1" t="s">
        <v>26</v>
      </c>
      <c r="E25" s="5">
        <v>1.5</v>
      </c>
      <c r="F25" s="5">
        <f t="shared" si="6"/>
        <v>0.4</v>
      </c>
      <c r="G25" s="1">
        <v>0.2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f t="shared" si="0"/>
        <v>1</v>
      </c>
      <c r="N25" s="9">
        <v>120</v>
      </c>
      <c r="O25" s="8">
        <f t="shared" si="1"/>
        <v>0.5</v>
      </c>
      <c r="P25" s="8">
        <f t="shared" si="2"/>
        <v>8.3333333333333332E-3</v>
      </c>
      <c r="Q25" s="6">
        <f t="shared" si="3"/>
        <v>1.0750000000000002</v>
      </c>
    </row>
    <row r="26" spans="2:17" x14ac:dyDescent="0.25">
      <c r="B26" s="2">
        <f t="shared" si="4"/>
        <v>23</v>
      </c>
      <c r="C26" s="1" t="s">
        <v>35</v>
      </c>
      <c r="D26" s="1" t="s">
        <v>27</v>
      </c>
      <c r="E26" s="5">
        <v>2</v>
      </c>
      <c r="F26" s="5">
        <f t="shared" si="6"/>
        <v>0.48000000000000009</v>
      </c>
      <c r="G26" s="1">
        <v>0.2</v>
      </c>
      <c r="H26" s="7">
        <v>0</v>
      </c>
      <c r="I26" s="7">
        <v>0</v>
      </c>
      <c r="J26" s="7">
        <v>0.2</v>
      </c>
      <c r="K26" s="7">
        <v>0.8</v>
      </c>
      <c r="L26" s="7">
        <v>0</v>
      </c>
      <c r="M26" s="7">
        <f t="shared" si="0"/>
        <v>1</v>
      </c>
      <c r="N26" s="9">
        <v>60</v>
      </c>
      <c r="O26" s="8">
        <f t="shared" si="1"/>
        <v>1</v>
      </c>
      <c r="P26" s="8">
        <f t="shared" si="2"/>
        <v>1.6666666666666666E-2</v>
      </c>
      <c r="Q26" s="6">
        <f t="shared" si="3"/>
        <v>1.47</v>
      </c>
    </row>
    <row r="27" spans="2:17" x14ac:dyDescent="0.25">
      <c r="B27" s="2">
        <f t="shared" si="4"/>
        <v>24</v>
      </c>
      <c r="C27" s="1" t="s">
        <v>35</v>
      </c>
      <c r="D27" s="1" t="s">
        <v>28</v>
      </c>
      <c r="E27" s="5">
        <v>2</v>
      </c>
      <c r="F27" s="5">
        <f t="shared" si="6"/>
        <v>0.48000000000000009</v>
      </c>
      <c r="G27" s="1">
        <v>0.2</v>
      </c>
      <c r="H27" s="7">
        <v>0</v>
      </c>
      <c r="I27" s="7">
        <v>0</v>
      </c>
      <c r="J27" s="7">
        <v>0.2</v>
      </c>
      <c r="K27" s="7">
        <v>0.8</v>
      </c>
      <c r="L27" s="7">
        <v>0</v>
      </c>
      <c r="M27" s="7">
        <f t="shared" si="0"/>
        <v>1</v>
      </c>
      <c r="N27" s="9">
        <v>60</v>
      </c>
      <c r="O27" s="8">
        <f t="shared" si="1"/>
        <v>1</v>
      </c>
      <c r="P27" s="8">
        <f t="shared" si="2"/>
        <v>1.6666666666666666E-2</v>
      </c>
      <c r="Q27" s="6">
        <f t="shared" si="3"/>
        <v>1.47</v>
      </c>
    </row>
    <row r="28" spans="2:17" x14ac:dyDescent="0.25">
      <c r="B28" s="2">
        <f t="shared" si="4"/>
        <v>25</v>
      </c>
      <c r="C28" s="1" t="s">
        <v>35</v>
      </c>
      <c r="D28" s="1" t="s">
        <v>29</v>
      </c>
      <c r="E28" s="5">
        <v>1.5</v>
      </c>
      <c r="F28" s="5">
        <f t="shared" si="6"/>
        <v>0.4</v>
      </c>
      <c r="G28" s="1">
        <v>0.2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f t="shared" si="0"/>
        <v>1</v>
      </c>
      <c r="N28" s="9">
        <v>40</v>
      </c>
      <c r="O28" s="8">
        <f t="shared" si="1"/>
        <v>1.5</v>
      </c>
      <c r="P28" s="8">
        <f t="shared" si="2"/>
        <v>2.5000000000000001E-2</v>
      </c>
      <c r="Q28" s="6">
        <f t="shared" si="3"/>
        <v>1.0250000000000001</v>
      </c>
    </row>
    <row r="29" spans="2:17" x14ac:dyDescent="0.25">
      <c r="B29" s="2">
        <f t="shared" si="4"/>
        <v>26</v>
      </c>
      <c r="C29" s="1" t="s">
        <v>35</v>
      </c>
      <c r="D29" s="1" t="s">
        <v>30</v>
      </c>
      <c r="E29" s="5">
        <v>1.5</v>
      </c>
      <c r="F29" s="5">
        <f t="shared" si="6"/>
        <v>0.44000000000000006</v>
      </c>
      <c r="G29" s="1">
        <v>0.2</v>
      </c>
      <c r="H29" s="7">
        <v>0</v>
      </c>
      <c r="I29" s="7">
        <v>0</v>
      </c>
      <c r="J29" s="7">
        <v>0.1</v>
      </c>
      <c r="K29" s="7">
        <v>0.9</v>
      </c>
      <c r="L29" s="7">
        <v>0</v>
      </c>
      <c r="M29" s="7">
        <f t="shared" si="0"/>
        <v>1</v>
      </c>
      <c r="N29" s="9">
        <v>40</v>
      </c>
      <c r="O29" s="8">
        <f t="shared" si="1"/>
        <v>1.5</v>
      </c>
      <c r="P29" s="8">
        <f t="shared" si="2"/>
        <v>2.5000000000000001E-2</v>
      </c>
      <c r="Q29" s="6">
        <f t="shared" si="3"/>
        <v>0.9850000000000001</v>
      </c>
    </row>
    <row r="30" spans="2:17" x14ac:dyDescent="0.25">
      <c r="O30" s="8"/>
    </row>
    <row r="31" spans="2:17" x14ac:dyDescent="0.25">
      <c r="O31" s="8"/>
    </row>
    <row r="32" spans="2:17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  <row r="37" spans="15:15" x14ac:dyDescent="0.25">
      <c r="O37" s="8"/>
    </row>
    <row r="38" spans="15:15" x14ac:dyDescent="0.25">
      <c r="O38" s="8"/>
    </row>
    <row r="39" spans="15:15" x14ac:dyDescent="0.25">
      <c r="O39" s="8"/>
    </row>
    <row r="40" spans="15:15" x14ac:dyDescent="0.25">
      <c r="O40" s="8"/>
    </row>
    <row r="41" spans="15:15" x14ac:dyDescent="0.25">
      <c r="O41" s="8"/>
    </row>
    <row r="42" spans="15:15" x14ac:dyDescent="0.25">
      <c r="O42" s="8"/>
    </row>
    <row r="43" spans="15:15" x14ac:dyDescent="0.25">
      <c r="O43" s="8"/>
    </row>
    <row r="44" spans="15:15" x14ac:dyDescent="0.25">
      <c r="O44" s="8"/>
    </row>
    <row r="45" spans="15:15" x14ac:dyDescent="0.25">
      <c r="O45" s="8"/>
    </row>
    <row r="46" spans="15:15" x14ac:dyDescent="0.25">
      <c r="O46" s="8"/>
    </row>
    <row r="47" spans="15:15" x14ac:dyDescent="0.25">
      <c r="O47" s="8"/>
    </row>
    <row r="48" spans="15:15" x14ac:dyDescent="0.25">
      <c r="O48" s="8"/>
    </row>
    <row r="49" spans="15:15" x14ac:dyDescent="0.25">
      <c r="O49" s="8"/>
    </row>
    <row r="50" spans="15:15" x14ac:dyDescent="0.25">
      <c r="O50" s="8"/>
    </row>
    <row r="51" spans="15:15" x14ac:dyDescent="0.25">
      <c r="O51" s="8"/>
    </row>
    <row r="52" spans="15:15" x14ac:dyDescent="0.25">
      <c r="O52" s="8"/>
    </row>
    <row r="53" spans="15:15" x14ac:dyDescent="0.25">
      <c r="O53" s="8"/>
    </row>
    <row r="54" spans="15:15" x14ac:dyDescent="0.25">
      <c r="O54" s="8"/>
    </row>
  </sheetData>
  <conditionalFormatting sqref="Q4:Q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{DA4DF3A1-25CE-BC4B-B14E-28546CF73603}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DF3A1-25CE-BC4B-B14E-28546CF73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6B0D-095C-3C43-A17F-89DC2BFDC645}">
  <sheetPr>
    <tabColor rgb="FF00B0F0"/>
  </sheetPr>
  <dimension ref="B2:AB12"/>
  <sheetViews>
    <sheetView showGridLines="0" zoomScaleNormal="100" workbookViewId="0">
      <selection activeCell="B8" sqref="B8"/>
    </sheetView>
  </sheetViews>
  <sheetFormatPr defaultColWidth="10.875" defaultRowHeight="15.75" x14ac:dyDescent="0.25"/>
  <cols>
    <col min="1" max="1" width="10.875" style="1"/>
    <col min="2" max="2" width="12.375" style="1" bestFit="1" customWidth="1"/>
    <col min="3" max="3" width="12.875" style="1" bestFit="1" customWidth="1"/>
    <col min="4" max="4" width="14" style="1" bestFit="1" customWidth="1"/>
    <col min="5" max="5" width="13.375" style="1" bestFit="1" customWidth="1"/>
    <col min="6" max="6" width="9.625" style="1" bestFit="1" customWidth="1"/>
    <col min="7" max="7" width="8.375" style="1" bestFit="1" customWidth="1"/>
    <col min="8" max="8" width="7.375" style="1" bestFit="1" customWidth="1"/>
    <col min="9" max="9" width="8" style="1" bestFit="1" customWidth="1"/>
    <col min="10" max="10" width="11.5" style="1" bestFit="1" customWidth="1"/>
    <col min="11" max="11" width="8.375" style="1" bestFit="1" customWidth="1"/>
    <col min="12" max="16384" width="10.875" style="1"/>
  </cols>
  <sheetData>
    <row r="2" spans="2:28" x14ac:dyDescent="0.25">
      <c r="C2" s="4" t="s">
        <v>31</v>
      </c>
      <c r="D2" s="4" t="s">
        <v>34</v>
      </c>
      <c r="E2" s="4" t="s">
        <v>39</v>
      </c>
      <c r="F2" s="4" t="s">
        <v>35</v>
      </c>
      <c r="G2" s="4" t="s">
        <v>36</v>
      </c>
      <c r="H2" s="10"/>
      <c r="I2" s="4" t="s">
        <v>45</v>
      </c>
    </row>
    <row r="3" spans="2:28" x14ac:dyDescent="0.25">
      <c r="B3" s="1" t="s">
        <v>47</v>
      </c>
      <c r="C3" s="5">
        <v>8.35</v>
      </c>
      <c r="D3" s="5">
        <v>14.13</v>
      </c>
      <c r="E3" s="5">
        <v>12.83</v>
      </c>
      <c r="F3" s="5">
        <v>5.93</v>
      </c>
      <c r="G3" s="5">
        <v>5.89</v>
      </c>
      <c r="H3" s="5"/>
      <c r="I3" s="5">
        <v>10</v>
      </c>
      <c r="J3" s="11"/>
      <c r="L3" s="12"/>
    </row>
    <row r="4" spans="2:28" x14ac:dyDescent="0.25">
      <c r="B4" s="1" t="s">
        <v>48</v>
      </c>
      <c r="C4" s="5">
        <v>6.79</v>
      </c>
      <c r="D4" s="5">
        <v>13.56</v>
      </c>
      <c r="E4" s="5">
        <v>11.34</v>
      </c>
      <c r="F4" s="5">
        <v>4.5599999999999996</v>
      </c>
      <c r="G4" s="5">
        <v>5.34</v>
      </c>
      <c r="I4" s="5">
        <v>10.5</v>
      </c>
      <c r="J4" s="11"/>
      <c r="L4" s="12"/>
    </row>
    <row r="5" spans="2:28" x14ac:dyDescent="0.25">
      <c r="B5" s="1" t="s">
        <v>49</v>
      </c>
      <c r="C5" s="5">
        <v>6.23</v>
      </c>
      <c r="D5" s="5">
        <v>13.8</v>
      </c>
      <c r="E5" s="5">
        <v>12.45</v>
      </c>
      <c r="F5" s="5">
        <v>5.2</v>
      </c>
      <c r="G5" s="5">
        <v>5.7</v>
      </c>
      <c r="I5" s="5">
        <v>11</v>
      </c>
      <c r="J5" s="11"/>
      <c r="L5" s="12"/>
    </row>
    <row r="6" spans="2:28" x14ac:dyDescent="0.25">
      <c r="B6" s="1" t="s">
        <v>50</v>
      </c>
      <c r="C6" s="5">
        <v>14.56</v>
      </c>
      <c r="D6" s="5">
        <v>21.88</v>
      </c>
      <c r="E6" s="5">
        <v>15.54</v>
      </c>
      <c r="F6" s="5">
        <v>9.83</v>
      </c>
      <c r="G6" s="5">
        <v>10.78</v>
      </c>
      <c r="I6" s="5">
        <v>9</v>
      </c>
      <c r="J6" s="11"/>
      <c r="L6" s="12"/>
    </row>
    <row r="7" spans="2:28" x14ac:dyDescent="0.25">
      <c r="B7" s="1" t="s">
        <v>51</v>
      </c>
      <c r="C7" s="5">
        <v>14.2</v>
      </c>
      <c r="D7" s="5">
        <v>19.510000000000002</v>
      </c>
      <c r="E7" s="5">
        <v>15.24</v>
      </c>
      <c r="F7" s="5">
        <v>9.5</v>
      </c>
      <c r="G7" s="5">
        <v>9.01</v>
      </c>
      <c r="I7" s="5">
        <v>9.5</v>
      </c>
      <c r="J7" s="11"/>
      <c r="L7" s="12"/>
    </row>
    <row r="8" spans="2:28" x14ac:dyDescent="0.25">
      <c r="B8" s="42" t="s">
        <v>63</v>
      </c>
      <c r="C8" s="5">
        <v>5.36</v>
      </c>
      <c r="D8" s="5">
        <v>12.93</v>
      </c>
      <c r="E8" s="5">
        <v>10.3</v>
      </c>
      <c r="F8" s="5">
        <v>4.6399999999999997</v>
      </c>
      <c r="G8" s="5">
        <v>4.8</v>
      </c>
      <c r="H8" s="5"/>
      <c r="I8" s="5">
        <v>8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/>
      <c r="AB8"/>
    </row>
    <row r="9" spans="2:28" x14ac:dyDescent="0.25">
      <c r="B9" s="1" t="s">
        <v>64</v>
      </c>
      <c r="C9" s="5">
        <v>9.6199999999999992</v>
      </c>
      <c r="D9" s="5">
        <v>14.79</v>
      </c>
      <c r="E9" s="5">
        <v>14.44</v>
      </c>
      <c r="F9" s="5">
        <v>8.6999999999999993</v>
      </c>
      <c r="G9" s="5">
        <v>8.0399999999999991</v>
      </c>
      <c r="H9" s="5"/>
      <c r="I9" s="5">
        <v>10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2:28" x14ac:dyDescent="0.25">
      <c r="B10" s="1" t="s">
        <v>49</v>
      </c>
      <c r="C10" s="5">
        <v>9.2899999999999991</v>
      </c>
      <c r="D10" s="5">
        <v>14.35</v>
      </c>
      <c r="E10" s="5">
        <v>13.55</v>
      </c>
      <c r="F10" s="5">
        <v>8.24</v>
      </c>
      <c r="G10" s="5">
        <v>6.44</v>
      </c>
      <c r="H10" s="5"/>
      <c r="I10" s="5">
        <v>14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2:28" x14ac:dyDescent="0.25">
      <c r="B11" s="41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2:28" x14ac:dyDescent="0.25">
      <c r="B12" s="41"/>
      <c r="C12" s="39"/>
      <c r="D12" s="39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80AE-C55D-4748-8A6E-188FD3DED7C3}">
  <sheetPr>
    <tabColor rgb="FF00B0F0"/>
  </sheetPr>
  <dimension ref="B2:AB14"/>
  <sheetViews>
    <sheetView showGridLines="0" zoomScaleNormal="100" workbookViewId="0">
      <selection activeCell="C12" sqref="C12"/>
    </sheetView>
  </sheetViews>
  <sheetFormatPr defaultColWidth="10.875" defaultRowHeight="15.75" x14ac:dyDescent="0.25"/>
  <cols>
    <col min="1" max="1" width="10.875" style="1"/>
    <col min="2" max="2" width="13.125" style="1" customWidth="1"/>
    <col min="3" max="6" width="22.125" style="1" customWidth="1"/>
    <col min="7" max="16384" width="10.875" style="1"/>
  </cols>
  <sheetData>
    <row r="2" spans="2:28" x14ac:dyDescent="0.25">
      <c r="C2" s="4" t="s">
        <v>3</v>
      </c>
      <c r="D2" s="4" t="s">
        <v>9</v>
      </c>
      <c r="E2" s="4" t="s">
        <v>19</v>
      </c>
      <c r="F2" s="4" t="s">
        <v>35</v>
      </c>
    </row>
    <row r="3" spans="2:28" x14ac:dyDescent="0.25">
      <c r="B3" s="1" t="s">
        <v>46</v>
      </c>
      <c r="C3" s="7">
        <v>0.25</v>
      </c>
      <c r="D3" s="7">
        <v>0.85</v>
      </c>
      <c r="E3" s="7">
        <v>0.55000000000000004</v>
      </c>
      <c r="F3" s="7">
        <v>0.3</v>
      </c>
    </row>
    <row r="4" spans="2:28" customFormat="1" x14ac:dyDescent="0.25">
      <c r="C4" s="31"/>
      <c r="D4" s="31"/>
      <c r="E4" s="31"/>
      <c r="F4" s="31"/>
    </row>
    <row r="5" spans="2:28" x14ac:dyDescent="0.25">
      <c r="B5" s="1" t="s">
        <v>47</v>
      </c>
      <c r="C5" s="7">
        <v>0.3</v>
      </c>
      <c r="D5" s="7">
        <v>0.55000000000000004</v>
      </c>
      <c r="E5" s="7">
        <v>0.35</v>
      </c>
      <c r="F5" s="7">
        <v>0.8</v>
      </c>
    </row>
    <row r="6" spans="2:28" x14ac:dyDescent="0.25">
      <c r="B6" s="1" t="s">
        <v>48</v>
      </c>
      <c r="C6" s="7">
        <v>0.55000000000000004</v>
      </c>
      <c r="D6" s="7">
        <v>0.6</v>
      </c>
      <c r="E6" s="7">
        <v>0.4</v>
      </c>
      <c r="F6" s="7">
        <v>0.8</v>
      </c>
    </row>
    <row r="7" spans="2:28" x14ac:dyDescent="0.25">
      <c r="B7" s="1" t="s">
        <v>49</v>
      </c>
      <c r="C7" s="7">
        <v>0.4</v>
      </c>
      <c r="D7" s="7">
        <v>0.85</v>
      </c>
      <c r="E7" s="13">
        <v>0.55000000000000004</v>
      </c>
      <c r="F7" s="7">
        <v>0.75</v>
      </c>
    </row>
    <row r="8" spans="2:28" x14ac:dyDescent="0.25">
      <c r="B8" s="1" t="s">
        <v>50</v>
      </c>
      <c r="C8" s="7">
        <v>0.55000000000000004</v>
      </c>
      <c r="D8" s="7">
        <v>0.9</v>
      </c>
      <c r="E8" s="7">
        <v>0.7</v>
      </c>
      <c r="F8" s="7">
        <v>0.9</v>
      </c>
    </row>
    <row r="9" spans="2:28" x14ac:dyDescent="0.25">
      <c r="B9" s="1" t="s">
        <v>51</v>
      </c>
      <c r="C9" s="7">
        <v>0.5</v>
      </c>
      <c r="D9" s="7">
        <v>0.85</v>
      </c>
      <c r="E9" s="7">
        <v>0.8</v>
      </c>
      <c r="F9" s="7">
        <v>0.95</v>
      </c>
    </row>
    <row r="10" spans="2:28" x14ac:dyDescent="0.25">
      <c r="B10" s="43" t="s">
        <v>63</v>
      </c>
      <c r="C10" s="44">
        <v>0.4</v>
      </c>
      <c r="D10" s="44">
        <v>0.6</v>
      </c>
      <c r="E10" s="44">
        <v>0.65</v>
      </c>
      <c r="F10" s="44">
        <v>0.8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/>
      <c r="AB10"/>
    </row>
    <row r="11" spans="2:28" x14ac:dyDescent="0.25">
      <c r="B11" s="43" t="s">
        <v>64</v>
      </c>
      <c r="C11" s="44">
        <v>0.2</v>
      </c>
      <c r="D11" s="44">
        <v>0.65</v>
      </c>
      <c r="E11" s="44">
        <v>0.45</v>
      </c>
      <c r="F11" s="44">
        <v>0.75</v>
      </c>
      <c r="G11" s="40"/>
      <c r="H11" s="4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2:28" x14ac:dyDescent="0.25">
      <c r="B12" s="43" t="s">
        <v>65</v>
      </c>
      <c r="C12" s="44">
        <v>0.35</v>
      </c>
      <c r="D12" s="44">
        <v>0.8</v>
      </c>
      <c r="E12" s="44">
        <v>0.5</v>
      </c>
      <c r="F12" s="44">
        <v>0.95</v>
      </c>
      <c r="G12" s="40"/>
      <c r="H12" s="40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4" spans="2:28" x14ac:dyDescent="0.25">
      <c r="C14" s="7"/>
      <c r="D14" s="7"/>
      <c r="E14" s="7"/>
      <c r="F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ACCB-16B6-CF43-8D6C-CE6299412887}">
  <sheetPr>
    <tabColor rgb="FF00B050"/>
  </sheetPr>
  <dimension ref="B1:X3"/>
  <sheetViews>
    <sheetView zoomScale="70" zoomScaleNormal="70" workbookViewId="0">
      <selection activeCell="K15" sqref="K15"/>
    </sheetView>
  </sheetViews>
  <sheetFormatPr defaultColWidth="10.875" defaultRowHeight="15.75" x14ac:dyDescent="0.25"/>
  <cols>
    <col min="1" max="1" width="10.875" style="1"/>
    <col min="2" max="2" width="14.625" style="1" bestFit="1" customWidth="1"/>
    <col min="3" max="3" width="17.625" style="1" customWidth="1"/>
    <col min="4" max="5" width="10.875" style="1"/>
    <col min="6" max="6" width="12.625" style="1" bestFit="1" customWidth="1"/>
    <col min="7" max="18" width="10.875" style="1"/>
    <col min="19" max="19" width="12.625" style="1" bestFit="1" customWidth="1"/>
    <col min="20" max="20" width="13.5" style="1" bestFit="1" customWidth="1"/>
    <col min="21" max="21" width="12.625" style="1" bestFit="1" customWidth="1"/>
    <col min="22" max="22" width="9.375" style="1" bestFit="1" customWidth="1"/>
    <col min="23" max="23" width="7.625" style="1" bestFit="1" customWidth="1"/>
    <col min="24" max="25" width="10.875" style="1"/>
    <col min="26" max="26" width="14.125" style="1" bestFit="1" customWidth="1"/>
    <col min="27" max="27" width="25.5" style="1" bestFit="1" customWidth="1"/>
    <col min="28" max="28" width="16" style="1" bestFit="1" customWidth="1"/>
    <col min="29" max="29" width="14.375" style="1" bestFit="1" customWidth="1"/>
    <col min="30" max="16384" width="10.875" style="1"/>
  </cols>
  <sheetData>
    <row r="1" spans="2:24" x14ac:dyDescent="0.25">
      <c r="X1" s="31"/>
    </row>
    <row r="2" spans="2:24" x14ac:dyDescent="0.25">
      <c r="X2" s="5"/>
    </row>
    <row r="3" spans="2:24" ht="31.5" x14ac:dyDescent="0.25">
      <c r="B3" s="49" t="s">
        <v>52</v>
      </c>
      <c r="C3" s="49"/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2E8-19F5-4B5A-8894-FD132052BB1F}">
  <sheetPr>
    <tabColor rgb="FF00B050"/>
  </sheetPr>
  <dimension ref="B1:AC242"/>
  <sheetViews>
    <sheetView tabSelected="1" topLeftCell="O1" zoomScaleNormal="100" workbookViewId="0">
      <pane ySplit="1" topLeftCell="A2" activePane="bottomLeft" state="frozen"/>
      <selection pane="bottomLeft" activeCell="AC8" sqref="AC8"/>
    </sheetView>
  </sheetViews>
  <sheetFormatPr defaultColWidth="10.875" defaultRowHeight="15.75" x14ac:dyDescent="0.25"/>
  <cols>
    <col min="1" max="1" width="10.875" style="1"/>
    <col min="2" max="2" width="14.625" style="1" bestFit="1" customWidth="1"/>
    <col min="3" max="3" width="17.625" style="1" customWidth="1"/>
    <col min="4" max="5" width="10.875" style="1"/>
    <col min="6" max="6" width="12.625" style="1" bestFit="1" customWidth="1"/>
    <col min="7" max="18" width="10.875" style="1"/>
    <col min="19" max="19" width="12.625" style="1" bestFit="1" customWidth="1"/>
    <col min="20" max="20" width="13.5" style="1" bestFit="1" customWidth="1"/>
    <col min="21" max="21" width="12.625" style="1" bestFit="1" customWidth="1"/>
    <col min="22" max="22" width="9.375" style="1" bestFit="1" customWidth="1"/>
    <col min="23" max="23" width="7.625" style="1" bestFit="1" customWidth="1"/>
    <col min="24" max="25" width="10.875" style="1"/>
    <col min="26" max="26" width="14.125" style="1" bestFit="1" customWidth="1"/>
    <col min="27" max="27" width="28.625" style="1" bestFit="1" customWidth="1"/>
    <col min="28" max="28" width="16" style="1" bestFit="1" customWidth="1"/>
    <col min="29" max="29" width="14.375" style="1" bestFit="1" customWidth="1"/>
    <col min="30" max="16384" width="10.875" style="1"/>
  </cols>
  <sheetData>
    <row r="1" spans="2:29" x14ac:dyDescent="0.25">
      <c r="X1" s="31"/>
    </row>
    <row r="2" spans="2:29" x14ac:dyDescent="0.25">
      <c r="X2" s="5"/>
    </row>
    <row r="3" spans="2:29" ht="31.5" x14ac:dyDescent="0.25">
      <c r="B3" s="50" t="s">
        <v>52</v>
      </c>
      <c r="C3" s="50"/>
    </row>
    <row r="5" spans="2:29" x14ac:dyDescent="0.25">
      <c r="B5" s="3" t="s">
        <v>61</v>
      </c>
      <c r="C5" s="14" t="s">
        <v>60</v>
      </c>
    </row>
    <row r="6" spans="2:29" x14ac:dyDescent="0.25">
      <c r="B6" s="2"/>
      <c r="H6" s="5"/>
      <c r="I6" s="5"/>
      <c r="J6" s="5"/>
      <c r="K6" s="5"/>
      <c r="L6" s="5"/>
      <c r="M6" s="5"/>
      <c r="N6" s="5"/>
      <c r="O6" s="5"/>
      <c r="P6" s="6">
        <v>3</v>
      </c>
      <c r="S6" s="1" t="b">
        <f>S7=H7</f>
        <v>1</v>
      </c>
      <c r="T6" s="1" t="b">
        <f t="shared" ref="T6:W6" si="0">T7=I7</f>
        <v>1</v>
      </c>
      <c r="U6" s="1" t="b">
        <f t="shared" si="0"/>
        <v>1</v>
      </c>
      <c r="V6" s="1" t="b">
        <f t="shared" si="0"/>
        <v>1</v>
      </c>
      <c r="W6" s="1" t="b">
        <f t="shared" si="0"/>
        <v>1</v>
      </c>
      <c r="AA6" s="5"/>
    </row>
    <row r="7" spans="2:29" ht="16.5" thickBot="1" x14ac:dyDescent="0.3">
      <c r="B7" s="3" t="s">
        <v>0</v>
      </c>
      <c r="C7" s="4" t="s">
        <v>2</v>
      </c>
      <c r="D7" s="4" t="s">
        <v>1</v>
      </c>
      <c r="E7" s="14" t="s">
        <v>32</v>
      </c>
      <c r="F7" s="14" t="s">
        <v>33</v>
      </c>
      <c r="G7" s="4" t="s">
        <v>38</v>
      </c>
      <c r="H7" s="4" t="s">
        <v>31</v>
      </c>
      <c r="I7" s="4" t="s">
        <v>34</v>
      </c>
      <c r="J7" s="4" t="s">
        <v>39</v>
      </c>
      <c r="K7" s="4" t="s">
        <v>35</v>
      </c>
      <c r="L7" s="4" t="s">
        <v>36</v>
      </c>
      <c r="M7" s="4" t="s">
        <v>40</v>
      </c>
      <c r="N7" s="4" t="s">
        <v>43</v>
      </c>
      <c r="O7" s="4" t="s">
        <v>42</v>
      </c>
      <c r="P7" s="4" t="s">
        <v>41</v>
      </c>
      <c r="Q7" s="14" t="s">
        <v>37</v>
      </c>
      <c r="R7" s="14" t="s">
        <v>53</v>
      </c>
      <c r="S7" s="14" t="s">
        <v>31</v>
      </c>
      <c r="T7" s="14" t="s">
        <v>34</v>
      </c>
      <c r="U7" s="14" t="s">
        <v>39</v>
      </c>
      <c r="V7" s="14" t="s">
        <v>35</v>
      </c>
      <c r="W7" s="14" t="s">
        <v>36</v>
      </c>
      <c r="X7" s="14" t="s">
        <v>45</v>
      </c>
      <c r="Y7" s="14" t="s">
        <v>54</v>
      </c>
      <c r="Z7" s="14" t="s">
        <v>55</v>
      </c>
      <c r="AA7" s="14" t="s">
        <v>62</v>
      </c>
      <c r="AB7" s="14" t="s">
        <v>56</v>
      </c>
      <c r="AC7" s="14" t="s">
        <v>66</v>
      </c>
    </row>
    <row r="8" spans="2:29" x14ac:dyDescent="0.25">
      <c r="B8" s="15">
        <v>1</v>
      </c>
      <c r="C8" s="16" t="s">
        <v>3</v>
      </c>
      <c r="D8" s="16" t="s">
        <v>4</v>
      </c>
      <c r="E8" s="17">
        <f>Z8*0.4*(X8/Y8)</f>
        <v>4.0000000000000009</v>
      </c>
      <c r="F8" s="17">
        <f>SUMPRODUCT(H8:L8,S8:W8)*G8</f>
        <v>2.4272000000000005</v>
      </c>
      <c r="G8" s="16">
        <v>0.2</v>
      </c>
      <c r="H8" s="18">
        <v>0</v>
      </c>
      <c r="I8" s="18">
        <v>0</v>
      </c>
      <c r="J8" s="18">
        <v>0.9</v>
      </c>
      <c r="K8" s="18">
        <v>0</v>
      </c>
      <c r="L8" s="18">
        <v>0.1</v>
      </c>
      <c r="M8" s="18">
        <f>SUM(H8:L8)</f>
        <v>1</v>
      </c>
      <c r="N8" s="19">
        <v>20</v>
      </c>
      <c r="O8" s="20">
        <f>60/N8</f>
        <v>3</v>
      </c>
      <c r="P8" s="20">
        <f>O8/60</f>
        <v>0.05</v>
      </c>
      <c r="Q8" s="21">
        <f>E8-F8-P8*X8</f>
        <v>1.0728000000000004</v>
      </c>
      <c r="R8" s="16" t="s">
        <v>47</v>
      </c>
      <c r="S8" s="17">
        <v>8.35</v>
      </c>
      <c r="T8" s="17">
        <v>14.13</v>
      </c>
      <c r="U8" s="17">
        <v>12.83</v>
      </c>
      <c r="V8" s="17">
        <v>5.93</v>
      </c>
      <c r="W8" s="17">
        <v>5.89</v>
      </c>
      <c r="X8" s="17">
        <v>10</v>
      </c>
      <c r="Y8" s="17">
        <v>3</v>
      </c>
      <c r="Z8" s="17">
        <v>3</v>
      </c>
      <c r="AA8" s="20">
        <f>AVERAGEIFS($Q$8:$Q$241,$R$8:$R$241,R8,$C$8:$C$241,C8)</f>
        <v>0.56365714285714319</v>
      </c>
      <c r="AB8" s="18">
        <v>0.3</v>
      </c>
      <c r="AC8" s="32">
        <f>AA8*AB8</f>
        <v>0.16909714285714295</v>
      </c>
    </row>
    <row r="9" spans="2:29" x14ac:dyDescent="0.25">
      <c r="B9" s="22">
        <f>B8+1</f>
        <v>2</v>
      </c>
      <c r="C9" s="1" t="s">
        <v>3</v>
      </c>
      <c r="D9" s="1" t="s">
        <v>5</v>
      </c>
      <c r="E9" s="23">
        <f t="shared" ref="E9:E33" si="1">Z9*0.4*(X9/Y9)</f>
        <v>4.0000000000000009</v>
      </c>
      <c r="F9" s="23">
        <f t="shared" ref="F9:F72" si="2">SUMPRODUCT(H9:L9,S9:W9)*G9</f>
        <v>2.4792000000000005</v>
      </c>
      <c r="G9" s="1">
        <v>0.2</v>
      </c>
      <c r="H9" s="13">
        <v>0</v>
      </c>
      <c r="I9" s="13">
        <v>0.2</v>
      </c>
      <c r="J9" s="13">
        <v>0.7</v>
      </c>
      <c r="K9" s="13">
        <v>0</v>
      </c>
      <c r="L9" s="13">
        <v>0.1</v>
      </c>
      <c r="M9" s="13">
        <f t="shared" ref="M9:M33" si="3">SUM(H9:L9)</f>
        <v>0.99999999999999989</v>
      </c>
      <c r="N9" s="9">
        <v>20</v>
      </c>
      <c r="O9" s="8">
        <f t="shared" ref="O9:O33" si="4">60/N9</f>
        <v>3</v>
      </c>
      <c r="P9" s="8">
        <f t="shared" ref="P9:P33" si="5">O9/60</f>
        <v>0.05</v>
      </c>
      <c r="Q9" s="6">
        <f t="shared" ref="Q9:Q33" si="6">E9-F9-P9*X9</f>
        <v>1.0208000000000004</v>
      </c>
      <c r="R9" s="1" t="s">
        <v>47</v>
      </c>
      <c r="S9" s="23">
        <v>8.35</v>
      </c>
      <c r="T9" s="23">
        <v>14.13</v>
      </c>
      <c r="U9" s="23">
        <v>12.83</v>
      </c>
      <c r="V9" s="23">
        <v>5.93</v>
      </c>
      <c r="W9" s="23">
        <v>5.89</v>
      </c>
      <c r="X9" s="23">
        <v>10</v>
      </c>
      <c r="Y9" s="23">
        <v>3</v>
      </c>
      <c r="Z9" s="23">
        <v>3</v>
      </c>
      <c r="AA9" s="8">
        <f t="shared" ref="AA9:AA72" si="7">AVERAGEIFS($Q$8:$Q$241,$R$8:$R$241,R9,$C$8:$C$241,C9)</f>
        <v>0.56365714285714319</v>
      </c>
      <c r="AB9" s="13">
        <v>0.3</v>
      </c>
      <c r="AC9" s="33">
        <f t="shared" ref="AC9:AC72" si="8">AA9*AB9</f>
        <v>0.16909714285714295</v>
      </c>
    </row>
    <row r="10" spans="2:29" x14ac:dyDescent="0.25">
      <c r="B10" s="22">
        <f t="shared" ref="B10:B33" si="9">B9+1</f>
        <v>3</v>
      </c>
      <c r="C10" s="1" t="s">
        <v>3</v>
      </c>
      <c r="D10" s="1" t="s">
        <v>6</v>
      </c>
      <c r="E10" s="23">
        <f t="shared" si="1"/>
        <v>4.0000000000000009</v>
      </c>
      <c r="F10" s="23">
        <f t="shared" si="2"/>
        <v>2.5572000000000004</v>
      </c>
      <c r="G10" s="1">
        <v>0.2</v>
      </c>
      <c r="H10" s="13">
        <v>0</v>
      </c>
      <c r="I10" s="13">
        <v>0.5</v>
      </c>
      <c r="J10" s="13">
        <v>0.4</v>
      </c>
      <c r="K10" s="13">
        <v>0</v>
      </c>
      <c r="L10" s="13">
        <v>0.1</v>
      </c>
      <c r="M10" s="13">
        <f t="shared" si="3"/>
        <v>1</v>
      </c>
      <c r="N10" s="9">
        <v>20</v>
      </c>
      <c r="O10" s="8">
        <f t="shared" si="4"/>
        <v>3</v>
      </c>
      <c r="P10" s="8">
        <f t="shared" si="5"/>
        <v>0.05</v>
      </c>
      <c r="Q10" s="6">
        <f t="shared" si="6"/>
        <v>0.94280000000000053</v>
      </c>
      <c r="R10" s="1" t="s">
        <v>47</v>
      </c>
      <c r="S10" s="23">
        <v>8.35</v>
      </c>
      <c r="T10" s="23">
        <v>14.13</v>
      </c>
      <c r="U10" s="23">
        <v>12.83</v>
      </c>
      <c r="V10" s="23">
        <v>5.93</v>
      </c>
      <c r="W10" s="23">
        <v>5.89</v>
      </c>
      <c r="X10" s="23">
        <v>10</v>
      </c>
      <c r="Y10" s="23">
        <v>3</v>
      </c>
      <c r="Z10" s="23">
        <v>3</v>
      </c>
      <c r="AA10" s="8">
        <f t="shared" si="7"/>
        <v>0.56365714285714319</v>
      </c>
      <c r="AB10" s="13">
        <v>0.3</v>
      </c>
      <c r="AC10" s="33">
        <f t="shared" si="8"/>
        <v>0.16909714285714295</v>
      </c>
    </row>
    <row r="11" spans="2:29" x14ac:dyDescent="0.25">
      <c r="B11" s="22">
        <f t="shared" si="9"/>
        <v>4</v>
      </c>
      <c r="C11" s="1" t="s">
        <v>3</v>
      </c>
      <c r="D11" s="1" t="s">
        <v>7</v>
      </c>
      <c r="E11" s="23">
        <f t="shared" si="1"/>
        <v>2.666666666666667</v>
      </c>
      <c r="F11" s="23">
        <f t="shared" si="2"/>
        <v>1.7832000000000001</v>
      </c>
      <c r="G11" s="1">
        <v>0.2</v>
      </c>
      <c r="H11" s="13">
        <v>0.1</v>
      </c>
      <c r="I11" s="13">
        <v>0</v>
      </c>
      <c r="J11" s="13">
        <v>0.4</v>
      </c>
      <c r="K11" s="13">
        <v>0.1</v>
      </c>
      <c r="L11" s="13">
        <v>0.4</v>
      </c>
      <c r="M11" s="13">
        <f t="shared" si="3"/>
        <v>1</v>
      </c>
      <c r="N11" s="9">
        <v>60</v>
      </c>
      <c r="O11" s="8">
        <f t="shared" si="4"/>
        <v>1</v>
      </c>
      <c r="P11" s="8">
        <f t="shared" si="5"/>
        <v>1.6666666666666666E-2</v>
      </c>
      <c r="Q11" s="6">
        <f t="shared" si="6"/>
        <v>0.71680000000000021</v>
      </c>
      <c r="R11" s="1" t="s">
        <v>47</v>
      </c>
      <c r="S11" s="23">
        <v>8.35</v>
      </c>
      <c r="T11" s="23">
        <v>14.13</v>
      </c>
      <c r="U11" s="23">
        <v>12.83</v>
      </c>
      <c r="V11" s="23">
        <v>5.93</v>
      </c>
      <c r="W11" s="23">
        <v>5.89</v>
      </c>
      <c r="X11" s="23">
        <v>10</v>
      </c>
      <c r="Y11" s="23">
        <v>3</v>
      </c>
      <c r="Z11" s="23">
        <v>2</v>
      </c>
      <c r="AA11" s="8">
        <f t="shared" si="7"/>
        <v>0.56365714285714319</v>
      </c>
      <c r="AB11" s="13">
        <v>0.3</v>
      </c>
      <c r="AC11" s="33">
        <f t="shared" si="8"/>
        <v>0.16909714285714295</v>
      </c>
    </row>
    <row r="12" spans="2:29" x14ac:dyDescent="0.25">
      <c r="B12" s="22">
        <f t="shared" si="9"/>
        <v>5</v>
      </c>
      <c r="C12" s="1" t="s">
        <v>3</v>
      </c>
      <c r="D12" s="1" t="s">
        <v>8</v>
      </c>
      <c r="E12" s="23">
        <f t="shared" si="1"/>
        <v>2.666666666666667</v>
      </c>
      <c r="F12" s="23">
        <f t="shared" si="2"/>
        <v>1.974</v>
      </c>
      <c r="G12" s="1">
        <v>0.2</v>
      </c>
      <c r="H12" s="13">
        <v>0.1</v>
      </c>
      <c r="I12" s="13">
        <v>0.2</v>
      </c>
      <c r="J12" s="13">
        <v>0.3</v>
      </c>
      <c r="K12" s="13">
        <v>0.1</v>
      </c>
      <c r="L12" s="13">
        <v>0.3</v>
      </c>
      <c r="M12" s="13">
        <f t="shared" si="3"/>
        <v>1</v>
      </c>
      <c r="N12" s="9">
        <v>60</v>
      </c>
      <c r="O12" s="8">
        <f t="shared" si="4"/>
        <v>1</v>
      </c>
      <c r="P12" s="8">
        <f t="shared" si="5"/>
        <v>1.6666666666666666E-2</v>
      </c>
      <c r="Q12" s="6">
        <f t="shared" si="6"/>
        <v>0.52600000000000036</v>
      </c>
      <c r="R12" s="1" t="s">
        <v>47</v>
      </c>
      <c r="S12" s="23">
        <v>8.35</v>
      </c>
      <c r="T12" s="23">
        <v>14.13</v>
      </c>
      <c r="U12" s="23">
        <v>12.83</v>
      </c>
      <c r="V12" s="23">
        <v>5.93</v>
      </c>
      <c r="W12" s="23">
        <v>5.89</v>
      </c>
      <c r="X12" s="23">
        <v>10</v>
      </c>
      <c r="Y12" s="23">
        <v>3</v>
      </c>
      <c r="Z12" s="23">
        <v>2</v>
      </c>
      <c r="AA12" s="8">
        <f t="shared" si="7"/>
        <v>0.56365714285714319</v>
      </c>
      <c r="AB12" s="13">
        <v>0.3</v>
      </c>
      <c r="AC12" s="33">
        <f t="shared" si="8"/>
        <v>0.16909714285714295</v>
      </c>
    </row>
    <row r="13" spans="2:29" x14ac:dyDescent="0.25">
      <c r="B13" s="22">
        <f t="shared" si="9"/>
        <v>6</v>
      </c>
      <c r="C13" s="1" t="s">
        <v>3</v>
      </c>
      <c r="D13" s="1" t="s">
        <v>23</v>
      </c>
      <c r="E13" s="23">
        <f t="shared" si="1"/>
        <v>1.3333333333333335</v>
      </c>
      <c r="F13" s="23">
        <f t="shared" si="2"/>
        <v>1.1343000000000001</v>
      </c>
      <c r="G13" s="1">
        <v>0.1</v>
      </c>
      <c r="H13" s="13">
        <v>0.1</v>
      </c>
      <c r="I13" s="13">
        <v>0</v>
      </c>
      <c r="J13" s="13">
        <v>0.75</v>
      </c>
      <c r="K13" s="13">
        <v>0.05</v>
      </c>
      <c r="L13" s="13">
        <v>0.1</v>
      </c>
      <c r="M13" s="13">
        <f t="shared" si="3"/>
        <v>1</v>
      </c>
      <c r="N13" s="9">
        <v>30</v>
      </c>
      <c r="O13" s="8">
        <f t="shared" si="4"/>
        <v>2</v>
      </c>
      <c r="P13" s="8">
        <f t="shared" si="5"/>
        <v>3.3333333333333333E-2</v>
      </c>
      <c r="Q13" s="6">
        <f t="shared" si="6"/>
        <v>-0.13429999999999992</v>
      </c>
      <c r="R13" s="1" t="s">
        <v>47</v>
      </c>
      <c r="S13" s="23">
        <v>8.35</v>
      </c>
      <c r="T13" s="23">
        <v>14.13</v>
      </c>
      <c r="U13" s="23">
        <v>12.83</v>
      </c>
      <c r="V13" s="23">
        <v>5.93</v>
      </c>
      <c r="W13" s="23">
        <v>5.89</v>
      </c>
      <c r="X13" s="23">
        <v>10</v>
      </c>
      <c r="Y13" s="23">
        <v>3</v>
      </c>
      <c r="Z13" s="23">
        <v>1</v>
      </c>
      <c r="AA13" s="8">
        <f t="shared" si="7"/>
        <v>0.56365714285714319</v>
      </c>
      <c r="AB13" s="13">
        <v>0.3</v>
      </c>
      <c r="AC13" s="33">
        <f t="shared" si="8"/>
        <v>0.16909714285714295</v>
      </c>
    </row>
    <row r="14" spans="2:29" x14ac:dyDescent="0.25">
      <c r="B14" s="22">
        <f t="shared" si="9"/>
        <v>7</v>
      </c>
      <c r="C14" s="1" t="s">
        <v>3</v>
      </c>
      <c r="D14" s="1" t="s">
        <v>24</v>
      </c>
      <c r="E14" s="23">
        <f t="shared" si="1"/>
        <v>1.3333333333333335</v>
      </c>
      <c r="F14" s="23">
        <f t="shared" si="2"/>
        <v>1.1993</v>
      </c>
      <c r="G14" s="1">
        <v>0.1</v>
      </c>
      <c r="H14" s="13">
        <v>0.1</v>
      </c>
      <c r="I14" s="13">
        <v>0.5</v>
      </c>
      <c r="J14" s="13">
        <v>0.25</v>
      </c>
      <c r="K14" s="13">
        <v>0.05</v>
      </c>
      <c r="L14" s="13">
        <v>0.1</v>
      </c>
      <c r="M14" s="13">
        <f t="shared" si="3"/>
        <v>1</v>
      </c>
      <c r="N14" s="9">
        <v>30</v>
      </c>
      <c r="O14" s="8">
        <f t="shared" si="4"/>
        <v>2</v>
      </c>
      <c r="P14" s="8">
        <f t="shared" si="5"/>
        <v>3.3333333333333333E-2</v>
      </c>
      <c r="Q14" s="6">
        <f t="shared" si="6"/>
        <v>-0.19929999999999987</v>
      </c>
      <c r="R14" s="1" t="s">
        <v>47</v>
      </c>
      <c r="S14" s="23">
        <v>8.35</v>
      </c>
      <c r="T14" s="23">
        <v>14.13</v>
      </c>
      <c r="U14" s="23">
        <v>12.83</v>
      </c>
      <c r="V14" s="23">
        <v>5.93</v>
      </c>
      <c r="W14" s="23">
        <v>5.89</v>
      </c>
      <c r="X14" s="23">
        <v>10</v>
      </c>
      <c r="Y14" s="23">
        <v>3</v>
      </c>
      <c r="Z14" s="23">
        <v>1</v>
      </c>
      <c r="AA14" s="8">
        <f t="shared" si="7"/>
        <v>0.56365714285714319</v>
      </c>
      <c r="AB14" s="13">
        <v>0.3</v>
      </c>
      <c r="AC14" s="33">
        <f>AA14*AB14</f>
        <v>0.16909714285714295</v>
      </c>
    </row>
    <row r="15" spans="2:29" x14ac:dyDescent="0.25">
      <c r="B15" s="22">
        <f t="shared" si="9"/>
        <v>8</v>
      </c>
      <c r="C15" s="1" t="s">
        <v>9</v>
      </c>
      <c r="D15" s="1" t="s">
        <v>10</v>
      </c>
      <c r="E15" s="23">
        <f t="shared" si="1"/>
        <v>4.0000000000000009</v>
      </c>
      <c r="F15" s="23">
        <f t="shared" si="2"/>
        <v>2.2686000000000002</v>
      </c>
      <c r="G15" s="1">
        <v>0.2</v>
      </c>
      <c r="H15" s="13">
        <v>0.1</v>
      </c>
      <c r="I15" s="13">
        <v>0</v>
      </c>
      <c r="J15" s="13">
        <v>0.75</v>
      </c>
      <c r="K15" s="13">
        <v>0.05</v>
      </c>
      <c r="L15" s="13">
        <v>0.1</v>
      </c>
      <c r="M15" s="13">
        <f t="shared" si="3"/>
        <v>1</v>
      </c>
      <c r="N15" s="9">
        <v>15</v>
      </c>
      <c r="O15" s="8">
        <f t="shared" si="4"/>
        <v>4</v>
      </c>
      <c r="P15" s="8">
        <f t="shared" si="5"/>
        <v>6.6666666666666666E-2</v>
      </c>
      <c r="Q15" s="6">
        <f t="shared" si="6"/>
        <v>1.0647333333333342</v>
      </c>
      <c r="R15" s="1" t="s">
        <v>47</v>
      </c>
      <c r="S15" s="23">
        <v>8.35</v>
      </c>
      <c r="T15" s="23">
        <v>14.13</v>
      </c>
      <c r="U15" s="23">
        <v>12.83</v>
      </c>
      <c r="V15" s="23">
        <v>5.93</v>
      </c>
      <c r="W15" s="23">
        <v>5.89</v>
      </c>
      <c r="X15" s="23">
        <v>10</v>
      </c>
      <c r="Y15" s="23">
        <v>3</v>
      </c>
      <c r="Z15" s="23">
        <v>3</v>
      </c>
      <c r="AA15" s="8">
        <f t="shared" si="7"/>
        <v>1.0154366666666674</v>
      </c>
      <c r="AB15" s="13">
        <v>0.55000000000000004</v>
      </c>
      <c r="AC15" s="33">
        <f t="shared" si="8"/>
        <v>0.55849016666666718</v>
      </c>
    </row>
    <row r="16" spans="2:29" x14ac:dyDescent="0.25">
      <c r="B16" s="22">
        <f t="shared" si="9"/>
        <v>9</v>
      </c>
      <c r="C16" s="1" t="s">
        <v>9</v>
      </c>
      <c r="D16" s="1" t="s">
        <v>11</v>
      </c>
      <c r="E16" s="23">
        <f t="shared" si="1"/>
        <v>4.0000000000000009</v>
      </c>
      <c r="F16" s="23">
        <f t="shared" si="2"/>
        <v>3.1341000000000001</v>
      </c>
      <c r="G16" s="1">
        <v>0.3</v>
      </c>
      <c r="H16" s="13">
        <v>0.3</v>
      </c>
      <c r="I16" s="13">
        <v>0</v>
      </c>
      <c r="J16" s="13">
        <v>0.55000000000000004</v>
      </c>
      <c r="K16" s="13">
        <v>0.05</v>
      </c>
      <c r="L16" s="13">
        <v>0.1</v>
      </c>
      <c r="M16" s="13">
        <f t="shared" si="3"/>
        <v>1.0000000000000002</v>
      </c>
      <c r="N16" s="9">
        <v>15</v>
      </c>
      <c r="O16" s="8">
        <f t="shared" si="4"/>
        <v>4</v>
      </c>
      <c r="P16" s="8">
        <f t="shared" si="5"/>
        <v>6.6666666666666666E-2</v>
      </c>
      <c r="Q16" s="6">
        <f t="shared" si="6"/>
        <v>0.19923333333333415</v>
      </c>
      <c r="R16" s="1" t="s">
        <v>47</v>
      </c>
      <c r="S16" s="23">
        <v>8.35</v>
      </c>
      <c r="T16" s="23">
        <v>14.13</v>
      </c>
      <c r="U16" s="23">
        <v>12.83</v>
      </c>
      <c r="V16" s="23">
        <v>5.93</v>
      </c>
      <c r="W16" s="23">
        <v>5.89</v>
      </c>
      <c r="X16" s="23">
        <v>10</v>
      </c>
      <c r="Y16" s="23">
        <v>3</v>
      </c>
      <c r="Z16" s="23">
        <v>3</v>
      </c>
      <c r="AA16" s="8">
        <f t="shared" si="7"/>
        <v>1.0154366666666674</v>
      </c>
      <c r="AB16" s="13">
        <v>0.55000000000000004</v>
      </c>
      <c r="AC16" s="33">
        <f t="shared" si="8"/>
        <v>0.55849016666666718</v>
      </c>
    </row>
    <row r="17" spans="2:29" x14ac:dyDescent="0.25">
      <c r="B17" s="22">
        <f t="shared" si="9"/>
        <v>10</v>
      </c>
      <c r="C17" s="1" t="s">
        <v>9</v>
      </c>
      <c r="D17" s="1" t="s">
        <v>12</v>
      </c>
      <c r="E17" s="23">
        <f t="shared" si="1"/>
        <v>4.0000000000000009</v>
      </c>
      <c r="F17" s="23">
        <f t="shared" si="2"/>
        <v>3.5003999999999995</v>
      </c>
      <c r="G17" s="1">
        <v>0.3</v>
      </c>
      <c r="H17" s="13">
        <v>0.1</v>
      </c>
      <c r="I17" s="13">
        <v>0.25</v>
      </c>
      <c r="J17" s="13">
        <v>0.5</v>
      </c>
      <c r="K17" s="13">
        <v>0.05</v>
      </c>
      <c r="L17" s="13">
        <v>0.1</v>
      </c>
      <c r="M17" s="13">
        <f t="shared" si="3"/>
        <v>1</v>
      </c>
      <c r="N17" s="9">
        <v>15</v>
      </c>
      <c r="O17" s="8">
        <f t="shared" si="4"/>
        <v>4</v>
      </c>
      <c r="P17" s="8">
        <f t="shared" si="5"/>
        <v>6.6666666666666666E-2</v>
      </c>
      <c r="Q17" s="6">
        <f t="shared" si="6"/>
        <v>-0.16706666666666525</v>
      </c>
      <c r="R17" s="1" t="s">
        <v>47</v>
      </c>
      <c r="S17" s="23">
        <v>8.35</v>
      </c>
      <c r="T17" s="23">
        <v>14.13</v>
      </c>
      <c r="U17" s="23">
        <v>12.83</v>
      </c>
      <c r="V17" s="23">
        <v>5.93</v>
      </c>
      <c r="W17" s="23">
        <v>5.89</v>
      </c>
      <c r="X17" s="23">
        <v>10</v>
      </c>
      <c r="Y17" s="23">
        <v>3</v>
      </c>
      <c r="Z17" s="23">
        <v>3</v>
      </c>
      <c r="AA17" s="8">
        <f t="shared" si="7"/>
        <v>1.0154366666666674</v>
      </c>
      <c r="AB17" s="13">
        <v>0.55000000000000004</v>
      </c>
      <c r="AC17" s="33">
        <f t="shared" si="8"/>
        <v>0.55849016666666718</v>
      </c>
    </row>
    <row r="18" spans="2:29" x14ac:dyDescent="0.25">
      <c r="B18" s="22">
        <f t="shared" si="9"/>
        <v>11</v>
      </c>
      <c r="C18" s="1" t="s">
        <v>9</v>
      </c>
      <c r="D18" s="1" t="s">
        <v>13</v>
      </c>
      <c r="E18" s="23">
        <f t="shared" si="1"/>
        <v>4.0000000000000009</v>
      </c>
      <c r="F18" s="23">
        <f t="shared" si="2"/>
        <v>2.2830000000000004</v>
      </c>
      <c r="G18" s="1">
        <v>0.2</v>
      </c>
      <c r="H18" s="13">
        <v>0.2</v>
      </c>
      <c r="I18" s="13">
        <v>0.4</v>
      </c>
      <c r="J18" s="13">
        <v>0.25</v>
      </c>
      <c r="K18" s="13">
        <v>0.05</v>
      </c>
      <c r="L18" s="13">
        <v>0.1</v>
      </c>
      <c r="M18" s="13">
        <f t="shared" si="3"/>
        <v>1.0000000000000002</v>
      </c>
      <c r="N18" s="9">
        <v>10</v>
      </c>
      <c r="O18" s="8">
        <f t="shared" si="4"/>
        <v>6</v>
      </c>
      <c r="P18" s="8">
        <f t="shared" si="5"/>
        <v>0.1</v>
      </c>
      <c r="Q18" s="6">
        <f t="shared" si="6"/>
        <v>0.71700000000000053</v>
      </c>
      <c r="R18" s="1" t="s">
        <v>47</v>
      </c>
      <c r="S18" s="23">
        <v>8.35</v>
      </c>
      <c r="T18" s="23">
        <v>14.13</v>
      </c>
      <c r="U18" s="23">
        <v>12.83</v>
      </c>
      <c r="V18" s="23">
        <v>5.93</v>
      </c>
      <c r="W18" s="23">
        <v>5.89</v>
      </c>
      <c r="X18" s="23">
        <v>10</v>
      </c>
      <c r="Y18" s="23">
        <v>3</v>
      </c>
      <c r="Z18" s="23">
        <v>3</v>
      </c>
      <c r="AA18" s="8">
        <f t="shared" si="7"/>
        <v>1.0154366666666674</v>
      </c>
      <c r="AB18" s="13">
        <v>0.55000000000000004</v>
      </c>
      <c r="AC18" s="33">
        <f t="shared" si="8"/>
        <v>0.55849016666666718</v>
      </c>
    </row>
    <row r="19" spans="2:29" x14ac:dyDescent="0.25">
      <c r="B19" s="22">
        <f t="shared" si="9"/>
        <v>12</v>
      </c>
      <c r="C19" s="1" t="s">
        <v>9</v>
      </c>
      <c r="D19" s="1" t="s">
        <v>14</v>
      </c>
      <c r="E19" s="23">
        <f t="shared" si="1"/>
        <v>5.3333333333333339</v>
      </c>
      <c r="F19" s="23">
        <f t="shared" si="2"/>
        <v>3.5024999999999999</v>
      </c>
      <c r="G19" s="1">
        <v>0.3</v>
      </c>
      <c r="H19" s="13">
        <v>0.2</v>
      </c>
      <c r="I19" s="13">
        <v>0.6</v>
      </c>
      <c r="J19" s="13">
        <v>0.05</v>
      </c>
      <c r="K19" s="13">
        <v>0.05</v>
      </c>
      <c r="L19" s="13">
        <v>0.1</v>
      </c>
      <c r="M19" s="13">
        <f t="shared" si="3"/>
        <v>1.0000000000000002</v>
      </c>
      <c r="N19" s="9">
        <v>10</v>
      </c>
      <c r="O19" s="8">
        <f t="shared" si="4"/>
        <v>6</v>
      </c>
      <c r="P19" s="8">
        <f t="shared" si="5"/>
        <v>0.1</v>
      </c>
      <c r="Q19" s="6">
        <f t="shared" si="6"/>
        <v>0.83083333333333398</v>
      </c>
      <c r="R19" s="1" t="s">
        <v>47</v>
      </c>
      <c r="S19" s="23">
        <v>8.35</v>
      </c>
      <c r="T19" s="23">
        <v>14.13</v>
      </c>
      <c r="U19" s="23">
        <v>12.83</v>
      </c>
      <c r="V19" s="23">
        <v>5.93</v>
      </c>
      <c r="W19" s="23">
        <v>5.89</v>
      </c>
      <c r="X19" s="23">
        <v>10</v>
      </c>
      <c r="Y19" s="23">
        <v>3</v>
      </c>
      <c r="Z19" s="23">
        <v>4</v>
      </c>
      <c r="AA19" s="8">
        <f t="shared" si="7"/>
        <v>1.0154366666666674</v>
      </c>
      <c r="AB19" s="13">
        <v>0.55000000000000004</v>
      </c>
      <c r="AC19" s="33">
        <f t="shared" si="8"/>
        <v>0.55849016666666718</v>
      </c>
    </row>
    <row r="20" spans="2:29" x14ac:dyDescent="0.25">
      <c r="B20" s="22">
        <f t="shared" si="9"/>
        <v>13</v>
      </c>
      <c r="C20" s="1" t="s">
        <v>9</v>
      </c>
      <c r="D20" s="1" t="s">
        <v>15</v>
      </c>
      <c r="E20" s="23">
        <f t="shared" si="1"/>
        <v>5.3333333333333339</v>
      </c>
      <c r="F20" s="23">
        <f t="shared" si="2"/>
        <v>3.4634999999999998</v>
      </c>
      <c r="G20" s="1">
        <v>0.3</v>
      </c>
      <c r="H20" s="13">
        <v>0.2</v>
      </c>
      <c r="I20" s="13">
        <v>0.5</v>
      </c>
      <c r="J20" s="13">
        <v>0.15</v>
      </c>
      <c r="K20" s="13">
        <v>0.05</v>
      </c>
      <c r="L20" s="13">
        <v>0.1</v>
      </c>
      <c r="M20" s="13">
        <f t="shared" si="3"/>
        <v>1</v>
      </c>
      <c r="N20" s="9">
        <v>10</v>
      </c>
      <c r="O20" s="8">
        <f t="shared" si="4"/>
        <v>6</v>
      </c>
      <c r="P20" s="8">
        <f t="shared" si="5"/>
        <v>0.1</v>
      </c>
      <c r="Q20" s="6">
        <f t="shared" si="6"/>
        <v>0.86983333333333412</v>
      </c>
      <c r="R20" s="1" t="s">
        <v>47</v>
      </c>
      <c r="S20" s="23">
        <v>8.35</v>
      </c>
      <c r="T20" s="23">
        <v>14.13</v>
      </c>
      <c r="U20" s="23">
        <v>12.83</v>
      </c>
      <c r="V20" s="23">
        <v>5.93</v>
      </c>
      <c r="W20" s="23">
        <v>5.89</v>
      </c>
      <c r="X20" s="23">
        <v>10</v>
      </c>
      <c r="Y20" s="23">
        <v>3</v>
      </c>
      <c r="Z20" s="23">
        <v>4</v>
      </c>
      <c r="AA20" s="8">
        <f t="shared" si="7"/>
        <v>1.0154366666666674</v>
      </c>
      <c r="AB20" s="13">
        <v>0.55000000000000004</v>
      </c>
      <c r="AC20" s="33">
        <f t="shared" si="8"/>
        <v>0.55849016666666718</v>
      </c>
    </row>
    <row r="21" spans="2:29" x14ac:dyDescent="0.25">
      <c r="B21" s="22">
        <f t="shared" si="9"/>
        <v>14</v>
      </c>
      <c r="C21" s="1" t="s">
        <v>9</v>
      </c>
      <c r="D21" s="1" t="s">
        <v>16</v>
      </c>
      <c r="E21" s="23">
        <f t="shared" si="1"/>
        <v>4.0000000000000009</v>
      </c>
      <c r="F21" s="23">
        <f t="shared" si="2"/>
        <v>2.2686000000000002</v>
      </c>
      <c r="G21" s="1">
        <v>0.2</v>
      </c>
      <c r="H21" s="13">
        <v>0.1</v>
      </c>
      <c r="I21" s="13">
        <v>0</v>
      </c>
      <c r="J21" s="13">
        <v>0.75</v>
      </c>
      <c r="K21" s="13">
        <v>0.05</v>
      </c>
      <c r="L21" s="13">
        <v>0.1</v>
      </c>
      <c r="M21" s="13">
        <f t="shared" si="3"/>
        <v>1</v>
      </c>
      <c r="N21" s="9">
        <v>15</v>
      </c>
      <c r="O21" s="8">
        <f t="shared" si="4"/>
        <v>4</v>
      </c>
      <c r="P21" s="8">
        <f t="shared" si="5"/>
        <v>6.6666666666666666E-2</v>
      </c>
      <c r="Q21" s="6">
        <f t="shared" si="6"/>
        <v>1.0647333333333342</v>
      </c>
      <c r="R21" s="1" t="s">
        <v>47</v>
      </c>
      <c r="S21" s="23">
        <v>8.35</v>
      </c>
      <c r="T21" s="23">
        <v>14.13</v>
      </c>
      <c r="U21" s="23">
        <v>12.83</v>
      </c>
      <c r="V21" s="23">
        <v>5.93</v>
      </c>
      <c r="W21" s="23">
        <v>5.89</v>
      </c>
      <c r="X21" s="23">
        <v>10</v>
      </c>
      <c r="Y21" s="23">
        <v>3</v>
      </c>
      <c r="Z21" s="23">
        <v>3</v>
      </c>
      <c r="AA21" s="8">
        <f t="shared" si="7"/>
        <v>1.0154366666666674</v>
      </c>
      <c r="AB21" s="13">
        <v>0.55000000000000004</v>
      </c>
      <c r="AC21" s="33">
        <f t="shared" si="8"/>
        <v>0.55849016666666718</v>
      </c>
    </row>
    <row r="22" spans="2:29" x14ac:dyDescent="0.25">
      <c r="B22" s="22">
        <f t="shared" si="9"/>
        <v>15</v>
      </c>
      <c r="C22" s="1" t="s">
        <v>9</v>
      </c>
      <c r="D22" s="1" t="s">
        <v>44</v>
      </c>
      <c r="E22" s="23">
        <f t="shared" si="1"/>
        <v>4.0000000000000009</v>
      </c>
      <c r="F22" s="23">
        <f t="shared" si="2"/>
        <v>2.1790000000000003</v>
      </c>
      <c r="G22" s="1">
        <v>0.2</v>
      </c>
      <c r="H22" s="13">
        <v>0.2</v>
      </c>
      <c r="I22" s="13">
        <v>0</v>
      </c>
      <c r="J22" s="13">
        <v>0.65</v>
      </c>
      <c r="K22" s="13">
        <v>0.05</v>
      </c>
      <c r="L22" s="13">
        <v>0.1</v>
      </c>
      <c r="M22" s="13">
        <f t="shared" si="3"/>
        <v>1.0000000000000002</v>
      </c>
      <c r="N22" s="9">
        <v>15</v>
      </c>
      <c r="O22" s="8">
        <f t="shared" si="4"/>
        <v>4</v>
      </c>
      <c r="P22" s="8">
        <f t="shared" si="5"/>
        <v>6.6666666666666666E-2</v>
      </c>
      <c r="Q22" s="6">
        <f t="shared" si="6"/>
        <v>1.1543333333333341</v>
      </c>
      <c r="R22" s="1" t="s">
        <v>47</v>
      </c>
      <c r="S22" s="23">
        <v>8.35</v>
      </c>
      <c r="T22" s="23">
        <v>14.13</v>
      </c>
      <c r="U22" s="23">
        <v>12.83</v>
      </c>
      <c r="V22" s="23">
        <v>5.93</v>
      </c>
      <c r="W22" s="23">
        <v>5.89</v>
      </c>
      <c r="X22" s="23">
        <v>10</v>
      </c>
      <c r="Y22" s="23">
        <v>3</v>
      </c>
      <c r="Z22" s="23">
        <v>3</v>
      </c>
      <c r="AA22" s="8">
        <f t="shared" si="7"/>
        <v>1.0154366666666674</v>
      </c>
      <c r="AB22" s="13">
        <v>0.55000000000000004</v>
      </c>
      <c r="AC22" s="33">
        <f t="shared" si="8"/>
        <v>0.55849016666666718</v>
      </c>
    </row>
    <row r="23" spans="2:29" x14ac:dyDescent="0.25">
      <c r="B23" s="22">
        <f t="shared" si="9"/>
        <v>16</v>
      </c>
      <c r="C23" s="1" t="s">
        <v>9</v>
      </c>
      <c r="D23" s="1" t="s">
        <v>17</v>
      </c>
      <c r="E23" s="23">
        <f t="shared" si="1"/>
        <v>6.666666666666667</v>
      </c>
      <c r="F23" s="23">
        <f t="shared" si="2"/>
        <v>3.4194</v>
      </c>
      <c r="G23" s="1">
        <v>0.3</v>
      </c>
      <c r="H23" s="13">
        <v>0</v>
      </c>
      <c r="I23" s="13">
        <v>0.5</v>
      </c>
      <c r="J23" s="13">
        <v>0.2</v>
      </c>
      <c r="K23" s="13">
        <v>0</v>
      </c>
      <c r="L23" s="13">
        <v>0.3</v>
      </c>
      <c r="M23" s="13">
        <f t="shared" si="3"/>
        <v>1</v>
      </c>
      <c r="N23" s="9">
        <v>10</v>
      </c>
      <c r="O23" s="8">
        <f t="shared" si="4"/>
        <v>6</v>
      </c>
      <c r="P23" s="8">
        <f t="shared" si="5"/>
        <v>0.1</v>
      </c>
      <c r="Q23" s="6">
        <f t="shared" si="6"/>
        <v>2.247266666666667</v>
      </c>
      <c r="R23" s="1" t="s">
        <v>47</v>
      </c>
      <c r="S23" s="23">
        <v>8.35</v>
      </c>
      <c r="T23" s="23">
        <v>14.13</v>
      </c>
      <c r="U23" s="23">
        <v>12.83</v>
      </c>
      <c r="V23" s="23">
        <v>5.93</v>
      </c>
      <c r="W23" s="23">
        <v>5.89</v>
      </c>
      <c r="X23" s="23">
        <v>10</v>
      </c>
      <c r="Y23" s="23">
        <v>3</v>
      </c>
      <c r="Z23" s="23">
        <v>5</v>
      </c>
      <c r="AA23" s="8">
        <f t="shared" si="7"/>
        <v>1.0154366666666674</v>
      </c>
      <c r="AB23" s="13">
        <v>0.55000000000000004</v>
      </c>
      <c r="AC23" s="33">
        <f t="shared" si="8"/>
        <v>0.55849016666666718</v>
      </c>
    </row>
    <row r="24" spans="2:29" x14ac:dyDescent="0.25">
      <c r="B24" s="22">
        <f t="shared" si="9"/>
        <v>17</v>
      </c>
      <c r="C24" s="1" t="s">
        <v>9</v>
      </c>
      <c r="D24" s="1" t="s">
        <v>18</v>
      </c>
      <c r="E24" s="23">
        <f t="shared" si="1"/>
        <v>6.666666666666667</v>
      </c>
      <c r="F24" s="23">
        <f t="shared" si="2"/>
        <v>3.4932000000000003</v>
      </c>
      <c r="G24" s="1">
        <v>0.3</v>
      </c>
      <c r="H24" s="13">
        <v>0.1</v>
      </c>
      <c r="I24" s="13">
        <v>0.5</v>
      </c>
      <c r="J24" s="13">
        <v>0.2</v>
      </c>
      <c r="K24" s="13">
        <v>0</v>
      </c>
      <c r="L24" s="13">
        <v>0.2</v>
      </c>
      <c r="M24" s="13">
        <f t="shared" si="3"/>
        <v>1</v>
      </c>
      <c r="N24" s="9">
        <v>10</v>
      </c>
      <c r="O24" s="8">
        <f t="shared" si="4"/>
        <v>6</v>
      </c>
      <c r="P24" s="8">
        <f t="shared" si="5"/>
        <v>0.1</v>
      </c>
      <c r="Q24" s="6">
        <f t="shared" si="6"/>
        <v>2.1734666666666667</v>
      </c>
      <c r="R24" s="1" t="s">
        <v>47</v>
      </c>
      <c r="S24" s="23">
        <v>8.35</v>
      </c>
      <c r="T24" s="23">
        <v>14.13</v>
      </c>
      <c r="U24" s="23">
        <v>12.83</v>
      </c>
      <c r="V24" s="23">
        <v>5.93</v>
      </c>
      <c r="W24" s="23">
        <v>5.89</v>
      </c>
      <c r="X24" s="23">
        <v>10</v>
      </c>
      <c r="Y24" s="23">
        <v>3</v>
      </c>
      <c r="Z24" s="23">
        <v>5</v>
      </c>
      <c r="AA24" s="8">
        <f t="shared" si="7"/>
        <v>1.0154366666666674</v>
      </c>
      <c r="AB24" s="13">
        <v>0.55000000000000004</v>
      </c>
      <c r="AC24" s="33">
        <f t="shared" si="8"/>
        <v>0.55849016666666718</v>
      </c>
    </row>
    <row r="25" spans="2:29" x14ac:dyDescent="0.25">
      <c r="B25" s="22">
        <f t="shared" si="9"/>
        <v>18</v>
      </c>
      <c r="C25" s="1" t="s">
        <v>19</v>
      </c>
      <c r="D25" s="1" t="s">
        <v>20</v>
      </c>
      <c r="E25" s="23">
        <f t="shared" si="1"/>
        <v>4.0000000000000009</v>
      </c>
      <c r="F25" s="23">
        <f t="shared" si="2"/>
        <v>1.4778</v>
      </c>
      <c r="G25" s="1">
        <v>0.15</v>
      </c>
      <c r="H25" s="13">
        <v>0.2</v>
      </c>
      <c r="I25" s="13">
        <v>0</v>
      </c>
      <c r="J25" s="13">
        <v>0.5</v>
      </c>
      <c r="K25" s="13">
        <v>0</v>
      </c>
      <c r="L25" s="13">
        <v>0.3</v>
      </c>
      <c r="M25" s="13">
        <f t="shared" si="3"/>
        <v>1</v>
      </c>
      <c r="N25" s="9">
        <v>20</v>
      </c>
      <c r="O25" s="8">
        <f t="shared" si="4"/>
        <v>3</v>
      </c>
      <c r="P25" s="8">
        <f t="shared" si="5"/>
        <v>0.05</v>
      </c>
      <c r="Q25" s="6">
        <f t="shared" si="6"/>
        <v>2.0222000000000007</v>
      </c>
      <c r="R25" s="1" t="s">
        <v>47</v>
      </c>
      <c r="S25" s="23">
        <v>8.35</v>
      </c>
      <c r="T25" s="23">
        <v>14.13</v>
      </c>
      <c r="U25" s="23">
        <v>12.83</v>
      </c>
      <c r="V25" s="23">
        <v>5.93</v>
      </c>
      <c r="W25" s="23">
        <v>5.89</v>
      </c>
      <c r="X25" s="23">
        <v>10</v>
      </c>
      <c r="Y25" s="23">
        <v>3</v>
      </c>
      <c r="Z25" s="23">
        <v>3</v>
      </c>
      <c r="AA25" s="8">
        <f t="shared" si="7"/>
        <v>1.6308444444444452</v>
      </c>
      <c r="AB25" s="13">
        <v>0.35</v>
      </c>
      <c r="AC25" s="33">
        <f t="shared" si="8"/>
        <v>0.57079555555555583</v>
      </c>
    </row>
    <row r="26" spans="2:29" x14ac:dyDescent="0.25">
      <c r="B26" s="22">
        <f t="shared" si="9"/>
        <v>19</v>
      </c>
      <c r="C26" s="1" t="s">
        <v>19</v>
      </c>
      <c r="D26" s="1" t="s">
        <v>21</v>
      </c>
      <c r="E26" s="23">
        <f t="shared" si="1"/>
        <v>4.0000000000000009</v>
      </c>
      <c r="F26" s="23">
        <f t="shared" si="2"/>
        <v>1.4778</v>
      </c>
      <c r="G26" s="1">
        <v>0.15</v>
      </c>
      <c r="H26" s="13">
        <v>0.2</v>
      </c>
      <c r="I26" s="13">
        <v>0</v>
      </c>
      <c r="J26" s="13">
        <v>0.5</v>
      </c>
      <c r="K26" s="13">
        <v>0</v>
      </c>
      <c r="L26" s="13">
        <v>0.3</v>
      </c>
      <c r="M26" s="13">
        <f t="shared" si="3"/>
        <v>1</v>
      </c>
      <c r="N26" s="9">
        <v>20</v>
      </c>
      <c r="O26" s="8">
        <f t="shared" si="4"/>
        <v>3</v>
      </c>
      <c r="P26" s="8">
        <f t="shared" si="5"/>
        <v>0.05</v>
      </c>
      <c r="Q26" s="6">
        <f t="shared" si="6"/>
        <v>2.0222000000000007</v>
      </c>
      <c r="R26" s="1" t="s">
        <v>47</v>
      </c>
      <c r="S26" s="23">
        <v>8.35</v>
      </c>
      <c r="T26" s="23">
        <v>14.13</v>
      </c>
      <c r="U26" s="23">
        <v>12.83</v>
      </c>
      <c r="V26" s="23">
        <v>5.93</v>
      </c>
      <c r="W26" s="23">
        <v>5.89</v>
      </c>
      <c r="X26" s="23">
        <v>10</v>
      </c>
      <c r="Y26" s="23">
        <v>3</v>
      </c>
      <c r="Z26" s="23">
        <v>3</v>
      </c>
      <c r="AA26" s="8">
        <f t="shared" si="7"/>
        <v>1.6308444444444452</v>
      </c>
      <c r="AB26" s="13">
        <v>0.35</v>
      </c>
      <c r="AC26" s="33">
        <f t="shared" si="8"/>
        <v>0.57079555555555583</v>
      </c>
    </row>
    <row r="27" spans="2:29" x14ac:dyDescent="0.25">
      <c r="B27" s="22">
        <f t="shared" si="9"/>
        <v>20</v>
      </c>
      <c r="C27" s="1" t="s">
        <v>19</v>
      </c>
      <c r="D27" s="1" t="s">
        <v>22</v>
      </c>
      <c r="E27" s="23">
        <f t="shared" si="1"/>
        <v>2.0000000000000004</v>
      </c>
      <c r="F27" s="23">
        <f t="shared" si="2"/>
        <v>0.98520000000000008</v>
      </c>
      <c r="G27" s="1">
        <v>0.1</v>
      </c>
      <c r="H27" s="13">
        <v>0.2</v>
      </c>
      <c r="I27" s="13">
        <v>0</v>
      </c>
      <c r="J27" s="13">
        <v>0.5</v>
      </c>
      <c r="K27" s="13">
        <v>0</v>
      </c>
      <c r="L27" s="13">
        <v>0.3</v>
      </c>
      <c r="M27" s="13">
        <f t="shared" si="3"/>
        <v>1</v>
      </c>
      <c r="N27" s="9">
        <v>60</v>
      </c>
      <c r="O27" s="8">
        <f t="shared" si="4"/>
        <v>1</v>
      </c>
      <c r="P27" s="8">
        <f t="shared" si="5"/>
        <v>1.6666666666666666E-2</v>
      </c>
      <c r="Q27" s="6">
        <f t="shared" si="6"/>
        <v>0.84813333333333374</v>
      </c>
      <c r="R27" s="1" t="s">
        <v>47</v>
      </c>
      <c r="S27" s="23">
        <v>8.35</v>
      </c>
      <c r="T27" s="23">
        <v>14.13</v>
      </c>
      <c r="U27" s="23">
        <v>12.83</v>
      </c>
      <c r="V27" s="23">
        <v>5.93</v>
      </c>
      <c r="W27" s="23">
        <v>5.89</v>
      </c>
      <c r="X27" s="23">
        <v>10</v>
      </c>
      <c r="Y27" s="23">
        <v>3</v>
      </c>
      <c r="Z27" s="23">
        <v>1.5</v>
      </c>
      <c r="AA27" s="8">
        <f t="shared" si="7"/>
        <v>1.6308444444444452</v>
      </c>
      <c r="AB27" s="13">
        <v>0.35</v>
      </c>
      <c r="AC27" s="33">
        <f t="shared" si="8"/>
        <v>0.57079555555555583</v>
      </c>
    </row>
    <row r="28" spans="2:29" x14ac:dyDescent="0.25">
      <c r="B28" s="22">
        <f t="shared" si="9"/>
        <v>21</v>
      </c>
      <c r="C28" s="1" t="s">
        <v>35</v>
      </c>
      <c r="D28" s="1" t="s">
        <v>25</v>
      </c>
      <c r="E28" s="23">
        <f t="shared" si="1"/>
        <v>2.0000000000000004</v>
      </c>
      <c r="F28" s="23">
        <f t="shared" si="2"/>
        <v>1.1859999999999999</v>
      </c>
      <c r="G28" s="1">
        <v>0.2</v>
      </c>
      <c r="H28" s="13">
        <v>0</v>
      </c>
      <c r="I28" s="13">
        <v>0</v>
      </c>
      <c r="J28" s="13">
        <v>0</v>
      </c>
      <c r="K28" s="13">
        <v>1</v>
      </c>
      <c r="L28" s="13">
        <v>0</v>
      </c>
      <c r="M28" s="13">
        <f t="shared" si="3"/>
        <v>1</v>
      </c>
      <c r="N28" s="9">
        <v>120</v>
      </c>
      <c r="O28" s="8">
        <f t="shared" si="4"/>
        <v>0.5</v>
      </c>
      <c r="P28" s="8">
        <f t="shared" si="5"/>
        <v>8.3333333333333332E-3</v>
      </c>
      <c r="Q28" s="6">
        <f t="shared" si="6"/>
        <v>0.73066666666666713</v>
      </c>
      <c r="R28" s="1" t="s">
        <v>47</v>
      </c>
      <c r="S28" s="23">
        <v>8.35</v>
      </c>
      <c r="T28" s="23">
        <v>14.13</v>
      </c>
      <c r="U28" s="23">
        <v>12.83</v>
      </c>
      <c r="V28" s="23">
        <v>5.93</v>
      </c>
      <c r="W28" s="23">
        <v>5.89</v>
      </c>
      <c r="X28" s="23">
        <v>10</v>
      </c>
      <c r="Y28" s="23">
        <v>3</v>
      </c>
      <c r="Z28" s="23">
        <v>1.5</v>
      </c>
      <c r="AA28" s="8">
        <f t="shared" si="7"/>
        <v>0.75455555555555576</v>
      </c>
      <c r="AB28" s="13">
        <v>0.8</v>
      </c>
      <c r="AC28" s="33">
        <f t="shared" si="8"/>
        <v>0.60364444444444465</v>
      </c>
    </row>
    <row r="29" spans="2:29" x14ac:dyDescent="0.25">
      <c r="B29" s="22">
        <f t="shared" si="9"/>
        <v>22</v>
      </c>
      <c r="C29" s="1" t="s">
        <v>35</v>
      </c>
      <c r="D29" s="1" t="s">
        <v>26</v>
      </c>
      <c r="E29" s="23">
        <f t="shared" si="1"/>
        <v>2.0000000000000004</v>
      </c>
      <c r="F29" s="23">
        <f t="shared" si="2"/>
        <v>1.1859999999999999</v>
      </c>
      <c r="G29" s="1">
        <v>0.2</v>
      </c>
      <c r="H29" s="13">
        <v>0</v>
      </c>
      <c r="I29" s="13">
        <v>0</v>
      </c>
      <c r="J29" s="13">
        <v>0</v>
      </c>
      <c r="K29" s="13">
        <v>1</v>
      </c>
      <c r="L29" s="13">
        <v>0</v>
      </c>
      <c r="M29" s="13">
        <f t="shared" si="3"/>
        <v>1</v>
      </c>
      <c r="N29" s="9">
        <v>120</v>
      </c>
      <c r="O29" s="8">
        <f t="shared" si="4"/>
        <v>0.5</v>
      </c>
      <c r="P29" s="8">
        <f t="shared" si="5"/>
        <v>8.3333333333333332E-3</v>
      </c>
      <c r="Q29" s="6">
        <f t="shared" si="6"/>
        <v>0.73066666666666713</v>
      </c>
      <c r="R29" s="1" t="s">
        <v>47</v>
      </c>
      <c r="S29" s="23">
        <v>8.35</v>
      </c>
      <c r="T29" s="23">
        <v>14.13</v>
      </c>
      <c r="U29" s="23">
        <v>12.83</v>
      </c>
      <c r="V29" s="23">
        <v>5.93</v>
      </c>
      <c r="W29" s="23">
        <v>5.89</v>
      </c>
      <c r="X29" s="23">
        <v>10</v>
      </c>
      <c r="Y29" s="23">
        <v>3</v>
      </c>
      <c r="Z29" s="23">
        <v>1.5</v>
      </c>
      <c r="AA29" s="8">
        <f t="shared" si="7"/>
        <v>0.75455555555555576</v>
      </c>
      <c r="AB29" s="13">
        <v>0.8</v>
      </c>
      <c r="AC29" s="33">
        <f t="shared" si="8"/>
        <v>0.60364444444444465</v>
      </c>
    </row>
    <row r="30" spans="2:29" x14ac:dyDescent="0.25">
      <c r="B30" s="22">
        <f t="shared" si="9"/>
        <v>23</v>
      </c>
      <c r="C30" s="1" t="s">
        <v>35</v>
      </c>
      <c r="D30" s="1" t="s">
        <v>27</v>
      </c>
      <c r="E30" s="23">
        <f t="shared" si="1"/>
        <v>2.666666666666667</v>
      </c>
      <c r="F30" s="23">
        <f t="shared" si="2"/>
        <v>1.4620000000000002</v>
      </c>
      <c r="G30" s="1">
        <v>0.2</v>
      </c>
      <c r="H30" s="13">
        <v>0</v>
      </c>
      <c r="I30" s="13">
        <v>0</v>
      </c>
      <c r="J30" s="13">
        <v>0.2</v>
      </c>
      <c r="K30" s="13">
        <v>0.8</v>
      </c>
      <c r="L30" s="13">
        <v>0</v>
      </c>
      <c r="M30" s="13">
        <f t="shared" si="3"/>
        <v>1</v>
      </c>
      <c r="N30" s="9">
        <v>60</v>
      </c>
      <c r="O30" s="8">
        <f t="shared" si="4"/>
        <v>1</v>
      </c>
      <c r="P30" s="8">
        <f t="shared" si="5"/>
        <v>1.6666666666666666E-2</v>
      </c>
      <c r="Q30" s="6">
        <f t="shared" si="6"/>
        <v>1.038</v>
      </c>
      <c r="R30" s="1" t="s">
        <v>47</v>
      </c>
      <c r="S30" s="23">
        <v>8.35</v>
      </c>
      <c r="T30" s="23">
        <v>14.13</v>
      </c>
      <c r="U30" s="23">
        <v>12.83</v>
      </c>
      <c r="V30" s="23">
        <v>5.93</v>
      </c>
      <c r="W30" s="23">
        <v>5.89</v>
      </c>
      <c r="X30" s="23">
        <v>10</v>
      </c>
      <c r="Y30" s="23">
        <v>3</v>
      </c>
      <c r="Z30" s="23">
        <v>2</v>
      </c>
      <c r="AA30" s="8">
        <f t="shared" si="7"/>
        <v>0.75455555555555576</v>
      </c>
      <c r="AB30" s="13">
        <v>0.8</v>
      </c>
      <c r="AC30" s="33">
        <f t="shared" si="8"/>
        <v>0.60364444444444465</v>
      </c>
    </row>
    <row r="31" spans="2:29" x14ac:dyDescent="0.25">
      <c r="B31" s="22">
        <f t="shared" si="9"/>
        <v>24</v>
      </c>
      <c r="C31" s="1" t="s">
        <v>35</v>
      </c>
      <c r="D31" s="1" t="s">
        <v>28</v>
      </c>
      <c r="E31" s="23">
        <f t="shared" si="1"/>
        <v>2.666666666666667</v>
      </c>
      <c r="F31" s="23">
        <f t="shared" si="2"/>
        <v>1.4620000000000002</v>
      </c>
      <c r="G31" s="1">
        <v>0.2</v>
      </c>
      <c r="H31" s="13">
        <v>0</v>
      </c>
      <c r="I31" s="13">
        <v>0</v>
      </c>
      <c r="J31" s="13">
        <v>0.2</v>
      </c>
      <c r="K31" s="13">
        <v>0.8</v>
      </c>
      <c r="L31" s="13">
        <v>0</v>
      </c>
      <c r="M31" s="13">
        <f t="shared" si="3"/>
        <v>1</v>
      </c>
      <c r="N31" s="9">
        <v>60</v>
      </c>
      <c r="O31" s="8">
        <f t="shared" si="4"/>
        <v>1</v>
      </c>
      <c r="P31" s="8">
        <f t="shared" si="5"/>
        <v>1.6666666666666666E-2</v>
      </c>
      <c r="Q31" s="6">
        <f t="shared" si="6"/>
        <v>1.038</v>
      </c>
      <c r="R31" s="1" t="s">
        <v>47</v>
      </c>
      <c r="S31" s="23">
        <v>8.35</v>
      </c>
      <c r="T31" s="23">
        <v>14.13</v>
      </c>
      <c r="U31" s="23">
        <v>12.83</v>
      </c>
      <c r="V31" s="23">
        <v>5.93</v>
      </c>
      <c r="W31" s="23">
        <v>5.89</v>
      </c>
      <c r="X31" s="23">
        <v>10</v>
      </c>
      <c r="Y31" s="23">
        <v>3</v>
      </c>
      <c r="Z31" s="23">
        <v>2</v>
      </c>
      <c r="AA31" s="8">
        <f t="shared" si="7"/>
        <v>0.75455555555555576</v>
      </c>
      <c r="AB31" s="13">
        <v>0.8</v>
      </c>
      <c r="AC31" s="33">
        <f t="shared" si="8"/>
        <v>0.60364444444444465</v>
      </c>
    </row>
    <row r="32" spans="2:29" x14ac:dyDescent="0.25">
      <c r="B32" s="22">
        <f t="shared" si="9"/>
        <v>25</v>
      </c>
      <c r="C32" s="1" t="s">
        <v>35</v>
      </c>
      <c r="D32" s="1" t="s">
        <v>29</v>
      </c>
      <c r="E32" s="23">
        <f t="shared" si="1"/>
        <v>2.0000000000000004</v>
      </c>
      <c r="F32" s="23">
        <f t="shared" si="2"/>
        <v>1.1859999999999999</v>
      </c>
      <c r="G32" s="1">
        <v>0.2</v>
      </c>
      <c r="H32" s="13">
        <v>0</v>
      </c>
      <c r="I32" s="13">
        <v>0</v>
      </c>
      <c r="J32" s="13">
        <v>0</v>
      </c>
      <c r="K32" s="13">
        <v>1</v>
      </c>
      <c r="L32" s="13">
        <v>0</v>
      </c>
      <c r="M32" s="13">
        <f t="shared" si="3"/>
        <v>1</v>
      </c>
      <c r="N32" s="9">
        <v>40</v>
      </c>
      <c r="O32" s="8">
        <f t="shared" si="4"/>
        <v>1.5</v>
      </c>
      <c r="P32" s="8">
        <f t="shared" si="5"/>
        <v>2.5000000000000001E-2</v>
      </c>
      <c r="Q32" s="6">
        <f t="shared" si="6"/>
        <v>0.5640000000000005</v>
      </c>
      <c r="R32" s="1" t="s">
        <v>47</v>
      </c>
      <c r="S32" s="23">
        <v>8.35</v>
      </c>
      <c r="T32" s="23">
        <v>14.13</v>
      </c>
      <c r="U32" s="23">
        <v>12.83</v>
      </c>
      <c r="V32" s="23">
        <v>5.93</v>
      </c>
      <c r="W32" s="23">
        <v>5.89</v>
      </c>
      <c r="X32" s="23">
        <v>10</v>
      </c>
      <c r="Y32" s="23">
        <v>3</v>
      </c>
      <c r="Z32" s="23">
        <v>1.5</v>
      </c>
      <c r="AA32" s="8">
        <f t="shared" si="7"/>
        <v>0.75455555555555576</v>
      </c>
      <c r="AB32" s="13">
        <v>0.8</v>
      </c>
      <c r="AC32" s="33">
        <f t="shared" si="8"/>
        <v>0.60364444444444465</v>
      </c>
    </row>
    <row r="33" spans="2:29" ht="16.5" thickBot="1" x14ac:dyDescent="0.3">
      <c r="B33" s="24">
        <f t="shared" si="9"/>
        <v>26</v>
      </c>
      <c r="C33" s="25" t="s">
        <v>35</v>
      </c>
      <c r="D33" s="25" t="s">
        <v>30</v>
      </c>
      <c r="E33" s="26">
        <f t="shared" si="1"/>
        <v>2.0000000000000004</v>
      </c>
      <c r="F33" s="26">
        <f t="shared" si="2"/>
        <v>1.3240000000000001</v>
      </c>
      <c r="G33" s="25">
        <v>0.2</v>
      </c>
      <c r="H33" s="27">
        <v>0</v>
      </c>
      <c r="I33" s="27">
        <v>0</v>
      </c>
      <c r="J33" s="27">
        <v>0.1</v>
      </c>
      <c r="K33" s="27">
        <v>0.9</v>
      </c>
      <c r="L33" s="27">
        <v>0</v>
      </c>
      <c r="M33" s="27">
        <f t="shared" si="3"/>
        <v>1</v>
      </c>
      <c r="N33" s="28">
        <v>40</v>
      </c>
      <c r="O33" s="29">
        <f t="shared" si="4"/>
        <v>1.5</v>
      </c>
      <c r="P33" s="29">
        <f t="shared" si="5"/>
        <v>2.5000000000000001E-2</v>
      </c>
      <c r="Q33" s="30">
        <f t="shared" si="6"/>
        <v>0.42600000000000038</v>
      </c>
      <c r="R33" s="25" t="s">
        <v>47</v>
      </c>
      <c r="S33" s="26">
        <v>8.35</v>
      </c>
      <c r="T33" s="26">
        <v>14.13</v>
      </c>
      <c r="U33" s="26">
        <v>12.83</v>
      </c>
      <c r="V33" s="26">
        <v>5.93</v>
      </c>
      <c r="W33" s="26">
        <v>5.89</v>
      </c>
      <c r="X33" s="26">
        <v>10</v>
      </c>
      <c r="Y33" s="26">
        <v>3</v>
      </c>
      <c r="Z33" s="26">
        <v>1.5</v>
      </c>
      <c r="AA33" s="29">
        <f t="shared" si="7"/>
        <v>0.75455555555555576</v>
      </c>
      <c r="AB33" s="27">
        <v>0.8</v>
      </c>
      <c r="AC33" s="34">
        <f t="shared" si="8"/>
        <v>0.60364444444444465</v>
      </c>
    </row>
    <row r="34" spans="2:29" x14ac:dyDescent="0.25">
      <c r="B34" s="15">
        <v>1</v>
      </c>
      <c r="C34" s="16" t="s">
        <v>3</v>
      </c>
      <c r="D34" s="16" t="s">
        <v>4</v>
      </c>
      <c r="E34" s="17">
        <f>Z34*0.4*(X34/Y34)</f>
        <v>4.2000000000000011</v>
      </c>
      <c r="F34" s="17">
        <f t="shared" si="2"/>
        <v>2.1480000000000001</v>
      </c>
      <c r="G34" s="16">
        <v>0.2</v>
      </c>
      <c r="H34" s="18">
        <v>0</v>
      </c>
      <c r="I34" s="18">
        <v>0</v>
      </c>
      <c r="J34" s="18">
        <v>0.9</v>
      </c>
      <c r="K34" s="18">
        <v>0</v>
      </c>
      <c r="L34" s="18">
        <v>0.1</v>
      </c>
      <c r="M34" s="18">
        <f>SUM(H34:L34)</f>
        <v>1</v>
      </c>
      <c r="N34" s="19">
        <v>20</v>
      </c>
      <c r="O34" s="20">
        <f>60/N34</f>
        <v>3</v>
      </c>
      <c r="P34" s="20">
        <f>O34/60</f>
        <v>0.05</v>
      </c>
      <c r="Q34" s="21">
        <f>E34-F34-P34*X34</f>
        <v>1.527000000000001</v>
      </c>
      <c r="R34" s="16" t="s">
        <v>48</v>
      </c>
      <c r="S34" s="17">
        <v>6.79</v>
      </c>
      <c r="T34" s="17">
        <v>13.56</v>
      </c>
      <c r="U34" s="17">
        <v>11.34</v>
      </c>
      <c r="V34" s="17">
        <v>4.5599999999999996</v>
      </c>
      <c r="W34" s="17">
        <v>5.34</v>
      </c>
      <c r="X34" s="17">
        <v>10.5</v>
      </c>
      <c r="Y34" s="17">
        <v>3</v>
      </c>
      <c r="Z34" s="17">
        <v>3</v>
      </c>
      <c r="AA34" s="20">
        <f t="shared" si="7"/>
        <v>0.88405714285714332</v>
      </c>
      <c r="AB34" s="18">
        <v>0.55000000000000004</v>
      </c>
      <c r="AC34" s="32">
        <f t="shared" si="8"/>
        <v>0.48623142857142887</v>
      </c>
    </row>
    <row r="35" spans="2:29" x14ac:dyDescent="0.25">
      <c r="B35" s="22">
        <f>B34+1</f>
        <v>2</v>
      </c>
      <c r="C35" s="1" t="s">
        <v>3</v>
      </c>
      <c r="D35" s="1" t="s">
        <v>5</v>
      </c>
      <c r="E35" s="23">
        <f t="shared" ref="E35:E59" si="10">Z35*0.4*(X35/Y35)</f>
        <v>4.2000000000000011</v>
      </c>
      <c r="F35" s="23">
        <f t="shared" si="2"/>
        <v>2.2368000000000001</v>
      </c>
      <c r="G35" s="1">
        <v>0.2</v>
      </c>
      <c r="H35" s="13">
        <v>0</v>
      </c>
      <c r="I35" s="13">
        <v>0.2</v>
      </c>
      <c r="J35" s="13">
        <v>0.7</v>
      </c>
      <c r="K35" s="13">
        <v>0</v>
      </c>
      <c r="L35" s="13">
        <v>0.1</v>
      </c>
      <c r="M35" s="13">
        <f t="shared" ref="M35:M59" si="11">SUM(H35:L35)</f>
        <v>0.99999999999999989</v>
      </c>
      <c r="N35" s="9">
        <v>20</v>
      </c>
      <c r="O35" s="8">
        <f t="shared" ref="O35:O59" si="12">60/N35</f>
        <v>3</v>
      </c>
      <c r="P35" s="8">
        <f t="shared" ref="P35:P59" si="13">O35/60</f>
        <v>0.05</v>
      </c>
      <c r="Q35" s="6">
        <f t="shared" ref="Q35:Q59" si="14">E35-F35-P35*X35</f>
        <v>1.438200000000001</v>
      </c>
      <c r="R35" s="1" t="s">
        <v>48</v>
      </c>
      <c r="S35" s="23">
        <v>6.79</v>
      </c>
      <c r="T35" s="23">
        <v>13.56</v>
      </c>
      <c r="U35" s="23">
        <v>11.34</v>
      </c>
      <c r="V35" s="23">
        <v>4.5599999999999996</v>
      </c>
      <c r="W35" s="23">
        <v>5.34</v>
      </c>
      <c r="X35" s="23">
        <v>10.5</v>
      </c>
      <c r="Y35" s="23">
        <v>3</v>
      </c>
      <c r="Z35" s="23">
        <v>3</v>
      </c>
      <c r="AA35" s="8">
        <f t="shared" si="7"/>
        <v>0.88405714285714332</v>
      </c>
      <c r="AB35" s="13">
        <v>0.55000000000000004</v>
      </c>
      <c r="AC35" s="33">
        <f t="shared" si="8"/>
        <v>0.48623142857142887</v>
      </c>
    </row>
    <row r="36" spans="2:29" x14ac:dyDescent="0.25">
      <c r="B36" s="22">
        <f t="shared" ref="B36:B59" si="15">B35+1</f>
        <v>3</v>
      </c>
      <c r="C36" s="1" t="s">
        <v>3</v>
      </c>
      <c r="D36" s="1" t="s">
        <v>6</v>
      </c>
      <c r="E36" s="23">
        <f t="shared" si="10"/>
        <v>4.2000000000000011</v>
      </c>
      <c r="F36" s="23">
        <f t="shared" si="2"/>
        <v>2.3700000000000006</v>
      </c>
      <c r="G36" s="1">
        <v>0.2</v>
      </c>
      <c r="H36" s="13">
        <v>0</v>
      </c>
      <c r="I36" s="13">
        <v>0.5</v>
      </c>
      <c r="J36" s="13">
        <v>0.4</v>
      </c>
      <c r="K36" s="13">
        <v>0</v>
      </c>
      <c r="L36" s="13">
        <v>0.1</v>
      </c>
      <c r="M36" s="13">
        <f t="shared" si="11"/>
        <v>1</v>
      </c>
      <c r="N36" s="9">
        <v>20</v>
      </c>
      <c r="O36" s="8">
        <f t="shared" si="12"/>
        <v>3</v>
      </c>
      <c r="P36" s="8">
        <f t="shared" si="13"/>
        <v>0.05</v>
      </c>
      <c r="Q36" s="6">
        <f t="shared" si="14"/>
        <v>1.3050000000000006</v>
      </c>
      <c r="R36" s="1" t="s">
        <v>48</v>
      </c>
      <c r="S36" s="23">
        <v>6.79</v>
      </c>
      <c r="T36" s="23">
        <v>13.56</v>
      </c>
      <c r="U36" s="23">
        <v>11.34</v>
      </c>
      <c r="V36" s="23">
        <v>4.5599999999999996</v>
      </c>
      <c r="W36" s="23">
        <v>5.34</v>
      </c>
      <c r="X36" s="23">
        <v>10.5</v>
      </c>
      <c r="Y36" s="23">
        <v>3</v>
      </c>
      <c r="Z36" s="23">
        <v>3</v>
      </c>
      <c r="AA36" s="8">
        <f t="shared" si="7"/>
        <v>0.88405714285714332</v>
      </c>
      <c r="AB36" s="13">
        <v>0.55000000000000004</v>
      </c>
      <c r="AC36" s="33">
        <f t="shared" si="8"/>
        <v>0.48623142857142887</v>
      </c>
    </row>
    <row r="37" spans="2:29" x14ac:dyDescent="0.25">
      <c r="B37" s="22">
        <f t="shared" si="15"/>
        <v>4</v>
      </c>
      <c r="C37" s="1" t="s">
        <v>3</v>
      </c>
      <c r="D37" s="1" t="s">
        <v>7</v>
      </c>
      <c r="E37" s="23">
        <f t="shared" si="10"/>
        <v>2.8000000000000003</v>
      </c>
      <c r="F37" s="23">
        <f t="shared" si="2"/>
        <v>1.5614000000000003</v>
      </c>
      <c r="G37" s="1">
        <v>0.2</v>
      </c>
      <c r="H37" s="13">
        <v>0.1</v>
      </c>
      <c r="I37" s="13">
        <v>0</v>
      </c>
      <c r="J37" s="13">
        <v>0.4</v>
      </c>
      <c r="K37" s="13">
        <v>0.1</v>
      </c>
      <c r="L37" s="13">
        <v>0.4</v>
      </c>
      <c r="M37" s="13">
        <f t="shared" si="11"/>
        <v>1</v>
      </c>
      <c r="N37" s="9">
        <v>60</v>
      </c>
      <c r="O37" s="8">
        <f t="shared" si="12"/>
        <v>1</v>
      </c>
      <c r="P37" s="8">
        <f t="shared" si="13"/>
        <v>1.6666666666666666E-2</v>
      </c>
      <c r="Q37" s="6">
        <f t="shared" si="14"/>
        <v>1.0635999999999999</v>
      </c>
      <c r="R37" s="1" t="s">
        <v>48</v>
      </c>
      <c r="S37" s="23">
        <v>6.79</v>
      </c>
      <c r="T37" s="23">
        <v>13.56</v>
      </c>
      <c r="U37" s="23">
        <v>11.34</v>
      </c>
      <c r="V37" s="23">
        <v>4.5599999999999996</v>
      </c>
      <c r="W37" s="23">
        <v>5.34</v>
      </c>
      <c r="X37" s="23">
        <v>10.5</v>
      </c>
      <c r="Y37" s="23">
        <v>3</v>
      </c>
      <c r="Z37" s="23">
        <v>2</v>
      </c>
      <c r="AA37" s="8">
        <f t="shared" si="7"/>
        <v>0.88405714285714332</v>
      </c>
      <c r="AB37" s="13">
        <v>0.55000000000000004</v>
      </c>
      <c r="AC37" s="33">
        <f t="shared" si="8"/>
        <v>0.48623142857142887</v>
      </c>
    </row>
    <row r="38" spans="2:29" x14ac:dyDescent="0.25">
      <c r="B38" s="22">
        <f t="shared" si="15"/>
        <v>5</v>
      </c>
      <c r="C38" s="1" t="s">
        <v>3</v>
      </c>
      <c r="D38" s="1" t="s">
        <v>8</v>
      </c>
      <c r="E38" s="23">
        <f t="shared" si="10"/>
        <v>2.8000000000000003</v>
      </c>
      <c r="F38" s="23">
        <f t="shared" si="2"/>
        <v>1.7702</v>
      </c>
      <c r="G38" s="1">
        <v>0.2</v>
      </c>
      <c r="H38" s="13">
        <v>0.1</v>
      </c>
      <c r="I38" s="13">
        <v>0.2</v>
      </c>
      <c r="J38" s="13">
        <v>0.3</v>
      </c>
      <c r="K38" s="13">
        <v>0.1</v>
      </c>
      <c r="L38" s="13">
        <v>0.3</v>
      </c>
      <c r="M38" s="13">
        <f t="shared" si="11"/>
        <v>1</v>
      </c>
      <c r="N38" s="9">
        <v>60</v>
      </c>
      <c r="O38" s="8">
        <f t="shared" si="12"/>
        <v>1</v>
      </c>
      <c r="P38" s="8">
        <f t="shared" si="13"/>
        <v>1.6666666666666666E-2</v>
      </c>
      <c r="Q38" s="6">
        <f t="shared" si="14"/>
        <v>0.85480000000000023</v>
      </c>
      <c r="R38" s="1" t="s">
        <v>48</v>
      </c>
      <c r="S38" s="23">
        <v>6.79</v>
      </c>
      <c r="T38" s="23">
        <v>13.56</v>
      </c>
      <c r="U38" s="23">
        <v>11.34</v>
      </c>
      <c r="V38" s="23">
        <v>4.5599999999999996</v>
      </c>
      <c r="W38" s="23">
        <v>5.34</v>
      </c>
      <c r="X38" s="23">
        <v>10.5</v>
      </c>
      <c r="Y38" s="23">
        <v>3</v>
      </c>
      <c r="Z38" s="23">
        <v>2</v>
      </c>
      <c r="AA38" s="8">
        <f t="shared" si="7"/>
        <v>0.88405714285714332</v>
      </c>
      <c r="AB38" s="13">
        <v>0.55000000000000004</v>
      </c>
      <c r="AC38" s="33">
        <f t="shared" si="8"/>
        <v>0.48623142857142887</v>
      </c>
    </row>
    <row r="39" spans="2:29" x14ac:dyDescent="0.25">
      <c r="B39" s="22">
        <f t="shared" si="15"/>
        <v>6</v>
      </c>
      <c r="C39" s="1" t="s">
        <v>3</v>
      </c>
      <c r="D39" s="1" t="s">
        <v>23</v>
      </c>
      <c r="E39" s="23">
        <f t="shared" si="10"/>
        <v>1.4000000000000001</v>
      </c>
      <c r="F39" s="23">
        <f t="shared" si="2"/>
        <v>0.99460000000000004</v>
      </c>
      <c r="G39" s="1">
        <v>0.1</v>
      </c>
      <c r="H39" s="13">
        <v>0.1</v>
      </c>
      <c r="I39" s="13">
        <v>0</v>
      </c>
      <c r="J39" s="13">
        <v>0.75</v>
      </c>
      <c r="K39" s="13">
        <v>0.05</v>
      </c>
      <c r="L39" s="13">
        <v>0.1</v>
      </c>
      <c r="M39" s="13">
        <f t="shared" si="11"/>
        <v>1</v>
      </c>
      <c r="N39" s="9">
        <v>30</v>
      </c>
      <c r="O39" s="8">
        <f t="shared" si="12"/>
        <v>2</v>
      </c>
      <c r="P39" s="8">
        <f t="shared" si="13"/>
        <v>3.3333333333333333E-2</v>
      </c>
      <c r="Q39" s="6">
        <f t="shared" si="14"/>
        <v>5.5400000000000116E-2</v>
      </c>
      <c r="R39" s="1" t="s">
        <v>48</v>
      </c>
      <c r="S39" s="23">
        <v>6.79</v>
      </c>
      <c r="T39" s="23">
        <v>13.56</v>
      </c>
      <c r="U39" s="23">
        <v>11.34</v>
      </c>
      <c r="V39" s="23">
        <v>4.5599999999999996</v>
      </c>
      <c r="W39" s="23">
        <v>5.34</v>
      </c>
      <c r="X39" s="23">
        <v>10.5</v>
      </c>
      <c r="Y39" s="23">
        <v>3</v>
      </c>
      <c r="Z39" s="23">
        <v>1</v>
      </c>
      <c r="AA39" s="8">
        <f t="shared" si="7"/>
        <v>0.88405714285714332</v>
      </c>
      <c r="AB39" s="13">
        <v>0.55000000000000004</v>
      </c>
      <c r="AC39" s="33">
        <f>AA39*AB39</f>
        <v>0.48623142857142887</v>
      </c>
    </row>
    <row r="40" spans="2:29" x14ac:dyDescent="0.25">
      <c r="B40" s="22">
        <f t="shared" si="15"/>
        <v>7</v>
      </c>
      <c r="C40" s="1" t="s">
        <v>3</v>
      </c>
      <c r="D40" s="1" t="s">
        <v>24</v>
      </c>
      <c r="E40" s="23">
        <f t="shared" si="10"/>
        <v>1.4000000000000001</v>
      </c>
      <c r="F40" s="23">
        <f t="shared" si="2"/>
        <v>1.1056000000000001</v>
      </c>
      <c r="G40" s="1">
        <v>0.1</v>
      </c>
      <c r="H40" s="13">
        <v>0.1</v>
      </c>
      <c r="I40" s="13">
        <v>0.5</v>
      </c>
      <c r="J40" s="13">
        <v>0.25</v>
      </c>
      <c r="K40" s="13">
        <v>0.05</v>
      </c>
      <c r="L40" s="13">
        <v>0.1</v>
      </c>
      <c r="M40" s="13">
        <f t="shared" si="11"/>
        <v>1</v>
      </c>
      <c r="N40" s="9">
        <v>30</v>
      </c>
      <c r="O40" s="8">
        <f t="shared" si="12"/>
        <v>2</v>
      </c>
      <c r="P40" s="8">
        <f t="shared" si="13"/>
        <v>3.3333333333333333E-2</v>
      </c>
      <c r="Q40" s="6">
        <f t="shared" si="14"/>
        <v>-5.5599999999999983E-2</v>
      </c>
      <c r="R40" s="1" t="s">
        <v>48</v>
      </c>
      <c r="S40" s="23">
        <v>6.79</v>
      </c>
      <c r="T40" s="23">
        <v>13.56</v>
      </c>
      <c r="U40" s="23">
        <v>11.34</v>
      </c>
      <c r="V40" s="23">
        <v>4.5599999999999996</v>
      </c>
      <c r="W40" s="23">
        <v>5.34</v>
      </c>
      <c r="X40" s="23">
        <v>10.5</v>
      </c>
      <c r="Y40" s="23">
        <v>3</v>
      </c>
      <c r="Z40" s="23">
        <v>1</v>
      </c>
      <c r="AA40" s="8">
        <f t="shared" si="7"/>
        <v>0.88405714285714332</v>
      </c>
      <c r="AB40" s="13">
        <v>0.55000000000000004</v>
      </c>
      <c r="AC40" s="33">
        <f t="shared" si="8"/>
        <v>0.48623142857142887</v>
      </c>
    </row>
    <row r="41" spans="2:29" x14ac:dyDescent="0.25">
      <c r="B41" s="22">
        <f t="shared" si="15"/>
        <v>8</v>
      </c>
      <c r="C41" s="1" t="s">
        <v>9</v>
      </c>
      <c r="D41" s="1" t="s">
        <v>10</v>
      </c>
      <c r="E41" s="23">
        <f t="shared" si="10"/>
        <v>4.2000000000000011</v>
      </c>
      <c r="F41" s="23">
        <f t="shared" si="2"/>
        <v>1.9892000000000001</v>
      </c>
      <c r="G41" s="1">
        <v>0.2</v>
      </c>
      <c r="H41" s="13">
        <v>0.1</v>
      </c>
      <c r="I41" s="13">
        <v>0</v>
      </c>
      <c r="J41" s="13">
        <v>0.75</v>
      </c>
      <c r="K41" s="13">
        <v>0.05</v>
      </c>
      <c r="L41" s="13">
        <v>0.1</v>
      </c>
      <c r="M41" s="13">
        <f t="shared" si="11"/>
        <v>1</v>
      </c>
      <c r="N41" s="9">
        <v>15</v>
      </c>
      <c r="O41" s="8">
        <f t="shared" si="12"/>
        <v>4</v>
      </c>
      <c r="P41" s="8">
        <f t="shared" si="13"/>
        <v>6.6666666666666666E-2</v>
      </c>
      <c r="Q41" s="6">
        <f t="shared" si="14"/>
        <v>1.5108000000000008</v>
      </c>
      <c r="R41" s="1" t="s">
        <v>48</v>
      </c>
      <c r="S41" s="23">
        <v>6.79</v>
      </c>
      <c r="T41" s="23">
        <v>13.56</v>
      </c>
      <c r="U41" s="23">
        <v>11.34</v>
      </c>
      <c r="V41" s="23">
        <v>4.5599999999999996</v>
      </c>
      <c r="W41" s="23">
        <v>5.34</v>
      </c>
      <c r="X41" s="23">
        <v>10.5</v>
      </c>
      <c r="Y41" s="23">
        <v>3</v>
      </c>
      <c r="Z41" s="23">
        <v>3</v>
      </c>
      <c r="AA41" s="8">
        <f t="shared" si="7"/>
        <v>1.4975800000000006</v>
      </c>
      <c r="AB41" s="13">
        <v>0.6</v>
      </c>
      <c r="AC41" s="33">
        <f t="shared" si="8"/>
        <v>0.89854800000000035</v>
      </c>
    </row>
    <row r="42" spans="2:29" x14ac:dyDescent="0.25">
      <c r="B42" s="22">
        <f t="shared" si="15"/>
        <v>9</v>
      </c>
      <c r="C42" s="1" t="s">
        <v>9</v>
      </c>
      <c r="D42" s="1" t="s">
        <v>11</v>
      </c>
      <c r="E42" s="23">
        <f t="shared" si="10"/>
        <v>4.2000000000000011</v>
      </c>
      <c r="F42" s="23">
        <f t="shared" si="2"/>
        <v>2.7108000000000003</v>
      </c>
      <c r="G42" s="1">
        <v>0.3</v>
      </c>
      <c r="H42" s="13">
        <v>0.3</v>
      </c>
      <c r="I42" s="13">
        <v>0</v>
      </c>
      <c r="J42" s="13">
        <v>0.55000000000000004</v>
      </c>
      <c r="K42" s="13">
        <v>0.05</v>
      </c>
      <c r="L42" s="13">
        <v>0.1</v>
      </c>
      <c r="M42" s="13">
        <f t="shared" si="11"/>
        <v>1.0000000000000002</v>
      </c>
      <c r="N42" s="9">
        <v>15</v>
      </c>
      <c r="O42" s="8">
        <f t="shared" si="12"/>
        <v>4</v>
      </c>
      <c r="P42" s="8">
        <f t="shared" si="13"/>
        <v>6.6666666666666666E-2</v>
      </c>
      <c r="Q42" s="6">
        <f t="shared" si="14"/>
        <v>0.78920000000000079</v>
      </c>
      <c r="R42" s="1" t="s">
        <v>48</v>
      </c>
      <c r="S42" s="23">
        <v>6.79</v>
      </c>
      <c r="T42" s="23">
        <v>13.56</v>
      </c>
      <c r="U42" s="23">
        <v>11.34</v>
      </c>
      <c r="V42" s="23">
        <v>4.5599999999999996</v>
      </c>
      <c r="W42" s="23">
        <v>5.34</v>
      </c>
      <c r="X42" s="23">
        <v>10.5</v>
      </c>
      <c r="Y42" s="23">
        <v>3</v>
      </c>
      <c r="Z42" s="23">
        <v>3</v>
      </c>
      <c r="AA42" s="8">
        <f t="shared" si="7"/>
        <v>1.4975800000000006</v>
      </c>
      <c r="AB42" s="13">
        <v>0.6</v>
      </c>
      <c r="AC42" s="33">
        <f t="shared" si="8"/>
        <v>0.89854800000000035</v>
      </c>
    </row>
    <row r="43" spans="2:29" x14ac:dyDescent="0.25">
      <c r="B43" s="22">
        <f t="shared" si="15"/>
        <v>10</v>
      </c>
      <c r="C43" s="1" t="s">
        <v>9</v>
      </c>
      <c r="D43" s="1" t="s">
        <v>12</v>
      </c>
      <c r="E43" s="23">
        <f t="shared" si="10"/>
        <v>4.2000000000000011</v>
      </c>
      <c r="F43" s="23">
        <f t="shared" si="2"/>
        <v>3.1503000000000001</v>
      </c>
      <c r="G43" s="1">
        <v>0.3</v>
      </c>
      <c r="H43" s="13">
        <v>0.1</v>
      </c>
      <c r="I43" s="13">
        <v>0.25</v>
      </c>
      <c r="J43" s="13">
        <v>0.5</v>
      </c>
      <c r="K43" s="13">
        <v>0.05</v>
      </c>
      <c r="L43" s="13">
        <v>0.1</v>
      </c>
      <c r="M43" s="13">
        <f t="shared" si="11"/>
        <v>1</v>
      </c>
      <c r="N43" s="9">
        <v>15</v>
      </c>
      <c r="O43" s="8">
        <f t="shared" si="12"/>
        <v>4</v>
      </c>
      <c r="P43" s="8">
        <f t="shared" si="13"/>
        <v>6.6666666666666666E-2</v>
      </c>
      <c r="Q43" s="6">
        <f t="shared" si="14"/>
        <v>0.34970000000000101</v>
      </c>
      <c r="R43" s="1" t="s">
        <v>48</v>
      </c>
      <c r="S43" s="23">
        <v>6.79</v>
      </c>
      <c r="T43" s="23">
        <v>13.56</v>
      </c>
      <c r="U43" s="23">
        <v>11.34</v>
      </c>
      <c r="V43" s="23">
        <v>4.5599999999999996</v>
      </c>
      <c r="W43" s="23">
        <v>5.34</v>
      </c>
      <c r="X43" s="23">
        <v>10.5</v>
      </c>
      <c r="Y43" s="23">
        <v>3</v>
      </c>
      <c r="Z43" s="23">
        <v>3</v>
      </c>
      <c r="AA43" s="8">
        <f t="shared" si="7"/>
        <v>1.4975800000000006</v>
      </c>
      <c r="AB43" s="13">
        <v>0.6</v>
      </c>
      <c r="AC43" s="33">
        <f t="shared" si="8"/>
        <v>0.89854800000000035</v>
      </c>
    </row>
    <row r="44" spans="2:29" x14ac:dyDescent="0.25">
      <c r="B44" s="22">
        <f t="shared" si="15"/>
        <v>11</v>
      </c>
      <c r="C44" s="1" t="s">
        <v>9</v>
      </c>
      <c r="D44" s="1" t="s">
        <v>13</v>
      </c>
      <c r="E44" s="23">
        <f t="shared" si="10"/>
        <v>4.2000000000000011</v>
      </c>
      <c r="F44" s="23">
        <f t="shared" si="2"/>
        <v>2.0758000000000005</v>
      </c>
      <c r="G44" s="1">
        <v>0.2</v>
      </c>
      <c r="H44" s="13">
        <v>0.2</v>
      </c>
      <c r="I44" s="13">
        <v>0.4</v>
      </c>
      <c r="J44" s="13">
        <v>0.25</v>
      </c>
      <c r="K44" s="13">
        <v>0.05</v>
      </c>
      <c r="L44" s="13">
        <v>0.1</v>
      </c>
      <c r="M44" s="13">
        <f t="shared" si="11"/>
        <v>1.0000000000000002</v>
      </c>
      <c r="N44" s="9">
        <v>10</v>
      </c>
      <c r="O44" s="8">
        <f t="shared" si="12"/>
        <v>6</v>
      </c>
      <c r="P44" s="8">
        <f t="shared" si="13"/>
        <v>0.1</v>
      </c>
      <c r="Q44" s="6">
        <f t="shared" si="14"/>
        <v>1.0742000000000005</v>
      </c>
      <c r="R44" s="1" t="s">
        <v>48</v>
      </c>
      <c r="S44" s="23">
        <v>6.79</v>
      </c>
      <c r="T44" s="23">
        <v>13.56</v>
      </c>
      <c r="U44" s="23">
        <v>11.34</v>
      </c>
      <c r="V44" s="23">
        <v>4.5599999999999996</v>
      </c>
      <c r="W44" s="23">
        <v>5.34</v>
      </c>
      <c r="X44" s="23">
        <v>10.5</v>
      </c>
      <c r="Y44" s="23">
        <v>3</v>
      </c>
      <c r="Z44" s="23">
        <v>3</v>
      </c>
      <c r="AA44" s="8">
        <f t="shared" si="7"/>
        <v>1.4975800000000006</v>
      </c>
      <c r="AB44" s="13">
        <v>0.6</v>
      </c>
      <c r="AC44" s="33">
        <f t="shared" si="8"/>
        <v>0.89854800000000035</v>
      </c>
    </row>
    <row r="45" spans="2:29" x14ac:dyDescent="0.25">
      <c r="B45" s="22">
        <f t="shared" si="15"/>
        <v>12</v>
      </c>
      <c r="C45" s="1" t="s">
        <v>9</v>
      </c>
      <c r="D45" s="1" t="s">
        <v>14</v>
      </c>
      <c r="E45" s="23">
        <f t="shared" si="10"/>
        <v>5.6000000000000005</v>
      </c>
      <c r="F45" s="23">
        <f t="shared" si="2"/>
        <v>3.2469000000000001</v>
      </c>
      <c r="G45" s="1">
        <v>0.3</v>
      </c>
      <c r="H45" s="13">
        <v>0.2</v>
      </c>
      <c r="I45" s="13">
        <v>0.6</v>
      </c>
      <c r="J45" s="13">
        <v>0.05</v>
      </c>
      <c r="K45" s="13">
        <v>0.05</v>
      </c>
      <c r="L45" s="13">
        <v>0.1</v>
      </c>
      <c r="M45" s="13">
        <f t="shared" si="11"/>
        <v>1.0000000000000002</v>
      </c>
      <c r="N45" s="9">
        <v>10</v>
      </c>
      <c r="O45" s="8">
        <f t="shared" si="12"/>
        <v>6</v>
      </c>
      <c r="P45" s="8">
        <f t="shared" si="13"/>
        <v>0.1</v>
      </c>
      <c r="Q45" s="6">
        <f t="shared" si="14"/>
        <v>1.3031000000000004</v>
      </c>
      <c r="R45" s="1" t="s">
        <v>48</v>
      </c>
      <c r="S45" s="23">
        <v>6.79</v>
      </c>
      <c r="T45" s="23">
        <v>13.56</v>
      </c>
      <c r="U45" s="23">
        <v>11.34</v>
      </c>
      <c r="V45" s="23">
        <v>4.5599999999999996</v>
      </c>
      <c r="W45" s="23">
        <v>5.34</v>
      </c>
      <c r="X45" s="23">
        <v>10.5</v>
      </c>
      <c r="Y45" s="23">
        <v>3</v>
      </c>
      <c r="Z45" s="23">
        <v>4</v>
      </c>
      <c r="AA45" s="8">
        <f t="shared" si="7"/>
        <v>1.4975800000000006</v>
      </c>
      <c r="AB45" s="13">
        <v>0.6</v>
      </c>
      <c r="AC45" s="33">
        <f t="shared" si="8"/>
        <v>0.89854800000000035</v>
      </c>
    </row>
    <row r="46" spans="2:29" x14ac:dyDescent="0.25">
      <c r="B46" s="22">
        <f t="shared" si="15"/>
        <v>13</v>
      </c>
      <c r="C46" s="1" t="s">
        <v>9</v>
      </c>
      <c r="D46" s="1" t="s">
        <v>15</v>
      </c>
      <c r="E46" s="23">
        <f t="shared" si="10"/>
        <v>5.6000000000000005</v>
      </c>
      <c r="F46" s="23">
        <f t="shared" si="2"/>
        <v>3.1803000000000003</v>
      </c>
      <c r="G46" s="1">
        <v>0.3</v>
      </c>
      <c r="H46" s="13">
        <v>0.2</v>
      </c>
      <c r="I46" s="13">
        <v>0.5</v>
      </c>
      <c r="J46" s="13">
        <v>0.15</v>
      </c>
      <c r="K46" s="13">
        <v>0.05</v>
      </c>
      <c r="L46" s="13">
        <v>0.1</v>
      </c>
      <c r="M46" s="13">
        <f t="shared" si="11"/>
        <v>1</v>
      </c>
      <c r="N46" s="9">
        <v>10</v>
      </c>
      <c r="O46" s="8">
        <f t="shared" si="12"/>
        <v>6</v>
      </c>
      <c r="P46" s="8">
        <f t="shared" si="13"/>
        <v>0.1</v>
      </c>
      <c r="Q46" s="6">
        <f t="shared" si="14"/>
        <v>1.3697000000000001</v>
      </c>
      <c r="R46" s="1" t="s">
        <v>48</v>
      </c>
      <c r="S46" s="23">
        <v>6.79</v>
      </c>
      <c r="T46" s="23">
        <v>13.56</v>
      </c>
      <c r="U46" s="23">
        <v>11.34</v>
      </c>
      <c r="V46" s="23">
        <v>4.5599999999999996</v>
      </c>
      <c r="W46" s="23">
        <v>5.34</v>
      </c>
      <c r="X46" s="23">
        <v>10.5</v>
      </c>
      <c r="Y46" s="23">
        <v>3</v>
      </c>
      <c r="Z46" s="23">
        <v>4</v>
      </c>
      <c r="AA46" s="8">
        <f t="shared" si="7"/>
        <v>1.4975800000000006</v>
      </c>
      <c r="AB46" s="13">
        <v>0.6</v>
      </c>
      <c r="AC46" s="33">
        <f t="shared" si="8"/>
        <v>0.89854800000000035</v>
      </c>
    </row>
    <row r="47" spans="2:29" x14ac:dyDescent="0.25">
      <c r="B47" s="22">
        <f t="shared" si="15"/>
        <v>14</v>
      </c>
      <c r="C47" s="1" t="s">
        <v>9</v>
      </c>
      <c r="D47" s="1" t="s">
        <v>16</v>
      </c>
      <c r="E47" s="23">
        <f t="shared" si="10"/>
        <v>4.2000000000000011</v>
      </c>
      <c r="F47" s="23">
        <f t="shared" si="2"/>
        <v>1.9892000000000001</v>
      </c>
      <c r="G47" s="1">
        <v>0.2</v>
      </c>
      <c r="H47" s="13">
        <v>0.1</v>
      </c>
      <c r="I47" s="13">
        <v>0</v>
      </c>
      <c r="J47" s="13">
        <v>0.75</v>
      </c>
      <c r="K47" s="13">
        <v>0.05</v>
      </c>
      <c r="L47" s="13">
        <v>0.1</v>
      </c>
      <c r="M47" s="13">
        <f t="shared" si="11"/>
        <v>1</v>
      </c>
      <c r="N47" s="9">
        <v>15</v>
      </c>
      <c r="O47" s="8">
        <f t="shared" si="12"/>
        <v>4</v>
      </c>
      <c r="P47" s="8">
        <f t="shared" si="13"/>
        <v>6.6666666666666666E-2</v>
      </c>
      <c r="Q47" s="6">
        <f t="shared" si="14"/>
        <v>1.5108000000000008</v>
      </c>
      <c r="R47" s="1" t="s">
        <v>48</v>
      </c>
      <c r="S47" s="23">
        <v>6.79</v>
      </c>
      <c r="T47" s="23">
        <v>13.56</v>
      </c>
      <c r="U47" s="23">
        <v>11.34</v>
      </c>
      <c r="V47" s="23">
        <v>4.5599999999999996</v>
      </c>
      <c r="W47" s="23">
        <v>5.34</v>
      </c>
      <c r="X47" s="23">
        <v>10.5</v>
      </c>
      <c r="Y47" s="23">
        <v>3</v>
      </c>
      <c r="Z47" s="23">
        <v>3</v>
      </c>
      <c r="AA47" s="8">
        <f t="shared" si="7"/>
        <v>1.4975800000000006</v>
      </c>
      <c r="AB47" s="13">
        <v>0.6</v>
      </c>
      <c r="AC47" s="33">
        <f t="shared" si="8"/>
        <v>0.89854800000000035</v>
      </c>
    </row>
    <row r="48" spans="2:29" x14ac:dyDescent="0.25">
      <c r="B48" s="22">
        <f t="shared" si="15"/>
        <v>15</v>
      </c>
      <c r="C48" s="1" t="s">
        <v>9</v>
      </c>
      <c r="D48" s="1" t="s">
        <v>44</v>
      </c>
      <c r="E48" s="23">
        <f t="shared" si="10"/>
        <v>4.2000000000000011</v>
      </c>
      <c r="F48" s="23">
        <f t="shared" si="2"/>
        <v>1.8982000000000003</v>
      </c>
      <c r="G48" s="1">
        <v>0.2</v>
      </c>
      <c r="H48" s="13">
        <v>0.2</v>
      </c>
      <c r="I48" s="13">
        <v>0</v>
      </c>
      <c r="J48" s="13">
        <v>0.65</v>
      </c>
      <c r="K48" s="13">
        <v>0.05</v>
      </c>
      <c r="L48" s="13">
        <v>0.1</v>
      </c>
      <c r="M48" s="13">
        <f t="shared" si="11"/>
        <v>1.0000000000000002</v>
      </c>
      <c r="N48" s="9">
        <v>15</v>
      </c>
      <c r="O48" s="8">
        <f t="shared" si="12"/>
        <v>4</v>
      </c>
      <c r="P48" s="8">
        <f t="shared" si="13"/>
        <v>6.6666666666666666E-2</v>
      </c>
      <c r="Q48" s="6">
        <f t="shared" si="14"/>
        <v>1.601800000000001</v>
      </c>
      <c r="R48" s="1" t="s">
        <v>48</v>
      </c>
      <c r="S48" s="23">
        <v>6.79</v>
      </c>
      <c r="T48" s="23">
        <v>13.56</v>
      </c>
      <c r="U48" s="23">
        <v>11.34</v>
      </c>
      <c r="V48" s="23">
        <v>4.5599999999999996</v>
      </c>
      <c r="W48" s="23">
        <v>5.34</v>
      </c>
      <c r="X48" s="23">
        <v>10.5</v>
      </c>
      <c r="Y48" s="23">
        <v>3</v>
      </c>
      <c r="Z48" s="23">
        <v>3</v>
      </c>
      <c r="AA48" s="8">
        <f t="shared" si="7"/>
        <v>1.4975800000000006</v>
      </c>
      <c r="AB48" s="13">
        <v>0.6</v>
      </c>
      <c r="AC48" s="33">
        <f t="shared" si="8"/>
        <v>0.89854800000000035</v>
      </c>
    </row>
    <row r="49" spans="2:29" x14ac:dyDescent="0.25">
      <c r="B49" s="22">
        <f t="shared" si="15"/>
        <v>16</v>
      </c>
      <c r="C49" s="1" t="s">
        <v>9</v>
      </c>
      <c r="D49" s="1" t="s">
        <v>17</v>
      </c>
      <c r="E49" s="23">
        <f t="shared" si="10"/>
        <v>7</v>
      </c>
      <c r="F49" s="23">
        <f t="shared" si="2"/>
        <v>3.1949999999999998</v>
      </c>
      <c r="G49" s="1">
        <v>0.3</v>
      </c>
      <c r="H49" s="13">
        <v>0</v>
      </c>
      <c r="I49" s="13">
        <v>0.5</v>
      </c>
      <c r="J49" s="13">
        <v>0.2</v>
      </c>
      <c r="K49" s="13">
        <v>0</v>
      </c>
      <c r="L49" s="13">
        <v>0.3</v>
      </c>
      <c r="M49" s="13">
        <f t="shared" si="11"/>
        <v>1</v>
      </c>
      <c r="N49" s="9">
        <v>10</v>
      </c>
      <c r="O49" s="8">
        <f t="shared" si="12"/>
        <v>6</v>
      </c>
      <c r="P49" s="8">
        <f t="shared" si="13"/>
        <v>0.1</v>
      </c>
      <c r="Q49" s="6">
        <f t="shared" si="14"/>
        <v>2.7549999999999999</v>
      </c>
      <c r="R49" s="1" t="s">
        <v>48</v>
      </c>
      <c r="S49" s="23">
        <v>6.79</v>
      </c>
      <c r="T49" s="23">
        <v>13.56</v>
      </c>
      <c r="U49" s="23">
        <v>11.34</v>
      </c>
      <c r="V49" s="23">
        <v>4.5599999999999996</v>
      </c>
      <c r="W49" s="23">
        <v>5.34</v>
      </c>
      <c r="X49" s="23">
        <v>10.5</v>
      </c>
      <c r="Y49" s="23">
        <v>3</v>
      </c>
      <c r="Z49" s="23">
        <v>5</v>
      </c>
      <c r="AA49" s="8">
        <f t="shared" si="7"/>
        <v>1.4975800000000006</v>
      </c>
      <c r="AB49" s="13">
        <v>0.6</v>
      </c>
      <c r="AC49" s="33">
        <f t="shared" si="8"/>
        <v>0.89854800000000035</v>
      </c>
    </row>
    <row r="50" spans="2:29" x14ac:dyDescent="0.25">
      <c r="B50" s="22">
        <f t="shared" si="15"/>
        <v>17</v>
      </c>
      <c r="C50" s="1" t="s">
        <v>9</v>
      </c>
      <c r="D50" s="1" t="s">
        <v>18</v>
      </c>
      <c r="E50" s="23">
        <f t="shared" si="10"/>
        <v>7</v>
      </c>
      <c r="F50" s="23">
        <f t="shared" si="2"/>
        <v>3.2384999999999997</v>
      </c>
      <c r="G50" s="1">
        <v>0.3</v>
      </c>
      <c r="H50" s="13">
        <v>0.1</v>
      </c>
      <c r="I50" s="13">
        <v>0.5</v>
      </c>
      <c r="J50" s="13">
        <v>0.2</v>
      </c>
      <c r="K50" s="13">
        <v>0</v>
      </c>
      <c r="L50" s="13">
        <v>0.2</v>
      </c>
      <c r="M50" s="13">
        <f t="shared" si="11"/>
        <v>1</v>
      </c>
      <c r="N50" s="9">
        <v>10</v>
      </c>
      <c r="O50" s="8">
        <f t="shared" si="12"/>
        <v>6</v>
      </c>
      <c r="P50" s="8">
        <f t="shared" si="13"/>
        <v>0.1</v>
      </c>
      <c r="Q50" s="6">
        <f t="shared" si="14"/>
        <v>2.7115</v>
      </c>
      <c r="R50" s="1" t="s">
        <v>48</v>
      </c>
      <c r="S50" s="23">
        <v>6.79</v>
      </c>
      <c r="T50" s="23">
        <v>13.56</v>
      </c>
      <c r="U50" s="23">
        <v>11.34</v>
      </c>
      <c r="V50" s="23">
        <v>4.5599999999999996</v>
      </c>
      <c r="W50" s="23">
        <v>5.34</v>
      </c>
      <c r="X50" s="23">
        <v>10.5</v>
      </c>
      <c r="Y50" s="23">
        <v>3</v>
      </c>
      <c r="Z50" s="23">
        <v>5</v>
      </c>
      <c r="AA50" s="8">
        <f t="shared" si="7"/>
        <v>1.4975800000000006</v>
      </c>
      <c r="AB50" s="13">
        <v>0.6</v>
      </c>
      <c r="AC50" s="33">
        <f t="shared" si="8"/>
        <v>0.89854800000000035</v>
      </c>
    </row>
    <row r="51" spans="2:29" x14ac:dyDescent="0.25">
      <c r="B51" s="22">
        <f t="shared" si="15"/>
        <v>18</v>
      </c>
      <c r="C51" s="1" t="s">
        <v>19</v>
      </c>
      <c r="D51" s="1" t="s">
        <v>20</v>
      </c>
      <c r="E51" s="23">
        <f t="shared" si="10"/>
        <v>4.2000000000000011</v>
      </c>
      <c r="F51" s="23">
        <f t="shared" si="2"/>
        <v>1.2945</v>
      </c>
      <c r="G51" s="1">
        <v>0.15</v>
      </c>
      <c r="H51" s="13">
        <v>0.2</v>
      </c>
      <c r="I51" s="13">
        <v>0</v>
      </c>
      <c r="J51" s="13">
        <v>0.5</v>
      </c>
      <c r="K51" s="13">
        <v>0</v>
      </c>
      <c r="L51" s="13">
        <v>0.3</v>
      </c>
      <c r="M51" s="13">
        <f t="shared" si="11"/>
        <v>1</v>
      </c>
      <c r="N51" s="9">
        <v>20</v>
      </c>
      <c r="O51" s="8">
        <f t="shared" si="12"/>
        <v>3</v>
      </c>
      <c r="P51" s="8">
        <f t="shared" si="13"/>
        <v>0.05</v>
      </c>
      <c r="Q51" s="6">
        <f t="shared" si="14"/>
        <v>2.3805000000000009</v>
      </c>
      <c r="R51" s="1" t="s">
        <v>48</v>
      </c>
      <c r="S51" s="23">
        <v>6.79</v>
      </c>
      <c r="T51" s="23">
        <v>13.56</v>
      </c>
      <c r="U51" s="23">
        <v>11.34</v>
      </c>
      <c r="V51" s="23">
        <v>4.5599999999999996</v>
      </c>
      <c r="W51" s="23">
        <v>5.34</v>
      </c>
      <c r="X51" s="23">
        <v>10.5</v>
      </c>
      <c r="Y51" s="23">
        <v>3</v>
      </c>
      <c r="Z51" s="23">
        <v>3</v>
      </c>
      <c r="AA51" s="8">
        <f t="shared" si="7"/>
        <v>1.9410000000000007</v>
      </c>
      <c r="AB51" s="13">
        <v>0.4</v>
      </c>
      <c r="AC51" s="33">
        <f t="shared" si="8"/>
        <v>0.77640000000000031</v>
      </c>
    </row>
    <row r="52" spans="2:29" x14ac:dyDescent="0.25">
      <c r="B52" s="22">
        <f t="shared" si="15"/>
        <v>19</v>
      </c>
      <c r="C52" s="1" t="s">
        <v>19</v>
      </c>
      <c r="D52" s="1" t="s">
        <v>21</v>
      </c>
      <c r="E52" s="23">
        <f t="shared" si="10"/>
        <v>4.2000000000000011</v>
      </c>
      <c r="F52" s="23">
        <f t="shared" si="2"/>
        <v>1.2945</v>
      </c>
      <c r="G52" s="1">
        <v>0.15</v>
      </c>
      <c r="H52" s="13">
        <v>0.2</v>
      </c>
      <c r="I52" s="13">
        <v>0</v>
      </c>
      <c r="J52" s="13">
        <v>0.5</v>
      </c>
      <c r="K52" s="13">
        <v>0</v>
      </c>
      <c r="L52" s="13">
        <v>0.3</v>
      </c>
      <c r="M52" s="13">
        <f t="shared" si="11"/>
        <v>1</v>
      </c>
      <c r="N52" s="9">
        <v>20</v>
      </c>
      <c r="O52" s="8">
        <f t="shared" si="12"/>
        <v>3</v>
      </c>
      <c r="P52" s="8">
        <f t="shared" si="13"/>
        <v>0.05</v>
      </c>
      <c r="Q52" s="6">
        <f t="shared" si="14"/>
        <v>2.3805000000000009</v>
      </c>
      <c r="R52" s="1" t="s">
        <v>48</v>
      </c>
      <c r="S52" s="23">
        <v>6.79</v>
      </c>
      <c r="T52" s="23">
        <v>13.56</v>
      </c>
      <c r="U52" s="23">
        <v>11.34</v>
      </c>
      <c r="V52" s="23">
        <v>4.5599999999999996</v>
      </c>
      <c r="W52" s="23">
        <v>5.34</v>
      </c>
      <c r="X52" s="23">
        <v>10.5</v>
      </c>
      <c r="Y52" s="23">
        <v>3</v>
      </c>
      <c r="Z52" s="23">
        <v>3</v>
      </c>
      <c r="AA52" s="8">
        <f t="shared" si="7"/>
        <v>1.9410000000000007</v>
      </c>
      <c r="AB52" s="13">
        <v>0.4</v>
      </c>
      <c r="AC52" s="33">
        <f t="shared" si="8"/>
        <v>0.77640000000000031</v>
      </c>
    </row>
    <row r="53" spans="2:29" x14ac:dyDescent="0.25">
      <c r="B53" s="22">
        <f t="shared" si="15"/>
        <v>20</v>
      </c>
      <c r="C53" s="1" t="s">
        <v>19</v>
      </c>
      <c r="D53" s="1" t="s">
        <v>22</v>
      </c>
      <c r="E53" s="23">
        <f t="shared" si="10"/>
        <v>2.1000000000000005</v>
      </c>
      <c r="F53" s="23">
        <f t="shared" si="2"/>
        <v>0.8630000000000001</v>
      </c>
      <c r="G53" s="1">
        <v>0.1</v>
      </c>
      <c r="H53" s="13">
        <v>0.2</v>
      </c>
      <c r="I53" s="13">
        <v>0</v>
      </c>
      <c r="J53" s="13">
        <v>0.5</v>
      </c>
      <c r="K53" s="13">
        <v>0</v>
      </c>
      <c r="L53" s="13">
        <v>0.3</v>
      </c>
      <c r="M53" s="13">
        <f t="shared" si="11"/>
        <v>1</v>
      </c>
      <c r="N53" s="9">
        <v>60</v>
      </c>
      <c r="O53" s="8">
        <f t="shared" si="12"/>
        <v>1</v>
      </c>
      <c r="P53" s="8">
        <f t="shared" si="13"/>
        <v>1.6666666666666666E-2</v>
      </c>
      <c r="Q53" s="6">
        <f t="shared" si="14"/>
        <v>1.0620000000000005</v>
      </c>
      <c r="R53" s="1" t="s">
        <v>48</v>
      </c>
      <c r="S53" s="23">
        <v>6.79</v>
      </c>
      <c r="T53" s="23">
        <v>13.56</v>
      </c>
      <c r="U53" s="23">
        <v>11.34</v>
      </c>
      <c r="V53" s="23">
        <v>4.5599999999999996</v>
      </c>
      <c r="W53" s="23">
        <v>5.34</v>
      </c>
      <c r="X53" s="23">
        <v>10.5</v>
      </c>
      <c r="Y53" s="23">
        <v>3</v>
      </c>
      <c r="Z53" s="23">
        <v>1.5</v>
      </c>
      <c r="AA53" s="8">
        <f t="shared" si="7"/>
        <v>1.9410000000000007</v>
      </c>
      <c r="AB53" s="13">
        <v>0.4</v>
      </c>
      <c r="AC53" s="33">
        <f t="shared" si="8"/>
        <v>0.77640000000000031</v>
      </c>
    </row>
    <row r="54" spans="2:29" x14ac:dyDescent="0.25">
      <c r="B54" s="22">
        <f t="shared" si="15"/>
        <v>21</v>
      </c>
      <c r="C54" s="1" t="s">
        <v>35</v>
      </c>
      <c r="D54" s="1" t="s">
        <v>25</v>
      </c>
      <c r="E54" s="23">
        <f t="shared" si="10"/>
        <v>2.1000000000000005</v>
      </c>
      <c r="F54" s="23">
        <f t="shared" si="2"/>
        <v>0.91199999999999992</v>
      </c>
      <c r="G54" s="1">
        <v>0.2</v>
      </c>
      <c r="H54" s="13">
        <v>0</v>
      </c>
      <c r="I54" s="13">
        <v>0</v>
      </c>
      <c r="J54" s="13">
        <v>0</v>
      </c>
      <c r="K54" s="13">
        <v>1</v>
      </c>
      <c r="L54" s="13">
        <v>0</v>
      </c>
      <c r="M54" s="13">
        <f t="shared" si="11"/>
        <v>1</v>
      </c>
      <c r="N54" s="9">
        <v>120</v>
      </c>
      <c r="O54" s="8">
        <f t="shared" si="12"/>
        <v>0.5</v>
      </c>
      <c r="P54" s="8">
        <f t="shared" si="13"/>
        <v>8.3333333333333332E-3</v>
      </c>
      <c r="Q54" s="6">
        <f t="shared" si="14"/>
        <v>1.1005000000000007</v>
      </c>
      <c r="R54" s="1" t="s">
        <v>48</v>
      </c>
      <c r="S54" s="23">
        <v>6.79</v>
      </c>
      <c r="T54" s="23">
        <v>13.56</v>
      </c>
      <c r="U54" s="23">
        <v>11.34</v>
      </c>
      <c r="V54" s="23">
        <v>4.5599999999999996</v>
      </c>
      <c r="W54" s="23">
        <v>5.34</v>
      </c>
      <c r="X54" s="23">
        <v>10.5</v>
      </c>
      <c r="Y54" s="23">
        <v>3</v>
      </c>
      <c r="Z54" s="23">
        <v>1.5</v>
      </c>
      <c r="AA54" s="8">
        <f t="shared" si="7"/>
        <v>1.1333333333333337</v>
      </c>
      <c r="AB54" s="13">
        <v>0.8</v>
      </c>
      <c r="AC54" s="33">
        <f t="shared" si="8"/>
        <v>0.90666666666666706</v>
      </c>
    </row>
    <row r="55" spans="2:29" x14ac:dyDescent="0.25">
      <c r="B55" s="22">
        <f t="shared" si="15"/>
        <v>22</v>
      </c>
      <c r="C55" s="1" t="s">
        <v>35</v>
      </c>
      <c r="D55" s="1" t="s">
        <v>26</v>
      </c>
      <c r="E55" s="23">
        <f t="shared" si="10"/>
        <v>2.1000000000000005</v>
      </c>
      <c r="F55" s="23">
        <f t="shared" si="2"/>
        <v>0.91199999999999992</v>
      </c>
      <c r="G55" s="1">
        <v>0.2</v>
      </c>
      <c r="H55" s="13">
        <v>0</v>
      </c>
      <c r="I55" s="13">
        <v>0</v>
      </c>
      <c r="J55" s="13">
        <v>0</v>
      </c>
      <c r="K55" s="13">
        <v>1</v>
      </c>
      <c r="L55" s="13">
        <v>0</v>
      </c>
      <c r="M55" s="13">
        <f t="shared" si="11"/>
        <v>1</v>
      </c>
      <c r="N55" s="9">
        <v>120</v>
      </c>
      <c r="O55" s="8">
        <f t="shared" si="12"/>
        <v>0.5</v>
      </c>
      <c r="P55" s="8">
        <f t="shared" si="13"/>
        <v>8.3333333333333332E-3</v>
      </c>
      <c r="Q55" s="6">
        <f t="shared" si="14"/>
        <v>1.1005000000000007</v>
      </c>
      <c r="R55" s="1" t="s">
        <v>48</v>
      </c>
      <c r="S55" s="23">
        <v>6.79</v>
      </c>
      <c r="T55" s="23">
        <v>13.56</v>
      </c>
      <c r="U55" s="23">
        <v>11.34</v>
      </c>
      <c r="V55" s="23">
        <v>4.5599999999999996</v>
      </c>
      <c r="W55" s="23">
        <v>5.34</v>
      </c>
      <c r="X55" s="23">
        <v>10.5</v>
      </c>
      <c r="Y55" s="23">
        <v>3</v>
      </c>
      <c r="Z55" s="23">
        <v>1.5</v>
      </c>
      <c r="AA55" s="8">
        <f t="shared" si="7"/>
        <v>1.1333333333333337</v>
      </c>
      <c r="AB55" s="13">
        <v>0.8</v>
      </c>
      <c r="AC55" s="33">
        <f t="shared" si="8"/>
        <v>0.90666666666666706</v>
      </c>
    </row>
    <row r="56" spans="2:29" x14ac:dyDescent="0.25">
      <c r="B56" s="22">
        <f t="shared" si="15"/>
        <v>23</v>
      </c>
      <c r="C56" s="1" t="s">
        <v>35</v>
      </c>
      <c r="D56" s="1" t="s">
        <v>27</v>
      </c>
      <c r="E56" s="23">
        <f t="shared" si="10"/>
        <v>2.8000000000000003</v>
      </c>
      <c r="F56" s="23">
        <f t="shared" si="2"/>
        <v>1.1832</v>
      </c>
      <c r="G56" s="1">
        <v>0.2</v>
      </c>
      <c r="H56" s="13">
        <v>0</v>
      </c>
      <c r="I56" s="13">
        <v>0</v>
      </c>
      <c r="J56" s="13">
        <v>0.2</v>
      </c>
      <c r="K56" s="13">
        <v>0.8</v>
      </c>
      <c r="L56" s="13">
        <v>0</v>
      </c>
      <c r="M56" s="13">
        <f t="shared" si="11"/>
        <v>1</v>
      </c>
      <c r="N56" s="9">
        <v>60</v>
      </c>
      <c r="O56" s="8">
        <f t="shared" si="12"/>
        <v>1</v>
      </c>
      <c r="P56" s="8">
        <f t="shared" si="13"/>
        <v>1.6666666666666666E-2</v>
      </c>
      <c r="Q56" s="6">
        <f t="shared" si="14"/>
        <v>1.4418000000000002</v>
      </c>
      <c r="R56" s="1" t="s">
        <v>48</v>
      </c>
      <c r="S56" s="23">
        <v>6.79</v>
      </c>
      <c r="T56" s="23">
        <v>13.56</v>
      </c>
      <c r="U56" s="23">
        <v>11.34</v>
      </c>
      <c r="V56" s="23">
        <v>4.5599999999999996</v>
      </c>
      <c r="W56" s="23">
        <v>5.34</v>
      </c>
      <c r="X56" s="23">
        <v>10.5</v>
      </c>
      <c r="Y56" s="23">
        <v>3</v>
      </c>
      <c r="Z56" s="23">
        <v>2</v>
      </c>
      <c r="AA56" s="8">
        <f t="shared" si="7"/>
        <v>1.1333333333333337</v>
      </c>
      <c r="AB56" s="13">
        <v>0.8</v>
      </c>
      <c r="AC56" s="33">
        <f t="shared" si="8"/>
        <v>0.90666666666666706</v>
      </c>
    </row>
    <row r="57" spans="2:29" x14ac:dyDescent="0.25">
      <c r="B57" s="22">
        <f t="shared" si="15"/>
        <v>24</v>
      </c>
      <c r="C57" s="1" t="s">
        <v>35</v>
      </c>
      <c r="D57" s="1" t="s">
        <v>28</v>
      </c>
      <c r="E57" s="23">
        <f t="shared" si="10"/>
        <v>2.8000000000000003</v>
      </c>
      <c r="F57" s="23">
        <f t="shared" si="2"/>
        <v>1.1832</v>
      </c>
      <c r="G57" s="1">
        <v>0.2</v>
      </c>
      <c r="H57" s="13">
        <v>0</v>
      </c>
      <c r="I57" s="13">
        <v>0</v>
      </c>
      <c r="J57" s="13">
        <v>0.2</v>
      </c>
      <c r="K57" s="13">
        <v>0.8</v>
      </c>
      <c r="L57" s="13">
        <v>0</v>
      </c>
      <c r="M57" s="13">
        <f t="shared" si="11"/>
        <v>1</v>
      </c>
      <c r="N57" s="9">
        <v>60</v>
      </c>
      <c r="O57" s="8">
        <f t="shared" si="12"/>
        <v>1</v>
      </c>
      <c r="P57" s="8">
        <f t="shared" si="13"/>
        <v>1.6666666666666666E-2</v>
      </c>
      <c r="Q57" s="6">
        <f t="shared" si="14"/>
        <v>1.4418000000000002</v>
      </c>
      <c r="R57" s="1" t="s">
        <v>48</v>
      </c>
      <c r="S57" s="23">
        <v>6.79</v>
      </c>
      <c r="T57" s="23">
        <v>13.56</v>
      </c>
      <c r="U57" s="23">
        <v>11.34</v>
      </c>
      <c r="V57" s="23">
        <v>4.5599999999999996</v>
      </c>
      <c r="W57" s="23">
        <v>5.34</v>
      </c>
      <c r="X57" s="23">
        <v>10.5</v>
      </c>
      <c r="Y57" s="23">
        <v>3</v>
      </c>
      <c r="Z57" s="23">
        <v>2</v>
      </c>
      <c r="AA57" s="8">
        <f t="shared" si="7"/>
        <v>1.1333333333333337</v>
      </c>
      <c r="AB57" s="13">
        <v>0.8</v>
      </c>
      <c r="AC57" s="33">
        <f t="shared" si="8"/>
        <v>0.90666666666666706</v>
      </c>
    </row>
    <row r="58" spans="2:29" x14ac:dyDescent="0.25">
      <c r="B58" s="22">
        <f t="shared" si="15"/>
        <v>25</v>
      </c>
      <c r="C58" s="1" t="s">
        <v>35</v>
      </c>
      <c r="D58" s="1" t="s">
        <v>29</v>
      </c>
      <c r="E58" s="23">
        <f t="shared" si="10"/>
        <v>2.1000000000000005</v>
      </c>
      <c r="F58" s="23">
        <f t="shared" si="2"/>
        <v>0.91199999999999992</v>
      </c>
      <c r="G58" s="1">
        <v>0.2</v>
      </c>
      <c r="H58" s="13">
        <v>0</v>
      </c>
      <c r="I58" s="13">
        <v>0</v>
      </c>
      <c r="J58" s="13">
        <v>0</v>
      </c>
      <c r="K58" s="13">
        <v>1</v>
      </c>
      <c r="L58" s="13">
        <v>0</v>
      </c>
      <c r="M58" s="13">
        <f t="shared" si="11"/>
        <v>1</v>
      </c>
      <c r="N58" s="9">
        <v>40</v>
      </c>
      <c r="O58" s="8">
        <f t="shared" si="12"/>
        <v>1.5</v>
      </c>
      <c r="P58" s="8">
        <f t="shared" si="13"/>
        <v>2.5000000000000001E-2</v>
      </c>
      <c r="Q58" s="6">
        <f t="shared" si="14"/>
        <v>0.92550000000000066</v>
      </c>
      <c r="R58" s="1" t="s">
        <v>48</v>
      </c>
      <c r="S58" s="23">
        <v>6.79</v>
      </c>
      <c r="T58" s="23">
        <v>13.56</v>
      </c>
      <c r="U58" s="23">
        <v>11.34</v>
      </c>
      <c r="V58" s="23">
        <v>4.5599999999999996</v>
      </c>
      <c r="W58" s="23">
        <v>5.34</v>
      </c>
      <c r="X58" s="23">
        <v>10.5</v>
      </c>
      <c r="Y58" s="23">
        <v>3</v>
      </c>
      <c r="Z58" s="23">
        <v>1.5</v>
      </c>
      <c r="AA58" s="8">
        <f t="shared" si="7"/>
        <v>1.1333333333333337</v>
      </c>
      <c r="AB58" s="13">
        <v>0.8</v>
      </c>
      <c r="AC58" s="33">
        <f t="shared" si="8"/>
        <v>0.90666666666666706</v>
      </c>
    </row>
    <row r="59" spans="2:29" ht="16.5" thickBot="1" x14ac:dyDescent="0.3">
      <c r="B59" s="24">
        <f t="shared" si="15"/>
        <v>26</v>
      </c>
      <c r="C59" s="25" t="s">
        <v>35</v>
      </c>
      <c r="D59" s="25" t="s">
        <v>30</v>
      </c>
      <c r="E59" s="26">
        <f t="shared" si="10"/>
        <v>2.1000000000000005</v>
      </c>
      <c r="F59" s="26">
        <f t="shared" si="2"/>
        <v>1.0476000000000001</v>
      </c>
      <c r="G59" s="25">
        <v>0.2</v>
      </c>
      <c r="H59" s="27">
        <v>0</v>
      </c>
      <c r="I59" s="27">
        <v>0</v>
      </c>
      <c r="J59" s="27">
        <v>0.1</v>
      </c>
      <c r="K59" s="27">
        <v>0.9</v>
      </c>
      <c r="L59" s="27">
        <v>0</v>
      </c>
      <c r="M59" s="27">
        <f t="shared" si="11"/>
        <v>1</v>
      </c>
      <c r="N59" s="28">
        <v>40</v>
      </c>
      <c r="O59" s="29">
        <f t="shared" si="12"/>
        <v>1.5</v>
      </c>
      <c r="P59" s="29">
        <f t="shared" si="13"/>
        <v>2.5000000000000001E-2</v>
      </c>
      <c r="Q59" s="30">
        <f t="shared" si="14"/>
        <v>0.78990000000000049</v>
      </c>
      <c r="R59" s="25" t="s">
        <v>48</v>
      </c>
      <c r="S59" s="26">
        <v>6.79</v>
      </c>
      <c r="T59" s="26">
        <v>13.56</v>
      </c>
      <c r="U59" s="26">
        <v>11.34</v>
      </c>
      <c r="V59" s="26">
        <v>4.5599999999999996</v>
      </c>
      <c r="W59" s="26">
        <v>5.34</v>
      </c>
      <c r="X59" s="26">
        <v>10.5</v>
      </c>
      <c r="Y59" s="26">
        <v>3</v>
      </c>
      <c r="Z59" s="26">
        <v>1.5</v>
      </c>
      <c r="AA59" s="29">
        <f t="shared" si="7"/>
        <v>1.1333333333333337</v>
      </c>
      <c r="AB59" s="27">
        <v>0.8</v>
      </c>
      <c r="AC59" s="34">
        <f t="shared" si="8"/>
        <v>0.90666666666666706</v>
      </c>
    </row>
    <row r="60" spans="2:29" x14ac:dyDescent="0.25">
      <c r="B60" s="15">
        <v>1</v>
      </c>
      <c r="C60" s="16" t="s">
        <v>3</v>
      </c>
      <c r="D60" s="16" t="s">
        <v>4</v>
      </c>
      <c r="E60" s="17">
        <f>Z60*0.4*(X60/Y60)</f>
        <v>4.4000000000000004</v>
      </c>
      <c r="F60" s="17">
        <f t="shared" si="2"/>
        <v>2.355</v>
      </c>
      <c r="G60" s="16">
        <v>0.2</v>
      </c>
      <c r="H60" s="18">
        <v>0</v>
      </c>
      <c r="I60" s="18">
        <v>0</v>
      </c>
      <c r="J60" s="18">
        <v>0.9</v>
      </c>
      <c r="K60" s="18">
        <v>0</v>
      </c>
      <c r="L60" s="18">
        <v>0.1</v>
      </c>
      <c r="M60" s="18">
        <f>SUM(H60:L60)</f>
        <v>1</v>
      </c>
      <c r="N60" s="19">
        <v>20</v>
      </c>
      <c r="O60" s="20">
        <f>60/N60</f>
        <v>3</v>
      </c>
      <c r="P60" s="20">
        <f>O60/60</f>
        <v>0.05</v>
      </c>
      <c r="Q60" s="21">
        <f>E60-F60-P60*X60</f>
        <v>1.4950000000000003</v>
      </c>
      <c r="R60" s="16" t="s">
        <v>49</v>
      </c>
      <c r="S60" s="17">
        <v>6.23</v>
      </c>
      <c r="T60" s="17">
        <v>13.8</v>
      </c>
      <c r="U60" s="17">
        <v>12.45</v>
      </c>
      <c r="V60" s="17">
        <v>5.2</v>
      </c>
      <c r="W60" s="17">
        <v>5.7</v>
      </c>
      <c r="X60" s="17">
        <v>11</v>
      </c>
      <c r="Y60" s="17">
        <v>3</v>
      </c>
      <c r="Z60" s="17">
        <v>3</v>
      </c>
      <c r="AA60" s="20">
        <f t="shared" si="7"/>
        <v>0.88860000000000017</v>
      </c>
      <c r="AB60" s="18">
        <v>0.4</v>
      </c>
      <c r="AC60" s="32">
        <f t="shared" si="8"/>
        <v>0.35544000000000009</v>
      </c>
    </row>
    <row r="61" spans="2:29" x14ac:dyDescent="0.25">
      <c r="B61" s="22">
        <f>B60+1</f>
        <v>2</v>
      </c>
      <c r="C61" s="1" t="s">
        <v>3</v>
      </c>
      <c r="D61" s="1" t="s">
        <v>5</v>
      </c>
      <c r="E61" s="23">
        <f t="shared" ref="E61:E85" si="16">Z61*0.4*(X61/Y61)</f>
        <v>4.4000000000000004</v>
      </c>
      <c r="F61" s="23">
        <f t="shared" si="2"/>
        <v>2.4089999999999998</v>
      </c>
      <c r="G61" s="1">
        <v>0.2</v>
      </c>
      <c r="H61" s="13">
        <v>0</v>
      </c>
      <c r="I61" s="13">
        <v>0.2</v>
      </c>
      <c r="J61" s="13">
        <v>0.7</v>
      </c>
      <c r="K61" s="13">
        <v>0</v>
      </c>
      <c r="L61" s="13">
        <v>0.1</v>
      </c>
      <c r="M61" s="13">
        <f t="shared" ref="M61:M85" si="17">SUM(H61:L61)</f>
        <v>0.99999999999999989</v>
      </c>
      <c r="N61" s="9">
        <v>20</v>
      </c>
      <c r="O61" s="8">
        <f t="shared" ref="O61:O85" si="18">60/N61</f>
        <v>3</v>
      </c>
      <c r="P61" s="8">
        <f t="shared" ref="P61:P85" si="19">O61/60</f>
        <v>0.05</v>
      </c>
      <c r="Q61" s="6">
        <f t="shared" ref="Q61:Q85" si="20">E61-F61-P61*X61</f>
        <v>1.4410000000000005</v>
      </c>
      <c r="R61" s="1" t="s">
        <v>49</v>
      </c>
      <c r="S61" s="23">
        <v>6.23</v>
      </c>
      <c r="T61" s="23">
        <v>13.8</v>
      </c>
      <c r="U61" s="23">
        <v>12.45</v>
      </c>
      <c r="V61" s="23">
        <v>5.2</v>
      </c>
      <c r="W61" s="23">
        <v>5.7</v>
      </c>
      <c r="X61" s="23">
        <v>11</v>
      </c>
      <c r="Y61" s="23">
        <v>3</v>
      </c>
      <c r="Z61" s="23">
        <v>3</v>
      </c>
      <c r="AA61" s="8">
        <f t="shared" si="7"/>
        <v>0.88860000000000017</v>
      </c>
      <c r="AB61" s="13">
        <v>0.4</v>
      </c>
      <c r="AC61" s="33">
        <f t="shared" si="8"/>
        <v>0.35544000000000009</v>
      </c>
    </row>
    <row r="62" spans="2:29" x14ac:dyDescent="0.25">
      <c r="B62" s="22">
        <f t="shared" ref="B62:B85" si="21">B61+1</f>
        <v>3</v>
      </c>
      <c r="C62" s="1" t="s">
        <v>3</v>
      </c>
      <c r="D62" s="1" t="s">
        <v>6</v>
      </c>
      <c r="E62" s="23">
        <f t="shared" si="16"/>
        <v>4.4000000000000004</v>
      </c>
      <c r="F62" s="23">
        <f t="shared" si="2"/>
        <v>2.4900000000000002</v>
      </c>
      <c r="G62" s="1">
        <v>0.2</v>
      </c>
      <c r="H62" s="13">
        <v>0</v>
      </c>
      <c r="I62" s="13">
        <v>0.5</v>
      </c>
      <c r="J62" s="13">
        <v>0.4</v>
      </c>
      <c r="K62" s="13">
        <v>0</v>
      </c>
      <c r="L62" s="13">
        <v>0.1</v>
      </c>
      <c r="M62" s="13">
        <f t="shared" si="17"/>
        <v>1</v>
      </c>
      <c r="N62" s="9">
        <v>20</v>
      </c>
      <c r="O62" s="8">
        <f t="shared" si="18"/>
        <v>3</v>
      </c>
      <c r="P62" s="8">
        <f t="shared" si="19"/>
        <v>0.05</v>
      </c>
      <c r="Q62" s="6">
        <f t="shared" si="20"/>
        <v>1.36</v>
      </c>
      <c r="R62" s="1" t="s">
        <v>49</v>
      </c>
      <c r="S62" s="23">
        <v>6.23</v>
      </c>
      <c r="T62" s="23">
        <v>13.8</v>
      </c>
      <c r="U62" s="23">
        <v>12.45</v>
      </c>
      <c r="V62" s="23">
        <v>5.2</v>
      </c>
      <c r="W62" s="23">
        <v>5.7</v>
      </c>
      <c r="X62" s="23">
        <v>11</v>
      </c>
      <c r="Y62" s="23">
        <v>3</v>
      </c>
      <c r="Z62" s="23">
        <v>3</v>
      </c>
      <c r="AA62" s="8">
        <f t="shared" si="7"/>
        <v>0.88860000000000017</v>
      </c>
      <c r="AB62" s="13">
        <v>0.4</v>
      </c>
      <c r="AC62" s="33">
        <f t="shared" si="8"/>
        <v>0.35544000000000009</v>
      </c>
    </row>
    <row r="63" spans="2:29" x14ac:dyDescent="0.25">
      <c r="B63" s="22">
        <f t="shared" si="21"/>
        <v>4</v>
      </c>
      <c r="C63" s="1" t="s">
        <v>3</v>
      </c>
      <c r="D63" s="1" t="s">
        <v>7</v>
      </c>
      <c r="E63" s="23">
        <f t="shared" si="16"/>
        <v>2.9333333333333336</v>
      </c>
      <c r="F63" s="23">
        <f t="shared" si="2"/>
        <v>1.6806000000000005</v>
      </c>
      <c r="G63" s="1">
        <v>0.2</v>
      </c>
      <c r="H63" s="13">
        <v>0.1</v>
      </c>
      <c r="I63" s="13">
        <v>0</v>
      </c>
      <c r="J63" s="13">
        <v>0.4</v>
      </c>
      <c r="K63" s="13">
        <v>0.1</v>
      </c>
      <c r="L63" s="13">
        <v>0.4</v>
      </c>
      <c r="M63" s="13">
        <f t="shared" si="17"/>
        <v>1</v>
      </c>
      <c r="N63" s="9">
        <v>60</v>
      </c>
      <c r="O63" s="8">
        <f t="shared" si="18"/>
        <v>1</v>
      </c>
      <c r="P63" s="8">
        <f t="shared" si="19"/>
        <v>1.6666666666666666E-2</v>
      </c>
      <c r="Q63" s="6">
        <f t="shared" si="20"/>
        <v>1.0693999999999997</v>
      </c>
      <c r="R63" s="1" t="s">
        <v>49</v>
      </c>
      <c r="S63" s="23">
        <v>6.23</v>
      </c>
      <c r="T63" s="23">
        <v>13.8</v>
      </c>
      <c r="U63" s="23">
        <v>12.45</v>
      </c>
      <c r="V63" s="23">
        <v>5.2</v>
      </c>
      <c r="W63" s="23">
        <v>5.7</v>
      </c>
      <c r="X63" s="23">
        <v>11</v>
      </c>
      <c r="Y63" s="23">
        <v>3</v>
      </c>
      <c r="Z63" s="23">
        <v>2</v>
      </c>
      <c r="AA63" s="8">
        <f t="shared" si="7"/>
        <v>0.88860000000000017</v>
      </c>
      <c r="AB63" s="13">
        <v>0.4</v>
      </c>
      <c r="AC63" s="33">
        <f t="shared" si="8"/>
        <v>0.35544000000000009</v>
      </c>
    </row>
    <row r="64" spans="2:29" x14ac:dyDescent="0.25">
      <c r="B64" s="22">
        <f t="shared" si="21"/>
        <v>5</v>
      </c>
      <c r="C64" s="1" t="s">
        <v>3</v>
      </c>
      <c r="D64" s="1" t="s">
        <v>8</v>
      </c>
      <c r="E64" s="23">
        <f t="shared" si="16"/>
        <v>2.9333333333333336</v>
      </c>
      <c r="F64" s="23">
        <f t="shared" si="2"/>
        <v>1.8695999999999999</v>
      </c>
      <c r="G64" s="1">
        <v>0.2</v>
      </c>
      <c r="H64" s="13">
        <v>0.1</v>
      </c>
      <c r="I64" s="13">
        <v>0.2</v>
      </c>
      <c r="J64" s="13">
        <v>0.3</v>
      </c>
      <c r="K64" s="13">
        <v>0.1</v>
      </c>
      <c r="L64" s="13">
        <v>0.3</v>
      </c>
      <c r="M64" s="13">
        <f t="shared" si="17"/>
        <v>1</v>
      </c>
      <c r="N64" s="9">
        <v>60</v>
      </c>
      <c r="O64" s="8">
        <f t="shared" si="18"/>
        <v>1</v>
      </c>
      <c r="P64" s="8">
        <f t="shared" si="19"/>
        <v>1.6666666666666666E-2</v>
      </c>
      <c r="Q64" s="6">
        <f t="shared" si="20"/>
        <v>0.88040000000000029</v>
      </c>
      <c r="R64" s="1" t="s">
        <v>49</v>
      </c>
      <c r="S64" s="23">
        <v>6.23</v>
      </c>
      <c r="T64" s="23">
        <v>13.8</v>
      </c>
      <c r="U64" s="23">
        <v>12.45</v>
      </c>
      <c r="V64" s="23">
        <v>5.2</v>
      </c>
      <c r="W64" s="23">
        <v>5.7</v>
      </c>
      <c r="X64" s="23">
        <v>11</v>
      </c>
      <c r="Y64" s="23">
        <v>3</v>
      </c>
      <c r="Z64" s="23">
        <v>2</v>
      </c>
      <c r="AA64" s="8">
        <f t="shared" si="7"/>
        <v>0.88860000000000017</v>
      </c>
      <c r="AB64" s="13">
        <v>0.4</v>
      </c>
      <c r="AC64" s="33">
        <f t="shared" si="8"/>
        <v>0.35544000000000009</v>
      </c>
    </row>
    <row r="65" spans="2:29" x14ac:dyDescent="0.25">
      <c r="B65" s="22">
        <f t="shared" si="21"/>
        <v>6</v>
      </c>
      <c r="C65" s="1" t="s">
        <v>3</v>
      </c>
      <c r="D65" s="1" t="s">
        <v>23</v>
      </c>
      <c r="E65" s="23">
        <f t="shared" si="16"/>
        <v>1.4666666666666668</v>
      </c>
      <c r="F65" s="23">
        <f t="shared" si="2"/>
        <v>1.0790499999999998</v>
      </c>
      <c r="G65" s="1">
        <v>0.1</v>
      </c>
      <c r="H65" s="13">
        <v>0.1</v>
      </c>
      <c r="I65" s="13">
        <v>0</v>
      </c>
      <c r="J65" s="13">
        <v>0.75</v>
      </c>
      <c r="K65" s="13">
        <v>0.05</v>
      </c>
      <c r="L65" s="13">
        <v>0.1</v>
      </c>
      <c r="M65" s="13">
        <f t="shared" si="17"/>
        <v>1</v>
      </c>
      <c r="N65" s="9">
        <v>30</v>
      </c>
      <c r="O65" s="8">
        <f t="shared" si="18"/>
        <v>2</v>
      </c>
      <c r="P65" s="8">
        <f t="shared" si="19"/>
        <v>3.3333333333333333E-2</v>
      </c>
      <c r="Q65" s="6">
        <f t="shared" si="20"/>
        <v>2.0950000000000302E-2</v>
      </c>
      <c r="R65" s="1" t="s">
        <v>49</v>
      </c>
      <c r="S65" s="23">
        <v>6.23</v>
      </c>
      <c r="T65" s="23">
        <v>13.8</v>
      </c>
      <c r="U65" s="23">
        <v>12.45</v>
      </c>
      <c r="V65" s="23">
        <v>5.2</v>
      </c>
      <c r="W65" s="23">
        <v>5.7</v>
      </c>
      <c r="X65" s="23">
        <v>11</v>
      </c>
      <c r="Y65" s="23">
        <v>3</v>
      </c>
      <c r="Z65" s="23">
        <v>1</v>
      </c>
      <c r="AA65" s="8">
        <f t="shared" si="7"/>
        <v>0.88860000000000017</v>
      </c>
      <c r="AB65" s="13">
        <v>0.4</v>
      </c>
      <c r="AC65" s="33">
        <f t="shared" si="8"/>
        <v>0.35544000000000009</v>
      </c>
    </row>
    <row r="66" spans="2:29" x14ac:dyDescent="0.25">
      <c r="B66" s="22">
        <f t="shared" si="21"/>
        <v>7</v>
      </c>
      <c r="C66" s="1" t="s">
        <v>3</v>
      </c>
      <c r="D66" s="1" t="s">
        <v>24</v>
      </c>
      <c r="E66" s="23">
        <f t="shared" si="16"/>
        <v>1.4666666666666668</v>
      </c>
      <c r="F66" s="23">
        <f t="shared" si="2"/>
        <v>1.1465500000000002</v>
      </c>
      <c r="G66" s="1">
        <v>0.1</v>
      </c>
      <c r="H66" s="13">
        <v>0.1</v>
      </c>
      <c r="I66" s="13">
        <v>0.5</v>
      </c>
      <c r="J66" s="13">
        <v>0.25</v>
      </c>
      <c r="K66" s="13">
        <v>0.05</v>
      </c>
      <c r="L66" s="13">
        <v>0.1</v>
      </c>
      <c r="M66" s="13">
        <f t="shared" si="17"/>
        <v>1</v>
      </c>
      <c r="N66" s="9">
        <v>30</v>
      </c>
      <c r="O66" s="8">
        <f t="shared" si="18"/>
        <v>2</v>
      </c>
      <c r="P66" s="8">
        <f t="shared" si="19"/>
        <v>3.3333333333333333E-2</v>
      </c>
      <c r="Q66" s="6">
        <f t="shared" si="20"/>
        <v>-4.6550000000000036E-2</v>
      </c>
      <c r="R66" s="1" t="s">
        <v>49</v>
      </c>
      <c r="S66" s="23">
        <v>6.23</v>
      </c>
      <c r="T66" s="23">
        <v>13.8</v>
      </c>
      <c r="U66" s="23">
        <v>12.45</v>
      </c>
      <c r="V66" s="23">
        <v>5.2</v>
      </c>
      <c r="W66" s="23">
        <v>5.7</v>
      </c>
      <c r="X66" s="23">
        <v>11</v>
      </c>
      <c r="Y66" s="23">
        <v>3</v>
      </c>
      <c r="Z66" s="23">
        <v>1</v>
      </c>
      <c r="AA66" s="8">
        <f t="shared" si="7"/>
        <v>0.88860000000000017</v>
      </c>
      <c r="AB66" s="13">
        <v>0.4</v>
      </c>
      <c r="AC66" s="33">
        <f t="shared" si="8"/>
        <v>0.35544000000000009</v>
      </c>
    </row>
    <row r="67" spans="2:29" x14ac:dyDescent="0.25">
      <c r="B67" s="22">
        <f t="shared" si="21"/>
        <v>8</v>
      </c>
      <c r="C67" s="1" t="s">
        <v>9</v>
      </c>
      <c r="D67" s="1" t="s">
        <v>10</v>
      </c>
      <c r="E67" s="23">
        <f t="shared" si="16"/>
        <v>4.4000000000000004</v>
      </c>
      <c r="F67" s="23">
        <f t="shared" si="2"/>
        <v>2.1580999999999997</v>
      </c>
      <c r="G67" s="1">
        <v>0.2</v>
      </c>
      <c r="H67" s="13">
        <v>0.1</v>
      </c>
      <c r="I67" s="13">
        <v>0</v>
      </c>
      <c r="J67" s="13">
        <v>0.75</v>
      </c>
      <c r="K67" s="13">
        <v>0.05</v>
      </c>
      <c r="L67" s="13">
        <v>0.1</v>
      </c>
      <c r="M67" s="13">
        <f t="shared" si="17"/>
        <v>1</v>
      </c>
      <c r="N67" s="9">
        <v>15</v>
      </c>
      <c r="O67" s="8">
        <f t="shared" si="18"/>
        <v>4</v>
      </c>
      <c r="P67" s="8">
        <f t="shared" si="19"/>
        <v>6.6666666666666666E-2</v>
      </c>
      <c r="Q67" s="6">
        <f t="shared" si="20"/>
        <v>1.5085666666666673</v>
      </c>
      <c r="R67" s="1" t="s">
        <v>49</v>
      </c>
      <c r="S67" s="23">
        <v>6.23</v>
      </c>
      <c r="T67" s="23">
        <v>13.8</v>
      </c>
      <c r="U67" s="23">
        <v>12.45</v>
      </c>
      <c r="V67" s="23">
        <v>5.2</v>
      </c>
      <c r="W67" s="23">
        <v>5.7</v>
      </c>
      <c r="X67" s="23">
        <v>11</v>
      </c>
      <c r="Y67" s="23">
        <v>3</v>
      </c>
      <c r="Z67" s="23">
        <v>3</v>
      </c>
      <c r="AA67" s="8">
        <f t="shared" si="7"/>
        <v>1.5716883333333334</v>
      </c>
      <c r="AB67" s="13">
        <v>0.85</v>
      </c>
      <c r="AC67" s="33">
        <f t="shared" si="8"/>
        <v>1.3359350833333332</v>
      </c>
    </row>
    <row r="68" spans="2:29" x14ac:dyDescent="0.25">
      <c r="B68" s="22">
        <f t="shared" si="21"/>
        <v>9</v>
      </c>
      <c r="C68" s="1" t="s">
        <v>9</v>
      </c>
      <c r="D68" s="1" t="s">
        <v>11</v>
      </c>
      <c r="E68" s="23">
        <f t="shared" si="16"/>
        <v>4.4000000000000004</v>
      </c>
      <c r="F68" s="23">
        <f t="shared" si="2"/>
        <v>2.86395</v>
      </c>
      <c r="G68" s="1">
        <v>0.3</v>
      </c>
      <c r="H68" s="13">
        <v>0.3</v>
      </c>
      <c r="I68" s="13">
        <v>0</v>
      </c>
      <c r="J68" s="13">
        <v>0.55000000000000004</v>
      </c>
      <c r="K68" s="13">
        <v>0.05</v>
      </c>
      <c r="L68" s="13">
        <v>0.1</v>
      </c>
      <c r="M68" s="13">
        <f t="shared" si="17"/>
        <v>1.0000000000000002</v>
      </c>
      <c r="N68" s="9">
        <v>15</v>
      </c>
      <c r="O68" s="8">
        <f t="shared" si="18"/>
        <v>4</v>
      </c>
      <c r="P68" s="8">
        <f t="shared" si="19"/>
        <v>6.6666666666666666E-2</v>
      </c>
      <c r="Q68" s="6">
        <f t="shared" si="20"/>
        <v>0.80271666666666708</v>
      </c>
      <c r="R68" s="1" t="s">
        <v>49</v>
      </c>
      <c r="S68" s="23">
        <v>6.23</v>
      </c>
      <c r="T68" s="23">
        <v>13.8</v>
      </c>
      <c r="U68" s="23">
        <v>12.45</v>
      </c>
      <c r="V68" s="23">
        <v>5.2</v>
      </c>
      <c r="W68" s="23">
        <v>5.7</v>
      </c>
      <c r="X68" s="23">
        <v>11</v>
      </c>
      <c r="Y68" s="23">
        <v>3</v>
      </c>
      <c r="Z68" s="23">
        <v>3</v>
      </c>
      <c r="AA68" s="8">
        <f t="shared" si="7"/>
        <v>1.5716883333333334</v>
      </c>
      <c r="AB68" s="13">
        <v>0.85</v>
      </c>
      <c r="AC68" s="33">
        <f t="shared" si="8"/>
        <v>1.3359350833333332</v>
      </c>
    </row>
    <row r="69" spans="2:29" x14ac:dyDescent="0.25">
      <c r="B69" s="22">
        <f t="shared" si="21"/>
        <v>10</v>
      </c>
      <c r="C69" s="1" t="s">
        <v>9</v>
      </c>
      <c r="D69" s="1" t="s">
        <v>12</v>
      </c>
      <c r="E69" s="23">
        <f t="shared" si="16"/>
        <v>4.4000000000000004</v>
      </c>
      <c r="F69" s="23">
        <f t="shared" si="2"/>
        <v>3.3384</v>
      </c>
      <c r="G69" s="1">
        <v>0.3</v>
      </c>
      <c r="H69" s="13">
        <v>0.1</v>
      </c>
      <c r="I69" s="13">
        <v>0.25</v>
      </c>
      <c r="J69" s="13">
        <v>0.5</v>
      </c>
      <c r="K69" s="13">
        <v>0.05</v>
      </c>
      <c r="L69" s="13">
        <v>0.1</v>
      </c>
      <c r="M69" s="13">
        <f t="shared" si="17"/>
        <v>1</v>
      </c>
      <c r="N69" s="9">
        <v>15</v>
      </c>
      <c r="O69" s="8">
        <f t="shared" si="18"/>
        <v>4</v>
      </c>
      <c r="P69" s="8">
        <f t="shared" si="19"/>
        <v>6.6666666666666666E-2</v>
      </c>
      <c r="Q69" s="6">
        <f t="shared" si="20"/>
        <v>0.32826666666666704</v>
      </c>
      <c r="R69" s="1" t="s">
        <v>49</v>
      </c>
      <c r="S69" s="23">
        <v>6.23</v>
      </c>
      <c r="T69" s="23">
        <v>13.8</v>
      </c>
      <c r="U69" s="23">
        <v>12.45</v>
      </c>
      <c r="V69" s="23">
        <v>5.2</v>
      </c>
      <c r="W69" s="23">
        <v>5.7</v>
      </c>
      <c r="X69" s="23">
        <v>11</v>
      </c>
      <c r="Y69" s="23">
        <v>3</v>
      </c>
      <c r="Z69" s="23">
        <v>3</v>
      </c>
      <c r="AA69" s="8">
        <f t="shared" si="7"/>
        <v>1.5716883333333334</v>
      </c>
      <c r="AB69" s="13">
        <v>0.85</v>
      </c>
      <c r="AC69" s="33">
        <f t="shared" si="8"/>
        <v>1.3359350833333332</v>
      </c>
    </row>
    <row r="70" spans="2:29" x14ac:dyDescent="0.25">
      <c r="B70" s="22">
        <f t="shared" si="21"/>
        <v>11</v>
      </c>
      <c r="C70" s="1" t="s">
        <v>9</v>
      </c>
      <c r="D70" s="1" t="s">
        <v>13</v>
      </c>
      <c r="E70" s="23">
        <f t="shared" si="16"/>
        <v>4.4000000000000004</v>
      </c>
      <c r="F70" s="23">
        <f t="shared" si="2"/>
        <v>2.1417000000000002</v>
      </c>
      <c r="G70" s="1">
        <v>0.2</v>
      </c>
      <c r="H70" s="13">
        <v>0.2</v>
      </c>
      <c r="I70" s="13">
        <v>0.4</v>
      </c>
      <c r="J70" s="13">
        <v>0.25</v>
      </c>
      <c r="K70" s="13">
        <v>0.05</v>
      </c>
      <c r="L70" s="13">
        <v>0.1</v>
      </c>
      <c r="M70" s="13">
        <f t="shared" si="17"/>
        <v>1.0000000000000002</v>
      </c>
      <c r="N70" s="9">
        <v>10</v>
      </c>
      <c r="O70" s="8">
        <f t="shared" si="18"/>
        <v>6</v>
      </c>
      <c r="P70" s="8">
        <f t="shared" si="19"/>
        <v>0.1</v>
      </c>
      <c r="Q70" s="6">
        <f t="shared" si="20"/>
        <v>1.1583000000000001</v>
      </c>
      <c r="R70" s="1" t="s">
        <v>49</v>
      </c>
      <c r="S70" s="23">
        <v>6.23</v>
      </c>
      <c r="T70" s="23">
        <v>13.8</v>
      </c>
      <c r="U70" s="23">
        <v>12.45</v>
      </c>
      <c r="V70" s="23">
        <v>5.2</v>
      </c>
      <c r="W70" s="23">
        <v>5.7</v>
      </c>
      <c r="X70" s="23">
        <v>11</v>
      </c>
      <c r="Y70" s="23">
        <v>3</v>
      </c>
      <c r="Z70" s="23">
        <v>3</v>
      </c>
      <c r="AA70" s="8">
        <f t="shared" si="7"/>
        <v>1.5716883333333334</v>
      </c>
      <c r="AB70" s="13">
        <v>0.85</v>
      </c>
      <c r="AC70" s="33">
        <f t="shared" si="8"/>
        <v>1.3359350833333332</v>
      </c>
    </row>
    <row r="71" spans="2:29" x14ac:dyDescent="0.25">
      <c r="B71" s="22">
        <f t="shared" si="21"/>
        <v>12</v>
      </c>
      <c r="C71" s="1" t="s">
        <v>9</v>
      </c>
      <c r="D71" s="1" t="s">
        <v>14</v>
      </c>
      <c r="E71" s="23">
        <f t="shared" si="16"/>
        <v>5.8666666666666671</v>
      </c>
      <c r="F71" s="23">
        <f t="shared" si="2"/>
        <v>3.2935500000000002</v>
      </c>
      <c r="G71" s="1">
        <v>0.3</v>
      </c>
      <c r="H71" s="13">
        <v>0.2</v>
      </c>
      <c r="I71" s="13">
        <v>0.6</v>
      </c>
      <c r="J71" s="13">
        <v>0.05</v>
      </c>
      <c r="K71" s="13">
        <v>0.05</v>
      </c>
      <c r="L71" s="13">
        <v>0.1</v>
      </c>
      <c r="M71" s="13">
        <f t="shared" si="17"/>
        <v>1.0000000000000002</v>
      </c>
      <c r="N71" s="9">
        <v>10</v>
      </c>
      <c r="O71" s="8">
        <f t="shared" si="18"/>
        <v>6</v>
      </c>
      <c r="P71" s="8">
        <f t="shared" si="19"/>
        <v>0.1</v>
      </c>
      <c r="Q71" s="6">
        <f t="shared" si="20"/>
        <v>1.4731166666666669</v>
      </c>
      <c r="R71" s="1" t="s">
        <v>49</v>
      </c>
      <c r="S71" s="23">
        <v>6.23</v>
      </c>
      <c r="T71" s="23">
        <v>13.8</v>
      </c>
      <c r="U71" s="23">
        <v>12.45</v>
      </c>
      <c r="V71" s="23">
        <v>5.2</v>
      </c>
      <c r="W71" s="23">
        <v>5.7</v>
      </c>
      <c r="X71" s="23">
        <v>11</v>
      </c>
      <c r="Y71" s="23">
        <v>3</v>
      </c>
      <c r="Z71" s="23">
        <v>4</v>
      </c>
      <c r="AA71" s="8">
        <f t="shared" si="7"/>
        <v>1.5716883333333334</v>
      </c>
      <c r="AB71" s="13">
        <v>0.85</v>
      </c>
      <c r="AC71" s="33">
        <f t="shared" si="8"/>
        <v>1.3359350833333332</v>
      </c>
    </row>
    <row r="72" spans="2:29" x14ac:dyDescent="0.25">
      <c r="B72" s="22">
        <f t="shared" si="21"/>
        <v>13</v>
      </c>
      <c r="C72" s="1" t="s">
        <v>9</v>
      </c>
      <c r="D72" s="1" t="s">
        <v>15</v>
      </c>
      <c r="E72" s="23">
        <f t="shared" si="16"/>
        <v>5.8666666666666671</v>
      </c>
      <c r="F72" s="23">
        <f t="shared" si="2"/>
        <v>3.25305</v>
      </c>
      <c r="G72" s="1">
        <v>0.3</v>
      </c>
      <c r="H72" s="13">
        <v>0.2</v>
      </c>
      <c r="I72" s="13">
        <v>0.5</v>
      </c>
      <c r="J72" s="13">
        <v>0.15</v>
      </c>
      <c r="K72" s="13">
        <v>0.05</v>
      </c>
      <c r="L72" s="13">
        <v>0.1</v>
      </c>
      <c r="M72" s="13">
        <f t="shared" si="17"/>
        <v>1</v>
      </c>
      <c r="N72" s="9">
        <v>10</v>
      </c>
      <c r="O72" s="8">
        <f t="shared" si="18"/>
        <v>6</v>
      </c>
      <c r="P72" s="8">
        <f t="shared" si="19"/>
        <v>0.1</v>
      </c>
      <c r="Q72" s="6">
        <f t="shared" si="20"/>
        <v>1.5136166666666671</v>
      </c>
      <c r="R72" s="1" t="s">
        <v>49</v>
      </c>
      <c r="S72" s="23">
        <v>6.23</v>
      </c>
      <c r="T72" s="23">
        <v>13.8</v>
      </c>
      <c r="U72" s="23">
        <v>12.45</v>
      </c>
      <c r="V72" s="23">
        <v>5.2</v>
      </c>
      <c r="W72" s="23">
        <v>5.7</v>
      </c>
      <c r="X72" s="23">
        <v>11</v>
      </c>
      <c r="Y72" s="23">
        <v>3</v>
      </c>
      <c r="Z72" s="23">
        <v>4</v>
      </c>
      <c r="AA72" s="8">
        <f t="shared" si="7"/>
        <v>1.5716883333333334</v>
      </c>
      <c r="AB72" s="13">
        <v>0.85</v>
      </c>
      <c r="AC72" s="33">
        <f t="shared" si="8"/>
        <v>1.3359350833333332</v>
      </c>
    </row>
    <row r="73" spans="2:29" x14ac:dyDescent="0.25">
      <c r="B73" s="22">
        <f t="shared" si="21"/>
        <v>14</v>
      </c>
      <c r="C73" s="1" t="s">
        <v>9</v>
      </c>
      <c r="D73" s="1" t="s">
        <v>16</v>
      </c>
      <c r="E73" s="23">
        <f t="shared" si="16"/>
        <v>4.4000000000000004</v>
      </c>
      <c r="F73" s="23">
        <f t="shared" ref="F73:F136" si="22">SUMPRODUCT(H73:L73,S73:W73)*G73</f>
        <v>2.1580999999999997</v>
      </c>
      <c r="G73" s="1">
        <v>0.2</v>
      </c>
      <c r="H73" s="13">
        <v>0.1</v>
      </c>
      <c r="I73" s="13">
        <v>0</v>
      </c>
      <c r="J73" s="13">
        <v>0.75</v>
      </c>
      <c r="K73" s="13">
        <v>0.05</v>
      </c>
      <c r="L73" s="13">
        <v>0.1</v>
      </c>
      <c r="M73" s="13">
        <f t="shared" si="17"/>
        <v>1</v>
      </c>
      <c r="N73" s="9">
        <v>15</v>
      </c>
      <c r="O73" s="8">
        <f t="shared" si="18"/>
        <v>4</v>
      </c>
      <c r="P73" s="8">
        <f t="shared" si="19"/>
        <v>6.6666666666666666E-2</v>
      </c>
      <c r="Q73" s="6">
        <f t="shared" si="20"/>
        <v>1.5085666666666673</v>
      </c>
      <c r="R73" s="1" t="s">
        <v>49</v>
      </c>
      <c r="S73" s="23">
        <v>6.23</v>
      </c>
      <c r="T73" s="23">
        <v>13.8</v>
      </c>
      <c r="U73" s="23">
        <v>12.45</v>
      </c>
      <c r="V73" s="23">
        <v>5.2</v>
      </c>
      <c r="W73" s="23">
        <v>5.7</v>
      </c>
      <c r="X73" s="23">
        <v>11</v>
      </c>
      <c r="Y73" s="23">
        <v>3</v>
      </c>
      <c r="Z73" s="23">
        <v>3</v>
      </c>
      <c r="AA73" s="8">
        <f t="shared" ref="AA73:AA136" si="23">AVERAGEIFS($Q$8:$Q$241,$R$8:$R$241,R73,$C$8:$C$241,C73)</f>
        <v>1.5716883333333334</v>
      </c>
      <c r="AB73" s="13">
        <v>0.85</v>
      </c>
      <c r="AC73" s="33">
        <f t="shared" ref="AC73:AC136" si="24">AA73*AB73</f>
        <v>1.3359350833333332</v>
      </c>
    </row>
    <row r="74" spans="2:29" x14ac:dyDescent="0.25">
      <c r="B74" s="22">
        <f t="shared" si="21"/>
        <v>15</v>
      </c>
      <c r="C74" s="1" t="s">
        <v>9</v>
      </c>
      <c r="D74" s="1" t="s">
        <v>44</v>
      </c>
      <c r="E74" s="23">
        <f t="shared" si="16"/>
        <v>4.4000000000000004</v>
      </c>
      <c r="F74" s="23">
        <f t="shared" si="22"/>
        <v>2.0337000000000001</v>
      </c>
      <c r="G74" s="1">
        <v>0.2</v>
      </c>
      <c r="H74" s="13">
        <v>0.2</v>
      </c>
      <c r="I74" s="13">
        <v>0</v>
      </c>
      <c r="J74" s="13">
        <v>0.65</v>
      </c>
      <c r="K74" s="13">
        <v>0.05</v>
      </c>
      <c r="L74" s="13">
        <v>0.1</v>
      </c>
      <c r="M74" s="13">
        <f t="shared" si="17"/>
        <v>1.0000000000000002</v>
      </c>
      <c r="N74" s="9">
        <v>15</v>
      </c>
      <c r="O74" s="8">
        <f t="shared" si="18"/>
        <v>4</v>
      </c>
      <c r="P74" s="8">
        <f t="shared" si="19"/>
        <v>6.6666666666666666E-2</v>
      </c>
      <c r="Q74" s="6">
        <f t="shared" si="20"/>
        <v>1.6329666666666669</v>
      </c>
      <c r="R74" s="1" t="s">
        <v>49</v>
      </c>
      <c r="S74" s="23">
        <v>6.23</v>
      </c>
      <c r="T74" s="23">
        <v>13.8</v>
      </c>
      <c r="U74" s="23">
        <v>12.45</v>
      </c>
      <c r="V74" s="23">
        <v>5.2</v>
      </c>
      <c r="W74" s="23">
        <v>5.7</v>
      </c>
      <c r="X74" s="23">
        <v>11</v>
      </c>
      <c r="Y74" s="23">
        <v>3</v>
      </c>
      <c r="Z74" s="23">
        <v>3</v>
      </c>
      <c r="AA74" s="8">
        <f t="shared" si="23"/>
        <v>1.5716883333333334</v>
      </c>
      <c r="AB74" s="13">
        <v>0.85</v>
      </c>
      <c r="AC74" s="33">
        <f t="shared" si="24"/>
        <v>1.3359350833333332</v>
      </c>
    </row>
    <row r="75" spans="2:29" x14ac:dyDescent="0.25">
      <c r="B75" s="22">
        <f t="shared" si="21"/>
        <v>16</v>
      </c>
      <c r="C75" s="1" t="s">
        <v>9</v>
      </c>
      <c r="D75" s="1" t="s">
        <v>17</v>
      </c>
      <c r="E75" s="23">
        <f t="shared" si="16"/>
        <v>7.333333333333333</v>
      </c>
      <c r="F75" s="23">
        <f t="shared" si="22"/>
        <v>3.3300000000000005</v>
      </c>
      <c r="G75" s="1">
        <v>0.3</v>
      </c>
      <c r="H75" s="13">
        <v>0</v>
      </c>
      <c r="I75" s="13">
        <v>0.5</v>
      </c>
      <c r="J75" s="13">
        <v>0.2</v>
      </c>
      <c r="K75" s="13">
        <v>0</v>
      </c>
      <c r="L75" s="13">
        <v>0.3</v>
      </c>
      <c r="M75" s="13">
        <f t="shared" si="17"/>
        <v>1</v>
      </c>
      <c r="N75" s="9">
        <v>10</v>
      </c>
      <c r="O75" s="8">
        <f t="shared" si="18"/>
        <v>6</v>
      </c>
      <c r="P75" s="8">
        <f t="shared" si="19"/>
        <v>0.1</v>
      </c>
      <c r="Q75" s="6">
        <f t="shared" si="20"/>
        <v>2.903333333333332</v>
      </c>
      <c r="R75" s="1" t="s">
        <v>49</v>
      </c>
      <c r="S75" s="23">
        <v>6.23</v>
      </c>
      <c r="T75" s="23">
        <v>13.8</v>
      </c>
      <c r="U75" s="23">
        <v>12.45</v>
      </c>
      <c r="V75" s="23">
        <v>5.2</v>
      </c>
      <c r="W75" s="23">
        <v>5.7</v>
      </c>
      <c r="X75" s="23">
        <v>11</v>
      </c>
      <c r="Y75" s="23">
        <v>3</v>
      </c>
      <c r="Z75" s="23">
        <v>5</v>
      </c>
      <c r="AA75" s="8">
        <f t="shared" si="23"/>
        <v>1.5716883333333334</v>
      </c>
      <c r="AB75" s="13">
        <v>0.85</v>
      </c>
      <c r="AC75" s="33">
        <f t="shared" si="24"/>
        <v>1.3359350833333332</v>
      </c>
    </row>
    <row r="76" spans="2:29" x14ac:dyDescent="0.25">
      <c r="B76" s="22">
        <f t="shared" si="21"/>
        <v>17</v>
      </c>
      <c r="C76" s="1" t="s">
        <v>9</v>
      </c>
      <c r="D76" s="1" t="s">
        <v>18</v>
      </c>
      <c r="E76" s="23">
        <f t="shared" si="16"/>
        <v>7.333333333333333</v>
      </c>
      <c r="F76" s="23">
        <f t="shared" si="22"/>
        <v>3.3459000000000008</v>
      </c>
      <c r="G76" s="1">
        <v>0.3</v>
      </c>
      <c r="H76" s="13">
        <v>0.1</v>
      </c>
      <c r="I76" s="13">
        <v>0.5</v>
      </c>
      <c r="J76" s="13">
        <v>0.2</v>
      </c>
      <c r="K76" s="13">
        <v>0</v>
      </c>
      <c r="L76" s="13">
        <v>0.2</v>
      </c>
      <c r="M76" s="13">
        <f t="shared" si="17"/>
        <v>1</v>
      </c>
      <c r="N76" s="9">
        <v>10</v>
      </c>
      <c r="O76" s="8">
        <f t="shared" si="18"/>
        <v>6</v>
      </c>
      <c r="P76" s="8">
        <f t="shared" si="19"/>
        <v>0.1</v>
      </c>
      <c r="Q76" s="6">
        <f t="shared" si="20"/>
        <v>2.8874333333333322</v>
      </c>
      <c r="R76" s="1" t="s">
        <v>49</v>
      </c>
      <c r="S76" s="23">
        <v>6.23</v>
      </c>
      <c r="T76" s="23">
        <v>13.8</v>
      </c>
      <c r="U76" s="23">
        <v>12.45</v>
      </c>
      <c r="V76" s="23">
        <v>5.2</v>
      </c>
      <c r="W76" s="23">
        <v>5.7</v>
      </c>
      <c r="X76" s="23">
        <v>11</v>
      </c>
      <c r="Y76" s="23">
        <v>3</v>
      </c>
      <c r="Z76" s="23">
        <v>5</v>
      </c>
      <c r="AA76" s="8">
        <f t="shared" si="23"/>
        <v>1.5716883333333334</v>
      </c>
      <c r="AB76" s="13">
        <v>0.85</v>
      </c>
      <c r="AC76" s="33">
        <f t="shared" si="24"/>
        <v>1.3359350833333332</v>
      </c>
    </row>
    <row r="77" spans="2:29" x14ac:dyDescent="0.25">
      <c r="B77" s="22">
        <f t="shared" si="21"/>
        <v>18</v>
      </c>
      <c r="C77" s="1" t="s">
        <v>19</v>
      </c>
      <c r="D77" s="1" t="s">
        <v>20</v>
      </c>
      <c r="E77" s="23">
        <f t="shared" si="16"/>
        <v>4.4000000000000004</v>
      </c>
      <c r="F77" s="23">
        <f t="shared" si="22"/>
        <v>1.3771500000000001</v>
      </c>
      <c r="G77" s="1">
        <v>0.15</v>
      </c>
      <c r="H77" s="13">
        <v>0.2</v>
      </c>
      <c r="I77" s="13">
        <v>0</v>
      </c>
      <c r="J77" s="13">
        <v>0.5</v>
      </c>
      <c r="K77" s="13">
        <v>0</v>
      </c>
      <c r="L77" s="13">
        <v>0.3</v>
      </c>
      <c r="M77" s="13">
        <f t="shared" si="17"/>
        <v>1</v>
      </c>
      <c r="N77" s="9">
        <v>20</v>
      </c>
      <c r="O77" s="8">
        <f t="shared" si="18"/>
        <v>3</v>
      </c>
      <c r="P77" s="8">
        <f t="shared" si="19"/>
        <v>0.05</v>
      </c>
      <c r="Q77" s="6">
        <f t="shared" si="20"/>
        <v>2.4728500000000002</v>
      </c>
      <c r="R77" s="1" t="s">
        <v>49</v>
      </c>
      <c r="S77" s="23">
        <v>6.23</v>
      </c>
      <c r="T77" s="23">
        <v>13.8</v>
      </c>
      <c r="U77" s="23">
        <v>12.45</v>
      </c>
      <c r="V77" s="23">
        <v>5.2</v>
      </c>
      <c r="W77" s="23">
        <v>5.7</v>
      </c>
      <c r="X77" s="23">
        <v>11</v>
      </c>
      <c r="Y77" s="23">
        <v>3</v>
      </c>
      <c r="Z77" s="23">
        <v>3</v>
      </c>
      <c r="AA77" s="8">
        <f t="shared" si="23"/>
        <v>2.0147555555555559</v>
      </c>
      <c r="AB77" s="13">
        <v>0.55000000000000004</v>
      </c>
      <c r="AC77" s="33">
        <f t="shared" si="24"/>
        <v>1.1081155555555557</v>
      </c>
    </row>
    <row r="78" spans="2:29" x14ac:dyDescent="0.25">
      <c r="B78" s="22">
        <f t="shared" si="21"/>
        <v>19</v>
      </c>
      <c r="C78" s="1" t="s">
        <v>19</v>
      </c>
      <c r="D78" s="1" t="s">
        <v>21</v>
      </c>
      <c r="E78" s="23">
        <f t="shared" si="16"/>
        <v>4.4000000000000004</v>
      </c>
      <c r="F78" s="23">
        <f t="shared" si="22"/>
        <v>1.3771500000000001</v>
      </c>
      <c r="G78" s="1">
        <v>0.15</v>
      </c>
      <c r="H78" s="13">
        <v>0.2</v>
      </c>
      <c r="I78" s="13">
        <v>0</v>
      </c>
      <c r="J78" s="13">
        <v>0.5</v>
      </c>
      <c r="K78" s="13">
        <v>0</v>
      </c>
      <c r="L78" s="13">
        <v>0.3</v>
      </c>
      <c r="M78" s="13">
        <f t="shared" si="17"/>
        <v>1</v>
      </c>
      <c r="N78" s="9">
        <v>20</v>
      </c>
      <c r="O78" s="8">
        <f t="shared" si="18"/>
        <v>3</v>
      </c>
      <c r="P78" s="8">
        <f t="shared" si="19"/>
        <v>0.05</v>
      </c>
      <c r="Q78" s="6">
        <f t="shared" si="20"/>
        <v>2.4728500000000002</v>
      </c>
      <c r="R78" s="1" t="s">
        <v>49</v>
      </c>
      <c r="S78" s="23">
        <v>6.23</v>
      </c>
      <c r="T78" s="23">
        <v>13.8</v>
      </c>
      <c r="U78" s="23">
        <v>12.45</v>
      </c>
      <c r="V78" s="23">
        <v>5.2</v>
      </c>
      <c r="W78" s="23">
        <v>5.7</v>
      </c>
      <c r="X78" s="23">
        <v>11</v>
      </c>
      <c r="Y78" s="23">
        <v>3</v>
      </c>
      <c r="Z78" s="23">
        <v>3</v>
      </c>
      <c r="AA78" s="8">
        <f t="shared" si="23"/>
        <v>2.0147555555555559</v>
      </c>
      <c r="AB78" s="13">
        <v>0.55000000000000004</v>
      </c>
      <c r="AC78" s="33">
        <f t="shared" si="24"/>
        <v>1.1081155555555557</v>
      </c>
    </row>
    <row r="79" spans="2:29" x14ac:dyDescent="0.25">
      <c r="B79" s="22">
        <f t="shared" si="21"/>
        <v>20</v>
      </c>
      <c r="C79" s="1" t="s">
        <v>19</v>
      </c>
      <c r="D79" s="1" t="s">
        <v>22</v>
      </c>
      <c r="E79" s="23">
        <f t="shared" si="16"/>
        <v>2.2000000000000002</v>
      </c>
      <c r="F79" s="23">
        <f t="shared" si="22"/>
        <v>0.91810000000000014</v>
      </c>
      <c r="G79" s="1">
        <v>0.1</v>
      </c>
      <c r="H79" s="13">
        <v>0.2</v>
      </c>
      <c r="I79" s="13">
        <v>0</v>
      </c>
      <c r="J79" s="13">
        <v>0.5</v>
      </c>
      <c r="K79" s="13">
        <v>0</v>
      </c>
      <c r="L79" s="13">
        <v>0.3</v>
      </c>
      <c r="M79" s="13">
        <f t="shared" si="17"/>
        <v>1</v>
      </c>
      <c r="N79" s="9">
        <v>60</v>
      </c>
      <c r="O79" s="8">
        <f t="shared" si="18"/>
        <v>1</v>
      </c>
      <c r="P79" s="8">
        <f t="shared" si="19"/>
        <v>1.6666666666666666E-2</v>
      </c>
      <c r="Q79" s="6">
        <f t="shared" si="20"/>
        <v>1.0985666666666667</v>
      </c>
      <c r="R79" s="1" t="s">
        <v>49</v>
      </c>
      <c r="S79" s="23">
        <v>6.23</v>
      </c>
      <c r="T79" s="23">
        <v>13.8</v>
      </c>
      <c r="U79" s="23">
        <v>12.45</v>
      </c>
      <c r="V79" s="23">
        <v>5.2</v>
      </c>
      <c r="W79" s="23">
        <v>5.7</v>
      </c>
      <c r="X79" s="23">
        <v>11</v>
      </c>
      <c r="Y79" s="23">
        <v>3</v>
      </c>
      <c r="Z79" s="23">
        <v>1.5</v>
      </c>
      <c r="AA79" s="8">
        <f t="shared" si="23"/>
        <v>2.0147555555555559</v>
      </c>
      <c r="AB79" s="13">
        <v>0.55000000000000004</v>
      </c>
      <c r="AC79" s="33">
        <f t="shared" si="24"/>
        <v>1.1081155555555557</v>
      </c>
    </row>
    <row r="80" spans="2:29" x14ac:dyDescent="0.25">
      <c r="B80" s="22">
        <f t="shared" si="21"/>
        <v>21</v>
      </c>
      <c r="C80" s="1" t="s">
        <v>35</v>
      </c>
      <c r="D80" s="1" t="s">
        <v>25</v>
      </c>
      <c r="E80" s="23">
        <f t="shared" si="16"/>
        <v>2.2000000000000002</v>
      </c>
      <c r="F80" s="23">
        <f t="shared" si="22"/>
        <v>1.04</v>
      </c>
      <c r="G80" s="1">
        <v>0.2</v>
      </c>
      <c r="H80" s="13">
        <v>0</v>
      </c>
      <c r="I80" s="13">
        <v>0</v>
      </c>
      <c r="J80" s="13">
        <v>0</v>
      </c>
      <c r="K80" s="13">
        <v>1</v>
      </c>
      <c r="L80" s="13">
        <v>0</v>
      </c>
      <c r="M80" s="13">
        <f t="shared" si="17"/>
        <v>1</v>
      </c>
      <c r="N80" s="9">
        <v>120</v>
      </c>
      <c r="O80" s="8">
        <f t="shared" si="18"/>
        <v>0.5</v>
      </c>
      <c r="P80" s="8">
        <f t="shared" si="19"/>
        <v>8.3333333333333332E-3</v>
      </c>
      <c r="Q80" s="6">
        <f t="shared" si="20"/>
        <v>1.0683333333333336</v>
      </c>
      <c r="R80" s="1" t="s">
        <v>49</v>
      </c>
      <c r="S80" s="23">
        <v>6.23</v>
      </c>
      <c r="T80" s="23">
        <v>13.8</v>
      </c>
      <c r="U80" s="23">
        <v>12.45</v>
      </c>
      <c r="V80" s="23">
        <v>5.2</v>
      </c>
      <c r="W80" s="23">
        <v>5.7</v>
      </c>
      <c r="X80" s="23">
        <v>11</v>
      </c>
      <c r="Y80" s="23">
        <v>3</v>
      </c>
      <c r="Z80" s="23">
        <v>1.5</v>
      </c>
      <c r="AA80" s="8">
        <f t="shared" si="23"/>
        <v>1.1002777777777779</v>
      </c>
      <c r="AB80" s="13">
        <v>0.75</v>
      </c>
      <c r="AC80" s="33">
        <f t="shared" si="24"/>
        <v>0.82520833333333343</v>
      </c>
    </row>
    <row r="81" spans="2:29" x14ac:dyDescent="0.25">
      <c r="B81" s="22">
        <f t="shared" si="21"/>
        <v>22</v>
      </c>
      <c r="C81" s="1" t="s">
        <v>35</v>
      </c>
      <c r="D81" s="1" t="s">
        <v>26</v>
      </c>
      <c r="E81" s="23">
        <f t="shared" si="16"/>
        <v>2.2000000000000002</v>
      </c>
      <c r="F81" s="23">
        <f t="shared" si="22"/>
        <v>1.04</v>
      </c>
      <c r="G81" s="1">
        <v>0.2</v>
      </c>
      <c r="H81" s="13">
        <v>0</v>
      </c>
      <c r="I81" s="13">
        <v>0</v>
      </c>
      <c r="J81" s="13">
        <v>0</v>
      </c>
      <c r="K81" s="13">
        <v>1</v>
      </c>
      <c r="L81" s="13">
        <v>0</v>
      </c>
      <c r="M81" s="13">
        <f t="shared" si="17"/>
        <v>1</v>
      </c>
      <c r="N81" s="9">
        <v>120</v>
      </c>
      <c r="O81" s="8">
        <f t="shared" si="18"/>
        <v>0.5</v>
      </c>
      <c r="P81" s="8">
        <f t="shared" si="19"/>
        <v>8.3333333333333332E-3</v>
      </c>
      <c r="Q81" s="6">
        <f t="shared" si="20"/>
        <v>1.0683333333333336</v>
      </c>
      <c r="R81" s="1" t="s">
        <v>49</v>
      </c>
      <c r="S81" s="23">
        <v>6.23</v>
      </c>
      <c r="T81" s="23">
        <v>13.8</v>
      </c>
      <c r="U81" s="23">
        <v>12.45</v>
      </c>
      <c r="V81" s="23">
        <v>5.2</v>
      </c>
      <c r="W81" s="23">
        <v>5.7</v>
      </c>
      <c r="X81" s="23">
        <v>11</v>
      </c>
      <c r="Y81" s="23">
        <v>3</v>
      </c>
      <c r="Z81" s="23">
        <v>1.5</v>
      </c>
      <c r="AA81" s="8">
        <f t="shared" si="23"/>
        <v>1.1002777777777779</v>
      </c>
      <c r="AB81" s="13">
        <v>0.75</v>
      </c>
      <c r="AC81" s="33">
        <f t="shared" si="24"/>
        <v>0.82520833333333343</v>
      </c>
    </row>
    <row r="82" spans="2:29" x14ac:dyDescent="0.25">
      <c r="B82" s="22">
        <f t="shared" si="21"/>
        <v>23</v>
      </c>
      <c r="C82" s="1" t="s">
        <v>35</v>
      </c>
      <c r="D82" s="1" t="s">
        <v>27</v>
      </c>
      <c r="E82" s="23">
        <f t="shared" si="16"/>
        <v>2.9333333333333336</v>
      </c>
      <c r="F82" s="23">
        <f t="shared" si="22"/>
        <v>1.33</v>
      </c>
      <c r="G82" s="1">
        <v>0.2</v>
      </c>
      <c r="H82" s="13">
        <v>0</v>
      </c>
      <c r="I82" s="13">
        <v>0</v>
      </c>
      <c r="J82" s="13">
        <v>0.2</v>
      </c>
      <c r="K82" s="13">
        <v>0.8</v>
      </c>
      <c r="L82" s="13">
        <v>0</v>
      </c>
      <c r="M82" s="13">
        <f t="shared" si="17"/>
        <v>1</v>
      </c>
      <c r="N82" s="9">
        <v>60</v>
      </c>
      <c r="O82" s="8">
        <f t="shared" si="18"/>
        <v>1</v>
      </c>
      <c r="P82" s="8">
        <f t="shared" si="19"/>
        <v>1.6666666666666666E-2</v>
      </c>
      <c r="Q82" s="6">
        <f t="shared" si="20"/>
        <v>1.4200000000000002</v>
      </c>
      <c r="R82" s="1" t="s">
        <v>49</v>
      </c>
      <c r="S82" s="23">
        <v>6.23</v>
      </c>
      <c r="T82" s="23">
        <v>13.8</v>
      </c>
      <c r="U82" s="23">
        <v>12.45</v>
      </c>
      <c r="V82" s="23">
        <v>5.2</v>
      </c>
      <c r="W82" s="23">
        <v>5.7</v>
      </c>
      <c r="X82" s="23">
        <v>11</v>
      </c>
      <c r="Y82" s="23">
        <v>3</v>
      </c>
      <c r="Z82" s="23">
        <v>2</v>
      </c>
      <c r="AA82" s="8">
        <f t="shared" si="23"/>
        <v>1.1002777777777779</v>
      </c>
      <c r="AB82" s="13">
        <v>0.75</v>
      </c>
      <c r="AC82" s="33">
        <f t="shared" si="24"/>
        <v>0.82520833333333343</v>
      </c>
    </row>
    <row r="83" spans="2:29" x14ac:dyDescent="0.25">
      <c r="B83" s="22">
        <f t="shared" si="21"/>
        <v>24</v>
      </c>
      <c r="C83" s="1" t="s">
        <v>35</v>
      </c>
      <c r="D83" s="1" t="s">
        <v>28</v>
      </c>
      <c r="E83" s="23">
        <f t="shared" si="16"/>
        <v>2.9333333333333336</v>
      </c>
      <c r="F83" s="23">
        <f t="shared" si="22"/>
        <v>1.33</v>
      </c>
      <c r="G83" s="1">
        <v>0.2</v>
      </c>
      <c r="H83" s="13">
        <v>0</v>
      </c>
      <c r="I83" s="13">
        <v>0</v>
      </c>
      <c r="J83" s="13">
        <v>0.2</v>
      </c>
      <c r="K83" s="13">
        <v>0.8</v>
      </c>
      <c r="L83" s="13">
        <v>0</v>
      </c>
      <c r="M83" s="13">
        <f t="shared" si="17"/>
        <v>1</v>
      </c>
      <c r="N83" s="9">
        <v>60</v>
      </c>
      <c r="O83" s="8">
        <f t="shared" si="18"/>
        <v>1</v>
      </c>
      <c r="P83" s="8">
        <f t="shared" si="19"/>
        <v>1.6666666666666666E-2</v>
      </c>
      <c r="Q83" s="6">
        <f t="shared" si="20"/>
        <v>1.4200000000000002</v>
      </c>
      <c r="R83" s="1" t="s">
        <v>49</v>
      </c>
      <c r="S83" s="23">
        <v>6.23</v>
      </c>
      <c r="T83" s="23">
        <v>13.8</v>
      </c>
      <c r="U83" s="23">
        <v>12.45</v>
      </c>
      <c r="V83" s="23">
        <v>5.2</v>
      </c>
      <c r="W83" s="23">
        <v>5.7</v>
      </c>
      <c r="X83" s="23">
        <v>11</v>
      </c>
      <c r="Y83" s="23">
        <v>3</v>
      </c>
      <c r="Z83" s="23">
        <v>2</v>
      </c>
      <c r="AA83" s="8">
        <f t="shared" si="23"/>
        <v>1.1002777777777779</v>
      </c>
      <c r="AB83" s="13">
        <v>0.75</v>
      </c>
      <c r="AC83" s="33">
        <f t="shared" si="24"/>
        <v>0.82520833333333343</v>
      </c>
    </row>
    <row r="84" spans="2:29" x14ac:dyDescent="0.25">
      <c r="B84" s="22">
        <f t="shared" si="21"/>
        <v>25</v>
      </c>
      <c r="C84" s="1" t="s">
        <v>35</v>
      </c>
      <c r="D84" s="1" t="s">
        <v>29</v>
      </c>
      <c r="E84" s="23">
        <f t="shared" si="16"/>
        <v>2.2000000000000002</v>
      </c>
      <c r="F84" s="23">
        <f t="shared" si="22"/>
        <v>1.04</v>
      </c>
      <c r="G84" s="1">
        <v>0.2</v>
      </c>
      <c r="H84" s="13">
        <v>0</v>
      </c>
      <c r="I84" s="13">
        <v>0</v>
      </c>
      <c r="J84" s="13">
        <v>0</v>
      </c>
      <c r="K84" s="13">
        <v>1</v>
      </c>
      <c r="L84" s="13">
        <v>0</v>
      </c>
      <c r="M84" s="13">
        <f t="shared" si="17"/>
        <v>1</v>
      </c>
      <c r="N84" s="9">
        <v>40</v>
      </c>
      <c r="O84" s="8">
        <f t="shared" si="18"/>
        <v>1.5</v>
      </c>
      <c r="P84" s="8">
        <f t="shared" si="19"/>
        <v>2.5000000000000001E-2</v>
      </c>
      <c r="Q84" s="6">
        <f t="shared" si="20"/>
        <v>0.88500000000000012</v>
      </c>
      <c r="R84" s="1" t="s">
        <v>49</v>
      </c>
      <c r="S84" s="23">
        <v>6.23</v>
      </c>
      <c r="T84" s="23">
        <v>13.8</v>
      </c>
      <c r="U84" s="23">
        <v>12.45</v>
      </c>
      <c r="V84" s="23">
        <v>5.2</v>
      </c>
      <c r="W84" s="23">
        <v>5.7</v>
      </c>
      <c r="X84" s="23">
        <v>11</v>
      </c>
      <c r="Y84" s="23">
        <v>3</v>
      </c>
      <c r="Z84" s="23">
        <v>1.5</v>
      </c>
      <c r="AA84" s="8">
        <f t="shared" si="23"/>
        <v>1.1002777777777779</v>
      </c>
      <c r="AB84" s="13">
        <v>0.75</v>
      </c>
      <c r="AC84" s="33">
        <f t="shared" si="24"/>
        <v>0.82520833333333343</v>
      </c>
    </row>
    <row r="85" spans="2:29" ht="16.5" thickBot="1" x14ac:dyDescent="0.3">
      <c r="B85" s="24">
        <f t="shared" si="21"/>
        <v>26</v>
      </c>
      <c r="C85" s="25" t="s">
        <v>35</v>
      </c>
      <c r="D85" s="25" t="s">
        <v>30</v>
      </c>
      <c r="E85" s="26">
        <f t="shared" si="16"/>
        <v>2.2000000000000002</v>
      </c>
      <c r="F85" s="26">
        <f t="shared" si="22"/>
        <v>1.1850000000000003</v>
      </c>
      <c r="G85" s="25">
        <v>0.2</v>
      </c>
      <c r="H85" s="27">
        <v>0</v>
      </c>
      <c r="I85" s="27">
        <v>0</v>
      </c>
      <c r="J85" s="27">
        <v>0.1</v>
      </c>
      <c r="K85" s="27">
        <v>0.9</v>
      </c>
      <c r="L85" s="27">
        <v>0</v>
      </c>
      <c r="M85" s="27">
        <f t="shared" si="17"/>
        <v>1</v>
      </c>
      <c r="N85" s="28">
        <v>40</v>
      </c>
      <c r="O85" s="29">
        <f t="shared" si="18"/>
        <v>1.5</v>
      </c>
      <c r="P85" s="29">
        <f t="shared" si="19"/>
        <v>2.5000000000000001E-2</v>
      </c>
      <c r="Q85" s="30">
        <f t="shared" si="20"/>
        <v>0.73999999999999988</v>
      </c>
      <c r="R85" s="25" t="s">
        <v>49</v>
      </c>
      <c r="S85" s="26">
        <v>6.23</v>
      </c>
      <c r="T85" s="26">
        <v>13.8</v>
      </c>
      <c r="U85" s="26">
        <v>12.45</v>
      </c>
      <c r="V85" s="26">
        <v>5.2</v>
      </c>
      <c r="W85" s="26">
        <v>5.7</v>
      </c>
      <c r="X85" s="26">
        <v>11</v>
      </c>
      <c r="Y85" s="26">
        <v>3</v>
      </c>
      <c r="Z85" s="26">
        <v>1.5</v>
      </c>
      <c r="AA85" s="29">
        <f t="shared" si="23"/>
        <v>1.1002777777777779</v>
      </c>
      <c r="AB85" s="27">
        <v>0.75</v>
      </c>
      <c r="AC85" s="34">
        <f t="shared" si="24"/>
        <v>0.82520833333333343</v>
      </c>
    </row>
    <row r="86" spans="2:29" x14ac:dyDescent="0.25">
      <c r="B86" s="15">
        <v>1</v>
      </c>
      <c r="C86" s="16" t="s">
        <v>3</v>
      </c>
      <c r="D86" s="16" t="s">
        <v>4</v>
      </c>
      <c r="E86" s="17">
        <f>Z86*0.4*(X86/Y86)</f>
        <v>3.6000000000000005</v>
      </c>
      <c r="F86" s="17">
        <f t="shared" si="22"/>
        <v>3.0127999999999999</v>
      </c>
      <c r="G86" s="16">
        <v>0.2</v>
      </c>
      <c r="H86" s="18">
        <v>0</v>
      </c>
      <c r="I86" s="18">
        <v>0</v>
      </c>
      <c r="J86" s="18">
        <v>0.9</v>
      </c>
      <c r="K86" s="18">
        <v>0</v>
      </c>
      <c r="L86" s="18">
        <v>0.1</v>
      </c>
      <c r="M86" s="18">
        <f>SUM(H86:L86)</f>
        <v>1</v>
      </c>
      <c r="N86" s="19">
        <v>20</v>
      </c>
      <c r="O86" s="20">
        <f>60/N86</f>
        <v>3</v>
      </c>
      <c r="P86" s="20">
        <f>O86/60</f>
        <v>0.05</v>
      </c>
      <c r="Q86" s="21">
        <f>E86-F86-P86*X86</f>
        <v>0.1372000000000006</v>
      </c>
      <c r="R86" s="16" t="s">
        <v>50</v>
      </c>
      <c r="S86" s="17">
        <v>14.56</v>
      </c>
      <c r="T86" s="17">
        <v>21.88</v>
      </c>
      <c r="U86" s="17">
        <v>15.54</v>
      </c>
      <c r="V86" s="17">
        <v>9.83</v>
      </c>
      <c r="W86" s="17">
        <v>10.78</v>
      </c>
      <c r="X86" s="17">
        <v>9</v>
      </c>
      <c r="Y86" s="17">
        <v>3</v>
      </c>
      <c r="Z86" s="17">
        <v>3</v>
      </c>
      <c r="AA86" s="20">
        <f t="shared" si="23"/>
        <v>-0.42352857142857098</v>
      </c>
      <c r="AB86" s="18">
        <v>0.55000000000000004</v>
      </c>
      <c r="AC86" s="32">
        <f t="shared" si="24"/>
        <v>-0.23294071428571406</v>
      </c>
    </row>
    <row r="87" spans="2:29" x14ac:dyDescent="0.25">
      <c r="B87" s="22">
        <f>B86+1</f>
        <v>2</v>
      </c>
      <c r="C87" s="1" t="s">
        <v>3</v>
      </c>
      <c r="D87" s="1" t="s">
        <v>5</v>
      </c>
      <c r="E87" s="23">
        <f t="shared" ref="E87:E111" si="25">Z87*0.4*(X87/Y87)</f>
        <v>3.6000000000000005</v>
      </c>
      <c r="F87" s="23">
        <f t="shared" si="22"/>
        <v>3.2663999999999995</v>
      </c>
      <c r="G87" s="1">
        <v>0.2</v>
      </c>
      <c r="H87" s="13">
        <v>0</v>
      </c>
      <c r="I87" s="13">
        <v>0.2</v>
      </c>
      <c r="J87" s="13">
        <v>0.7</v>
      </c>
      <c r="K87" s="13">
        <v>0</v>
      </c>
      <c r="L87" s="13">
        <v>0.1</v>
      </c>
      <c r="M87" s="13">
        <f t="shared" ref="M87:M111" si="26">SUM(H87:L87)</f>
        <v>0.99999999999999989</v>
      </c>
      <c r="N87" s="9">
        <v>20</v>
      </c>
      <c r="O87" s="8">
        <f t="shared" ref="O87:O111" si="27">60/N87</f>
        <v>3</v>
      </c>
      <c r="P87" s="8">
        <f t="shared" ref="P87:P111" si="28">O87/60</f>
        <v>0.05</v>
      </c>
      <c r="Q87" s="6">
        <f t="shared" ref="Q87:Q111" si="29">E87-F87-P87*X87</f>
        <v>-0.116399999999999</v>
      </c>
      <c r="R87" s="1" t="s">
        <v>50</v>
      </c>
      <c r="S87" s="23">
        <v>14.56</v>
      </c>
      <c r="T87" s="23">
        <v>21.88</v>
      </c>
      <c r="U87" s="23">
        <v>15.54</v>
      </c>
      <c r="V87" s="23">
        <v>9.83</v>
      </c>
      <c r="W87" s="23">
        <v>10.78</v>
      </c>
      <c r="X87" s="23">
        <v>9</v>
      </c>
      <c r="Y87" s="23">
        <v>3</v>
      </c>
      <c r="Z87" s="23">
        <v>3</v>
      </c>
      <c r="AA87" s="8">
        <f t="shared" si="23"/>
        <v>-0.42352857142857098</v>
      </c>
      <c r="AB87" s="13">
        <v>0.55000000000000004</v>
      </c>
      <c r="AC87" s="33">
        <f t="shared" si="24"/>
        <v>-0.23294071428571406</v>
      </c>
    </row>
    <row r="88" spans="2:29" x14ac:dyDescent="0.25">
      <c r="B88" s="22">
        <f t="shared" ref="B88:B111" si="30">B87+1</f>
        <v>3</v>
      </c>
      <c r="C88" s="1" t="s">
        <v>3</v>
      </c>
      <c r="D88" s="1" t="s">
        <v>6</v>
      </c>
      <c r="E88" s="23">
        <f t="shared" si="25"/>
        <v>3.6000000000000005</v>
      </c>
      <c r="F88" s="23">
        <f t="shared" si="22"/>
        <v>3.6467999999999998</v>
      </c>
      <c r="G88" s="1">
        <v>0.2</v>
      </c>
      <c r="H88" s="13">
        <v>0</v>
      </c>
      <c r="I88" s="13">
        <v>0.5</v>
      </c>
      <c r="J88" s="13">
        <v>0.4</v>
      </c>
      <c r="K88" s="13">
        <v>0</v>
      </c>
      <c r="L88" s="13">
        <v>0.1</v>
      </c>
      <c r="M88" s="13">
        <f t="shared" si="26"/>
        <v>1</v>
      </c>
      <c r="N88" s="9">
        <v>20</v>
      </c>
      <c r="O88" s="8">
        <f t="shared" si="27"/>
        <v>3</v>
      </c>
      <c r="P88" s="8">
        <f t="shared" si="28"/>
        <v>0.05</v>
      </c>
      <c r="Q88" s="6">
        <f t="shared" si="29"/>
        <v>-0.4967999999999993</v>
      </c>
      <c r="R88" s="1" t="s">
        <v>50</v>
      </c>
      <c r="S88" s="23">
        <v>14.56</v>
      </c>
      <c r="T88" s="23">
        <v>21.88</v>
      </c>
      <c r="U88" s="23">
        <v>15.54</v>
      </c>
      <c r="V88" s="23">
        <v>9.83</v>
      </c>
      <c r="W88" s="23">
        <v>10.78</v>
      </c>
      <c r="X88" s="23">
        <v>9</v>
      </c>
      <c r="Y88" s="23">
        <v>3</v>
      </c>
      <c r="Z88" s="23">
        <v>3</v>
      </c>
      <c r="AA88" s="8">
        <f t="shared" si="23"/>
        <v>-0.42352857142857098</v>
      </c>
      <c r="AB88" s="13">
        <v>0.55000000000000004</v>
      </c>
      <c r="AC88" s="33">
        <f t="shared" si="24"/>
        <v>-0.23294071428571406</v>
      </c>
    </row>
    <row r="89" spans="2:29" x14ac:dyDescent="0.25">
      <c r="B89" s="22">
        <f t="shared" si="30"/>
        <v>4</v>
      </c>
      <c r="C89" s="1" t="s">
        <v>3</v>
      </c>
      <c r="D89" s="1" t="s">
        <v>7</v>
      </c>
      <c r="E89" s="23">
        <f t="shared" si="25"/>
        <v>2.4000000000000004</v>
      </c>
      <c r="F89" s="23">
        <f t="shared" si="22"/>
        <v>2.5934000000000008</v>
      </c>
      <c r="G89" s="1">
        <v>0.2</v>
      </c>
      <c r="H89" s="13">
        <v>0.1</v>
      </c>
      <c r="I89" s="13">
        <v>0</v>
      </c>
      <c r="J89" s="13">
        <v>0.4</v>
      </c>
      <c r="K89" s="13">
        <v>0.1</v>
      </c>
      <c r="L89" s="13">
        <v>0.4</v>
      </c>
      <c r="M89" s="13">
        <f t="shared" si="26"/>
        <v>1</v>
      </c>
      <c r="N89" s="9">
        <v>60</v>
      </c>
      <c r="O89" s="8">
        <f t="shared" si="27"/>
        <v>1</v>
      </c>
      <c r="P89" s="8">
        <f t="shared" si="28"/>
        <v>1.6666666666666666E-2</v>
      </c>
      <c r="Q89" s="6">
        <f t="shared" si="29"/>
        <v>-0.34340000000000048</v>
      </c>
      <c r="R89" s="1" t="s">
        <v>50</v>
      </c>
      <c r="S89" s="23">
        <v>14.56</v>
      </c>
      <c r="T89" s="23">
        <v>21.88</v>
      </c>
      <c r="U89" s="23">
        <v>15.54</v>
      </c>
      <c r="V89" s="23">
        <v>9.83</v>
      </c>
      <c r="W89" s="23">
        <v>10.78</v>
      </c>
      <c r="X89" s="23">
        <v>9</v>
      </c>
      <c r="Y89" s="23">
        <v>3</v>
      </c>
      <c r="Z89" s="23">
        <v>2</v>
      </c>
      <c r="AA89" s="8">
        <f t="shared" si="23"/>
        <v>-0.42352857142857098</v>
      </c>
      <c r="AB89" s="13">
        <v>0.55000000000000004</v>
      </c>
      <c r="AC89" s="33">
        <f t="shared" si="24"/>
        <v>-0.23294071428571406</v>
      </c>
    </row>
    <row r="90" spans="2:29" x14ac:dyDescent="0.25">
      <c r="B90" s="22">
        <f t="shared" si="30"/>
        <v>5</v>
      </c>
      <c r="C90" s="1" t="s">
        <v>3</v>
      </c>
      <c r="D90" s="1" t="s">
        <v>8</v>
      </c>
      <c r="E90" s="23">
        <f t="shared" si="25"/>
        <v>2.4000000000000004</v>
      </c>
      <c r="F90" s="23">
        <f t="shared" si="22"/>
        <v>2.9422000000000001</v>
      </c>
      <c r="G90" s="1">
        <v>0.2</v>
      </c>
      <c r="H90" s="13">
        <v>0.1</v>
      </c>
      <c r="I90" s="13">
        <v>0.2</v>
      </c>
      <c r="J90" s="13">
        <v>0.3</v>
      </c>
      <c r="K90" s="13">
        <v>0.1</v>
      </c>
      <c r="L90" s="13">
        <v>0.3</v>
      </c>
      <c r="M90" s="13">
        <f t="shared" si="26"/>
        <v>1</v>
      </c>
      <c r="N90" s="9">
        <v>60</v>
      </c>
      <c r="O90" s="8">
        <f t="shared" si="27"/>
        <v>1</v>
      </c>
      <c r="P90" s="8">
        <f t="shared" si="28"/>
        <v>1.6666666666666666E-2</v>
      </c>
      <c r="Q90" s="6">
        <f t="shared" si="29"/>
        <v>-0.69219999999999982</v>
      </c>
      <c r="R90" s="1" t="s">
        <v>50</v>
      </c>
      <c r="S90" s="23">
        <v>14.56</v>
      </c>
      <c r="T90" s="23">
        <v>21.88</v>
      </c>
      <c r="U90" s="23">
        <v>15.54</v>
      </c>
      <c r="V90" s="23">
        <v>9.83</v>
      </c>
      <c r="W90" s="23">
        <v>10.78</v>
      </c>
      <c r="X90" s="23">
        <v>9</v>
      </c>
      <c r="Y90" s="23">
        <v>3</v>
      </c>
      <c r="Z90" s="23">
        <v>2</v>
      </c>
      <c r="AA90" s="8">
        <f t="shared" si="23"/>
        <v>-0.42352857142857098</v>
      </c>
      <c r="AB90" s="13">
        <v>0.55000000000000004</v>
      </c>
      <c r="AC90" s="33">
        <f t="shared" si="24"/>
        <v>-0.23294071428571406</v>
      </c>
    </row>
    <row r="91" spans="2:29" x14ac:dyDescent="0.25">
      <c r="B91" s="22">
        <f t="shared" si="30"/>
        <v>6</v>
      </c>
      <c r="C91" s="1" t="s">
        <v>3</v>
      </c>
      <c r="D91" s="1" t="s">
        <v>23</v>
      </c>
      <c r="E91" s="23">
        <f t="shared" si="25"/>
        <v>1.2000000000000002</v>
      </c>
      <c r="F91" s="23">
        <f t="shared" si="22"/>
        <v>1.4680499999999999</v>
      </c>
      <c r="G91" s="1">
        <v>0.1</v>
      </c>
      <c r="H91" s="13">
        <v>0.1</v>
      </c>
      <c r="I91" s="13">
        <v>0</v>
      </c>
      <c r="J91" s="13">
        <v>0.75</v>
      </c>
      <c r="K91" s="13">
        <v>0.05</v>
      </c>
      <c r="L91" s="13">
        <v>0.1</v>
      </c>
      <c r="M91" s="13">
        <f t="shared" si="26"/>
        <v>1</v>
      </c>
      <c r="N91" s="9">
        <v>30</v>
      </c>
      <c r="O91" s="8">
        <f t="shared" si="27"/>
        <v>2</v>
      </c>
      <c r="P91" s="8">
        <f t="shared" si="28"/>
        <v>3.3333333333333333E-2</v>
      </c>
      <c r="Q91" s="6">
        <f t="shared" si="29"/>
        <v>-0.56804999999999972</v>
      </c>
      <c r="R91" s="1" t="s">
        <v>50</v>
      </c>
      <c r="S91" s="23">
        <v>14.56</v>
      </c>
      <c r="T91" s="23">
        <v>21.88</v>
      </c>
      <c r="U91" s="23">
        <v>15.54</v>
      </c>
      <c r="V91" s="23">
        <v>9.83</v>
      </c>
      <c r="W91" s="23">
        <v>10.78</v>
      </c>
      <c r="X91" s="23">
        <v>9</v>
      </c>
      <c r="Y91" s="23">
        <v>3</v>
      </c>
      <c r="Z91" s="23">
        <v>1</v>
      </c>
      <c r="AA91" s="8">
        <f t="shared" si="23"/>
        <v>-0.42352857142857098</v>
      </c>
      <c r="AB91" s="13">
        <v>0.55000000000000004</v>
      </c>
      <c r="AC91" s="33">
        <f t="shared" si="24"/>
        <v>-0.23294071428571406</v>
      </c>
    </row>
    <row r="92" spans="2:29" x14ac:dyDescent="0.25">
      <c r="B92" s="22">
        <f t="shared" si="30"/>
        <v>7</v>
      </c>
      <c r="C92" s="1" t="s">
        <v>3</v>
      </c>
      <c r="D92" s="1" t="s">
        <v>24</v>
      </c>
      <c r="E92" s="23">
        <f t="shared" si="25"/>
        <v>1.2000000000000002</v>
      </c>
      <c r="F92" s="23">
        <f t="shared" si="22"/>
        <v>1.7850499999999998</v>
      </c>
      <c r="G92" s="1">
        <v>0.1</v>
      </c>
      <c r="H92" s="13">
        <v>0.1</v>
      </c>
      <c r="I92" s="13">
        <v>0.5</v>
      </c>
      <c r="J92" s="13">
        <v>0.25</v>
      </c>
      <c r="K92" s="13">
        <v>0.05</v>
      </c>
      <c r="L92" s="13">
        <v>0.1</v>
      </c>
      <c r="M92" s="13">
        <f t="shared" si="26"/>
        <v>1</v>
      </c>
      <c r="N92" s="9">
        <v>30</v>
      </c>
      <c r="O92" s="8">
        <f t="shared" si="27"/>
        <v>2</v>
      </c>
      <c r="P92" s="8">
        <f t="shared" si="28"/>
        <v>3.3333333333333333E-2</v>
      </c>
      <c r="Q92" s="6">
        <f t="shared" si="29"/>
        <v>-0.88504999999999967</v>
      </c>
      <c r="R92" s="1" t="s">
        <v>50</v>
      </c>
      <c r="S92" s="23">
        <v>14.56</v>
      </c>
      <c r="T92" s="23">
        <v>21.88</v>
      </c>
      <c r="U92" s="23">
        <v>15.54</v>
      </c>
      <c r="V92" s="23">
        <v>9.83</v>
      </c>
      <c r="W92" s="23">
        <v>10.78</v>
      </c>
      <c r="X92" s="23">
        <v>9</v>
      </c>
      <c r="Y92" s="23">
        <v>3</v>
      </c>
      <c r="Z92" s="23">
        <v>1</v>
      </c>
      <c r="AA92" s="8">
        <f t="shared" si="23"/>
        <v>-0.42352857142857098</v>
      </c>
      <c r="AB92" s="13">
        <v>0.55000000000000004</v>
      </c>
      <c r="AC92" s="33">
        <f t="shared" si="24"/>
        <v>-0.23294071428571406</v>
      </c>
    </row>
    <row r="93" spans="2:29" x14ac:dyDescent="0.25">
      <c r="B93" s="22">
        <f t="shared" si="30"/>
        <v>8</v>
      </c>
      <c r="C93" s="1" t="s">
        <v>9</v>
      </c>
      <c r="D93" s="1" t="s">
        <v>10</v>
      </c>
      <c r="E93" s="23">
        <f t="shared" si="25"/>
        <v>3.6000000000000005</v>
      </c>
      <c r="F93" s="23">
        <f t="shared" si="22"/>
        <v>2.9360999999999997</v>
      </c>
      <c r="G93" s="1">
        <v>0.2</v>
      </c>
      <c r="H93" s="13">
        <v>0.1</v>
      </c>
      <c r="I93" s="13">
        <v>0</v>
      </c>
      <c r="J93" s="13">
        <v>0.75</v>
      </c>
      <c r="K93" s="13">
        <v>0.05</v>
      </c>
      <c r="L93" s="13">
        <v>0.1</v>
      </c>
      <c r="M93" s="13">
        <f t="shared" si="26"/>
        <v>1</v>
      </c>
      <c r="N93" s="9">
        <v>15</v>
      </c>
      <c r="O93" s="8">
        <f t="shared" si="27"/>
        <v>4</v>
      </c>
      <c r="P93" s="8">
        <f t="shared" si="28"/>
        <v>6.6666666666666666E-2</v>
      </c>
      <c r="Q93" s="6">
        <f t="shared" si="29"/>
        <v>6.3900000000000845E-2</v>
      </c>
      <c r="R93" s="1" t="s">
        <v>50</v>
      </c>
      <c r="S93" s="23">
        <v>14.56</v>
      </c>
      <c r="T93" s="23">
        <v>21.88</v>
      </c>
      <c r="U93" s="23">
        <v>15.54</v>
      </c>
      <c r="V93" s="23">
        <v>9.83</v>
      </c>
      <c r="W93" s="23">
        <v>10.78</v>
      </c>
      <c r="X93" s="23">
        <v>9</v>
      </c>
      <c r="Y93" s="23">
        <v>3</v>
      </c>
      <c r="Z93" s="23">
        <v>3</v>
      </c>
      <c r="AA93" s="8">
        <f t="shared" si="23"/>
        <v>-0.70616999999999941</v>
      </c>
      <c r="AB93" s="13">
        <v>0.9</v>
      </c>
      <c r="AC93" s="33">
        <f t="shared" si="24"/>
        <v>-0.63555299999999948</v>
      </c>
    </row>
    <row r="94" spans="2:29" x14ac:dyDescent="0.25">
      <c r="B94" s="22">
        <f t="shared" si="30"/>
        <v>9</v>
      </c>
      <c r="C94" s="1" t="s">
        <v>9</v>
      </c>
      <c r="D94" s="1" t="s">
        <v>11</v>
      </c>
      <c r="E94" s="23">
        <f t="shared" si="25"/>
        <v>3.6000000000000005</v>
      </c>
      <c r="F94" s="23">
        <f t="shared" si="22"/>
        <v>4.3453499999999998</v>
      </c>
      <c r="G94" s="1">
        <v>0.3</v>
      </c>
      <c r="H94" s="13">
        <v>0.3</v>
      </c>
      <c r="I94" s="13">
        <v>0</v>
      </c>
      <c r="J94" s="13">
        <v>0.55000000000000004</v>
      </c>
      <c r="K94" s="13">
        <v>0.05</v>
      </c>
      <c r="L94" s="13">
        <v>0.1</v>
      </c>
      <c r="M94" s="13">
        <f t="shared" si="26"/>
        <v>1.0000000000000002</v>
      </c>
      <c r="N94" s="9">
        <v>15</v>
      </c>
      <c r="O94" s="8">
        <f t="shared" si="27"/>
        <v>4</v>
      </c>
      <c r="P94" s="8">
        <f t="shared" si="28"/>
        <v>6.6666666666666666E-2</v>
      </c>
      <c r="Q94" s="6">
        <f t="shared" si="29"/>
        <v>-1.3453499999999994</v>
      </c>
      <c r="R94" s="1" t="s">
        <v>50</v>
      </c>
      <c r="S94" s="23">
        <v>14.56</v>
      </c>
      <c r="T94" s="23">
        <v>21.88</v>
      </c>
      <c r="U94" s="23">
        <v>15.54</v>
      </c>
      <c r="V94" s="23">
        <v>9.83</v>
      </c>
      <c r="W94" s="23">
        <v>10.78</v>
      </c>
      <c r="X94" s="23">
        <v>9</v>
      </c>
      <c r="Y94" s="23">
        <v>3</v>
      </c>
      <c r="Z94" s="23">
        <v>3</v>
      </c>
      <c r="AA94" s="8">
        <f t="shared" si="23"/>
        <v>-0.70616999999999941</v>
      </c>
      <c r="AB94" s="13">
        <v>0.9</v>
      </c>
      <c r="AC94" s="33">
        <f t="shared" si="24"/>
        <v>-0.63555299999999948</v>
      </c>
    </row>
    <row r="95" spans="2:29" x14ac:dyDescent="0.25">
      <c r="B95" s="22">
        <f t="shared" si="30"/>
        <v>10</v>
      </c>
      <c r="C95" s="1" t="s">
        <v>9</v>
      </c>
      <c r="D95" s="1" t="s">
        <v>12</v>
      </c>
      <c r="E95" s="23">
        <f t="shared" si="25"/>
        <v>3.6000000000000005</v>
      </c>
      <c r="F95" s="23">
        <f t="shared" si="22"/>
        <v>4.8796499999999998</v>
      </c>
      <c r="G95" s="1">
        <v>0.3</v>
      </c>
      <c r="H95" s="13">
        <v>0.1</v>
      </c>
      <c r="I95" s="13">
        <v>0.25</v>
      </c>
      <c r="J95" s="13">
        <v>0.5</v>
      </c>
      <c r="K95" s="13">
        <v>0.05</v>
      </c>
      <c r="L95" s="13">
        <v>0.1</v>
      </c>
      <c r="M95" s="13">
        <f t="shared" si="26"/>
        <v>1</v>
      </c>
      <c r="N95" s="9">
        <v>15</v>
      </c>
      <c r="O95" s="8">
        <f t="shared" si="27"/>
        <v>4</v>
      </c>
      <c r="P95" s="8">
        <f t="shared" si="28"/>
        <v>6.6666666666666666E-2</v>
      </c>
      <c r="Q95" s="6">
        <f t="shared" si="29"/>
        <v>-1.8796499999999994</v>
      </c>
      <c r="R95" s="1" t="s">
        <v>50</v>
      </c>
      <c r="S95" s="23">
        <v>14.56</v>
      </c>
      <c r="T95" s="23">
        <v>21.88</v>
      </c>
      <c r="U95" s="23">
        <v>15.54</v>
      </c>
      <c r="V95" s="23">
        <v>9.83</v>
      </c>
      <c r="W95" s="23">
        <v>10.78</v>
      </c>
      <c r="X95" s="23">
        <v>9</v>
      </c>
      <c r="Y95" s="23">
        <v>3</v>
      </c>
      <c r="Z95" s="23">
        <v>3</v>
      </c>
      <c r="AA95" s="8">
        <f t="shared" si="23"/>
        <v>-0.70616999999999941</v>
      </c>
      <c r="AB95" s="13">
        <v>0.9</v>
      </c>
      <c r="AC95" s="33">
        <f t="shared" si="24"/>
        <v>-0.63555299999999948</v>
      </c>
    </row>
    <row r="96" spans="2:29" x14ac:dyDescent="0.25">
      <c r="B96" s="22">
        <f t="shared" si="30"/>
        <v>11</v>
      </c>
      <c r="C96" s="1" t="s">
        <v>9</v>
      </c>
      <c r="D96" s="1" t="s">
        <v>13</v>
      </c>
      <c r="E96" s="23">
        <f t="shared" si="25"/>
        <v>3.6000000000000005</v>
      </c>
      <c r="F96" s="23">
        <f t="shared" si="22"/>
        <v>3.4237000000000002</v>
      </c>
      <c r="G96" s="1">
        <v>0.2</v>
      </c>
      <c r="H96" s="13">
        <v>0.2</v>
      </c>
      <c r="I96" s="13">
        <v>0.4</v>
      </c>
      <c r="J96" s="13">
        <v>0.25</v>
      </c>
      <c r="K96" s="13">
        <v>0.05</v>
      </c>
      <c r="L96" s="13">
        <v>0.1</v>
      </c>
      <c r="M96" s="13">
        <f t="shared" si="26"/>
        <v>1.0000000000000002</v>
      </c>
      <c r="N96" s="9">
        <v>10</v>
      </c>
      <c r="O96" s="8">
        <f t="shared" si="27"/>
        <v>6</v>
      </c>
      <c r="P96" s="8">
        <f t="shared" si="28"/>
        <v>0.1</v>
      </c>
      <c r="Q96" s="6">
        <f t="shared" si="29"/>
        <v>-0.72369999999999968</v>
      </c>
      <c r="R96" s="1" t="s">
        <v>50</v>
      </c>
      <c r="S96" s="23">
        <v>14.56</v>
      </c>
      <c r="T96" s="23">
        <v>21.88</v>
      </c>
      <c r="U96" s="23">
        <v>15.54</v>
      </c>
      <c r="V96" s="23">
        <v>9.83</v>
      </c>
      <c r="W96" s="23">
        <v>10.78</v>
      </c>
      <c r="X96" s="23">
        <v>9</v>
      </c>
      <c r="Y96" s="23">
        <v>3</v>
      </c>
      <c r="Z96" s="23">
        <v>3</v>
      </c>
      <c r="AA96" s="8">
        <f t="shared" si="23"/>
        <v>-0.70616999999999941</v>
      </c>
      <c r="AB96" s="13">
        <v>0.9</v>
      </c>
      <c r="AC96" s="33">
        <f t="shared" si="24"/>
        <v>-0.63555299999999948</v>
      </c>
    </row>
    <row r="97" spans="2:29" x14ac:dyDescent="0.25">
      <c r="B97" s="22">
        <f t="shared" si="30"/>
        <v>12</v>
      </c>
      <c r="C97" s="1" t="s">
        <v>9</v>
      </c>
      <c r="D97" s="1" t="s">
        <v>14</v>
      </c>
      <c r="E97" s="23">
        <f t="shared" si="25"/>
        <v>4.8000000000000007</v>
      </c>
      <c r="F97" s="23">
        <f t="shared" si="22"/>
        <v>5.5159499999999992</v>
      </c>
      <c r="G97" s="1">
        <v>0.3</v>
      </c>
      <c r="H97" s="13">
        <v>0.2</v>
      </c>
      <c r="I97" s="13">
        <v>0.6</v>
      </c>
      <c r="J97" s="13">
        <v>0.05</v>
      </c>
      <c r="K97" s="13">
        <v>0.05</v>
      </c>
      <c r="L97" s="13">
        <v>0.1</v>
      </c>
      <c r="M97" s="13">
        <f t="shared" si="26"/>
        <v>1.0000000000000002</v>
      </c>
      <c r="N97" s="9">
        <v>10</v>
      </c>
      <c r="O97" s="8">
        <f t="shared" si="27"/>
        <v>6</v>
      </c>
      <c r="P97" s="8">
        <f t="shared" si="28"/>
        <v>0.1</v>
      </c>
      <c r="Q97" s="6">
        <f t="shared" si="29"/>
        <v>-1.6159499999999984</v>
      </c>
      <c r="R97" s="1" t="s">
        <v>50</v>
      </c>
      <c r="S97" s="23">
        <v>14.56</v>
      </c>
      <c r="T97" s="23">
        <v>21.88</v>
      </c>
      <c r="U97" s="23">
        <v>15.54</v>
      </c>
      <c r="V97" s="23">
        <v>9.83</v>
      </c>
      <c r="W97" s="23">
        <v>10.78</v>
      </c>
      <c r="X97" s="23">
        <v>9</v>
      </c>
      <c r="Y97" s="23">
        <v>3</v>
      </c>
      <c r="Z97" s="23">
        <v>4</v>
      </c>
      <c r="AA97" s="8">
        <f t="shared" si="23"/>
        <v>-0.70616999999999941</v>
      </c>
      <c r="AB97" s="13">
        <v>0.9</v>
      </c>
      <c r="AC97" s="33">
        <f t="shared" si="24"/>
        <v>-0.63555299999999948</v>
      </c>
    </row>
    <row r="98" spans="2:29" x14ac:dyDescent="0.25">
      <c r="B98" s="22">
        <f t="shared" si="30"/>
        <v>13</v>
      </c>
      <c r="C98" s="1" t="s">
        <v>9</v>
      </c>
      <c r="D98" s="1" t="s">
        <v>15</v>
      </c>
      <c r="E98" s="23">
        <f t="shared" si="25"/>
        <v>4.8000000000000007</v>
      </c>
      <c r="F98" s="23">
        <f t="shared" si="22"/>
        <v>5.3257499999999993</v>
      </c>
      <c r="G98" s="1">
        <v>0.3</v>
      </c>
      <c r="H98" s="13">
        <v>0.2</v>
      </c>
      <c r="I98" s="13">
        <v>0.5</v>
      </c>
      <c r="J98" s="13">
        <v>0.15</v>
      </c>
      <c r="K98" s="13">
        <v>0.05</v>
      </c>
      <c r="L98" s="13">
        <v>0.1</v>
      </c>
      <c r="M98" s="13">
        <f t="shared" si="26"/>
        <v>1</v>
      </c>
      <c r="N98" s="9">
        <v>10</v>
      </c>
      <c r="O98" s="8">
        <f t="shared" si="27"/>
        <v>6</v>
      </c>
      <c r="P98" s="8">
        <f t="shared" si="28"/>
        <v>0.1</v>
      </c>
      <c r="Q98" s="6">
        <f t="shared" si="29"/>
        <v>-1.4257499999999985</v>
      </c>
      <c r="R98" s="1" t="s">
        <v>50</v>
      </c>
      <c r="S98" s="23">
        <v>14.56</v>
      </c>
      <c r="T98" s="23">
        <v>21.88</v>
      </c>
      <c r="U98" s="23">
        <v>15.54</v>
      </c>
      <c r="V98" s="23">
        <v>9.83</v>
      </c>
      <c r="W98" s="23">
        <v>10.78</v>
      </c>
      <c r="X98" s="23">
        <v>9</v>
      </c>
      <c r="Y98" s="23">
        <v>3</v>
      </c>
      <c r="Z98" s="23">
        <v>4</v>
      </c>
      <c r="AA98" s="8">
        <f t="shared" si="23"/>
        <v>-0.70616999999999941</v>
      </c>
      <c r="AB98" s="13">
        <v>0.9</v>
      </c>
      <c r="AC98" s="33">
        <f t="shared" si="24"/>
        <v>-0.63555299999999948</v>
      </c>
    </row>
    <row r="99" spans="2:29" x14ac:dyDescent="0.25">
      <c r="B99" s="22">
        <f t="shared" si="30"/>
        <v>14</v>
      </c>
      <c r="C99" s="1" t="s">
        <v>9</v>
      </c>
      <c r="D99" s="1" t="s">
        <v>16</v>
      </c>
      <c r="E99" s="23">
        <f t="shared" si="25"/>
        <v>3.6000000000000005</v>
      </c>
      <c r="F99" s="23">
        <f t="shared" si="22"/>
        <v>2.9360999999999997</v>
      </c>
      <c r="G99" s="1">
        <v>0.2</v>
      </c>
      <c r="H99" s="13">
        <v>0.1</v>
      </c>
      <c r="I99" s="13">
        <v>0</v>
      </c>
      <c r="J99" s="13">
        <v>0.75</v>
      </c>
      <c r="K99" s="13">
        <v>0.05</v>
      </c>
      <c r="L99" s="13">
        <v>0.1</v>
      </c>
      <c r="M99" s="13">
        <f t="shared" si="26"/>
        <v>1</v>
      </c>
      <c r="N99" s="9">
        <v>15</v>
      </c>
      <c r="O99" s="8">
        <f t="shared" si="27"/>
        <v>4</v>
      </c>
      <c r="P99" s="8">
        <f t="shared" si="28"/>
        <v>6.6666666666666666E-2</v>
      </c>
      <c r="Q99" s="6">
        <f t="shared" si="29"/>
        <v>6.3900000000000845E-2</v>
      </c>
      <c r="R99" s="1" t="s">
        <v>50</v>
      </c>
      <c r="S99" s="23">
        <v>14.56</v>
      </c>
      <c r="T99" s="23">
        <v>21.88</v>
      </c>
      <c r="U99" s="23">
        <v>15.54</v>
      </c>
      <c r="V99" s="23">
        <v>9.83</v>
      </c>
      <c r="W99" s="23">
        <v>10.78</v>
      </c>
      <c r="X99" s="23">
        <v>9</v>
      </c>
      <c r="Y99" s="23">
        <v>3</v>
      </c>
      <c r="Z99" s="23">
        <v>3</v>
      </c>
      <c r="AA99" s="8">
        <f t="shared" si="23"/>
        <v>-0.70616999999999941</v>
      </c>
      <c r="AB99" s="13">
        <v>0.9</v>
      </c>
      <c r="AC99" s="33">
        <f t="shared" si="24"/>
        <v>-0.63555299999999948</v>
      </c>
    </row>
    <row r="100" spans="2:29" x14ac:dyDescent="0.25">
      <c r="B100" s="22">
        <f t="shared" si="30"/>
        <v>15</v>
      </c>
      <c r="C100" s="1" t="s">
        <v>9</v>
      </c>
      <c r="D100" s="1" t="s">
        <v>44</v>
      </c>
      <c r="E100" s="23">
        <f t="shared" si="25"/>
        <v>3.6000000000000005</v>
      </c>
      <c r="F100" s="23">
        <f t="shared" si="22"/>
        <v>2.9165000000000001</v>
      </c>
      <c r="G100" s="1">
        <v>0.2</v>
      </c>
      <c r="H100" s="13">
        <v>0.2</v>
      </c>
      <c r="I100" s="13">
        <v>0</v>
      </c>
      <c r="J100" s="13">
        <v>0.65</v>
      </c>
      <c r="K100" s="13">
        <v>0.05</v>
      </c>
      <c r="L100" s="13">
        <v>0.1</v>
      </c>
      <c r="M100" s="13">
        <f t="shared" si="26"/>
        <v>1.0000000000000002</v>
      </c>
      <c r="N100" s="9">
        <v>15</v>
      </c>
      <c r="O100" s="8">
        <f t="shared" si="27"/>
        <v>4</v>
      </c>
      <c r="P100" s="8">
        <f t="shared" si="28"/>
        <v>6.6666666666666666E-2</v>
      </c>
      <c r="Q100" s="6">
        <f t="shared" si="29"/>
        <v>8.3500000000000463E-2</v>
      </c>
      <c r="R100" s="1" t="s">
        <v>50</v>
      </c>
      <c r="S100" s="23">
        <v>14.56</v>
      </c>
      <c r="T100" s="23">
        <v>21.88</v>
      </c>
      <c r="U100" s="23">
        <v>15.54</v>
      </c>
      <c r="V100" s="23">
        <v>9.83</v>
      </c>
      <c r="W100" s="23">
        <v>10.78</v>
      </c>
      <c r="X100" s="23">
        <v>9</v>
      </c>
      <c r="Y100" s="23">
        <v>3</v>
      </c>
      <c r="Z100" s="23">
        <v>3</v>
      </c>
      <c r="AA100" s="8">
        <f t="shared" si="23"/>
        <v>-0.70616999999999941</v>
      </c>
      <c r="AB100" s="13">
        <v>0.9</v>
      </c>
      <c r="AC100" s="33">
        <f t="shared" si="24"/>
        <v>-0.63555299999999948</v>
      </c>
    </row>
    <row r="101" spans="2:29" x14ac:dyDescent="0.25">
      <c r="B101" s="22">
        <f t="shared" si="30"/>
        <v>16</v>
      </c>
      <c r="C101" s="1" t="s">
        <v>9</v>
      </c>
      <c r="D101" s="1" t="s">
        <v>17</v>
      </c>
      <c r="E101" s="23">
        <f t="shared" si="25"/>
        <v>6</v>
      </c>
      <c r="F101" s="23">
        <f t="shared" si="22"/>
        <v>5.1845999999999997</v>
      </c>
      <c r="G101" s="1">
        <v>0.3</v>
      </c>
      <c r="H101" s="13">
        <v>0</v>
      </c>
      <c r="I101" s="13">
        <v>0.5</v>
      </c>
      <c r="J101" s="13">
        <v>0.2</v>
      </c>
      <c r="K101" s="13">
        <v>0</v>
      </c>
      <c r="L101" s="13">
        <v>0.3</v>
      </c>
      <c r="M101" s="13">
        <f t="shared" si="26"/>
        <v>1</v>
      </c>
      <c r="N101" s="9">
        <v>10</v>
      </c>
      <c r="O101" s="8">
        <f t="shared" si="27"/>
        <v>6</v>
      </c>
      <c r="P101" s="8">
        <f t="shared" si="28"/>
        <v>0.1</v>
      </c>
      <c r="Q101" s="6">
        <f t="shared" si="29"/>
        <v>-8.4599999999999675E-2</v>
      </c>
      <c r="R101" s="1" t="s">
        <v>50</v>
      </c>
      <c r="S101" s="23">
        <v>14.56</v>
      </c>
      <c r="T101" s="23">
        <v>21.88</v>
      </c>
      <c r="U101" s="23">
        <v>15.54</v>
      </c>
      <c r="V101" s="23">
        <v>9.83</v>
      </c>
      <c r="W101" s="23">
        <v>10.78</v>
      </c>
      <c r="X101" s="23">
        <v>9</v>
      </c>
      <c r="Y101" s="23">
        <v>3</v>
      </c>
      <c r="Z101" s="23">
        <v>5</v>
      </c>
      <c r="AA101" s="8">
        <f t="shared" si="23"/>
        <v>-0.70616999999999941</v>
      </c>
      <c r="AB101" s="13">
        <v>0.9</v>
      </c>
      <c r="AC101" s="33">
        <f t="shared" si="24"/>
        <v>-0.63555299999999948</v>
      </c>
    </row>
    <row r="102" spans="2:29" x14ac:dyDescent="0.25">
      <c r="B102" s="22">
        <f t="shared" si="30"/>
        <v>17</v>
      </c>
      <c r="C102" s="1" t="s">
        <v>9</v>
      </c>
      <c r="D102" s="1" t="s">
        <v>18</v>
      </c>
      <c r="E102" s="23">
        <f t="shared" si="25"/>
        <v>6</v>
      </c>
      <c r="F102" s="23">
        <f t="shared" si="22"/>
        <v>5.298</v>
      </c>
      <c r="G102" s="1">
        <v>0.3</v>
      </c>
      <c r="H102" s="13">
        <v>0.1</v>
      </c>
      <c r="I102" s="13">
        <v>0.5</v>
      </c>
      <c r="J102" s="13">
        <v>0.2</v>
      </c>
      <c r="K102" s="13">
        <v>0</v>
      </c>
      <c r="L102" s="13">
        <v>0.2</v>
      </c>
      <c r="M102" s="13">
        <f t="shared" si="26"/>
        <v>1</v>
      </c>
      <c r="N102" s="9">
        <v>10</v>
      </c>
      <c r="O102" s="8">
        <f t="shared" si="27"/>
        <v>6</v>
      </c>
      <c r="P102" s="8">
        <f t="shared" si="28"/>
        <v>0.1</v>
      </c>
      <c r="Q102" s="6">
        <f t="shared" si="29"/>
        <v>-0.19800000000000006</v>
      </c>
      <c r="R102" s="1" t="s">
        <v>50</v>
      </c>
      <c r="S102" s="23">
        <v>14.56</v>
      </c>
      <c r="T102" s="23">
        <v>21.88</v>
      </c>
      <c r="U102" s="23">
        <v>15.54</v>
      </c>
      <c r="V102" s="23">
        <v>9.83</v>
      </c>
      <c r="W102" s="23">
        <v>10.78</v>
      </c>
      <c r="X102" s="23">
        <v>9</v>
      </c>
      <c r="Y102" s="23">
        <v>3</v>
      </c>
      <c r="Z102" s="23">
        <v>5</v>
      </c>
      <c r="AA102" s="8">
        <f t="shared" si="23"/>
        <v>-0.70616999999999941</v>
      </c>
      <c r="AB102" s="13">
        <v>0.9</v>
      </c>
      <c r="AC102" s="33">
        <f t="shared" si="24"/>
        <v>-0.63555299999999948</v>
      </c>
    </row>
    <row r="103" spans="2:29" x14ac:dyDescent="0.25">
      <c r="B103" s="22">
        <f t="shared" si="30"/>
        <v>18</v>
      </c>
      <c r="C103" s="1" t="s">
        <v>19</v>
      </c>
      <c r="D103" s="1" t="s">
        <v>20</v>
      </c>
      <c r="E103" s="23">
        <f t="shared" si="25"/>
        <v>3.6000000000000005</v>
      </c>
      <c r="F103" s="23">
        <f t="shared" si="22"/>
        <v>2.0874000000000001</v>
      </c>
      <c r="G103" s="1">
        <v>0.15</v>
      </c>
      <c r="H103" s="13">
        <v>0.2</v>
      </c>
      <c r="I103" s="13">
        <v>0</v>
      </c>
      <c r="J103" s="13">
        <v>0.5</v>
      </c>
      <c r="K103" s="13">
        <v>0</v>
      </c>
      <c r="L103" s="13">
        <v>0.3</v>
      </c>
      <c r="M103" s="13">
        <f t="shared" si="26"/>
        <v>1</v>
      </c>
      <c r="N103" s="9">
        <v>20</v>
      </c>
      <c r="O103" s="8">
        <f t="shared" si="27"/>
        <v>3</v>
      </c>
      <c r="P103" s="8">
        <f t="shared" si="28"/>
        <v>0.05</v>
      </c>
      <c r="Q103" s="6">
        <f t="shared" si="29"/>
        <v>1.0626000000000004</v>
      </c>
      <c r="R103" s="1" t="s">
        <v>50</v>
      </c>
      <c r="S103" s="23">
        <v>14.56</v>
      </c>
      <c r="T103" s="23">
        <v>21.88</v>
      </c>
      <c r="U103" s="23">
        <v>15.54</v>
      </c>
      <c r="V103" s="23">
        <v>9.83</v>
      </c>
      <c r="W103" s="23">
        <v>10.78</v>
      </c>
      <c r="X103" s="23">
        <v>9</v>
      </c>
      <c r="Y103" s="23">
        <v>3</v>
      </c>
      <c r="Z103" s="23">
        <v>3</v>
      </c>
      <c r="AA103" s="8">
        <f t="shared" si="23"/>
        <v>0.79453333333333365</v>
      </c>
      <c r="AB103" s="13">
        <v>0.7</v>
      </c>
      <c r="AC103" s="33">
        <f t="shared" si="24"/>
        <v>0.55617333333333352</v>
      </c>
    </row>
    <row r="104" spans="2:29" x14ac:dyDescent="0.25">
      <c r="B104" s="22">
        <f t="shared" si="30"/>
        <v>19</v>
      </c>
      <c r="C104" s="1" t="s">
        <v>19</v>
      </c>
      <c r="D104" s="1" t="s">
        <v>21</v>
      </c>
      <c r="E104" s="23">
        <f t="shared" si="25"/>
        <v>3.6000000000000005</v>
      </c>
      <c r="F104" s="23">
        <f t="shared" si="22"/>
        <v>2.0874000000000001</v>
      </c>
      <c r="G104" s="1">
        <v>0.15</v>
      </c>
      <c r="H104" s="13">
        <v>0.2</v>
      </c>
      <c r="I104" s="13">
        <v>0</v>
      </c>
      <c r="J104" s="13">
        <v>0.5</v>
      </c>
      <c r="K104" s="13">
        <v>0</v>
      </c>
      <c r="L104" s="13">
        <v>0.3</v>
      </c>
      <c r="M104" s="13">
        <f t="shared" si="26"/>
        <v>1</v>
      </c>
      <c r="N104" s="9">
        <v>20</v>
      </c>
      <c r="O104" s="8">
        <f t="shared" si="27"/>
        <v>3</v>
      </c>
      <c r="P104" s="8">
        <f t="shared" si="28"/>
        <v>0.05</v>
      </c>
      <c r="Q104" s="6">
        <f t="shared" si="29"/>
        <v>1.0626000000000004</v>
      </c>
      <c r="R104" s="1" t="s">
        <v>50</v>
      </c>
      <c r="S104" s="23">
        <v>14.56</v>
      </c>
      <c r="T104" s="23">
        <v>21.88</v>
      </c>
      <c r="U104" s="23">
        <v>15.54</v>
      </c>
      <c r="V104" s="23">
        <v>9.83</v>
      </c>
      <c r="W104" s="23">
        <v>10.78</v>
      </c>
      <c r="X104" s="23">
        <v>9</v>
      </c>
      <c r="Y104" s="23">
        <v>3</v>
      </c>
      <c r="Z104" s="23">
        <v>3</v>
      </c>
      <c r="AA104" s="8">
        <f t="shared" si="23"/>
        <v>0.79453333333333365</v>
      </c>
      <c r="AB104" s="13">
        <v>0.7</v>
      </c>
      <c r="AC104" s="33">
        <f t="shared" si="24"/>
        <v>0.55617333333333352</v>
      </c>
    </row>
    <row r="105" spans="2:29" x14ac:dyDescent="0.25">
      <c r="B105" s="22">
        <f t="shared" si="30"/>
        <v>20</v>
      </c>
      <c r="C105" s="1" t="s">
        <v>19</v>
      </c>
      <c r="D105" s="1" t="s">
        <v>22</v>
      </c>
      <c r="E105" s="23">
        <f t="shared" si="25"/>
        <v>1.8000000000000003</v>
      </c>
      <c r="F105" s="23">
        <f t="shared" si="22"/>
        <v>1.3916000000000002</v>
      </c>
      <c r="G105" s="1">
        <v>0.1</v>
      </c>
      <c r="H105" s="13">
        <v>0.2</v>
      </c>
      <c r="I105" s="13">
        <v>0</v>
      </c>
      <c r="J105" s="13">
        <v>0.5</v>
      </c>
      <c r="K105" s="13">
        <v>0</v>
      </c>
      <c r="L105" s="13">
        <v>0.3</v>
      </c>
      <c r="M105" s="13">
        <f t="shared" si="26"/>
        <v>1</v>
      </c>
      <c r="N105" s="9">
        <v>60</v>
      </c>
      <c r="O105" s="8">
        <f t="shared" si="27"/>
        <v>1</v>
      </c>
      <c r="P105" s="8">
        <f t="shared" si="28"/>
        <v>1.6666666666666666E-2</v>
      </c>
      <c r="Q105" s="6">
        <f t="shared" si="29"/>
        <v>0.25840000000000007</v>
      </c>
      <c r="R105" s="1" t="s">
        <v>50</v>
      </c>
      <c r="S105" s="23">
        <v>14.56</v>
      </c>
      <c r="T105" s="23">
        <v>21.88</v>
      </c>
      <c r="U105" s="23">
        <v>15.54</v>
      </c>
      <c r="V105" s="23">
        <v>9.83</v>
      </c>
      <c r="W105" s="23">
        <v>10.78</v>
      </c>
      <c r="X105" s="23">
        <v>9</v>
      </c>
      <c r="Y105" s="23">
        <v>3</v>
      </c>
      <c r="Z105" s="23">
        <v>1.5</v>
      </c>
      <c r="AA105" s="8">
        <f t="shared" si="23"/>
        <v>0.79453333333333365</v>
      </c>
      <c r="AB105" s="13">
        <v>0.7</v>
      </c>
      <c r="AC105" s="33">
        <f t="shared" si="24"/>
        <v>0.55617333333333352</v>
      </c>
    </row>
    <row r="106" spans="2:29" x14ac:dyDescent="0.25">
      <c r="B106" s="22">
        <f t="shared" si="30"/>
        <v>21</v>
      </c>
      <c r="C106" s="1" t="s">
        <v>35</v>
      </c>
      <c r="D106" s="1" t="s">
        <v>25</v>
      </c>
      <c r="E106" s="23">
        <f t="shared" si="25"/>
        <v>1.8000000000000003</v>
      </c>
      <c r="F106" s="23">
        <f t="shared" si="22"/>
        <v>1.9660000000000002</v>
      </c>
      <c r="G106" s="1">
        <v>0.2</v>
      </c>
      <c r="H106" s="13">
        <v>0</v>
      </c>
      <c r="I106" s="13">
        <v>0</v>
      </c>
      <c r="J106" s="13">
        <v>0</v>
      </c>
      <c r="K106" s="13">
        <v>1</v>
      </c>
      <c r="L106" s="13">
        <v>0</v>
      </c>
      <c r="M106" s="13">
        <f t="shared" si="26"/>
        <v>1</v>
      </c>
      <c r="N106" s="9">
        <v>120</v>
      </c>
      <c r="O106" s="8">
        <f t="shared" si="27"/>
        <v>0.5</v>
      </c>
      <c r="P106" s="8">
        <f t="shared" si="28"/>
        <v>8.3333333333333332E-3</v>
      </c>
      <c r="Q106" s="6">
        <f t="shared" si="29"/>
        <v>-0.24099999999999994</v>
      </c>
      <c r="R106" s="1" t="s">
        <v>50</v>
      </c>
      <c r="S106" s="23">
        <v>14.56</v>
      </c>
      <c r="T106" s="23">
        <v>21.88</v>
      </c>
      <c r="U106" s="23">
        <v>15.54</v>
      </c>
      <c r="V106" s="23">
        <v>9.83</v>
      </c>
      <c r="W106" s="23">
        <v>10.78</v>
      </c>
      <c r="X106" s="23">
        <v>9</v>
      </c>
      <c r="Y106" s="23">
        <v>3</v>
      </c>
      <c r="Z106" s="23">
        <v>1.5</v>
      </c>
      <c r="AA106" s="8">
        <f t="shared" si="23"/>
        <v>-0.21116666666666659</v>
      </c>
      <c r="AB106" s="13">
        <v>0.9</v>
      </c>
      <c r="AC106" s="33">
        <f t="shared" si="24"/>
        <v>-0.19004999999999994</v>
      </c>
    </row>
    <row r="107" spans="2:29" x14ac:dyDescent="0.25">
      <c r="B107" s="22">
        <f t="shared" si="30"/>
        <v>22</v>
      </c>
      <c r="C107" s="1" t="s">
        <v>35</v>
      </c>
      <c r="D107" s="1" t="s">
        <v>26</v>
      </c>
      <c r="E107" s="23">
        <f t="shared" si="25"/>
        <v>1.8000000000000003</v>
      </c>
      <c r="F107" s="23">
        <f t="shared" si="22"/>
        <v>1.9660000000000002</v>
      </c>
      <c r="G107" s="1">
        <v>0.2</v>
      </c>
      <c r="H107" s="13">
        <v>0</v>
      </c>
      <c r="I107" s="13">
        <v>0</v>
      </c>
      <c r="J107" s="13">
        <v>0</v>
      </c>
      <c r="K107" s="13">
        <v>1</v>
      </c>
      <c r="L107" s="13">
        <v>0</v>
      </c>
      <c r="M107" s="13">
        <f t="shared" si="26"/>
        <v>1</v>
      </c>
      <c r="N107" s="9">
        <v>120</v>
      </c>
      <c r="O107" s="8">
        <f t="shared" si="27"/>
        <v>0.5</v>
      </c>
      <c r="P107" s="8">
        <f t="shared" si="28"/>
        <v>8.3333333333333332E-3</v>
      </c>
      <c r="Q107" s="6">
        <f t="shared" si="29"/>
        <v>-0.24099999999999994</v>
      </c>
      <c r="R107" s="1" t="s">
        <v>50</v>
      </c>
      <c r="S107" s="23">
        <v>14.56</v>
      </c>
      <c r="T107" s="23">
        <v>21.88</v>
      </c>
      <c r="U107" s="23">
        <v>15.54</v>
      </c>
      <c r="V107" s="23">
        <v>9.83</v>
      </c>
      <c r="W107" s="23">
        <v>10.78</v>
      </c>
      <c r="X107" s="23">
        <v>9</v>
      </c>
      <c r="Y107" s="23">
        <v>3</v>
      </c>
      <c r="Z107" s="23">
        <v>1.5</v>
      </c>
      <c r="AA107" s="8">
        <f t="shared" si="23"/>
        <v>-0.21116666666666659</v>
      </c>
      <c r="AB107" s="13">
        <v>0.9</v>
      </c>
      <c r="AC107" s="33">
        <f t="shared" si="24"/>
        <v>-0.19004999999999994</v>
      </c>
    </row>
    <row r="108" spans="2:29" x14ac:dyDescent="0.25">
      <c r="B108" s="22">
        <f t="shared" si="30"/>
        <v>23</v>
      </c>
      <c r="C108" s="1" t="s">
        <v>35</v>
      </c>
      <c r="D108" s="1" t="s">
        <v>27</v>
      </c>
      <c r="E108" s="23">
        <f t="shared" si="25"/>
        <v>2.4000000000000004</v>
      </c>
      <c r="F108" s="23">
        <f t="shared" si="22"/>
        <v>2.1944000000000004</v>
      </c>
      <c r="G108" s="1">
        <v>0.2</v>
      </c>
      <c r="H108" s="13">
        <v>0</v>
      </c>
      <c r="I108" s="13">
        <v>0</v>
      </c>
      <c r="J108" s="13">
        <v>0.2</v>
      </c>
      <c r="K108" s="13">
        <v>0.8</v>
      </c>
      <c r="L108" s="13">
        <v>0</v>
      </c>
      <c r="M108" s="13">
        <f t="shared" si="26"/>
        <v>1</v>
      </c>
      <c r="N108" s="9">
        <v>60</v>
      </c>
      <c r="O108" s="8">
        <f t="shared" si="27"/>
        <v>1</v>
      </c>
      <c r="P108" s="8">
        <f t="shared" si="28"/>
        <v>1.6666666666666666E-2</v>
      </c>
      <c r="Q108" s="6">
        <f t="shared" si="29"/>
        <v>5.5600000000000011E-2</v>
      </c>
      <c r="R108" s="1" t="s">
        <v>50</v>
      </c>
      <c r="S108" s="23">
        <v>14.56</v>
      </c>
      <c r="T108" s="23">
        <v>21.88</v>
      </c>
      <c r="U108" s="23">
        <v>15.54</v>
      </c>
      <c r="V108" s="23">
        <v>9.83</v>
      </c>
      <c r="W108" s="23">
        <v>10.78</v>
      </c>
      <c r="X108" s="23">
        <v>9</v>
      </c>
      <c r="Y108" s="23">
        <v>3</v>
      </c>
      <c r="Z108" s="23">
        <v>2</v>
      </c>
      <c r="AA108" s="8">
        <f t="shared" si="23"/>
        <v>-0.21116666666666659</v>
      </c>
      <c r="AB108" s="13">
        <v>0.9</v>
      </c>
      <c r="AC108" s="33">
        <f t="shared" si="24"/>
        <v>-0.19004999999999994</v>
      </c>
    </row>
    <row r="109" spans="2:29" x14ac:dyDescent="0.25">
      <c r="B109" s="22">
        <f t="shared" si="30"/>
        <v>24</v>
      </c>
      <c r="C109" s="1" t="s">
        <v>35</v>
      </c>
      <c r="D109" s="1" t="s">
        <v>28</v>
      </c>
      <c r="E109" s="23">
        <f t="shared" si="25"/>
        <v>2.4000000000000004</v>
      </c>
      <c r="F109" s="23">
        <f t="shared" si="22"/>
        <v>2.1944000000000004</v>
      </c>
      <c r="G109" s="1">
        <v>0.2</v>
      </c>
      <c r="H109" s="13">
        <v>0</v>
      </c>
      <c r="I109" s="13">
        <v>0</v>
      </c>
      <c r="J109" s="13">
        <v>0.2</v>
      </c>
      <c r="K109" s="13">
        <v>0.8</v>
      </c>
      <c r="L109" s="13">
        <v>0</v>
      </c>
      <c r="M109" s="13">
        <f t="shared" si="26"/>
        <v>1</v>
      </c>
      <c r="N109" s="9">
        <v>60</v>
      </c>
      <c r="O109" s="8">
        <f t="shared" si="27"/>
        <v>1</v>
      </c>
      <c r="P109" s="8">
        <f t="shared" si="28"/>
        <v>1.6666666666666666E-2</v>
      </c>
      <c r="Q109" s="6">
        <f t="shared" si="29"/>
        <v>5.5600000000000011E-2</v>
      </c>
      <c r="R109" s="1" t="s">
        <v>50</v>
      </c>
      <c r="S109" s="23">
        <v>14.56</v>
      </c>
      <c r="T109" s="23">
        <v>21.88</v>
      </c>
      <c r="U109" s="23">
        <v>15.54</v>
      </c>
      <c r="V109" s="23">
        <v>9.83</v>
      </c>
      <c r="W109" s="23">
        <v>10.78</v>
      </c>
      <c r="X109" s="23">
        <v>9</v>
      </c>
      <c r="Y109" s="23">
        <v>3</v>
      </c>
      <c r="Z109" s="23">
        <v>2</v>
      </c>
      <c r="AA109" s="8">
        <f t="shared" si="23"/>
        <v>-0.21116666666666659</v>
      </c>
      <c r="AB109" s="13">
        <v>0.9</v>
      </c>
      <c r="AC109" s="33">
        <f t="shared" si="24"/>
        <v>-0.19004999999999994</v>
      </c>
    </row>
    <row r="110" spans="2:29" x14ac:dyDescent="0.25">
      <c r="B110" s="22">
        <f t="shared" si="30"/>
        <v>25</v>
      </c>
      <c r="C110" s="1" t="s">
        <v>35</v>
      </c>
      <c r="D110" s="1" t="s">
        <v>29</v>
      </c>
      <c r="E110" s="23">
        <f t="shared" si="25"/>
        <v>1.8000000000000003</v>
      </c>
      <c r="F110" s="23">
        <f t="shared" si="22"/>
        <v>1.9660000000000002</v>
      </c>
      <c r="G110" s="1">
        <v>0.2</v>
      </c>
      <c r="H110" s="13">
        <v>0</v>
      </c>
      <c r="I110" s="13">
        <v>0</v>
      </c>
      <c r="J110" s="13">
        <v>0</v>
      </c>
      <c r="K110" s="13">
        <v>1</v>
      </c>
      <c r="L110" s="13">
        <v>0</v>
      </c>
      <c r="M110" s="13">
        <f t="shared" si="26"/>
        <v>1</v>
      </c>
      <c r="N110" s="9">
        <v>40</v>
      </c>
      <c r="O110" s="8">
        <f t="shared" si="27"/>
        <v>1.5</v>
      </c>
      <c r="P110" s="8">
        <f t="shared" si="28"/>
        <v>2.5000000000000001E-2</v>
      </c>
      <c r="Q110" s="6">
        <f t="shared" si="29"/>
        <v>-0.3909999999999999</v>
      </c>
      <c r="R110" s="1" t="s">
        <v>50</v>
      </c>
      <c r="S110" s="23">
        <v>14.56</v>
      </c>
      <c r="T110" s="23">
        <v>21.88</v>
      </c>
      <c r="U110" s="23">
        <v>15.54</v>
      </c>
      <c r="V110" s="23">
        <v>9.83</v>
      </c>
      <c r="W110" s="23">
        <v>10.78</v>
      </c>
      <c r="X110" s="23">
        <v>9</v>
      </c>
      <c r="Y110" s="23">
        <v>3</v>
      </c>
      <c r="Z110" s="23">
        <v>1.5</v>
      </c>
      <c r="AA110" s="8">
        <f t="shared" si="23"/>
        <v>-0.21116666666666659</v>
      </c>
      <c r="AB110" s="13">
        <v>0.9</v>
      </c>
      <c r="AC110" s="33">
        <f t="shared" si="24"/>
        <v>-0.19004999999999994</v>
      </c>
    </row>
    <row r="111" spans="2:29" ht="16.5" thickBot="1" x14ac:dyDescent="0.3">
      <c r="B111" s="24">
        <f t="shared" si="30"/>
        <v>26</v>
      </c>
      <c r="C111" s="25" t="s">
        <v>35</v>
      </c>
      <c r="D111" s="25" t="s">
        <v>30</v>
      </c>
      <c r="E111" s="26">
        <f t="shared" si="25"/>
        <v>1.8000000000000003</v>
      </c>
      <c r="F111" s="26">
        <f t="shared" si="22"/>
        <v>2.0802</v>
      </c>
      <c r="G111" s="25">
        <v>0.2</v>
      </c>
      <c r="H111" s="27">
        <v>0</v>
      </c>
      <c r="I111" s="27">
        <v>0</v>
      </c>
      <c r="J111" s="27">
        <v>0.1</v>
      </c>
      <c r="K111" s="27">
        <v>0.9</v>
      </c>
      <c r="L111" s="27">
        <v>0</v>
      </c>
      <c r="M111" s="27">
        <f t="shared" si="26"/>
        <v>1</v>
      </c>
      <c r="N111" s="28">
        <v>40</v>
      </c>
      <c r="O111" s="29">
        <f t="shared" si="27"/>
        <v>1.5</v>
      </c>
      <c r="P111" s="29">
        <f t="shared" si="28"/>
        <v>2.5000000000000001E-2</v>
      </c>
      <c r="Q111" s="30">
        <f t="shared" si="29"/>
        <v>-0.50519999999999976</v>
      </c>
      <c r="R111" s="25" t="s">
        <v>50</v>
      </c>
      <c r="S111" s="26">
        <v>14.56</v>
      </c>
      <c r="T111" s="26">
        <v>21.88</v>
      </c>
      <c r="U111" s="26">
        <v>15.54</v>
      </c>
      <c r="V111" s="26">
        <v>9.83</v>
      </c>
      <c r="W111" s="26">
        <v>10.78</v>
      </c>
      <c r="X111" s="26">
        <v>9</v>
      </c>
      <c r="Y111" s="26">
        <v>3</v>
      </c>
      <c r="Z111" s="26">
        <v>1.5</v>
      </c>
      <c r="AA111" s="29">
        <f t="shared" si="23"/>
        <v>-0.21116666666666659</v>
      </c>
      <c r="AB111" s="27">
        <v>0.9</v>
      </c>
      <c r="AC111" s="34">
        <f t="shared" si="24"/>
        <v>-0.19004999999999994</v>
      </c>
    </row>
    <row r="112" spans="2:29" x14ac:dyDescent="0.25">
      <c r="B112" s="15">
        <v>1</v>
      </c>
      <c r="C112" s="16" t="s">
        <v>3</v>
      </c>
      <c r="D112" s="16" t="s">
        <v>4</v>
      </c>
      <c r="E112" s="17">
        <f>Z112*0.4*(X112/Y112)</f>
        <v>3.8000000000000003</v>
      </c>
      <c r="F112" s="17">
        <f t="shared" si="22"/>
        <v>2.9234000000000004</v>
      </c>
      <c r="G112" s="16">
        <v>0.2</v>
      </c>
      <c r="H112" s="18">
        <v>0</v>
      </c>
      <c r="I112" s="18">
        <v>0</v>
      </c>
      <c r="J112" s="18">
        <v>0.9</v>
      </c>
      <c r="K112" s="18">
        <v>0</v>
      </c>
      <c r="L112" s="18">
        <v>0.1</v>
      </c>
      <c r="M112" s="18">
        <f>SUM(H112:L112)</f>
        <v>1</v>
      </c>
      <c r="N112" s="19">
        <v>20</v>
      </c>
      <c r="O112" s="20">
        <f>60/N112</f>
        <v>3</v>
      </c>
      <c r="P112" s="20">
        <f>O112/60</f>
        <v>0.05</v>
      </c>
      <c r="Q112" s="21">
        <f>E112-F112-P112*X112</f>
        <v>0.40159999999999979</v>
      </c>
      <c r="R112" s="16" t="s">
        <v>51</v>
      </c>
      <c r="S112" s="17">
        <v>14.2</v>
      </c>
      <c r="T112" s="17">
        <v>19.510000000000002</v>
      </c>
      <c r="U112" s="17">
        <v>15.24</v>
      </c>
      <c r="V112" s="17">
        <v>9.5</v>
      </c>
      <c r="W112" s="17">
        <v>9.01</v>
      </c>
      <c r="X112" s="17">
        <v>9.5</v>
      </c>
      <c r="Y112" s="17">
        <v>3</v>
      </c>
      <c r="Z112" s="17">
        <v>3</v>
      </c>
      <c r="AA112" s="20">
        <f t="shared" si="23"/>
        <v>-0.13215714285714308</v>
      </c>
      <c r="AB112" s="18">
        <v>0.5</v>
      </c>
      <c r="AC112" s="32">
        <f t="shared" si="24"/>
        <v>-6.6078571428571542E-2</v>
      </c>
    </row>
    <row r="113" spans="2:29" x14ac:dyDescent="0.25">
      <c r="B113" s="22">
        <f>B112+1</f>
        <v>2</v>
      </c>
      <c r="C113" s="1" t="s">
        <v>3</v>
      </c>
      <c r="D113" s="1" t="s">
        <v>5</v>
      </c>
      <c r="E113" s="23">
        <f t="shared" ref="E113:E137" si="31">Z113*0.4*(X113/Y113)</f>
        <v>3.8000000000000003</v>
      </c>
      <c r="F113" s="23">
        <f t="shared" si="22"/>
        <v>3.0942000000000003</v>
      </c>
      <c r="G113" s="1">
        <v>0.2</v>
      </c>
      <c r="H113" s="13">
        <v>0</v>
      </c>
      <c r="I113" s="13">
        <v>0.2</v>
      </c>
      <c r="J113" s="13">
        <v>0.7</v>
      </c>
      <c r="K113" s="13">
        <v>0</v>
      </c>
      <c r="L113" s="13">
        <v>0.1</v>
      </c>
      <c r="M113" s="13">
        <f t="shared" ref="M113:M137" si="32">SUM(H113:L113)</f>
        <v>0.99999999999999989</v>
      </c>
      <c r="N113" s="9">
        <v>20</v>
      </c>
      <c r="O113" s="8">
        <f t="shared" ref="O113:O137" si="33">60/N113</f>
        <v>3</v>
      </c>
      <c r="P113" s="8">
        <f t="shared" ref="P113:P137" si="34">O113/60</f>
        <v>0.05</v>
      </c>
      <c r="Q113" s="6">
        <f t="shared" ref="Q113:Q136" si="35">E113-F113-P113*X113</f>
        <v>0.23079999999999995</v>
      </c>
      <c r="R113" s="1" t="s">
        <v>51</v>
      </c>
      <c r="S113" s="23">
        <v>14.2</v>
      </c>
      <c r="T113" s="23">
        <v>19.510000000000002</v>
      </c>
      <c r="U113" s="23">
        <v>15.24</v>
      </c>
      <c r="V113" s="23">
        <v>9.5</v>
      </c>
      <c r="W113" s="23">
        <v>9.01</v>
      </c>
      <c r="X113" s="23">
        <v>9.5</v>
      </c>
      <c r="Y113" s="23">
        <v>3</v>
      </c>
      <c r="Z113" s="23">
        <v>3</v>
      </c>
      <c r="AA113" s="8">
        <f t="shared" si="23"/>
        <v>-0.13215714285714308</v>
      </c>
      <c r="AB113" s="13">
        <v>0.5</v>
      </c>
      <c r="AC113" s="33">
        <f t="shared" si="24"/>
        <v>-6.6078571428571542E-2</v>
      </c>
    </row>
    <row r="114" spans="2:29" x14ac:dyDescent="0.25">
      <c r="B114" s="22">
        <f t="shared" ref="B114:B137" si="36">B113+1</f>
        <v>3</v>
      </c>
      <c r="C114" s="1" t="s">
        <v>3</v>
      </c>
      <c r="D114" s="1" t="s">
        <v>6</v>
      </c>
      <c r="E114" s="23">
        <f t="shared" si="31"/>
        <v>3.8000000000000003</v>
      </c>
      <c r="F114" s="23">
        <f t="shared" si="22"/>
        <v>3.3504000000000005</v>
      </c>
      <c r="G114" s="1">
        <v>0.2</v>
      </c>
      <c r="H114" s="13">
        <v>0</v>
      </c>
      <c r="I114" s="13">
        <v>0.5</v>
      </c>
      <c r="J114" s="13">
        <v>0.4</v>
      </c>
      <c r="K114" s="13">
        <v>0</v>
      </c>
      <c r="L114" s="13">
        <v>0.1</v>
      </c>
      <c r="M114" s="13">
        <f t="shared" si="32"/>
        <v>1</v>
      </c>
      <c r="N114" s="9">
        <v>20</v>
      </c>
      <c r="O114" s="8">
        <f t="shared" si="33"/>
        <v>3</v>
      </c>
      <c r="P114" s="8">
        <f t="shared" si="34"/>
        <v>0.05</v>
      </c>
      <c r="Q114" s="6">
        <f t="shared" si="35"/>
        <v>-2.5400000000000256E-2</v>
      </c>
      <c r="R114" s="1" t="s">
        <v>51</v>
      </c>
      <c r="S114" s="23">
        <v>14.2</v>
      </c>
      <c r="T114" s="23">
        <v>19.510000000000002</v>
      </c>
      <c r="U114" s="23">
        <v>15.24</v>
      </c>
      <c r="V114" s="23">
        <v>9.5</v>
      </c>
      <c r="W114" s="23">
        <v>9.01</v>
      </c>
      <c r="X114" s="23">
        <v>9.5</v>
      </c>
      <c r="Y114" s="23">
        <v>3</v>
      </c>
      <c r="Z114" s="23">
        <v>3</v>
      </c>
      <c r="AA114" s="8">
        <f t="shared" si="23"/>
        <v>-0.13215714285714308</v>
      </c>
      <c r="AB114" s="13">
        <v>0.5</v>
      </c>
      <c r="AC114" s="33">
        <f t="shared" si="24"/>
        <v>-6.6078571428571542E-2</v>
      </c>
    </row>
    <row r="115" spans="2:29" x14ac:dyDescent="0.25">
      <c r="B115" s="22">
        <f t="shared" si="36"/>
        <v>4</v>
      </c>
      <c r="C115" s="1" t="s">
        <v>3</v>
      </c>
      <c r="D115" s="1" t="s">
        <v>7</v>
      </c>
      <c r="E115" s="23">
        <f t="shared" si="31"/>
        <v>2.5333333333333332</v>
      </c>
      <c r="F115" s="23">
        <f t="shared" si="22"/>
        <v>2.4140000000000001</v>
      </c>
      <c r="G115" s="1">
        <v>0.2</v>
      </c>
      <c r="H115" s="13">
        <v>0.1</v>
      </c>
      <c r="I115" s="13">
        <v>0</v>
      </c>
      <c r="J115" s="13">
        <v>0.4</v>
      </c>
      <c r="K115" s="13">
        <v>0.1</v>
      </c>
      <c r="L115" s="13">
        <v>0.4</v>
      </c>
      <c r="M115" s="13">
        <f t="shared" si="32"/>
        <v>1</v>
      </c>
      <c r="N115" s="9">
        <v>60</v>
      </c>
      <c r="O115" s="8">
        <f t="shared" si="33"/>
        <v>1</v>
      </c>
      <c r="P115" s="8">
        <f t="shared" si="34"/>
        <v>1.6666666666666666E-2</v>
      </c>
      <c r="Q115" s="6">
        <f t="shared" si="35"/>
        <v>-3.9000000000000257E-2</v>
      </c>
      <c r="R115" s="1" t="s">
        <v>51</v>
      </c>
      <c r="S115" s="23">
        <v>14.2</v>
      </c>
      <c r="T115" s="23">
        <v>19.510000000000002</v>
      </c>
      <c r="U115" s="23">
        <v>15.24</v>
      </c>
      <c r="V115" s="23">
        <v>9.5</v>
      </c>
      <c r="W115" s="23">
        <v>9.01</v>
      </c>
      <c r="X115" s="23">
        <v>9.5</v>
      </c>
      <c r="Y115" s="23">
        <v>3</v>
      </c>
      <c r="Z115" s="23">
        <v>2</v>
      </c>
      <c r="AA115" s="8">
        <f t="shared" si="23"/>
        <v>-0.13215714285714308</v>
      </c>
      <c r="AB115" s="13">
        <v>0.5</v>
      </c>
      <c r="AC115" s="33">
        <f t="shared" si="24"/>
        <v>-6.6078571428571542E-2</v>
      </c>
    </row>
    <row r="116" spans="2:29" x14ac:dyDescent="0.25">
      <c r="B116" s="22">
        <f t="shared" si="36"/>
        <v>5</v>
      </c>
      <c r="C116" s="1" t="s">
        <v>3</v>
      </c>
      <c r="D116" s="1" t="s">
        <v>8</v>
      </c>
      <c r="E116" s="23">
        <f t="shared" si="31"/>
        <v>2.5333333333333332</v>
      </c>
      <c r="F116" s="23">
        <f t="shared" si="22"/>
        <v>2.7094000000000005</v>
      </c>
      <c r="G116" s="1">
        <v>0.2</v>
      </c>
      <c r="H116" s="13">
        <v>0.1</v>
      </c>
      <c r="I116" s="13">
        <v>0.2</v>
      </c>
      <c r="J116" s="13">
        <v>0.3</v>
      </c>
      <c r="K116" s="13">
        <v>0.1</v>
      </c>
      <c r="L116" s="13">
        <v>0.3</v>
      </c>
      <c r="M116" s="13">
        <f t="shared" si="32"/>
        <v>1</v>
      </c>
      <c r="N116" s="9">
        <v>60</v>
      </c>
      <c r="O116" s="8">
        <f t="shared" si="33"/>
        <v>1</v>
      </c>
      <c r="P116" s="8">
        <f t="shared" si="34"/>
        <v>1.6666666666666666E-2</v>
      </c>
      <c r="Q116" s="6">
        <f t="shared" si="35"/>
        <v>-0.33440000000000059</v>
      </c>
      <c r="R116" s="1" t="s">
        <v>51</v>
      </c>
      <c r="S116" s="23">
        <v>14.2</v>
      </c>
      <c r="T116" s="23">
        <v>19.510000000000002</v>
      </c>
      <c r="U116" s="23">
        <v>15.24</v>
      </c>
      <c r="V116" s="23">
        <v>9.5</v>
      </c>
      <c r="W116" s="23">
        <v>9.01</v>
      </c>
      <c r="X116" s="23">
        <v>9.5</v>
      </c>
      <c r="Y116" s="23">
        <v>3</v>
      </c>
      <c r="Z116" s="23">
        <v>2</v>
      </c>
      <c r="AA116" s="8">
        <f t="shared" si="23"/>
        <v>-0.13215714285714308</v>
      </c>
      <c r="AB116" s="13">
        <v>0.5</v>
      </c>
      <c r="AC116" s="33">
        <f t="shared" si="24"/>
        <v>-6.6078571428571542E-2</v>
      </c>
    </row>
    <row r="117" spans="2:29" x14ac:dyDescent="0.25">
      <c r="B117" s="22">
        <f t="shared" si="36"/>
        <v>6</v>
      </c>
      <c r="C117" s="1" t="s">
        <v>3</v>
      </c>
      <c r="D117" s="1" t="s">
        <v>23</v>
      </c>
      <c r="E117" s="23">
        <f t="shared" si="31"/>
        <v>1.2666666666666666</v>
      </c>
      <c r="F117" s="23">
        <f t="shared" si="22"/>
        <v>1.4226000000000001</v>
      </c>
      <c r="G117" s="1">
        <v>0.1</v>
      </c>
      <c r="H117" s="13">
        <v>0.1</v>
      </c>
      <c r="I117" s="13">
        <v>0</v>
      </c>
      <c r="J117" s="13">
        <v>0.75</v>
      </c>
      <c r="K117" s="13">
        <v>0.05</v>
      </c>
      <c r="L117" s="13">
        <v>0.1</v>
      </c>
      <c r="M117" s="13">
        <f t="shared" si="32"/>
        <v>1</v>
      </c>
      <c r="N117" s="9">
        <v>30</v>
      </c>
      <c r="O117" s="8">
        <f t="shared" si="33"/>
        <v>2</v>
      </c>
      <c r="P117" s="8">
        <f t="shared" si="34"/>
        <v>3.3333333333333333E-2</v>
      </c>
      <c r="Q117" s="6">
        <f t="shared" si="35"/>
        <v>-0.47260000000000013</v>
      </c>
      <c r="R117" s="1" t="s">
        <v>51</v>
      </c>
      <c r="S117" s="23">
        <v>14.2</v>
      </c>
      <c r="T117" s="23">
        <v>19.510000000000002</v>
      </c>
      <c r="U117" s="23">
        <v>15.24</v>
      </c>
      <c r="V117" s="23">
        <v>9.5</v>
      </c>
      <c r="W117" s="23">
        <v>9.01</v>
      </c>
      <c r="X117" s="23">
        <v>9.5</v>
      </c>
      <c r="Y117" s="23">
        <v>3</v>
      </c>
      <c r="Z117" s="23">
        <v>1</v>
      </c>
      <c r="AA117" s="8">
        <f t="shared" si="23"/>
        <v>-0.13215714285714308</v>
      </c>
      <c r="AB117" s="13">
        <v>0.5</v>
      </c>
      <c r="AC117" s="33">
        <f t="shared" si="24"/>
        <v>-6.6078571428571542E-2</v>
      </c>
    </row>
    <row r="118" spans="2:29" x14ac:dyDescent="0.25">
      <c r="B118" s="22">
        <f t="shared" si="36"/>
        <v>7</v>
      </c>
      <c r="C118" s="1" t="s">
        <v>3</v>
      </c>
      <c r="D118" s="1" t="s">
        <v>24</v>
      </c>
      <c r="E118" s="23">
        <f t="shared" si="31"/>
        <v>1.2666666666666666</v>
      </c>
      <c r="F118" s="23">
        <f t="shared" si="22"/>
        <v>1.6361000000000001</v>
      </c>
      <c r="G118" s="1">
        <v>0.1</v>
      </c>
      <c r="H118" s="13">
        <v>0.1</v>
      </c>
      <c r="I118" s="13">
        <v>0.5</v>
      </c>
      <c r="J118" s="13">
        <v>0.25</v>
      </c>
      <c r="K118" s="13">
        <v>0.05</v>
      </c>
      <c r="L118" s="13">
        <v>0.1</v>
      </c>
      <c r="M118" s="13">
        <f t="shared" si="32"/>
        <v>1</v>
      </c>
      <c r="N118" s="9">
        <v>30</v>
      </c>
      <c r="O118" s="8">
        <f t="shared" si="33"/>
        <v>2</v>
      </c>
      <c r="P118" s="8">
        <f t="shared" si="34"/>
        <v>3.3333333333333333E-2</v>
      </c>
      <c r="Q118" s="6">
        <f t="shared" si="35"/>
        <v>-0.68610000000000015</v>
      </c>
      <c r="R118" s="1" t="s">
        <v>51</v>
      </c>
      <c r="S118" s="23">
        <v>14.2</v>
      </c>
      <c r="T118" s="23">
        <v>19.510000000000002</v>
      </c>
      <c r="U118" s="23">
        <v>15.24</v>
      </c>
      <c r="V118" s="23">
        <v>9.5</v>
      </c>
      <c r="W118" s="23">
        <v>9.01</v>
      </c>
      <c r="X118" s="23">
        <v>9.5</v>
      </c>
      <c r="Y118" s="23">
        <v>3</v>
      </c>
      <c r="Z118" s="23">
        <v>1</v>
      </c>
      <c r="AA118" s="8">
        <f t="shared" si="23"/>
        <v>-0.13215714285714308</v>
      </c>
      <c r="AB118" s="13">
        <v>0.5</v>
      </c>
      <c r="AC118" s="33">
        <f t="shared" si="24"/>
        <v>-6.6078571428571542E-2</v>
      </c>
    </row>
    <row r="119" spans="2:29" x14ac:dyDescent="0.25">
      <c r="B119" s="22">
        <f t="shared" si="36"/>
        <v>8</v>
      </c>
      <c r="C119" s="1" t="s">
        <v>9</v>
      </c>
      <c r="D119" s="1" t="s">
        <v>10</v>
      </c>
      <c r="E119" s="23">
        <f t="shared" si="31"/>
        <v>3.8000000000000003</v>
      </c>
      <c r="F119" s="23">
        <f t="shared" si="22"/>
        <v>2.8452000000000002</v>
      </c>
      <c r="G119" s="1">
        <v>0.2</v>
      </c>
      <c r="H119" s="13">
        <v>0.1</v>
      </c>
      <c r="I119" s="13">
        <v>0</v>
      </c>
      <c r="J119" s="13">
        <v>0.75</v>
      </c>
      <c r="K119" s="13">
        <v>0.05</v>
      </c>
      <c r="L119" s="13">
        <v>0.1</v>
      </c>
      <c r="M119" s="13">
        <f t="shared" si="32"/>
        <v>1</v>
      </c>
      <c r="N119" s="9">
        <v>15</v>
      </c>
      <c r="O119" s="8">
        <f t="shared" si="33"/>
        <v>4</v>
      </c>
      <c r="P119" s="8">
        <f t="shared" si="34"/>
        <v>6.6666666666666666E-2</v>
      </c>
      <c r="Q119" s="6">
        <f t="shared" si="35"/>
        <v>0.32146666666666679</v>
      </c>
      <c r="R119" s="1" t="s">
        <v>51</v>
      </c>
      <c r="S119" s="23">
        <v>14.2</v>
      </c>
      <c r="T119" s="23">
        <v>19.510000000000002</v>
      </c>
      <c r="U119" s="23">
        <v>15.24</v>
      </c>
      <c r="V119" s="23">
        <v>9.5</v>
      </c>
      <c r="W119" s="23">
        <v>9.01</v>
      </c>
      <c r="X119" s="23">
        <v>9.5</v>
      </c>
      <c r="Y119" s="23">
        <v>3</v>
      </c>
      <c r="Z119" s="23">
        <v>3</v>
      </c>
      <c r="AA119" s="8">
        <f t="shared" si="23"/>
        <v>-0.21325166666666678</v>
      </c>
      <c r="AB119" s="13">
        <v>0.85</v>
      </c>
      <c r="AC119" s="33">
        <f t="shared" si="24"/>
        <v>-0.18126391666666677</v>
      </c>
    </row>
    <row r="120" spans="2:29" x14ac:dyDescent="0.25">
      <c r="B120" s="22">
        <f t="shared" si="36"/>
        <v>9</v>
      </c>
      <c r="C120" s="1" t="s">
        <v>9</v>
      </c>
      <c r="D120" s="1" t="s">
        <v>11</v>
      </c>
      <c r="E120" s="23">
        <f t="shared" si="31"/>
        <v>3.8000000000000003</v>
      </c>
      <c r="F120" s="23">
        <f t="shared" si="22"/>
        <v>4.2054</v>
      </c>
      <c r="G120" s="1">
        <v>0.3</v>
      </c>
      <c r="H120" s="13">
        <v>0.3</v>
      </c>
      <c r="I120" s="13">
        <v>0</v>
      </c>
      <c r="J120" s="13">
        <v>0.55000000000000004</v>
      </c>
      <c r="K120" s="13">
        <v>0.05</v>
      </c>
      <c r="L120" s="13">
        <v>0.1</v>
      </c>
      <c r="M120" s="13">
        <f t="shared" si="32"/>
        <v>1.0000000000000002</v>
      </c>
      <c r="N120" s="9">
        <v>15</v>
      </c>
      <c r="O120" s="8">
        <f t="shared" si="33"/>
        <v>4</v>
      </c>
      <c r="P120" s="8">
        <f t="shared" si="34"/>
        <v>6.6666666666666666E-2</v>
      </c>
      <c r="Q120" s="6">
        <f t="shared" si="35"/>
        <v>-1.0387333333333331</v>
      </c>
      <c r="R120" s="1" t="s">
        <v>51</v>
      </c>
      <c r="S120" s="23">
        <v>14.2</v>
      </c>
      <c r="T120" s="23">
        <v>19.510000000000002</v>
      </c>
      <c r="U120" s="23">
        <v>15.24</v>
      </c>
      <c r="V120" s="23">
        <v>9.5</v>
      </c>
      <c r="W120" s="23">
        <v>9.01</v>
      </c>
      <c r="X120" s="23">
        <v>9.5</v>
      </c>
      <c r="Y120" s="23">
        <v>3</v>
      </c>
      <c r="Z120" s="23">
        <v>3</v>
      </c>
      <c r="AA120" s="8">
        <f t="shared" si="23"/>
        <v>-0.21325166666666678</v>
      </c>
      <c r="AB120" s="13">
        <v>0.85</v>
      </c>
      <c r="AC120" s="33">
        <f t="shared" si="24"/>
        <v>-0.18126391666666677</v>
      </c>
    </row>
    <row r="121" spans="2:29" x14ac:dyDescent="0.25">
      <c r="B121" s="22">
        <f t="shared" si="36"/>
        <v>10</v>
      </c>
      <c r="C121" s="1" t="s">
        <v>9</v>
      </c>
      <c r="D121" s="1" t="s">
        <v>12</v>
      </c>
      <c r="E121" s="23">
        <f t="shared" si="31"/>
        <v>3.8000000000000003</v>
      </c>
      <c r="F121" s="23">
        <f t="shared" si="22"/>
        <v>4.58805</v>
      </c>
      <c r="G121" s="1">
        <v>0.3</v>
      </c>
      <c r="H121" s="13">
        <v>0.1</v>
      </c>
      <c r="I121" s="13">
        <v>0.25</v>
      </c>
      <c r="J121" s="13">
        <v>0.5</v>
      </c>
      <c r="K121" s="13">
        <v>0.05</v>
      </c>
      <c r="L121" s="13">
        <v>0.1</v>
      </c>
      <c r="M121" s="13">
        <f t="shared" si="32"/>
        <v>1</v>
      </c>
      <c r="N121" s="9">
        <v>15</v>
      </c>
      <c r="O121" s="8">
        <f t="shared" si="33"/>
        <v>4</v>
      </c>
      <c r="P121" s="8">
        <f t="shared" si="34"/>
        <v>6.6666666666666666E-2</v>
      </c>
      <c r="Q121" s="6">
        <f t="shared" si="35"/>
        <v>-1.421383333333333</v>
      </c>
      <c r="R121" s="1" t="s">
        <v>51</v>
      </c>
      <c r="S121" s="23">
        <v>14.2</v>
      </c>
      <c r="T121" s="23">
        <v>19.510000000000002</v>
      </c>
      <c r="U121" s="23">
        <v>15.24</v>
      </c>
      <c r="V121" s="23">
        <v>9.5</v>
      </c>
      <c r="W121" s="23">
        <v>9.01</v>
      </c>
      <c r="X121" s="23">
        <v>9.5</v>
      </c>
      <c r="Y121" s="23">
        <v>3</v>
      </c>
      <c r="Z121" s="23">
        <v>3</v>
      </c>
      <c r="AA121" s="8">
        <f t="shared" si="23"/>
        <v>-0.21325166666666678</v>
      </c>
      <c r="AB121" s="13">
        <v>0.85</v>
      </c>
      <c r="AC121" s="33">
        <f t="shared" si="24"/>
        <v>-0.18126391666666677</v>
      </c>
    </row>
    <row r="122" spans="2:29" x14ac:dyDescent="0.25">
      <c r="B122" s="22">
        <f t="shared" si="36"/>
        <v>11</v>
      </c>
      <c r="C122" s="1" t="s">
        <v>9</v>
      </c>
      <c r="D122" s="1" t="s">
        <v>13</v>
      </c>
      <c r="E122" s="23">
        <f t="shared" si="31"/>
        <v>3.8000000000000003</v>
      </c>
      <c r="F122" s="23">
        <f t="shared" si="22"/>
        <v>3.1660000000000004</v>
      </c>
      <c r="G122" s="1">
        <v>0.2</v>
      </c>
      <c r="H122" s="13">
        <v>0.2</v>
      </c>
      <c r="I122" s="13">
        <v>0.4</v>
      </c>
      <c r="J122" s="13">
        <v>0.25</v>
      </c>
      <c r="K122" s="13">
        <v>0.05</v>
      </c>
      <c r="L122" s="13">
        <v>0.1</v>
      </c>
      <c r="M122" s="13">
        <f t="shared" si="32"/>
        <v>1.0000000000000002</v>
      </c>
      <c r="N122" s="9">
        <v>10</v>
      </c>
      <c r="O122" s="8">
        <f t="shared" si="33"/>
        <v>6</v>
      </c>
      <c r="P122" s="8">
        <f t="shared" si="34"/>
        <v>0.1</v>
      </c>
      <c r="Q122" s="6">
        <f t="shared" si="35"/>
        <v>-0.31600000000000017</v>
      </c>
      <c r="R122" s="1" t="s">
        <v>51</v>
      </c>
      <c r="S122" s="23">
        <v>14.2</v>
      </c>
      <c r="T122" s="23">
        <v>19.510000000000002</v>
      </c>
      <c r="U122" s="23">
        <v>15.24</v>
      </c>
      <c r="V122" s="23">
        <v>9.5</v>
      </c>
      <c r="W122" s="23">
        <v>9.01</v>
      </c>
      <c r="X122" s="23">
        <v>9.5</v>
      </c>
      <c r="Y122" s="23">
        <v>3</v>
      </c>
      <c r="Z122" s="23">
        <v>3</v>
      </c>
      <c r="AA122" s="8">
        <f t="shared" si="23"/>
        <v>-0.21325166666666678</v>
      </c>
      <c r="AB122" s="13">
        <v>0.85</v>
      </c>
      <c r="AC122" s="33">
        <f t="shared" si="24"/>
        <v>-0.18126391666666677</v>
      </c>
    </row>
    <row r="123" spans="2:29" x14ac:dyDescent="0.25">
      <c r="B123" s="22">
        <f t="shared" si="36"/>
        <v>12</v>
      </c>
      <c r="C123" s="1" t="s">
        <v>9</v>
      </c>
      <c r="D123" s="1" t="s">
        <v>14</v>
      </c>
      <c r="E123" s="23">
        <f t="shared" si="31"/>
        <v>5.0666666666666664</v>
      </c>
      <c r="F123" s="23">
        <f t="shared" si="22"/>
        <v>5.0052000000000003</v>
      </c>
      <c r="G123" s="1">
        <v>0.3</v>
      </c>
      <c r="H123" s="13">
        <v>0.2</v>
      </c>
      <c r="I123" s="13">
        <v>0.6</v>
      </c>
      <c r="J123" s="13">
        <v>0.05</v>
      </c>
      <c r="K123" s="13">
        <v>0.05</v>
      </c>
      <c r="L123" s="13">
        <v>0.1</v>
      </c>
      <c r="M123" s="13">
        <f t="shared" si="32"/>
        <v>1.0000000000000002</v>
      </c>
      <c r="N123" s="9">
        <v>10</v>
      </c>
      <c r="O123" s="8">
        <f t="shared" si="33"/>
        <v>6</v>
      </c>
      <c r="P123" s="8">
        <f t="shared" si="34"/>
        <v>0.1</v>
      </c>
      <c r="Q123" s="6">
        <f t="shared" si="35"/>
        <v>-0.88853333333333395</v>
      </c>
      <c r="R123" s="1" t="s">
        <v>51</v>
      </c>
      <c r="S123" s="23">
        <v>14.2</v>
      </c>
      <c r="T123" s="23">
        <v>19.510000000000002</v>
      </c>
      <c r="U123" s="23">
        <v>15.24</v>
      </c>
      <c r="V123" s="23">
        <v>9.5</v>
      </c>
      <c r="W123" s="23">
        <v>9.01</v>
      </c>
      <c r="X123" s="23">
        <v>9.5</v>
      </c>
      <c r="Y123" s="23">
        <v>3</v>
      </c>
      <c r="Z123" s="23">
        <v>4</v>
      </c>
      <c r="AA123" s="8">
        <f t="shared" si="23"/>
        <v>-0.21325166666666678</v>
      </c>
      <c r="AB123" s="13">
        <v>0.85</v>
      </c>
      <c r="AC123" s="33">
        <f t="shared" si="24"/>
        <v>-0.18126391666666677</v>
      </c>
    </row>
    <row r="124" spans="2:29" x14ac:dyDescent="0.25">
      <c r="B124" s="22">
        <f t="shared" si="36"/>
        <v>13</v>
      </c>
      <c r="C124" s="1" t="s">
        <v>9</v>
      </c>
      <c r="D124" s="1" t="s">
        <v>15</v>
      </c>
      <c r="E124" s="23">
        <f t="shared" si="31"/>
        <v>5.0666666666666664</v>
      </c>
      <c r="F124" s="23">
        <f t="shared" si="22"/>
        <v>4.8771000000000004</v>
      </c>
      <c r="G124" s="1">
        <v>0.3</v>
      </c>
      <c r="H124" s="13">
        <v>0.2</v>
      </c>
      <c r="I124" s="13">
        <v>0.5</v>
      </c>
      <c r="J124" s="13">
        <v>0.15</v>
      </c>
      <c r="K124" s="13">
        <v>0.05</v>
      </c>
      <c r="L124" s="13">
        <v>0.1</v>
      </c>
      <c r="M124" s="13">
        <f t="shared" si="32"/>
        <v>1</v>
      </c>
      <c r="N124" s="9">
        <v>10</v>
      </c>
      <c r="O124" s="8">
        <f t="shared" si="33"/>
        <v>6</v>
      </c>
      <c r="P124" s="8">
        <f t="shared" si="34"/>
        <v>0.1</v>
      </c>
      <c r="Q124" s="6">
        <f t="shared" si="35"/>
        <v>-0.76043333333333407</v>
      </c>
      <c r="R124" s="1" t="s">
        <v>51</v>
      </c>
      <c r="S124" s="23">
        <v>14.2</v>
      </c>
      <c r="T124" s="23">
        <v>19.510000000000002</v>
      </c>
      <c r="U124" s="23">
        <v>15.24</v>
      </c>
      <c r="V124" s="23">
        <v>9.5</v>
      </c>
      <c r="W124" s="23">
        <v>9.01</v>
      </c>
      <c r="X124" s="23">
        <v>9.5</v>
      </c>
      <c r="Y124" s="23">
        <v>3</v>
      </c>
      <c r="Z124" s="23">
        <v>4</v>
      </c>
      <c r="AA124" s="8">
        <f t="shared" si="23"/>
        <v>-0.21325166666666678</v>
      </c>
      <c r="AB124" s="13">
        <v>0.85</v>
      </c>
      <c r="AC124" s="33">
        <f t="shared" si="24"/>
        <v>-0.18126391666666677</v>
      </c>
    </row>
    <row r="125" spans="2:29" x14ac:dyDescent="0.25">
      <c r="B125" s="22">
        <f t="shared" si="36"/>
        <v>14</v>
      </c>
      <c r="C125" s="1" t="s">
        <v>9</v>
      </c>
      <c r="D125" s="1" t="s">
        <v>16</v>
      </c>
      <c r="E125" s="23">
        <f t="shared" si="31"/>
        <v>3.8000000000000003</v>
      </c>
      <c r="F125" s="23">
        <f t="shared" si="22"/>
        <v>2.8452000000000002</v>
      </c>
      <c r="G125" s="1">
        <v>0.2</v>
      </c>
      <c r="H125" s="13">
        <v>0.1</v>
      </c>
      <c r="I125" s="13">
        <v>0</v>
      </c>
      <c r="J125" s="13">
        <v>0.75</v>
      </c>
      <c r="K125" s="13">
        <v>0.05</v>
      </c>
      <c r="L125" s="13">
        <v>0.1</v>
      </c>
      <c r="M125" s="13">
        <f t="shared" si="32"/>
        <v>1</v>
      </c>
      <c r="N125" s="9">
        <v>15</v>
      </c>
      <c r="O125" s="8">
        <f t="shared" si="33"/>
        <v>4</v>
      </c>
      <c r="P125" s="8">
        <f t="shared" si="34"/>
        <v>6.6666666666666666E-2</v>
      </c>
      <c r="Q125" s="6">
        <f t="shared" si="35"/>
        <v>0.32146666666666679</v>
      </c>
      <c r="R125" s="1" t="s">
        <v>51</v>
      </c>
      <c r="S125" s="23">
        <v>14.2</v>
      </c>
      <c r="T125" s="23">
        <v>19.510000000000002</v>
      </c>
      <c r="U125" s="23">
        <v>15.24</v>
      </c>
      <c r="V125" s="23">
        <v>9.5</v>
      </c>
      <c r="W125" s="23">
        <v>9.01</v>
      </c>
      <c r="X125" s="23">
        <v>9.5</v>
      </c>
      <c r="Y125" s="23">
        <v>3</v>
      </c>
      <c r="Z125" s="23">
        <v>3</v>
      </c>
      <c r="AA125" s="8">
        <f t="shared" si="23"/>
        <v>-0.21325166666666678</v>
      </c>
      <c r="AB125" s="13">
        <v>0.85</v>
      </c>
      <c r="AC125" s="33">
        <f t="shared" si="24"/>
        <v>-0.18126391666666677</v>
      </c>
    </row>
    <row r="126" spans="2:29" x14ac:dyDescent="0.25">
      <c r="B126" s="22">
        <f t="shared" si="36"/>
        <v>15</v>
      </c>
      <c r="C126" s="1" t="s">
        <v>9</v>
      </c>
      <c r="D126" s="1" t="s">
        <v>44</v>
      </c>
      <c r="E126" s="23">
        <f t="shared" si="31"/>
        <v>3.8000000000000003</v>
      </c>
      <c r="F126" s="23">
        <f t="shared" si="22"/>
        <v>2.8244000000000002</v>
      </c>
      <c r="G126" s="1">
        <v>0.2</v>
      </c>
      <c r="H126" s="13">
        <v>0.2</v>
      </c>
      <c r="I126" s="13">
        <v>0</v>
      </c>
      <c r="J126" s="13">
        <v>0.65</v>
      </c>
      <c r="K126" s="13">
        <v>0.05</v>
      </c>
      <c r="L126" s="13">
        <v>0.1</v>
      </c>
      <c r="M126" s="13">
        <f t="shared" si="32"/>
        <v>1.0000000000000002</v>
      </c>
      <c r="N126" s="9">
        <v>15</v>
      </c>
      <c r="O126" s="8">
        <f t="shared" si="33"/>
        <v>4</v>
      </c>
      <c r="P126" s="8">
        <f t="shared" si="34"/>
        <v>6.6666666666666666E-2</v>
      </c>
      <c r="Q126" s="6">
        <f t="shared" si="35"/>
        <v>0.34226666666666672</v>
      </c>
      <c r="R126" s="1" t="s">
        <v>51</v>
      </c>
      <c r="S126" s="23">
        <v>14.2</v>
      </c>
      <c r="T126" s="23">
        <v>19.510000000000002</v>
      </c>
      <c r="U126" s="23">
        <v>15.24</v>
      </c>
      <c r="V126" s="23">
        <v>9.5</v>
      </c>
      <c r="W126" s="23">
        <v>9.01</v>
      </c>
      <c r="X126" s="23">
        <v>9.5</v>
      </c>
      <c r="Y126" s="23">
        <v>3</v>
      </c>
      <c r="Z126" s="23">
        <v>3</v>
      </c>
      <c r="AA126" s="8">
        <f t="shared" si="23"/>
        <v>-0.21325166666666678</v>
      </c>
      <c r="AB126" s="13">
        <v>0.85</v>
      </c>
      <c r="AC126" s="33">
        <f t="shared" si="24"/>
        <v>-0.18126391666666677</v>
      </c>
    </row>
    <row r="127" spans="2:29" x14ac:dyDescent="0.25">
      <c r="B127" s="22">
        <f t="shared" si="36"/>
        <v>16</v>
      </c>
      <c r="C127" s="1" t="s">
        <v>9</v>
      </c>
      <c r="D127" s="1" t="s">
        <v>17</v>
      </c>
      <c r="E127" s="23">
        <f t="shared" si="31"/>
        <v>6.333333333333333</v>
      </c>
      <c r="F127" s="23">
        <f t="shared" si="22"/>
        <v>4.6517999999999997</v>
      </c>
      <c r="G127" s="1">
        <v>0.3</v>
      </c>
      <c r="H127" s="13">
        <v>0</v>
      </c>
      <c r="I127" s="13">
        <v>0.5</v>
      </c>
      <c r="J127" s="13">
        <v>0.2</v>
      </c>
      <c r="K127" s="13">
        <v>0</v>
      </c>
      <c r="L127" s="13">
        <v>0.3</v>
      </c>
      <c r="M127" s="13">
        <f t="shared" si="32"/>
        <v>1</v>
      </c>
      <c r="N127" s="9">
        <v>10</v>
      </c>
      <c r="O127" s="8">
        <f t="shared" si="33"/>
        <v>6</v>
      </c>
      <c r="P127" s="8">
        <f t="shared" si="34"/>
        <v>0.1</v>
      </c>
      <c r="Q127" s="6">
        <f t="shared" si="35"/>
        <v>0.73153333333333326</v>
      </c>
      <c r="R127" s="1" t="s">
        <v>51</v>
      </c>
      <c r="S127" s="23">
        <v>14.2</v>
      </c>
      <c r="T127" s="23">
        <v>19.510000000000002</v>
      </c>
      <c r="U127" s="23">
        <v>15.24</v>
      </c>
      <c r="V127" s="23">
        <v>9.5</v>
      </c>
      <c r="W127" s="23">
        <v>9.01</v>
      </c>
      <c r="X127" s="23">
        <v>9.5</v>
      </c>
      <c r="Y127" s="23">
        <v>3</v>
      </c>
      <c r="Z127" s="23">
        <v>5</v>
      </c>
      <c r="AA127" s="8">
        <f t="shared" si="23"/>
        <v>-0.21325166666666678</v>
      </c>
      <c r="AB127" s="13">
        <v>0.85</v>
      </c>
      <c r="AC127" s="33">
        <f t="shared" si="24"/>
        <v>-0.18126391666666677</v>
      </c>
    </row>
    <row r="128" spans="2:29" x14ac:dyDescent="0.25">
      <c r="B128" s="22">
        <f t="shared" si="36"/>
        <v>17</v>
      </c>
      <c r="C128" s="1" t="s">
        <v>9</v>
      </c>
      <c r="D128" s="1" t="s">
        <v>18</v>
      </c>
      <c r="E128" s="23">
        <f t="shared" si="31"/>
        <v>6.333333333333333</v>
      </c>
      <c r="F128" s="23">
        <f t="shared" si="22"/>
        <v>4.8075000000000001</v>
      </c>
      <c r="G128" s="1">
        <v>0.3</v>
      </c>
      <c r="H128" s="13">
        <v>0.1</v>
      </c>
      <c r="I128" s="13">
        <v>0.5</v>
      </c>
      <c r="J128" s="13">
        <v>0.2</v>
      </c>
      <c r="K128" s="13">
        <v>0</v>
      </c>
      <c r="L128" s="13">
        <v>0.2</v>
      </c>
      <c r="M128" s="13">
        <f t="shared" si="32"/>
        <v>1</v>
      </c>
      <c r="N128" s="9">
        <v>10</v>
      </c>
      <c r="O128" s="8">
        <f t="shared" si="33"/>
        <v>6</v>
      </c>
      <c r="P128" s="8">
        <f t="shared" si="34"/>
        <v>0.1</v>
      </c>
      <c r="Q128" s="6">
        <f t="shared" si="35"/>
        <v>0.57583333333333286</v>
      </c>
      <c r="R128" s="1" t="s">
        <v>51</v>
      </c>
      <c r="S128" s="23">
        <v>14.2</v>
      </c>
      <c r="T128" s="23">
        <v>19.510000000000002</v>
      </c>
      <c r="U128" s="23">
        <v>15.24</v>
      </c>
      <c r="V128" s="23">
        <v>9.5</v>
      </c>
      <c r="W128" s="23">
        <v>9.01</v>
      </c>
      <c r="X128" s="23">
        <v>9.5</v>
      </c>
      <c r="Y128" s="23">
        <v>3</v>
      </c>
      <c r="Z128" s="23">
        <v>5</v>
      </c>
      <c r="AA128" s="8">
        <f t="shared" si="23"/>
        <v>-0.21325166666666678</v>
      </c>
      <c r="AB128" s="13">
        <v>0.85</v>
      </c>
      <c r="AC128" s="33">
        <f t="shared" si="24"/>
        <v>-0.18126391666666677</v>
      </c>
    </row>
    <row r="129" spans="2:29" x14ac:dyDescent="0.25">
      <c r="B129" s="22">
        <f t="shared" si="36"/>
        <v>18</v>
      </c>
      <c r="C129" s="1" t="s">
        <v>19</v>
      </c>
      <c r="D129" s="1" t="s">
        <v>20</v>
      </c>
      <c r="E129" s="23">
        <f t="shared" si="31"/>
        <v>3.8000000000000003</v>
      </c>
      <c r="F129" s="23">
        <f t="shared" si="22"/>
        <v>1.97445</v>
      </c>
      <c r="G129" s="1">
        <v>0.15</v>
      </c>
      <c r="H129" s="13">
        <v>0.2</v>
      </c>
      <c r="I129" s="13">
        <v>0</v>
      </c>
      <c r="J129" s="13">
        <v>0.5</v>
      </c>
      <c r="K129" s="13">
        <v>0</v>
      </c>
      <c r="L129" s="13">
        <v>0.3</v>
      </c>
      <c r="M129" s="13">
        <f t="shared" si="32"/>
        <v>1</v>
      </c>
      <c r="N129" s="9">
        <v>20</v>
      </c>
      <c r="O129" s="8">
        <f t="shared" si="33"/>
        <v>3</v>
      </c>
      <c r="P129" s="8">
        <f t="shared" si="34"/>
        <v>0.05</v>
      </c>
      <c r="Q129" s="6">
        <f t="shared" si="35"/>
        <v>1.3505500000000001</v>
      </c>
      <c r="R129" s="1" t="s">
        <v>51</v>
      </c>
      <c r="S129" s="23">
        <v>14.2</v>
      </c>
      <c r="T129" s="23">
        <v>19.510000000000002</v>
      </c>
      <c r="U129" s="23">
        <v>15.24</v>
      </c>
      <c r="V129" s="23">
        <v>9.5</v>
      </c>
      <c r="W129" s="23">
        <v>9.01</v>
      </c>
      <c r="X129" s="23">
        <v>9.5</v>
      </c>
      <c r="Y129" s="23">
        <v>3</v>
      </c>
      <c r="Z129" s="23">
        <v>3</v>
      </c>
      <c r="AA129" s="8">
        <f t="shared" si="23"/>
        <v>1.0421555555555557</v>
      </c>
      <c r="AB129" s="13">
        <v>0.8</v>
      </c>
      <c r="AC129" s="33">
        <f t="shared" si="24"/>
        <v>0.8337244444444446</v>
      </c>
    </row>
    <row r="130" spans="2:29" x14ac:dyDescent="0.25">
      <c r="B130" s="22">
        <f t="shared" si="36"/>
        <v>19</v>
      </c>
      <c r="C130" s="1" t="s">
        <v>19</v>
      </c>
      <c r="D130" s="1" t="s">
        <v>21</v>
      </c>
      <c r="E130" s="23">
        <f t="shared" si="31"/>
        <v>3.8000000000000003</v>
      </c>
      <c r="F130" s="23">
        <f t="shared" si="22"/>
        <v>1.97445</v>
      </c>
      <c r="G130" s="1">
        <v>0.15</v>
      </c>
      <c r="H130" s="13">
        <v>0.2</v>
      </c>
      <c r="I130" s="13">
        <v>0</v>
      </c>
      <c r="J130" s="13">
        <v>0.5</v>
      </c>
      <c r="K130" s="13">
        <v>0</v>
      </c>
      <c r="L130" s="13">
        <v>0.3</v>
      </c>
      <c r="M130" s="13">
        <f t="shared" si="32"/>
        <v>1</v>
      </c>
      <c r="N130" s="9">
        <v>20</v>
      </c>
      <c r="O130" s="8">
        <f t="shared" si="33"/>
        <v>3</v>
      </c>
      <c r="P130" s="8">
        <f t="shared" si="34"/>
        <v>0.05</v>
      </c>
      <c r="Q130" s="6">
        <f t="shared" si="35"/>
        <v>1.3505500000000001</v>
      </c>
      <c r="R130" s="1" t="s">
        <v>51</v>
      </c>
      <c r="S130" s="23">
        <v>14.2</v>
      </c>
      <c r="T130" s="23">
        <v>19.510000000000002</v>
      </c>
      <c r="U130" s="23">
        <v>15.24</v>
      </c>
      <c r="V130" s="23">
        <v>9.5</v>
      </c>
      <c r="W130" s="23">
        <v>9.01</v>
      </c>
      <c r="X130" s="23">
        <v>9.5</v>
      </c>
      <c r="Y130" s="23">
        <v>3</v>
      </c>
      <c r="Z130" s="23">
        <v>3</v>
      </c>
      <c r="AA130" s="8">
        <f t="shared" si="23"/>
        <v>1.0421555555555557</v>
      </c>
      <c r="AB130" s="13">
        <v>0.8</v>
      </c>
      <c r="AC130" s="33">
        <f t="shared" si="24"/>
        <v>0.8337244444444446</v>
      </c>
    </row>
    <row r="131" spans="2:29" x14ac:dyDescent="0.25">
      <c r="B131" s="22">
        <f t="shared" si="36"/>
        <v>20</v>
      </c>
      <c r="C131" s="1" t="s">
        <v>19</v>
      </c>
      <c r="D131" s="1" t="s">
        <v>22</v>
      </c>
      <c r="E131" s="23">
        <f t="shared" si="31"/>
        <v>1.9000000000000001</v>
      </c>
      <c r="F131" s="23">
        <f t="shared" si="22"/>
        <v>1.3163</v>
      </c>
      <c r="G131" s="1">
        <v>0.1</v>
      </c>
      <c r="H131" s="13">
        <v>0.2</v>
      </c>
      <c r="I131" s="13">
        <v>0</v>
      </c>
      <c r="J131" s="13">
        <v>0.5</v>
      </c>
      <c r="K131" s="13">
        <v>0</v>
      </c>
      <c r="L131" s="13">
        <v>0.3</v>
      </c>
      <c r="M131" s="13">
        <f t="shared" si="32"/>
        <v>1</v>
      </c>
      <c r="N131" s="9">
        <v>60</v>
      </c>
      <c r="O131" s="8">
        <f t="shared" si="33"/>
        <v>1</v>
      </c>
      <c r="P131" s="8">
        <f t="shared" si="34"/>
        <v>1.6666666666666666E-2</v>
      </c>
      <c r="Q131" s="6">
        <f t="shared" si="35"/>
        <v>0.42536666666666678</v>
      </c>
      <c r="R131" s="1" t="s">
        <v>51</v>
      </c>
      <c r="S131" s="23">
        <v>14.2</v>
      </c>
      <c r="T131" s="23">
        <v>19.510000000000002</v>
      </c>
      <c r="U131" s="23">
        <v>15.24</v>
      </c>
      <c r="V131" s="23">
        <v>9.5</v>
      </c>
      <c r="W131" s="23">
        <v>9.01</v>
      </c>
      <c r="X131" s="23">
        <v>9.5</v>
      </c>
      <c r="Y131" s="23">
        <v>3</v>
      </c>
      <c r="Z131" s="23">
        <v>1.5</v>
      </c>
      <c r="AA131" s="8">
        <f t="shared" si="23"/>
        <v>1.0421555555555557</v>
      </c>
      <c r="AB131" s="13">
        <v>0.8</v>
      </c>
      <c r="AC131" s="33">
        <f t="shared" si="24"/>
        <v>0.8337244444444446</v>
      </c>
    </row>
    <row r="132" spans="2:29" x14ac:dyDescent="0.25">
      <c r="B132" s="22">
        <f t="shared" si="36"/>
        <v>21</v>
      </c>
      <c r="C132" s="1" t="s">
        <v>35</v>
      </c>
      <c r="D132" s="1" t="s">
        <v>25</v>
      </c>
      <c r="E132" s="23">
        <f t="shared" si="31"/>
        <v>1.9000000000000001</v>
      </c>
      <c r="F132" s="23">
        <f t="shared" si="22"/>
        <v>1.9000000000000001</v>
      </c>
      <c r="G132" s="1">
        <v>0.2</v>
      </c>
      <c r="H132" s="13">
        <v>0</v>
      </c>
      <c r="I132" s="13">
        <v>0</v>
      </c>
      <c r="J132" s="13">
        <v>0</v>
      </c>
      <c r="K132" s="13">
        <v>1</v>
      </c>
      <c r="L132" s="13">
        <v>0</v>
      </c>
      <c r="M132" s="13">
        <f t="shared" si="32"/>
        <v>1</v>
      </c>
      <c r="N132" s="9">
        <v>120</v>
      </c>
      <c r="O132" s="8">
        <f t="shared" si="33"/>
        <v>0.5</v>
      </c>
      <c r="P132" s="8">
        <f t="shared" si="34"/>
        <v>8.3333333333333332E-3</v>
      </c>
      <c r="Q132" s="6">
        <f t="shared" si="35"/>
        <v>-7.9166666666666663E-2</v>
      </c>
      <c r="R132" s="1" t="s">
        <v>51</v>
      </c>
      <c r="S132" s="23">
        <v>14.2</v>
      </c>
      <c r="T132" s="23">
        <v>19.510000000000002</v>
      </c>
      <c r="U132" s="23">
        <v>15.24</v>
      </c>
      <c r="V132" s="23">
        <v>9.5</v>
      </c>
      <c r="W132" s="23">
        <v>9.01</v>
      </c>
      <c r="X132" s="23">
        <v>9.5</v>
      </c>
      <c r="Y132" s="23">
        <v>3</v>
      </c>
      <c r="Z132" s="23">
        <v>1.5</v>
      </c>
      <c r="AA132" s="8">
        <f t="shared" si="23"/>
        <v>-4.2888888888888997E-2</v>
      </c>
      <c r="AB132" s="13">
        <v>0.95</v>
      </c>
      <c r="AC132" s="33">
        <f t="shared" si="24"/>
        <v>-4.0744444444444548E-2</v>
      </c>
    </row>
    <row r="133" spans="2:29" x14ac:dyDescent="0.25">
      <c r="B133" s="22">
        <f t="shared" si="36"/>
        <v>22</v>
      </c>
      <c r="C133" s="1" t="s">
        <v>35</v>
      </c>
      <c r="D133" s="1" t="s">
        <v>26</v>
      </c>
      <c r="E133" s="23">
        <f t="shared" si="31"/>
        <v>1.9000000000000001</v>
      </c>
      <c r="F133" s="23">
        <f t="shared" si="22"/>
        <v>1.9000000000000001</v>
      </c>
      <c r="G133" s="1">
        <v>0.2</v>
      </c>
      <c r="H133" s="13">
        <v>0</v>
      </c>
      <c r="I133" s="13">
        <v>0</v>
      </c>
      <c r="J133" s="13">
        <v>0</v>
      </c>
      <c r="K133" s="13">
        <v>1</v>
      </c>
      <c r="L133" s="13">
        <v>0</v>
      </c>
      <c r="M133" s="13">
        <f t="shared" si="32"/>
        <v>1</v>
      </c>
      <c r="N133" s="9">
        <v>120</v>
      </c>
      <c r="O133" s="8">
        <f t="shared" si="33"/>
        <v>0.5</v>
      </c>
      <c r="P133" s="8">
        <f t="shared" si="34"/>
        <v>8.3333333333333332E-3</v>
      </c>
      <c r="Q133" s="6">
        <f t="shared" si="35"/>
        <v>-7.9166666666666663E-2</v>
      </c>
      <c r="R133" s="1" t="s">
        <v>51</v>
      </c>
      <c r="S133" s="23">
        <v>14.2</v>
      </c>
      <c r="T133" s="23">
        <v>19.510000000000002</v>
      </c>
      <c r="U133" s="23">
        <v>15.24</v>
      </c>
      <c r="V133" s="23">
        <v>9.5</v>
      </c>
      <c r="W133" s="23">
        <v>9.01</v>
      </c>
      <c r="X133" s="23">
        <v>9.5</v>
      </c>
      <c r="Y133" s="23">
        <v>3</v>
      </c>
      <c r="Z133" s="23">
        <v>1.5</v>
      </c>
      <c r="AA133" s="8">
        <f t="shared" si="23"/>
        <v>-4.2888888888888997E-2</v>
      </c>
      <c r="AB133" s="13">
        <v>0.95</v>
      </c>
      <c r="AC133" s="33">
        <f t="shared" si="24"/>
        <v>-4.0744444444444548E-2</v>
      </c>
    </row>
    <row r="134" spans="2:29" x14ac:dyDescent="0.25">
      <c r="B134" s="22">
        <f t="shared" si="36"/>
        <v>23</v>
      </c>
      <c r="C134" s="1" t="s">
        <v>35</v>
      </c>
      <c r="D134" s="1" t="s">
        <v>27</v>
      </c>
      <c r="E134" s="23">
        <f t="shared" si="31"/>
        <v>2.5333333333333332</v>
      </c>
      <c r="F134" s="23">
        <f t="shared" si="22"/>
        <v>2.1295999999999999</v>
      </c>
      <c r="G134" s="1">
        <v>0.2</v>
      </c>
      <c r="H134" s="13">
        <v>0</v>
      </c>
      <c r="I134" s="13">
        <v>0</v>
      </c>
      <c r="J134" s="13">
        <v>0.2</v>
      </c>
      <c r="K134" s="13">
        <v>0.8</v>
      </c>
      <c r="L134" s="13">
        <v>0</v>
      </c>
      <c r="M134" s="13">
        <f t="shared" si="32"/>
        <v>1</v>
      </c>
      <c r="N134" s="9">
        <v>60</v>
      </c>
      <c r="O134" s="8">
        <f t="shared" si="33"/>
        <v>1</v>
      </c>
      <c r="P134" s="8">
        <f t="shared" si="34"/>
        <v>1.6666666666666666E-2</v>
      </c>
      <c r="Q134" s="6">
        <f t="shared" si="35"/>
        <v>0.24539999999999995</v>
      </c>
      <c r="R134" s="1" t="s">
        <v>51</v>
      </c>
      <c r="S134" s="23">
        <v>14.2</v>
      </c>
      <c r="T134" s="23">
        <v>19.510000000000002</v>
      </c>
      <c r="U134" s="23">
        <v>15.24</v>
      </c>
      <c r="V134" s="23">
        <v>9.5</v>
      </c>
      <c r="W134" s="23">
        <v>9.01</v>
      </c>
      <c r="X134" s="23">
        <v>9.5</v>
      </c>
      <c r="Y134" s="23">
        <v>3</v>
      </c>
      <c r="Z134" s="23">
        <v>2</v>
      </c>
      <c r="AA134" s="8">
        <f t="shared" si="23"/>
        <v>-4.2888888888888997E-2</v>
      </c>
      <c r="AB134" s="13">
        <v>0.95</v>
      </c>
      <c r="AC134" s="33">
        <f t="shared" si="24"/>
        <v>-4.0744444444444548E-2</v>
      </c>
    </row>
    <row r="135" spans="2:29" x14ac:dyDescent="0.25">
      <c r="B135" s="22">
        <f t="shared" si="36"/>
        <v>24</v>
      </c>
      <c r="C135" s="1" t="s">
        <v>35</v>
      </c>
      <c r="D135" s="1" t="s">
        <v>28</v>
      </c>
      <c r="E135" s="23">
        <f t="shared" si="31"/>
        <v>2.5333333333333332</v>
      </c>
      <c r="F135" s="23">
        <f t="shared" si="22"/>
        <v>2.1295999999999999</v>
      </c>
      <c r="G135" s="1">
        <v>0.2</v>
      </c>
      <c r="H135" s="13">
        <v>0</v>
      </c>
      <c r="I135" s="13">
        <v>0</v>
      </c>
      <c r="J135" s="13">
        <v>0.2</v>
      </c>
      <c r="K135" s="13">
        <v>0.8</v>
      </c>
      <c r="L135" s="13">
        <v>0</v>
      </c>
      <c r="M135" s="13">
        <f t="shared" si="32"/>
        <v>1</v>
      </c>
      <c r="N135" s="9">
        <v>60</v>
      </c>
      <c r="O135" s="8">
        <f t="shared" si="33"/>
        <v>1</v>
      </c>
      <c r="P135" s="8">
        <f t="shared" si="34"/>
        <v>1.6666666666666666E-2</v>
      </c>
      <c r="Q135" s="6">
        <f t="shared" si="35"/>
        <v>0.24539999999999995</v>
      </c>
      <c r="R135" s="1" t="s">
        <v>51</v>
      </c>
      <c r="S135" s="23">
        <v>14.2</v>
      </c>
      <c r="T135" s="23">
        <v>19.510000000000002</v>
      </c>
      <c r="U135" s="23">
        <v>15.24</v>
      </c>
      <c r="V135" s="23">
        <v>9.5</v>
      </c>
      <c r="W135" s="23">
        <v>9.01</v>
      </c>
      <c r="X135" s="23">
        <v>9.5</v>
      </c>
      <c r="Y135" s="23">
        <v>3</v>
      </c>
      <c r="Z135" s="23">
        <v>2</v>
      </c>
      <c r="AA135" s="8">
        <f t="shared" si="23"/>
        <v>-4.2888888888888997E-2</v>
      </c>
      <c r="AB135" s="13">
        <v>0.95</v>
      </c>
      <c r="AC135" s="33">
        <f t="shared" si="24"/>
        <v>-4.0744444444444548E-2</v>
      </c>
    </row>
    <row r="136" spans="2:29" x14ac:dyDescent="0.25">
      <c r="B136" s="22">
        <f t="shared" si="36"/>
        <v>25</v>
      </c>
      <c r="C136" s="1" t="s">
        <v>35</v>
      </c>
      <c r="D136" s="1" t="s">
        <v>29</v>
      </c>
      <c r="E136" s="23">
        <f>Z136*0.4*(X136/Y136)</f>
        <v>1.9000000000000001</v>
      </c>
      <c r="F136" s="23">
        <f t="shared" si="22"/>
        <v>1.9000000000000001</v>
      </c>
      <c r="G136" s="1">
        <v>0.2</v>
      </c>
      <c r="H136" s="13">
        <v>0</v>
      </c>
      <c r="I136" s="13">
        <v>0</v>
      </c>
      <c r="J136" s="13">
        <v>0</v>
      </c>
      <c r="K136" s="13">
        <v>1</v>
      </c>
      <c r="L136" s="13">
        <v>0</v>
      </c>
      <c r="M136" s="13">
        <f t="shared" si="32"/>
        <v>1</v>
      </c>
      <c r="N136" s="9">
        <v>40</v>
      </c>
      <c r="O136" s="8">
        <f t="shared" si="33"/>
        <v>1.5</v>
      </c>
      <c r="P136" s="8">
        <f t="shared" si="34"/>
        <v>2.5000000000000001E-2</v>
      </c>
      <c r="Q136" s="6">
        <f t="shared" si="35"/>
        <v>-0.23750000000000002</v>
      </c>
      <c r="R136" s="1" t="s">
        <v>51</v>
      </c>
      <c r="S136" s="23">
        <v>14.2</v>
      </c>
      <c r="T136" s="23">
        <v>19.510000000000002</v>
      </c>
      <c r="U136" s="23">
        <v>15.24</v>
      </c>
      <c r="V136" s="23">
        <v>9.5</v>
      </c>
      <c r="W136" s="23">
        <v>9.01</v>
      </c>
      <c r="X136" s="23">
        <v>9.5</v>
      </c>
      <c r="Y136" s="23">
        <v>3</v>
      </c>
      <c r="Z136" s="23">
        <v>1.5</v>
      </c>
      <c r="AA136" s="8">
        <f t="shared" si="23"/>
        <v>-4.2888888888888997E-2</v>
      </c>
      <c r="AB136" s="13">
        <v>0.95</v>
      </c>
      <c r="AC136" s="33">
        <f t="shared" si="24"/>
        <v>-4.0744444444444548E-2</v>
      </c>
    </row>
    <row r="137" spans="2:29" ht="16.5" thickBot="1" x14ac:dyDescent="0.3">
      <c r="B137" s="24">
        <f t="shared" si="36"/>
        <v>26</v>
      </c>
      <c r="C137" s="25" t="s">
        <v>35</v>
      </c>
      <c r="D137" s="25" t="s">
        <v>30</v>
      </c>
      <c r="E137" s="26">
        <f t="shared" si="31"/>
        <v>1.9000000000000001</v>
      </c>
      <c r="F137" s="26">
        <f>SUMPRODUCT(H137:L137,S137:W137)*G137</f>
        <v>2.0148000000000006</v>
      </c>
      <c r="G137" s="25">
        <v>0.2</v>
      </c>
      <c r="H137" s="27">
        <v>0</v>
      </c>
      <c r="I137" s="27">
        <v>0</v>
      </c>
      <c r="J137" s="27">
        <v>0.1</v>
      </c>
      <c r="K137" s="27">
        <v>0.9</v>
      </c>
      <c r="L137" s="27">
        <v>0</v>
      </c>
      <c r="M137" s="27">
        <f t="shared" si="32"/>
        <v>1</v>
      </c>
      <c r="N137" s="28">
        <v>40</v>
      </c>
      <c r="O137" s="29">
        <f t="shared" si="33"/>
        <v>1.5</v>
      </c>
      <c r="P137" s="29">
        <f t="shared" si="34"/>
        <v>2.5000000000000001E-2</v>
      </c>
      <c r="Q137" s="30">
        <f>E137-F137-P137*X137</f>
        <v>-0.3523000000000005</v>
      </c>
      <c r="R137" s="25" t="s">
        <v>51</v>
      </c>
      <c r="S137" s="26">
        <v>14.2</v>
      </c>
      <c r="T137" s="26">
        <v>19.510000000000002</v>
      </c>
      <c r="U137" s="26">
        <v>15.24</v>
      </c>
      <c r="V137" s="26">
        <v>9.5</v>
      </c>
      <c r="W137" s="26">
        <v>9.01</v>
      </c>
      <c r="X137" s="26">
        <v>9.5</v>
      </c>
      <c r="Y137" s="26">
        <v>3</v>
      </c>
      <c r="Z137" s="26">
        <v>1.5</v>
      </c>
      <c r="AA137" s="29">
        <f t="shared" ref="AA137:AA200" si="37">AVERAGEIFS($Q$8:$Q$241,$R$8:$R$241,R137,$C$8:$C$241,C137)</f>
        <v>-4.2888888888888997E-2</v>
      </c>
      <c r="AB137" s="27">
        <v>0.95</v>
      </c>
      <c r="AC137" s="34">
        <f t="shared" ref="AC137:AC163" si="38">AA137*AB137</f>
        <v>-4.0744444444444548E-2</v>
      </c>
    </row>
    <row r="138" spans="2:29" x14ac:dyDescent="0.25">
      <c r="B138" s="15">
        <v>1</v>
      </c>
      <c r="C138" s="16" t="s">
        <v>3</v>
      </c>
      <c r="D138" s="16" t="s">
        <v>4</v>
      </c>
      <c r="E138" s="17">
        <v>3</v>
      </c>
      <c r="F138" s="17">
        <v>0.78000000000000014</v>
      </c>
      <c r="G138" s="16">
        <v>0.2</v>
      </c>
      <c r="H138" s="18">
        <v>0</v>
      </c>
      <c r="I138" s="18">
        <v>0</v>
      </c>
      <c r="J138" s="18">
        <v>0.9</v>
      </c>
      <c r="K138" s="18">
        <v>0</v>
      </c>
      <c r="L138" s="18">
        <v>0.1</v>
      </c>
      <c r="M138" s="18">
        <v>1</v>
      </c>
      <c r="N138" s="19">
        <v>20</v>
      </c>
      <c r="O138" s="20">
        <v>3</v>
      </c>
      <c r="P138" s="20">
        <v>0.05</v>
      </c>
      <c r="Q138" s="21">
        <v>2.0699999999999998</v>
      </c>
      <c r="R138" s="16" t="s">
        <v>46</v>
      </c>
      <c r="S138" s="17">
        <v>4</v>
      </c>
      <c r="T138" s="17">
        <v>6</v>
      </c>
      <c r="U138" s="17">
        <v>4</v>
      </c>
      <c r="V138" s="17">
        <v>2</v>
      </c>
      <c r="W138" s="17">
        <v>3</v>
      </c>
      <c r="X138" s="16">
        <v>0</v>
      </c>
      <c r="Y138" s="21">
        <v>3</v>
      </c>
      <c r="Z138" s="17">
        <v>3</v>
      </c>
      <c r="AA138" s="20">
        <f t="shared" si="37"/>
        <v>1.33</v>
      </c>
      <c r="AB138" s="18">
        <v>0.25</v>
      </c>
      <c r="AC138" s="32">
        <f t="shared" si="38"/>
        <v>0.33250000000000002</v>
      </c>
    </row>
    <row r="139" spans="2:29" x14ac:dyDescent="0.25">
      <c r="B139" s="22">
        <v>2</v>
      </c>
      <c r="C139" s="1" t="s">
        <v>3</v>
      </c>
      <c r="D139" s="1" t="s">
        <v>5</v>
      </c>
      <c r="E139" s="23">
        <v>3</v>
      </c>
      <c r="F139" s="23">
        <v>0.86</v>
      </c>
      <c r="G139" s="1">
        <v>0.2</v>
      </c>
      <c r="H139" s="13">
        <v>0</v>
      </c>
      <c r="I139" s="13">
        <v>0.2</v>
      </c>
      <c r="J139" s="13">
        <v>0.7</v>
      </c>
      <c r="K139" s="13">
        <v>0</v>
      </c>
      <c r="L139" s="13">
        <v>0.1</v>
      </c>
      <c r="M139" s="13">
        <v>0.99999999999999989</v>
      </c>
      <c r="N139" s="9">
        <v>20</v>
      </c>
      <c r="O139" s="8">
        <v>3</v>
      </c>
      <c r="P139" s="8">
        <v>0.05</v>
      </c>
      <c r="Q139" s="6">
        <v>1.9900000000000002</v>
      </c>
      <c r="R139" s="1" t="s">
        <v>46</v>
      </c>
      <c r="S139" s="23">
        <v>4</v>
      </c>
      <c r="T139" s="23">
        <v>6</v>
      </c>
      <c r="U139" s="23">
        <v>4</v>
      </c>
      <c r="V139" s="23">
        <v>2</v>
      </c>
      <c r="W139" s="23">
        <v>3</v>
      </c>
      <c r="X139" s="1">
        <v>0</v>
      </c>
      <c r="Y139" s="6">
        <v>3</v>
      </c>
      <c r="Z139" s="23">
        <v>3</v>
      </c>
      <c r="AA139" s="8">
        <f t="shared" si="37"/>
        <v>1.33</v>
      </c>
      <c r="AB139" s="13">
        <v>0.25</v>
      </c>
      <c r="AC139" s="33">
        <f t="shared" si="38"/>
        <v>0.33250000000000002</v>
      </c>
    </row>
    <row r="140" spans="2:29" x14ac:dyDescent="0.25">
      <c r="B140" s="22">
        <v>3</v>
      </c>
      <c r="C140" s="1" t="s">
        <v>3</v>
      </c>
      <c r="D140" s="1" t="s">
        <v>6</v>
      </c>
      <c r="E140" s="23">
        <v>3</v>
      </c>
      <c r="F140" s="23">
        <v>0.98</v>
      </c>
      <c r="G140" s="1">
        <v>0.2</v>
      </c>
      <c r="H140" s="13">
        <v>0</v>
      </c>
      <c r="I140" s="13">
        <v>0.5</v>
      </c>
      <c r="J140" s="13">
        <v>0.4</v>
      </c>
      <c r="K140" s="13">
        <v>0</v>
      </c>
      <c r="L140" s="13">
        <v>0.1</v>
      </c>
      <c r="M140" s="13">
        <v>1</v>
      </c>
      <c r="N140" s="9">
        <v>20</v>
      </c>
      <c r="O140" s="8">
        <v>3</v>
      </c>
      <c r="P140" s="8">
        <v>0.05</v>
      </c>
      <c r="Q140" s="6">
        <v>1.87</v>
      </c>
      <c r="R140" s="1" t="s">
        <v>46</v>
      </c>
      <c r="S140" s="23">
        <v>4</v>
      </c>
      <c r="T140" s="23">
        <v>6</v>
      </c>
      <c r="U140" s="23">
        <v>4</v>
      </c>
      <c r="V140" s="23">
        <v>2</v>
      </c>
      <c r="W140" s="23">
        <v>3</v>
      </c>
      <c r="X140" s="1">
        <v>0</v>
      </c>
      <c r="Y140" s="6">
        <v>3</v>
      </c>
      <c r="Z140" s="23">
        <v>3</v>
      </c>
      <c r="AA140" s="8">
        <f t="shared" si="37"/>
        <v>1.33</v>
      </c>
      <c r="AB140" s="13">
        <v>0.25</v>
      </c>
      <c r="AC140" s="33">
        <f t="shared" si="38"/>
        <v>0.33250000000000002</v>
      </c>
    </row>
    <row r="141" spans="2:29" x14ac:dyDescent="0.25">
      <c r="B141" s="22">
        <v>4</v>
      </c>
      <c r="C141" s="1" t="s">
        <v>3</v>
      </c>
      <c r="D141" s="1" t="s">
        <v>7</v>
      </c>
      <c r="E141" s="23">
        <v>2</v>
      </c>
      <c r="F141" s="23">
        <v>0.68000000000000016</v>
      </c>
      <c r="G141" s="1">
        <v>0.2</v>
      </c>
      <c r="H141" s="13">
        <v>0.1</v>
      </c>
      <c r="I141" s="13">
        <v>0</v>
      </c>
      <c r="J141" s="13">
        <v>0.4</v>
      </c>
      <c r="K141" s="13">
        <v>0.1</v>
      </c>
      <c r="L141" s="13">
        <v>0.4</v>
      </c>
      <c r="M141" s="13">
        <v>1</v>
      </c>
      <c r="N141" s="9">
        <v>60</v>
      </c>
      <c r="O141" s="8">
        <v>1</v>
      </c>
      <c r="P141" s="8">
        <v>1.6666666666666666E-2</v>
      </c>
      <c r="Q141" s="6">
        <v>1.2699999999999998</v>
      </c>
      <c r="R141" s="1" t="s">
        <v>46</v>
      </c>
      <c r="S141" s="23">
        <v>4</v>
      </c>
      <c r="T141" s="23">
        <v>6</v>
      </c>
      <c r="U141" s="23">
        <v>4</v>
      </c>
      <c r="V141" s="23">
        <v>2</v>
      </c>
      <c r="W141" s="23">
        <v>3</v>
      </c>
      <c r="X141" s="1">
        <v>0</v>
      </c>
      <c r="Y141" s="6">
        <v>3</v>
      </c>
      <c r="Z141" s="23">
        <v>2</v>
      </c>
      <c r="AA141" s="8">
        <f t="shared" si="37"/>
        <v>1.33</v>
      </c>
      <c r="AB141" s="13">
        <v>0.25</v>
      </c>
      <c r="AC141" s="33">
        <f t="shared" si="38"/>
        <v>0.33250000000000002</v>
      </c>
    </row>
    <row r="142" spans="2:29" x14ac:dyDescent="0.25">
      <c r="B142" s="22">
        <v>5</v>
      </c>
      <c r="C142" s="1" t="s">
        <v>3</v>
      </c>
      <c r="D142" s="1" t="s">
        <v>8</v>
      </c>
      <c r="E142" s="23">
        <v>2</v>
      </c>
      <c r="F142" s="23">
        <v>0.78</v>
      </c>
      <c r="G142" s="1">
        <v>0.2</v>
      </c>
      <c r="H142" s="13">
        <v>0.1</v>
      </c>
      <c r="I142" s="13">
        <v>0.2</v>
      </c>
      <c r="J142" s="13">
        <v>0.3</v>
      </c>
      <c r="K142" s="13">
        <v>0.1</v>
      </c>
      <c r="L142" s="13">
        <v>0.3</v>
      </c>
      <c r="M142" s="13">
        <v>1</v>
      </c>
      <c r="N142" s="9">
        <v>60</v>
      </c>
      <c r="O142" s="8">
        <v>1</v>
      </c>
      <c r="P142" s="8">
        <v>1.6666666666666666E-2</v>
      </c>
      <c r="Q142" s="6">
        <v>1.17</v>
      </c>
      <c r="R142" s="1" t="s">
        <v>46</v>
      </c>
      <c r="S142" s="23">
        <v>4</v>
      </c>
      <c r="T142" s="23">
        <v>6</v>
      </c>
      <c r="U142" s="23">
        <v>4</v>
      </c>
      <c r="V142" s="23">
        <v>2</v>
      </c>
      <c r="W142" s="23">
        <v>3</v>
      </c>
      <c r="X142" s="1">
        <v>0</v>
      </c>
      <c r="Y142" s="6">
        <v>3</v>
      </c>
      <c r="Z142" s="23">
        <v>2</v>
      </c>
      <c r="AA142" s="8">
        <f t="shared" si="37"/>
        <v>1.33</v>
      </c>
      <c r="AB142" s="13">
        <v>0.25</v>
      </c>
      <c r="AC142" s="33">
        <f t="shared" si="38"/>
        <v>0.33250000000000002</v>
      </c>
    </row>
    <row r="143" spans="2:29" x14ac:dyDescent="0.25">
      <c r="B143" s="22">
        <v>6</v>
      </c>
      <c r="C143" s="1" t="s">
        <v>3</v>
      </c>
      <c r="D143" s="1" t="s">
        <v>23</v>
      </c>
      <c r="E143" s="23">
        <v>1</v>
      </c>
      <c r="F143" s="23">
        <v>0.38</v>
      </c>
      <c r="G143" s="1">
        <v>0.1</v>
      </c>
      <c r="H143" s="13">
        <v>0.1</v>
      </c>
      <c r="I143" s="13">
        <v>0</v>
      </c>
      <c r="J143" s="13">
        <v>0.75</v>
      </c>
      <c r="K143" s="13">
        <v>0.05</v>
      </c>
      <c r="L143" s="13">
        <v>0.1</v>
      </c>
      <c r="M143" s="13">
        <v>1</v>
      </c>
      <c r="N143" s="9">
        <v>30</v>
      </c>
      <c r="O143" s="8">
        <v>2</v>
      </c>
      <c r="P143" s="8">
        <v>3.3333333333333333E-2</v>
      </c>
      <c r="Q143" s="6">
        <v>0.52</v>
      </c>
      <c r="R143" s="1" t="s">
        <v>46</v>
      </c>
      <c r="S143" s="23">
        <v>4</v>
      </c>
      <c r="T143" s="23">
        <v>6</v>
      </c>
      <c r="U143" s="23">
        <v>4</v>
      </c>
      <c r="V143" s="23">
        <v>2</v>
      </c>
      <c r="W143" s="23">
        <v>3</v>
      </c>
      <c r="X143" s="1">
        <v>0</v>
      </c>
      <c r="Y143" s="6">
        <v>3</v>
      </c>
      <c r="Z143" s="23">
        <v>1</v>
      </c>
      <c r="AA143" s="8">
        <f t="shared" si="37"/>
        <v>1.33</v>
      </c>
      <c r="AB143" s="13">
        <v>0.25</v>
      </c>
      <c r="AC143" s="33">
        <f t="shared" si="38"/>
        <v>0.33250000000000002</v>
      </c>
    </row>
    <row r="144" spans="2:29" x14ac:dyDescent="0.25">
      <c r="B144" s="22">
        <v>7</v>
      </c>
      <c r="C144" s="1" t="s">
        <v>3</v>
      </c>
      <c r="D144" s="1" t="s">
        <v>24</v>
      </c>
      <c r="E144" s="23">
        <v>1</v>
      </c>
      <c r="F144" s="23">
        <v>0.48</v>
      </c>
      <c r="G144" s="1">
        <v>0.1</v>
      </c>
      <c r="H144" s="13">
        <v>0.1</v>
      </c>
      <c r="I144" s="13">
        <v>0.5</v>
      </c>
      <c r="J144" s="13">
        <v>0.25</v>
      </c>
      <c r="K144" s="13">
        <v>0.05</v>
      </c>
      <c r="L144" s="13">
        <v>0.1</v>
      </c>
      <c r="M144" s="13">
        <v>1</v>
      </c>
      <c r="N144" s="9">
        <v>30</v>
      </c>
      <c r="O144" s="8">
        <v>2</v>
      </c>
      <c r="P144" s="8">
        <v>3.3333333333333333E-2</v>
      </c>
      <c r="Q144" s="6">
        <v>0.42000000000000004</v>
      </c>
      <c r="R144" s="1" t="s">
        <v>46</v>
      </c>
      <c r="S144" s="23">
        <v>4</v>
      </c>
      <c r="T144" s="23">
        <v>6</v>
      </c>
      <c r="U144" s="23">
        <v>4</v>
      </c>
      <c r="V144" s="23">
        <v>2</v>
      </c>
      <c r="W144" s="23">
        <v>3</v>
      </c>
      <c r="X144" s="1">
        <v>0</v>
      </c>
      <c r="Y144" s="6">
        <v>3</v>
      </c>
      <c r="Z144" s="23">
        <v>1</v>
      </c>
      <c r="AA144" s="8">
        <f t="shared" si="37"/>
        <v>1.33</v>
      </c>
      <c r="AB144" s="13">
        <v>0.25</v>
      </c>
      <c r="AC144" s="33">
        <f t="shared" si="38"/>
        <v>0.33250000000000002</v>
      </c>
    </row>
    <row r="145" spans="2:29" x14ac:dyDescent="0.25">
      <c r="B145" s="22">
        <v>8</v>
      </c>
      <c r="C145" s="1" t="s">
        <v>9</v>
      </c>
      <c r="D145" s="1" t="s">
        <v>10</v>
      </c>
      <c r="E145" s="23">
        <v>3</v>
      </c>
      <c r="F145" s="23">
        <v>0.76</v>
      </c>
      <c r="G145" s="1">
        <v>0.2</v>
      </c>
      <c r="H145" s="13">
        <v>0.1</v>
      </c>
      <c r="I145" s="13">
        <v>0</v>
      </c>
      <c r="J145" s="13">
        <v>0.75</v>
      </c>
      <c r="K145" s="13">
        <v>0.05</v>
      </c>
      <c r="L145" s="13">
        <v>0.1</v>
      </c>
      <c r="M145" s="13">
        <v>1</v>
      </c>
      <c r="N145" s="9">
        <v>15</v>
      </c>
      <c r="O145" s="8">
        <v>4</v>
      </c>
      <c r="P145" s="8">
        <v>6.6666666666666666E-2</v>
      </c>
      <c r="Q145" s="6">
        <v>2.04</v>
      </c>
      <c r="R145" s="1" t="s">
        <v>46</v>
      </c>
      <c r="S145" s="23">
        <v>4</v>
      </c>
      <c r="T145" s="23">
        <v>6</v>
      </c>
      <c r="U145" s="23">
        <v>4</v>
      </c>
      <c r="V145" s="23">
        <v>2</v>
      </c>
      <c r="W145" s="23">
        <v>3</v>
      </c>
      <c r="X145" s="1">
        <v>0</v>
      </c>
      <c r="Y145" s="6">
        <v>3</v>
      </c>
      <c r="Z145" s="23">
        <v>3</v>
      </c>
      <c r="AA145" s="8">
        <f t="shared" si="37"/>
        <v>2.2079999999999997</v>
      </c>
      <c r="AB145" s="13">
        <v>0.85</v>
      </c>
      <c r="AC145" s="33">
        <f t="shared" si="38"/>
        <v>1.8767999999999998</v>
      </c>
    </row>
    <row r="146" spans="2:29" x14ac:dyDescent="0.25">
      <c r="B146" s="22">
        <v>9</v>
      </c>
      <c r="C146" s="1" t="s">
        <v>9</v>
      </c>
      <c r="D146" s="1" t="s">
        <v>11</v>
      </c>
      <c r="E146" s="23">
        <v>3</v>
      </c>
      <c r="F146" s="23">
        <v>1.1400000000000001</v>
      </c>
      <c r="G146" s="1">
        <v>0.3</v>
      </c>
      <c r="H146" s="13">
        <v>0.3</v>
      </c>
      <c r="I146" s="13">
        <v>0</v>
      </c>
      <c r="J146" s="13">
        <v>0.55000000000000004</v>
      </c>
      <c r="K146" s="13">
        <v>0.05</v>
      </c>
      <c r="L146" s="13">
        <v>0.1</v>
      </c>
      <c r="M146" s="13">
        <v>1.0000000000000002</v>
      </c>
      <c r="N146" s="9">
        <v>15</v>
      </c>
      <c r="O146" s="8">
        <v>4</v>
      </c>
      <c r="P146" s="8">
        <v>6.6666666666666666E-2</v>
      </c>
      <c r="Q146" s="6">
        <v>1.66</v>
      </c>
      <c r="R146" s="1" t="s">
        <v>46</v>
      </c>
      <c r="S146" s="23">
        <v>4</v>
      </c>
      <c r="T146" s="23">
        <v>6</v>
      </c>
      <c r="U146" s="23">
        <v>4</v>
      </c>
      <c r="V146" s="23">
        <v>2</v>
      </c>
      <c r="W146" s="23">
        <v>3</v>
      </c>
      <c r="X146" s="1">
        <v>0</v>
      </c>
      <c r="Y146" s="6">
        <v>3</v>
      </c>
      <c r="Z146" s="23">
        <v>3</v>
      </c>
      <c r="AA146" s="8">
        <f t="shared" si="37"/>
        <v>2.2079999999999997</v>
      </c>
      <c r="AB146" s="13">
        <v>0.85</v>
      </c>
      <c r="AC146" s="33">
        <f t="shared" si="38"/>
        <v>1.8767999999999998</v>
      </c>
    </row>
    <row r="147" spans="2:29" x14ac:dyDescent="0.25">
      <c r="B147" s="22">
        <v>10</v>
      </c>
      <c r="C147" s="1" t="s">
        <v>9</v>
      </c>
      <c r="D147" s="1" t="s">
        <v>12</v>
      </c>
      <c r="E147" s="23">
        <v>3</v>
      </c>
      <c r="F147" s="23">
        <v>1.2899999999999998</v>
      </c>
      <c r="G147" s="1">
        <v>0.3</v>
      </c>
      <c r="H147" s="13">
        <v>0.1</v>
      </c>
      <c r="I147" s="13">
        <v>0.25</v>
      </c>
      <c r="J147" s="13">
        <v>0.5</v>
      </c>
      <c r="K147" s="13">
        <v>0.05</v>
      </c>
      <c r="L147" s="13">
        <v>0.1</v>
      </c>
      <c r="M147" s="13">
        <v>1</v>
      </c>
      <c r="N147" s="9">
        <v>15</v>
      </c>
      <c r="O147" s="8">
        <v>4</v>
      </c>
      <c r="P147" s="8">
        <v>6.6666666666666666E-2</v>
      </c>
      <c r="Q147" s="6">
        <v>1.5100000000000002</v>
      </c>
      <c r="R147" s="1" t="s">
        <v>46</v>
      </c>
      <c r="S147" s="23">
        <v>4</v>
      </c>
      <c r="T147" s="23">
        <v>6</v>
      </c>
      <c r="U147" s="23">
        <v>4</v>
      </c>
      <c r="V147" s="23">
        <v>2</v>
      </c>
      <c r="W147" s="23">
        <v>3</v>
      </c>
      <c r="X147" s="1">
        <v>0</v>
      </c>
      <c r="Y147" s="6">
        <v>3</v>
      </c>
      <c r="Z147" s="23">
        <v>3</v>
      </c>
      <c r="AA147" s="8">
        <f t="shared" si="37"/>
        <v>2.2079999999999997</v>
      </c>
      <c r="AB147" s="13">
        <v>0.85</v>
      </c>
      <c r="AC147" s="33">
        <f t="shared" si="38"/>
        <v>1.8767999999999998</v>
      </c>
    </row>
    <row r="148" spans="2:29" x14ac:dyDescent="0.25">
      <c r="B148" s="22">
        <v>11</v>
      </c>
      <c r="C148" s="1" t="s">
        <v>9</v>
      </c>
      <c r="D148" s="1" t="s">
        <v>13</v>
      </c>
      <c r="E148" s="23">
        <v>3</v>
      </c>
      <c r="F148" s="23">
        <v>0.91999999999999993</v>
      </c>
      <c r="G148" s="1">
        <v>0.2</v>
      </c>
      <c r="H148" s="13">
        <v>0.2</v>
      </c>
      <c r="I148" s="13">
        <v>0.4</v>
      </c>
      <c r="J148" s="13">
        <v>0.25</v>
      </c>
      <c r="K148" s="13">
        <v>0.05</v>
      </c>
      <c r="L148" s="13">
        <v>0.1</v>
      </c>
      <c r="M148" s="13">
        <v>1.0000000000000002</v>
      </c>
      <c r="N148" s="9">
        <v>10</v>
      </c>
      <c r="O148" s="8">
        <v>6</v>
      </c>
      <c r="P148" s="8">
        <v>0.1</v>
      </c>
      <c r="Q148" s="6">
        <v>1.78</v>
      </c>
      <c r="R148" s="1" t="s">
        <v>46</v>
      </c>
      <c r="S148" s="23">
        <v>4</v>
      </c>
      <c r="T148" s="23">
        <v>6</v>
      </c>
      <c r="U148" s="23">
        <v>4</v>
      </c>
      <c r="V148" s="23">
        <v>2</v>
      </c>
      <c r="W148" s="23">
        <v>3</v>
      </c>
      <c r="X148" s="1">
        <v>0</v>
      </c>
      <c r="Y148" s="6">
        <v>3</v>
      </c>
      <c r="Z148" s="23">
        <v>3</v>
      </c>
      <c r="AA148" s="8">
        <f t="shared" si="37"/>
        <v>2.2079999999999997</v>
      </c>
      <c r="AB148" s="13">
        <v>0.85</v>
      </c>
      <c r="AC148" s="33">
        <f t="shared" si="38"/>
        <v>1.8767999999999998</v>
      </c>
    </row>
    <row r="149" spans="2:29" x14ac:dyDescent="0.25">
      <c r="B149" s="22">
        <v>12</v>
      </c>
      <c r="C149" s="1" t="s">
        <v>9</v>
      </c>
      <c r="D149" s="1" t="s">
        <v>14</v>
      </c>
      <c r="E149" s="23">
        <v>4</v>
      </c>
      <c r="F149" s="23">
        <v>1.4999999999999998</v>
      </c>
      <c r="G149" s="1">
        <v>0.3</v>
      </c>
      <c r="H149" s="13">
        <v>0.2</v>
      </c>
      <c r="I149" s="13">
        <v>0.6</v>
      </c>
      <c r="J149" s="13">
        <v>0.05</v>
      </c>
      <c r="K149" s="13">
        <v>0.05</v>
      </c>
      <c r="L149" s="13">
        <v>0.1</v>
      </c>
      <c r="M149" s="13">
        <v>1.0000000000000002</v>
      </c>
      <c r="N149" s="9">
        <v>10</v>
      </c>
      <c r="O149" s="8">
        <v>6</v>
      </c>
      <c r="P149" s="8">
        <v>0.1</v>
      </c>
      <c r="Q149" s="6">
        <v>2.2000000000000002</v>
      </c>
      <c r="R149" s="1" t="s">
        <v>46</v>
      </c>
      <c r="S149" s="23">
        <v>4</v>
      </c>
      <c r="T149" s="23">
        <v>6</v>
      </c>
      <c r="U149" s="23">
        <v>4</v>
      </c>
      <c r="V149" s="23">
        <v>2</v>
      </c>
      <c r="W149" s="23">
        <v>3</v>
      </c>
      <c r="X149" s="1">
        <v>0</v>
      </c>
      <c r="Y149" s="6">
        <v>3</v>
      </c>
      <c r="Z149" s="23">
        <v>4</v>
      </c>
      <c r="AA149" s="8">
        <f t="shared" si="37"/>
        <v>2.2079999999999997</v>
      </c>
      <c r="AB149" s="13">
        <v>0.85</v>
      </c>
      <c r="AC149" s="33">
        <f t="shared" si="38"/>
        <v>1.8767999999999998</v>
      </c>
    </row>
    <row r="150" spans="2:29" x14ac:dyDescent="0.25">
      <c r="B150" s="22">
        <v>13</v>
      </c>
      <c r="C150" s="1" t="s">
        <v>9</v>
      </c>
      <c r="D150" s="1" t="s">
        <v>15</v>
      </c>
      <c r="E150" s="23">
        <v>4</v>
      </c>
      <c r="F150" s="23">
        <v>1.4399999999999997</v>
      </c>
      <c r="G150" s="1">
        <v>0.3</v>
      </c>
      <c r="H150" s="13">
        <v>0.2</v>
      </c>
      <c r="I150" s="13">
        <v>0.5</v>
      </c>
      <c r="J150" s="13">
        <v>0.15</v>
      </c>
      <c r="K150" s="13">
        <v>0.05</v>
      </c>
      <c r="L150" s="13">
        <v>0.1</v>
      </c>
      <c r="M150" s="13">
        <v>1</v>
      </c>
      <c r="N150" s="9">
        <v>10</v>
      </c>
      <c r="O150" s="8">
        <v>6</v>
      </c>
      <c r="P150" s="8">
        <v>0.1</v>
      </c>
      <c r="Q150" s="6">
        <v>2.2600000000000007</v>
      </c>
      <c r="R150" s="1" t="s">
        <v>46</v>
      </c>
      <c r="S150" s="23">
        <v>4</v>
      </c>
      <c r="T150" s="23">
        <v>6</v>
      </c>
      <c r="U150" s="23">
        <v>4</v>
      </c>
      <c r="V150" s="23">
        <v>2</v>
      </c>
      <c r="W150" s="23">
        <v>3</v>
      </c>
      <c r="X150" s="1">
        <v>0</v>
      </c>
      <c r="Y150" s="6">
        <v>3</v>
      </c>
      <c r="Z150" s="23">
        <v>4</v>
      </c>
      <c r="AA150" s="8">
        <f t="shared" si="37"/>
        <v>2.2079999999999997</v>
      </c>
      <c r="AB150" s="13">
        <v>0.85</v>
      </c>
      <c r="AC150" s="33">
        <f t="shared" si="38"/>
        <v>1.8767999999999998</v>
      </c>
    </row>
    <row r="151" spans="2:29" x14ac:dyDescent="0.25">
      <c r="B151" s="22">
        <v>14</v>
      </c>
      <c r="C151" s="1" t="s">
        <v>9</v>
      </c>
      <c r="D151" s="1" t="s">
        <v>16</v>
      </c>
      <c r="E151" s="23">
        <v>3</v>
      </c>
      <c r="F151" s="23">
        <v>0.76</v>
      </c>
      <c r="G151" s="1">
        <v>0.2</v>
      </c>
      <c r="H151" s="13">
        <v>0.1</v>
      </c>
      <c r="I151" s="13">
        <v>0</v>
      </c>
      <c r="J151" s="13">
        <v>0.75</v>
      </c>
      <c r="K151" s="13">
        <v>0.05</v>
      </c>
      <c r="L151" s="13">
        <v>0.1</v>
      </c>
      <c r="M151" s="13">
        <v>1</v>
      </c>
      <c r="N151" s="9">
        <v>15</v>
      </c>
      <c r="O151" s="8">
        <v>4</v>
      </c>
      <c r="P151" s="8">
        <v>6.6666666666666666E-2</v>
      </c>
      <c r="Q151" s="6">
        <v>2.04</v>
      </c>
      <c r="R151" s="1" t="s">
        <v>46</v>
      </c>
      <c r="S151" s="23">
        <v>4</v>
      </c>
      <c r="T151" s="23">
        <v>6</v>
      </c>
      <c r="U151" s="23">
        <v>4</v>
      </c>
      <c r="V151" s="23">
        <v>2</v>
      </c>
      <c r="W151" s="23">
        <v>3</v>
      </c>
      <c r="X151" s="1">
        <v>0</v>
      </c>
      <c r="Y151" s="6">
        <v>3</v>
      </c>
      <c r="Z151" s="23">
        <v>3</v>
      </c>
      <c r="AA151" s="8">
        <f t="shared" si="37"/>
        <v>2.2079999999999997</v>
      </c>
      <c r="AB151" s="13">
        <v>0.85</v>
      </c>
      <c r="AC151" s="33">
        <f t="shared" si="38"/>
        <v>1.8767999999999998</v>
      </c>
    </row>
    <row r="152" spans="2:29" x14ac:dyDescent="0.25">
      <c r="B152" s="22">
        <v>15</v>
      </c>
      <c r="C152" s="1" t="s">
        <v>9</v>
      </c>
      <c r="D152" s="1" t="s">
        <v>44</v>
      </c>
      <c r="E152" s="23">
        <v>3</v>
      </c>
      <c r="F152" s="23">
        <v>0.76000000000000023</v>
      </c>
      <c r="G152" s="1">
        <v>0.2</v>
      </c>
      <c r="H152" s="13">
        <v>0.2</v>
      </c>
      <c r="I152" s="13">
        <v>0</v>
      </c>
      <c r="J152" s="13">
        <v>0.65</v>
      </c>
      <c r="K152" s="13">
        <v>0.05</v>
      </c>
      <c r="L152" s="13">
        <v>0.1</v>
      </c>
      <c r="M152" s="13">
        <v>1.0000000000000002</v>
      </c>
      <c r="N152" s="9">
        <v>15</v>
      </c>
      <c r="O152" s="8">
        <v>4</v>
      </c>
      <c r="P152" s="8">
        <v>6.6666666666666666E-2</v>
      </c>
      <c r="Q152" s="6">
        <v>2.0399999999999996</v>
      </c>
      <c r="R152" s="1" t="s">
        <v>46</v>
      </c>
      <c r="S152" s="23">
        <v>4</v>
      </c>
      <c r="T152" s="23">
        <v>6</v>
      </c>
      <c r="U152" s="23">
        <v>4</v>
      </c>
      <c r="V152" s="23">
        <v>2</v>
      </c>
      <c r="W152" s="23">
        <v>3</v>
      </c>
      <c r="X152" s="1">
        <v>0</v>
      </c>
      <c r="Y152" s="6">
        <v>3</v>
      </c>
      <c r="Z152" s="23">
        <v>3</v>
      </c>
      <c r="AA152" s="8">
        <f t="shared" si="37"/>
        <v>2.2079999999999997</v>
      </c>
      <c r="AB152" s="13">
        <v>0.85</v>
      </c>
      <c r="AC152" s="33">
        <f t="shared" si="38"/>
        <v>1.8767999999999998</v>
      </c>
    </row>
    <row r="153" spans="2:29" x14ac:dyDescent="0.25">
      <c r="B153" s="22">
        <v>16</v>
      </c>
      <c r="C153" s="1" t="s">
        <v>9</v>
      </c>
      <c r="D153" s="1" t="s">
        <v>17</v>
      </c>
      <c r="E153" s="23">
        <v>5</v>
      </c>
      <c r="F153" s="23">
        <v>1.4099999999999997</v>
      </c>
      <c r="G153" s="1">
        <v>0.3</v>
      </c>
      <c r="H153" s="13">
        <v>0</v>
      </c>
      <c r="I153" s="13">
        <v>0.5</v>
      </c>
      <c r="J153" s="13">
        <v>0.2</v>
      </c>
      <c r="K153" s="13">
        <v>0</v>
      </c>
      <c r="L153" s="13">
        <v>0.3</v>
      </c>
      <c r="M153" s="13">
        <v>1</v>
      </c>
      <c r="N153" s="9">
        <v>10</v>
      </c>
      <c r="O153" s="8">
        <v>6</v>
      </c>
      <c r="P153" s="8">
        <v>0.1</v>
      </c>
      <c r="Q153" s="6">
        <v>3.29</v>
      </c>
      <c r="R153" s="1" t="s">
        <v>46</v>
      </c>
      <c r="S153" s="23">
        <v>4</v>
      </c>
      <c r="T153" s="23">
        <v>6</v>
      </c>
      <c r="U153" s="23">
        <v>4</v>
      </c>
      <c r="V153" s="23">
        <v>2</v>
      </c>
      <c r="W153" s="23">
        <v>3</v>
      </c>
      <c r="X153" s="1">
        <v>0</v>
      </c>
      <c r="Y153" s="6">
        <v>3</v>
      </c>
      <c r="Z153" s="23">
        <v>5</v>
      </c>
      <c r="AA153" s="8">
        <f t="shared" si="37"/>
        <v>2.2079999999999997</v>
      </c>
      <c r="AB153" s="13">
        <v>0.85</v>
      </c>
      <c r="AC153" s="33">
        <f t="shared" si="38"/>
        <v>1.8767999999999998</v>
      </c>
    </row>
    <row r="154" spans="2:29" x14ac:dyDescent="0.25">
      <c r="B154" s="22">
        <v>17</v>
      </c>
      <c r="C154" s="1" t="s">
        <v>9</v>
      </c>
      <c r="D154" s="1" t="s">
        <v>18</v>
      </c>
      <c r="E154" s="23">
        <v>5</v>
      </c>
      <c r="F154" s="23">
        <v>1.4400000000000002</v>
      </c>
      <c r="G154" s="1">
        <v>0.3</v>
      </c>
      <c r="H154" s="13">
        <v>0.1</v>
      </c>
      <c r="I154" s="13">
        <v>0.5</v>
      </c>
      <c r="J154" s="13">
        <v>0.2</v>
      </c>
      <c r="K154" s="13">
        <v>0</v>
      </c>
      <c r="L154" s="13">
        <v>0.2</v>
      </c>
      <c r="M154" s="13">
        <v>1</v>
      </c>
      <c r="N154" s="9">
        <v>10</v>
      </c>
      <c r="O154" s="8">
        <v>6</v>
      </c>
      <c r="P154" s="8">
        <v>0.1</v>
      </c>
      <c r="Q154" s="6">
        <v>3.26</v>
      </c>
      <c r="R154" s="1" t="s">
        <v>46</v>
      </c>
      <c r="S154" s="23">
        <v>4</v>
      </c>
      <c r="T154" s="23">
        <v>6</v>
      </c>
      <c r="U154" s="23">
        <v>4</v>
      </c>
      <c r="V154" s="23">
        <v>2</v>
      </c>
      <c r="W154" s="23">
        <v>3</v>
      </c>
      <c r="X154" s="1">
        <v>0</v>
      </c>
      <c r="Y154" s="6">
        <v>3</v>
      </c>
      <c r="Z154" s="23">
        <v>5</v>
      </c>
      <c r="AA154" s="8">
        <f t="shared" si="37"/>
        <v>2.2079999999999997</v>
      </c>
      <c r="AB154" s="13">
        <v>0.85</v>
      </c>
      <c r="AC154" s="33">
        <f t="shared" si="38"/>
        <v>1.8767999999999998</v>
      </c>
    </row>
    <row r="155" spans="2:29" x14ac:dyDescent="0.25">
      <c r="B155" s="22">
        <v>18</v>
      </c>
      <c r="C155" s="1" t="s">
        <v>19</v>
      </c>
      <c r="D155" s="1" t="s">
        <v>20</v>
      </c>
      <c r="E155" s="23">
        <v>3</v>
      </c>
      <c r="F155" s="23">
        <v>0.55499999999999994</v>
      </c>
      <c r="G155" s="1">
        <v>0.15</v>
      </c>
      <c r="H155" s="13">
        <v>0.2</v>
      </c>
      <c r="I155" s="13">
        <v>0</v>
      </c>
      <c r="J155" s="13">
        <v>0.5</v>
      </c>
      <c r="K155" s="13">
        <v>0</v>
      </c>
      <c r="L155" s="13">
        <v>0.3</v>
      </c>
      <c r="M155" s="13">
        <v>1</v>
      </c>
      <c r="N155" s="9">
        <v>20</v>
      </c>
      <c r="O155" s="8">
        <v>3</v>
      </c>
      <c r="P155" s="8">
        <v>0.05</v>
      </c>
      <c r="Q155" s="6">
        <v>2.2950000000000004</v>
      </c>
      <c r="R155" s="1" t="s">
        <v>46</v>
      </c>
      <c r="S155" s="23">
        <v>4</v>
      </c>
      <c r="T155" s="23">
        <v>6</v>
      </c>
      <c r="U155" s="23">
        <v>4</v>
      </c>
      <c r="V155" s="23">
        <v>2</v>
      </c>
      <c r="W155" s="23">
        <v>3</v>
      </c>
      <c r="X155" s="1">
        <v>0</v>
      </c>
      <c r="Y155" s="6">
        <v>3</v>
      </c>
      <c r="Z155" s="23">
        <v>3</v>
      </c>
      <c r="AA155" s="8">
        <f t="shared" si="37"/>
        <v>1.8900000000000003</v>
      </c>
      <c r="AB155" s="13">
        <v>0.55000000000000004</v>
      </c>
      <c r="AC155" s="33">
        <f t="shared" si="38"/>
        <v>1.0395000000000003</v>
      </c>
    </row>
    <row r="156" spans="2:29" x14ac:dyDescent="0.25">
      <c r="B156" s="22">
        <v>19</v>
      </c>
      <c r="C156" s="1" t="s">
        <v>19</v>
      </c>
      <c r="D156" s="1" t="s">
        <v>21</v>
      </c>
      <c r="E156" s="23">
        <v>3</v>
      </c>
      <c r="F156" s="23">
        <v>0.55499999999999994</v>
      </c>
      <c r="G156" s="1">
        <v>0.15</v>
      </c>
      <c r="H156" s="13">
        <v>0.2</v>
      </c>
      <c r="I156" s="13">
        <v>0</v>
      </c>
      <c r="J156" s="13">
        <v>0.5</v>
      </c>
      <c r="K156" s="13">
        <v>0</v>
      </c>
      <c r="L156" s="13">
        <v>0.3</v>
      </c>
      <c r="M156" s="13">
        <v>1</v>
      </c>
      <c r="N156" s="9">
        <v>20</v>
      </c>
      <c r="O156" s="8">
        <v>3</v>
      </c>
      <c r="P156" s="8">
        <v>0.05</v>
      </c>
      <c r="Q156" s="6">
        <v>2.2950000000000004</v>
      </c>
      <c r="R156" s="1" t="s">
        <v>46</v>
      </c>
      <c r="S156" s="23">
        <v>4</v>
      </c>
      <c r="T156" s="23">
        <v>6</v>
      </c>
      <c r="U156" s="23">
        <v>4</v>
      </c>
      <c r="V156" s="23">
        <v>2</v>
      </c>
      <c r="W156" s="23">
        <v>3</v>
      </c>
      <c r="X156" s="1">
        <v>0</v>
      </c>
      <c r="Y156" s="6">
        <v>3</v>
      </c>
      <c r="Z156" s="23">
        <v>3</v>
      </c>
      <c r="AA156" s="8">
        <f t="shared" si="37"/>
        <v>1.8900000000000003</v>
      </c>
      <c r="AB156" s="13">
        <v>0.55000000000000004</v>
      </c>
      <c r="AC156" s="33">
        <f t="shared" si="38"/>
        <v>1.0395000000000003</v>
      </c>
    </row>
    <row r="157" spans="2:29" x14ac:dyDescent="0.25">
      <c r="B157" s="22">
        <v>20</v>
      </c>
      <c r="C157" s="1" t="s">
        <v>19</v>
      </c>
      <c r="D157" s="1" t="s">
        <v>22</v>
      </c>
      <c r="E157" s="23">
        <v>1.5</v>
      </c>
      <c r="F157" s="23">
        <v>0.37</v>
      </c>
      <c r="G157" s="1">
        <v>0.1</v>
      </c>
      <c r="H157" s="13">
        <v>0.2</v>
      </c>
      <c r="I157" s="13">
        <v>0</v>
      </c>
      <c r="J157" s="13">
        <v>0.5</v>
      </c>
      <c r="K157" s="13">
        <v>0</v>
      </c>
      <c r="L157" s="13">
        <v>0.3</v>
      </c>
      <c r="M157" s="13">
        <v>1</v>
      </c>
      <c r="N157" s="9">
        <v>60</v>
      </c>
      <c r="O157" s="8">
        <v>1</v>
      </c>
      <c r="P157" s="8">
        <v>1.6666666666666666E-2</v>
      </c>
      <c r="Q157" s="6">
        <v>1.0799999999999998</v>
      </c>
      <c r="R157" s="1" t="s">
        <v>46</v>
      </c>
      <c r="S157" s="23">
        <v>4</v>
      </c>
      <c r="T157" s="23">
        <v>6</v>
      </c>
      <c r="U157" s="23">
        <v>4</v>
      </c>
      <c r="V157" s="23">
        <v>2</v>
      </c>
      <c r="W157" s="23">
        <v>3</v>
      </c>
      <c r="X157" s="1">
        <v>0</v>
      </c>
      <c r="Y157" s="6">
        <v>3</v>
      </c>
      <c r="Z157" s="23">
        <v>1.5</v>
      </c>
      <c r="AA157" s="8">
        <f t="shared" si="37"/>
        <v>1.8900000000000003</v>
      </c>
      <c r="AB157" s="13">
        <v>0.55000000000000004</v>
      </c>
      <c r="AC157" s="33">
        <f t="shared" si="38"/>
        <v>1.0395000000000003</v>
      </c>
    </row>
    <row r="158" spans="2:29" x14ac:dyDescent="0.25">
      <c r="B158" s="22">
        <v>21</v>
      </c>
      <c r="C158" s="1" t="s">
        <v>35</v>
      </c>
      <c r="D158" s="1" t="s">
        <v>25</v>
      </c>
      <c r="E158" s="23">
        <v>1.5</v>
      </c>
      <c r="F158" s="23">
        <v>0.4</v>
      </c>
      <c r="G158" s="1">
        <v>0.2</v>
      </c>
      <c r="H158" s="13">
        <v>0</v>
      </c>
      <c r="I158" s="13">
        <v>0</v>
      </c>
      <c r="J158" s="13">
        <v>0</v>
      </c>
      <c r="K158" s="13">
        <v>1</v>
      </c>
      <c r="L158" s="13">
        <v>0</v>
      </c>
      <c r="M158" s="13">
        <v>1</v>
      </c>
      <c r="N158" s="9">
        <v>120</v>
      </c>
      <c r="O158" s="8">
        <v>0.5</v>
      </c>
      <c r="P158" s="8">
        <v>8.3333333333333332E-3</v>
      </c>
      <c r="Q158" s="6">
        <v>1.0750000000000002</v>
      </c>
      <c r="R158" s="1" t="s">
        <v>46</v>
      </c>
      <c r="S158" s="23">
        <v>4</v>
      </c>
      <c r="T158" s="23">
        <v>6</v>
      </c>
      <c r="U158" s="23">
        <v>4</v>
      </c>
      <c r="V158" s="23">
        <v>2</v>
      </c>
      <c r="W158" s="23">
        <v>3</v>
      </c>
      <c r="X158" s="1">
        <v>0</v>
      </c>
      <c r="Y158" s="6">
        <v>3</v>
      </c>
      <c r="Z158" s="23">
        <v>1.5</v>
      </c>
      <c r="AA158" s="8">
        <f t="shared" si="37"/>
        <v>1.1833333333333333</v>
      </c>
      <c r="AB158" s="13">
        <v>0.3</v>
      </c>
      <c r="AC158" s="33">
        <f t="shared" si="38"/>
        <v>0.35499999999999998</v>
      </c>
    </row>
    <row r="159" spans="2:29" x14ac:dyDescent="0.25">
      <c r="B159" s="22">
        <v>22</v>
      </c>
      <c r="C159" s="1" t="s">
        <v>35</v>
      </c>
      <c r="D159" s="1" t="s">
        <v>26</v>
      </c>
      <c r="E159" s="23">
        <v>1.5</v>
      </c>
      <c r="F159" s="23">
        <v>0.4</v>
      </c>
      <c r="G159" s="1">
        <v>0.2</v>
      </c>
      <c r="H159" s="13">
        <v>0</v>
      </c>
      <c r="I159" s="13">
        <v>0</v>
      </c>
      <c r="J159" s="13">
        <v>0</v>
      </c>
      <c r="K159" s="13">
        <v>1</v>
      </c>
      <c r="L159" s="13">
        <v>0</v>
      </c>
      <c r="M159" s="13">
        <v>1</v>
      </c>
      <c r="N159" s="9">
        <v>120</v>
      </c>
      <c r="O159" s="8">
        <v>0.5</v>
      </c>
      <c r="P159" s="8">
        <v>8.3333333333333332E-3</v>
      </c>
      <c r="Q159" s="6">
        <v>1.0750000000000002</v>
      </c>
      <c r="R159" s="1" t="s">
        <v>46</v>
      </c>
      <c r="S159" s="23">
        <v>4</v>
      </c>
      <c r="T159" s="23">
        <v>6</v>
      </c>
      <c r="U159" s="23">
        <v>4</v>
      </c>
      <c r="V159" s="23">
        <v>2</v>
      </c>
      <c r="W159" s="23">
        <v>3</v>
      </c>
      <c r="X159" s="1">
        <v>0</v>
      </c>
      <c r="Y159" s="6">
        <v>3</v>
      </c>
      <c r="Z159" s="23">
        <v>1.5</v>
      </c>
      <c r="AA159" s="8">
        <f t="shared" si="37"/>
        <v>1.1833333333333333</v>
      </c>
      <c r="AB159" s="13">
        <v>0.3</v>
      </c>
      <c r="AC159" s="33">
        <f t="shared" si="38"/>
        <v>0.35499999999999998</v>
      </c>
    </row>
    <row r="160" spans="2:29" x14ac:dyDescent="0.25">
      <c r="B160" s="22">
        <v>23</v>
      </c>
      <c r="C160" s="1" t="s">
        <v>35</v>
      </c>
      <c r="D160" s="1" t="s">
        <v>27</v>
      </c>
      <c r="E160" s="23">
        <v>2</v>
      </c>
      <c r="F160" s="23">
        <v>0.48000000000000009</v>
      </c>
      <c r="G160" s="1">
        <v>0.2</v>
      </c>
      <c r="H160" s="13">
        <v>0</v>
      </c>
      <c r="I160" s="13">
        <v>0</v>
      </c>
      <c r="J160" s="13">
        <v>0.2</v>
      </c>
      <c r="K160" s="13">
        <v>0.8</v>
      </c>
      <c r="L160" s="13">
        <v>0</v>
      </c>
      <c r="M160" s="13">
        <v>1</v>
      </c>
      <c r="N160" s="9">
        <v>60</v>
      </c>
      <c r="O160" s="8">
        <v>1</v>
      </c>
      <c r="P160" s="8">
        <v>1.6666666666666666E-2</v>
      </c>
      <c r="Q160" s="6">
        <v>1.47</v>
      </c>
      <c r="R160" s="1" t="s">
        <v>46</v>
      </c>
      <c r="S160" s="23">
        <v>4</v>
      </c>
      <c r="T160" s="23">
        <v>6</v>
      </c>
      <c r="U160" s="23">
        <v>4</v>
      </c>
      <c r="V160" s="23">
        <v>2</v>
      </c>
      <c r="W160" s="23">
        <v>3</v>
      </c>
      <c r="X160" s="1">
        <v>0</v>
      </c>
      <c r="Y160" s="6">
        <v>3</v>
      </c>
      <c r="Z160" s="23">
        <v>2</v>
      </c>
      <c r="AA160" s="8">
        <f t="shared" si="37"/>
        <v>1.1833333333333333</v>
      </c>
      <c r="AB160" s="13">
        <v>0.3</v>
      </c>
      <c r="AC160" s="33">
        <f t="shared" si="38"/>
        <v>0.35499999999999998</v>
      </c>
    </row>
    <row r="161" spans="2:29" x14ac:dyDescent="0.25">
      <c r="B161" s="22">
        <v>24</v>
      </c>
      <c r="C161" s="1" t="s">
        <v>35</v>
      </c>
      <c r="D161" s="1" t="s">
        <v>28</v>
      </c>
      <c r="E161" s="23">
        <v>2</v>
      </c>
      <c r="F161" s="23">
        <v>0.48000000000000009</v>
      </c>
      <c r="G161" s="1">
        <v>0.2</v>
      </c>
      <c r="H161" s="13">
        <v>0</v>
      </c>
      <c r="I161" s="13">
        <v>0</v>
      </c>
      <c r="J161" s="13">
        <v>0.2</v>
      </c>
      <c r="K161" s="13">
        <v>0.8</v>
      </c>
      <c r="L161" s="13">
        <v>0</v>
      </c>
      <c r="M161" s="13">
        <v>1</v>
      </c>
      <c r="N161" s="9">
        <v>60</v>
      </c>
      <c r="O161" s="8">
        <v>1</v>
      </c>
      <c r="P161" s="8">
        <v>1.6666666666666666E-2</v>
      </c>
      <c r="Q161" s="6">
        <v>1.47</v>
      </c>
      <c r="R161" s="1" t="s">
        <v>46</v>
      </c>
      <c r="S161" s="23">
        <v>4</v>
      </c>
      <c r="T161" s="23">
        <v>6</v>
      </c>
      <c r="U161" s="23">
        <v>4</v>
      </c>
      <c r="V161" s="23">
        <v>2</v>
      </c>
      <c r="W161" s="23">
        <v>3</v>
      </c>
      <c r="X161" s="1">
        <v>0</v>
      </c>
      <c r="Y161" s="6">
        <v>3</v>
      </c>
      <c r="Z161" s="23">
        <v>2</v>
      </c>
      <c r="AA161" s="8">
        <f t="shared" si="37"/>
        <v>1.1833333333333333</v>
      </c>
      <c r="AB161" s="13">
        <v>0.3</v>
      </c>
      <c r="AC161" s="33">
        <f t="shared" si="38"/>
        <v>0.35499999999999998</v>
      </c>
    </row>
    <row r="162" spans="2:29" x14ac:dyDescent="0.25">
      <c r="B162" s="22">
        <v>25</v>
      </c>
      <c r="C162" s="1" t="s">
        <v>35</v>
      </c>
      <c r="D162" s="1" t="s">
        <v>29</v>
      </c>
      <c r="E162" s="23">
        <v>1.5</v>
      </c>
      <c r="F162" s="23">
        <v>0.4</v>
      </c>
      <c r="G162" s="1">
        <v>0.2</v>
      </c>
      <c r="H162" s="13">
        <v>0</v>
      </c>
      <c r="I162" s="13">
        <v>0</v>
      </c>
      <c r="J162" s="13">
        <v>0</v>
      </c>
      <c r="K162" s="13">
        <v>1</v>
      </c>
      <c r="L162" s="13">
        <v>0</v>
      </c>
      <c r="M162" s="13">
        <v>1</v>
      </c>
      <c r="N162" s="9">
        <v>40</v>
      </c>
      <c r="O162" s="8">
        <v>1.5</v>
      </c>
      <c r="P162" s="8">
        <v>2.5000000000000001E-2</v>
      </c>
      <c r="Q162" s="6">
        <v>1.0250000000000001</v>
      </c>
      <c r="R162" s="1" t="s">
        <v>46</v>
      </c>
      <c r="S162" s="23">
        <v>4</v>
      </c>
      <c r="T162" s="23">
        <v>6</v>
      </c>
      <c r="U162" s="23">
        <v>4</v>
      </c>
      <c r="V162" s="23">
        <v>2</v>
      </c>
      <c r="W162" s="23">
        <v>3</v>
      </c>
      <c r="X162" s="1">
        <v>0</v>
      </c>
      <c r="Y162" s="6">
        <v>3</v>
      </c>
      <c r="Z162" s="23">
        <v>1.5</v>
      </c>
      <c r="AA162" s="8">
        <f t="shared" si="37"/>
        <v>1.1833333333333333</v>
      </c>
      <c r="AB162" s="13">
        <v>0.3</v>
      </c>
      <c r="AC162" s="33">
        <f t="shared" si="38"/>
        <v>0.35499999999999998</v>
      </c>
    </row>
    <row r="163" spans="2:29" ht="16.5" thickBot="1" x14ac:dyDescent="0.3">
      <c r="B163" s="24">
        <v>26</v>
      </c>
      <c r="C163" s="25" t="s">
        <v>35</v>
      </c>
      <c r="D163" s="25" t="s">
        <v>30</v>
      </c>
      <c r="E163" s="26">
        <v>1.5</v>
      </c>
      <c r="F163" s="26">
        <v>0.44000000000000006</v>
      </c>
      <c r="G163" s="25">
        <v>0.2</v>
      </c>
      <c r="H163" s="27">
        <v>0</v>
      </c>
      <c r="I163" s="27">
        <v>0</v>
      </c>
      <c r="J163" s="27">
        <v>0.1</v>
      </c>
      <c r="K163" s="27">
        <v>0.9</v>
      </c>
      <c r="L163" s="27">
        <v>0</v>
      </c>
      <c r="M163" s="27">
        <v>1</v>
      </c>
      <c r="N163" s="28">
        <v>40</v>
      </c>
      <c r="O163" s="29">
        <v>1.5</v>
      </c>
      <c r="P163" s="29">
        <v>2.5000000000000001E-2</v>
      </c>
      <c r="Q163" s="30">
        <v>0.9850000000000001</v>
      </c>
      <c r="R163" s="25" t="s">
        <v>46</v>
      </c>
      <c r="S163" s="26">
        <v>4</v>
      </c>
      <c r="T163" s="26">
        <v>6</v>
      </c>
      <c r="U163" s="26">
        <v>4</v>
      </c>
      <c r="V163" s="26">
        <v>2</v>
      </c>
      <c r="W163" s="26">
        <v>3</v>
      </c>
      <c r="X163" s="25">
        <v>0</v>
      </c>
      <c r="Y163" s="30">
        <v>3</v>
      </c>
      <c r="Z163" s="26">
        <v>1.5</v>
      </c>
      <c r="AA163" s="29">
        <f t="shared" si="37"/>
        <v>1.1833333333333333</v>
      </c>
      <c r="AB163" s="27">
        <v>0.3</v>
      </c>
      <c r="AC163" s="34">
        <f t="shared" si="38"/>
        <v>0.35499999999999998</v>
      </c>
    </row>
    <row r="164" spans="2:29" x14ac:dyDescent="0.25">
      <c r="B164" s="15">
        <v>1</v>
      </c>
      <c r="C164" s="16" t="s">
        <v>3</v>
      </c>
      <c r="D164" s="16" t="s">
        <v>4</v>
      </c>
      <c r="E164" s="21">
        <f>Z164*0.4*(X164/Y164)</f>
        <v>3.2</v>
      </c>
      <c r="F164" s="17">
        <f>SUMPRODUCT(H164:L164, S164:W164)*G164</f>
        <v>1.9500000000000004</v>
      </c>
      <c r="G164" s="16">
        <v>0.2</v>
      </c>
      <c r="H164" s="18">
        <v>0</v>
      </c>
      <c r="I164" s="18">
        <v>0</v>
      </c>
      <c r="J164" s="18">
        <v>0.9</v>
      </c>
      <c r="K164" s="18">
        <v>0</v>
      </c>
      <c r="L164" s="18">
        <v>0.1</v>
      </c>
      <c r="M164" s="18">
        <v>1</v>
      </c>
      <c r="N164" s="19">
        <v>20</v>
      </c>
      <c r="O164" s="20">
        <v>3</v>
      </c>
      <c r="P164" s="20">
        <v>0.05</v>
      </c>
      <c r="Q164" s="21">
        <f>E164-F164-P164*X164</f>
        <v>0.84999999999999976</v>
      </c>
      <c r="R164" s="45" t="s">
        <v>63</v>
      </c>
      <c r="S164" s="17">
        <v>5.36</v>
      </c>
      <c r="T164" s="17">
        <v>12.93</v>
      </c>
      <c r="U164" s="17">
        <v>10.3</v>
      </c>
      <c r="V164" s="17">
        <v>4.46</v>
      </c>
      <c r="W164" s="17">
        <v>4.8</v>
      </c>
      <c r="X164" s="17">
        <v>8</v>
      </c>
      <c r="Y164" s="21">
        <v>3</v>
      </c>
      <c r="Z164" s="17">
        <v>3</v>
      </c>
      <c r="AA164" s="20">
        <f t="shared" si="37"/>
        <v>0.40478571428571403</v>
      </c>
      <c r="AB164" s="46">
        <f>'Order Composition'!C10</f>
        <v>0.4</v>
      </c>
      <c r="AC164" s="32">
        <f>AA164*AB164</f>
        <v>0.16191428571428562</v>
      </c>
    </row>
    <row r="165" spans="2:29" x14ac:dyDescent="0.25">
      <c r="B165" s="22">
        <v>2</v>
      </c>
      <c r="C165" s="1" t="s">
        <v>3</v>
      </c>
      <c r="D165" s="1" t="s">
        <v>5</v>
      </c>
      <c r="E165" s="6">
        <f t="shared" ref="E165:E228" si="39">Z165*0.4*(X165/Y165)</f>
        <v>3.2</v>
      </c>
      <c r="F165" s="23">
        <f t="shared" ref="F165:F228" si="40">SUMPRODUCT(H165:L165, S165:W165)*G165</f>
        <v>2.0552000000000001</v>
      </c>
      <c r="G165" s="1">
        <v>0.2</v>
      </c>
      <c r="H165" s="13">
        <v>0</v>
      </c>
      <c r="I165" s="13">
        <v>0.2</v>
      </c>
      <c r="J165" s="13">
        <v>0.7</v>
      </c>
      <c r="K165" s="13">
        <v>0</v>
      </c>
      <c r="L165" s="13">
        <v>0.1</v>
      </c>
      <c r="M165" s="13">
        <v>0.99999999999999989</v>
      </c>
      <c r="N165" s="9">
        <v>20</v>
      </c>
      <c r="O165" s="8">
        <v>3</v>
      </c>
      <c r="P165" s="8">
        <v>0.05</v>
      </c>
      <c r="Q165" s="6">
        <f t="shared" ref="Q165:Q228" si="41">E165-F165-P165*X165</f>
        <v>0.74480000000000002</v>
      </c>
      <c r="R165" s="1" t="s">
        <v>63</v>
      </c>
      <c r="S165" s="23">
        <v>5.36</v>
      </c>
      <c r="T165" s="23">
        <v>12.93</v>
      </c>
      <c r="U165" s="23">
        <v>10.3</v>
      </c>
      <c r="V165" s="23">
        <v>4.46</v>
      </c>
      <c r="W165" s="23">
        <v>4.8</v>
      </c>
      <c r="X165" s="23">
        <v>8</v>
      </c>
      <c r="Y165" s="6">
        <v>3</v>
      </c>
      <c r="Z165" s="23">
        <v>3</v>
      </c>
      <c r="AA165" s="8">
        <f t="shared" si="37"/>
        <v>0.40478571428571403</v>
      </c>
      <c r="AB165" s="47">
        <f>'Order Composition'!C10</f>
        <v>0.4</v>
      </c>
      <c r="AC165" s="33">
        <f>AA165*AB165</f>
        <v>0.16191428571428562</v>
      </c>
    </row>
    <row r="166" spans="2:29" x14ac:dyDescent="0.25">
      <c r="B166" s="22">
        <v>3</v>
      </c>
      <c r="C166" s="1" t="s">
        <v>3</v>
      </c>
      <c r="D166" s="1" t="s">
        <v>6</v>
      </c>
      <c r="E166" s="6">
        <f t="shared" si="39"/>
        <v>3.2</v>
      </c>
      <c r="F166" s="23">
        <f t="shared" si="40"/>
        <v>2.2130000000000005</v>
      </c>
      <c r="G166" s="1">
        <v>0.2</v>
      </c>
      <c r="H166" s="13">
        <v>0</v>
      </c>
      <c r="I166" s="13">
        <v>0.5</v>
      </c>
      <c r="J166" s="13">
        <v>0.4</v>
      </c>
      <c r="K166" s="13">
        <v>0</v>
      </c>
      <c r="L166" s="13">
        <v>0.1</v>
      </c>
      <c r="M166" s="13">
        <v>1</v>
      </c>
      <c r="N166" s="9">
        <v>20</v>
      </c>
      <c r="O166" s="8">
        <v>3</v>
      </c>
      <c r="P166" s="8">
        <v>0.05</v>
      </c>
      <c r="Q166" s="6">
        <f t="shared" si="41"/>
        <v>0.58699999999999963</v>
      </c>
      <c r="R166" s="1" t="s">
        <v>63</v>
      </c>
      <c r="S166" s="23">
        <v>5.36</v>
      </c>
      <c r="T166" s="23">
        <v>12.93</v>
      </c>
      <c r="U166" s="23">
        <v>10.3</v>
      </c>
      <c r="V166" s="23">
        <v>4.46</v>
      </c>
      <c r="W166" s="23">
        <v>4.8</v>
      </c>
      <c r="X166" s="23">
        <v>8</v>
      </c>
      <c r="Y166" s="6">
        <v>3</v>
      </c>
      <c r="Z166" s="23">
        <v>3</v>
      </c>
      <c r="AA166" s="8">
        <f t="shared" si="37"/>
        <v>0.40478571428571403</v>
      </c>
      <c r="AB166" s="47">
        <v>0.4</v>
      </c>
      <c r="AC166" s="33">
        <f t="shared" ref="AC166:AC229" si="42">AA166*AB166</f>
        <v>0.16191428571428562</v>
      </c>
    </row>
    <row r="167" spans="2:29" x14ac:dyDescent="0.25">
      <c r="B167" s="22">
        <v>4</v>
      </c>
      <c r="C167" s="1" t="s">
        <v>3</v>
      </c>
      <c r="D167" s="1" t="s">
        <v>7</v>
      </c>
      <c r="E167" s="6">
        <f t="shared" si="39"/>
        <v>2.1333333333333333</v>
      </c>
      <c r="F167" s="23">
        <f t="shared" si="40"/>
        <v>1.4044000000000001</v>
      </c>
      <c r="G167" s="1">
        <v>0.2</v>
      </c>
      <c r="H167" s="13">
        <v>0.1</v>
      </c>
      <c r="I167" s="13">
        <v>0</v>
      </c>
      <c r="J167" s="13">
        <v>0.4</v>
      </c>
      <c r="K167" s="13">
        <v>0.1</v>
      </c>
      <c r="L167" s="13">
        <v>0.4</v>
      </c>
      <c r="M167" s="13">
        <v>1</v>
      </c>
      <c r="N167" s="9">
        <v>60</v>
      </c>
      <c r="O167" s="8">
        <v>1</v>
      </c>
      <c r="P167" s="8">
        <v>1.6666666666666666E-2</v>
      </c>
      <c r="Q167" s="6">
        <f t="shared" si="41"/>
        <v>0.59559999999999991</v>
      </c>
      <c r="R167" s="1" t="s">
        <v>63</v>
      </c>
      <c r="S167" s="23">
        <v>5.36</v>
      </c>
      <c r="T167" s="23">
        <v>12.93</v>
      </c>
      <c r="U167" s="23">
        <v>10.3</v>
      </c>
      <c r="V167" s="23">
        <v>4.46</v>
      </c>
      <c r="W167" s="23">
        <v>4.8</v>
      </c>
      <c r="X167" s="23">
        <v>8</v>
      </c>
      <c r="Y167" s="6">
        <v>3</v>
      </c>
      <c r="Z167" s="23">
        <v>2</v>
      </c>
      <c r="AA167" s="8">
        <f t="shared" si="37"/>
        <v>0.40478571428571403</v>
      </c>
      <c r="AB167" s="47">
        <v>0.4</v>
      </c>
      <c r="AC167" s="33">
        <f t="shared" si="42"/>
        <v>0.16191428571428562</v>
      </c>
    </row>
    <row r="168" spans="2:29" x14ac:dyDescent="0.25">
      <c r="B168" s="22">
        <v>5</v>
      </c>
      <c r="C168" s="1" t="s">
        <v>3</v>
      </c>
      <c r="D168" s="1" t="s">
        <v>8</v>
      </c>
      <c r="E168" s="6">
        <f t="shared" si="39"/>
        <v>2.1333333333333333</v>
      </c>
      <c r="F168" s="23">
        <f t="shared" si="40"/>
        <v>1.6196000000000002</v>
      </c>
      <c r="G168" s="1">
        <v>0.2</v>
      </c>
      <c r="H168" s="13">
        <v>0.1</v>
      </c>
      <c r="I168" s="13">
        <v>0.2</v>
      </c>
      <c r="J168" s="13">
        <v>0.3</v>
      </c>
      <c r="K168" s="13">
        <v>0.1</v>
      </c>
      <c r="L168" s="13">
        <v>0.3</v>
      </c>
      <c r="M168" s="13">
        <v>1</v>
      </c>
      <c r="N168" s="9">
        <v>60</v>
      </c>
      <c r="O168" s="8">
        <v>1</v>
      </c>
      <c r="P168" s="8">
        <v>1.6666666666666666E-2</v>
      </c>
      <c r="Q168" s="6">
        <f t="shared" si="41"/>
        <v>0.38039999999999985</v>
      </c>
      <c r="R168" s="1" t="s">
        <v>63</v>
      </c>
      <c r="S168" s="23">
        <v>5.36</v>
      </c>
      <c r="T168" s="23">
        <v>12.93</v>
      </c>
      <c r="U168" s="23">
        <v>10.3</v>
      </c>
      <c r="V168" s="23">
        <v>4.46</v>
      </c>
      <c r="W168" s="23">
        <v>4.8</v>
      </c>
      <c r="X168" s="23">
        <v>8</v>
      </c>
      <c r="Y168" s="6">
        <v>3</v>
      </c>
      <c r="Z168" s="23">
        <v>2</v>
      </c>
      <c r="AA168" s="8">
        <f t="shared" si="37"/>
        <v>0.40478571428571403</v>
      </c>
      <c r="AB168" s="47">
        <v>0.4</v>
      </c>
      <c r="AC168" s="33">
        <f t="shared" si="42"/>
        <v>0.16191428571428562</v>
      </c>
    </row>
    <row r="169" spans="2:29" x14ac:dyDescent="0.25">
      <c r="B169" s="22">
        <v>6</v>
      </c>
      <c r="C169" s="1" t="s">
        <v>3</v>
      </c>
      <c r="D169" s="1" t="s">
        <v>23</v>
      </c>
      <c r="E169" s="6">
        <f t="shared" si="39"/>
        <v>1.0666666666666667</v>
      </c>
      <c r="F169" s="23">
        <f t="shared" si="40"/>
        <v>0.89640000000000031</v>
      </c>
      <c r="G169" s="1">
        <v>0.1</v>
      </c>
      <c r="H169" s="13">
        <v>0.1</v>
      </c>
      <c r="I169" s="13">
        <v>0</v>
      </c>
      <c r="J169" s="13">
        <v>0.75</v>
      </c>
      <c r="K169" s="13">
        <v>0.05</v>
      </c>
      <c r="L169" s="13">
        <v>0.1</v>
      </c>
      <c r="M169" s="13">
        <v>1</v>
      </c>
      <c r="N169" s="9">
        <v>30</v>
      </c>
      <c r="O169" s="8">
        <v>2</v>
      </c>
      <c r="P169" s="8">
        <v>3.3333333333333333E-2</v>
      </c>
      <c r="Q169" s="6">
        <f t="shared" si="41"/>
        <v>-9.6400000000000319E-2</v>
      </c>
      <c r="R169" s="1" t="s">
        <v>63</v>
      </c>
      <c r="S169" s="23">
        <v>5.36</v>
      </c>
      <c r="T169" s="23">
        <v>12.93</v>
      </c>
      <c r="U169" s="23">
        <v>10.3</v>
      </c>
      <c r="V169" s="23">
        <v>4.46</v>
      </c>
      <c r="W169" s="23">
        <v>4.8</v>
      </c>
      <c r="X169" s="23">
        <v>8</v>
      </c>
      <c r="Y169" s="6">
        <v>3</v>
      </c>
      <c r="Z169" s="23">
        <v>1</v>
      </c>
      <c r="AA169" s="8">
        <f t="shared" si="37"/>
        <v>0.40478571428571403</v>
      </c>
      <c r="AB169" s="47">
        <v>0.4</v>
      </c>
      <c r="AC169" s="33">
        <f t="shared" si="42"/>
        <v>0.16191428571428562</v>
      </c>
    </row>
    <row r="170" spans="2:29" x14ac:dyDescent="0.25">
      <c r="B170" s="22">
        <v>7</v>
      </c>
      <c r="C170" s="1" t="s">
        <v>3</v>
      </c>
      <c r="D170" s="1" t="s">
        <v>24</v>
      </c>
      <c r="E170" s="6">
        <f t="shared" si="39"/>
        <v>1.0666666666666667</v>
      </c>
      <c r="F170" s="23">
        <f t="shared" si="40"/>
        <v>1.0279000000000003</v>
      </c>
      <c r="G170" s="1">
        <v>0.1</v>
      </c>
      <c r="H170" s="13">
        <v>0.1</v>
      </c>
      <c r="I170" s="13">
        <v>0.5</v>
      </c>
      <c r="J170" s="13">
        <v>0.25</v>
      </c>
      <c r="K170" s="13">
        <v>0.05</v>
      </c>
      <c r="L170" s="13">
        <v>0.1</v>
      </c>
      <c r="M170" s="13">
        <v>1</v>
      </c>
      <c r="N170" s="9">
        <v>30</v>
      </c>
      <c r="O170" s="8">
        <v>2</v>
      </c>
      <c r="P170" s="8">
        <v>3.3333333333333333E-2</v>
      </c>
      <c r="Q170" s="6">
        <f t="shared" si="41"/>
        <v>-0.22790000000000027</v>
      </c>
      <c r="R170" s="1" t="s">
        <v>63</v>
      </c>
      <c r="S170" s="23">
        <v>5.36</v>
      </c>
      <c r="T170" s="23">
        <v>12.93</v>
      </c>
      <c r="U170" s="23">
        <v>10.3</v>
      </c>
      <c r="V170" s="23">
        <v>4.46</v>
      </c>
      <c r="W170" s="23">
        <v>4.8</v>
      </c>
      <c r="X170" s="23">
        <v>8</v>
      </c>
      <c r="Y170" s="6">
        <v>3</v>
      </c>
      <c r="Z170" s="23">
        <v>1</v>
      </c>
      <c r="AA170" s="8">
        <f t="shared" si="37"/>
        <v>0.40478571428571403</v>
      </c>
      <c r="AB170" s="47">
        <v>0.4</v>
      </c>
      <c r="AC170" s="33">
        <f t="shared" si="42"/>
        <v>0.16191428571428562</v>
      </c>
    </row>
    <row r="171" spans="2:29" x14ac:dyDescent="0.25">
      <c r="B171" s="22">
        <v>8</v>
      </c>
      <c r="C171" s="1" t="s">
        <v>9</v>
      </c>
      <c r="D171" s="1" t="s">
        <v>10</v>
      </c>
      <c r="E171" s="6">
        <f t="shared" si="39"/>
        <v>3.2</v>
      </c>
      <c r="F171" s="23">
        <f t="shared" si="40"/>
        <v>1.7928000000000006</v>
      </c>
      <c r="G171" s="1">
        <v>0.2</v>
      </c>
      <c r="H171" s="13">
        <v>0.1</v>
      </c>
      <c r="I171" s="13">
        <v>0</v>
      </c>
      <c r="J171" s="13">
        <v>0.75</v>
      </c>
      <c r="K171" s="13">
        <v>0.05</v>
      </c>
      <c r="L171" s="13">
        <v>0.1</v>
      </c>
      <c r="M171" s="13">
        <v>1</v>
      </c>
      <c r="N171" s="9">
        <v>15</v>
      </c>
      <c r="O171" s="8">
        <v>4</v>
      </c>
      <c r="P171" s="8">
        <v>6.6666666666666666E-2</v>
      </c>
      <c r="Q171" s="6">
        <f t="shared" si="41"/>
        <v>0.87386666666666624</v>
      </c>
      <c r="R171" s="1" t="s">
        <v>63</v>
      </c>
      <c r="S171" s="23">
        <v>5.36</v>
      </c>
      <c r="T171" s="23">
        <v>12.93</v>
      </c>
      <c r="U171" s="23">
        <v>10.3</v>
      </c>
      <c r="V171" s="23">
        <v>4.46</v>
      </c>
      <c r="W171" s="23">
        <v>4.8</v>
      </c>
      <c r="X171" s="23">
        <v>8</v>
      </c>
      <c r="Y171" s="6">
        <v>3</v>
      </c>
      <c r="Z171" s="23">
        <v>3</v>
      </c>
      <c r="AA171" s="8">
        <f t="shared" si="37"/>
        <v>0.73243833333333297</v>
      </c>
      <c r="AB171" s="47">
        <v>0.6</v>
      </c>
      <c r="AC171" s="33">
        <f t="shared" si="42"/>
        <v>0.43946299999999977</v>
      </c>
    </row>
    <row r="172" spans="2:29" x14ac:dyDescent="0.25">
      <c r="B172" s="22">
        <v>9</v>
      </c>
      <c r="C172" s="1" t="s">
        <v>9</v>
      </c>
      <c r="D172" s="1" t="s">
        <v>11</v>
      </c>
      <c r="E172" s="6">
        <f t="shared" si="39"/>
        <v>3.2</v>
      </c>
      <c r="F172" s="23">
        <f t="shared" si="40"/>
        <v>2.3928000000000003</v>
      </c>
      <c r="G172" s="1">
        <v>0.3</v>
      </c>
      <c r="H172" s="13">
        <v>0.3</v>
      </c>
      <c r="I172" s="13">
        <v>0</v>
      </c>
      <c r="J172" s="13">
        <v>0.55000000000000004</v>
      </c>
      <c r="K172" s="13">
        <v>0.05</v>
      </c>
      <c r="L172" s="13">
        <v>0.1</v>
      </c>
      <c r="M172" s="13">
        <v>1.0000000000000002</v>
      </c>
      <c r="N172" s="9">
        <v>15</v>
      </c>
      <c r="O172" s="8">
        <v>4</v>
      </c>
      <c r="P172" s="8">
        <v>6.6666666666666666E-2</v>
      </c>
      <c r="Q172" s="6">
        <f t="shared" si="41"/>
        <v>0.27386666666666659</v>
      </c>
      <c r="R172" s="1" t="s">
        <v>63</v>
      </c>
      <c r="S172" s="23">
        <v>5.36</v>
      </c>
      <c r="T172" s="23">
        <v>12.93</v>
      </c>
      <c r="U172" s="23">
        <v>10.3</v>
      </c>
      <c r="V172" s="23">
        <v>4.46</v>
      </c>
      <c r="W172" s="23">
        <v>4.8</v>
      </c>
      <c r="X172" s="23">
        <v>8</v>
      </c>
      <c r="Y172" s="6">
        <v>3</v>
      </c>
      <c r="Z172" s="23">
        <v>3</v>
      </c>
      <c r="AA172" s="8">
        <f t="shared" si="37"/>
        <v>0.73243833333333297</v>
      </c>
      <c r="AB172" s="47">
        <v>0.6</v>
      </c>
      <c r="AC172" s="33">
        <f t="shared" si="42"/>
        <v>0.43946299999999977</v>
      </c>
    </row>
    <row r="173" spans="2:29" x14ac:dyDescent="0.25">
      <c r="B173" s="22">
        <v>10</v>
      </c>
      <c r="C173" s="1" t="s">
        <v>9</v>
      </c>
      <c r="D173" s="1" t="s">
        <v>12</v>
      </c>
      <c r="E173" s="6">
        <f t="shared" si="39"/>
        <v>3.2</v>
      </c>
      <c r="F173" s="23">
        <f t="shared" si="40"/>
        <v>2.8864500000000004</v>
      </c>
      <c r="G173" s="1">
        <v>0.3</v>
      </c>
      <c r="H173" s="13">
        <v>0.1</v>
      </c>
      <c r="I173" s="13">
        <v>0.25</v>
      </c>
      <c r="J173" s="13">
        <v>0.5</v>
      </c>
      <c r="K173" s="13">
        <v>0.05</v>
      </c>
      <c r="L173" s="13">
        <v>0.1</v>
      </c>
      <c r="M173" s="13">
        <v>1</v>
      </c>
      <c r="N173" s="9">
        <v>15</v>
      </c>
      <c r="O173" s="8">
        <v>4</v>
      </c>
      <c r="P173" s="8">
        <v>6.6666666666666666E-2</v>
      </c>
      <c r="Q173" s="6">
        <f t="shared" si="41"/>
        <v>-0.21978333333333355</v>
      </c>
      <c r="R173" s="1" t="s">
        <v>63</v>
      </c>
      <c r="S173" s="23">
        <v>5.36</v>
      </c>
      <c r="T173" s="23">
        <v>12.93</v>
      </c>
      <c r="U173" s="23">
        <v>10.3</v>
      </c>
      <c r="V173" s="23">
        <v>4.46</v>
      </c>
      <c r="W173" s="23">
        <v>4.8</v>
      </c>
      <c r="X173" s="23">
        <v>8</v>
      </c>
      <c r="Y173" s="6">
        <v>3</v>
      </c>
      <c r="Z173" s="23">
        <v>3</v>
      </c>
      <c r="AA173" s="8">
        <f t="shared" si="37"/>
        <v>0.73243833333333297</v>
      </c>
      <c r="AB173" s="47">
        <v>0.6</v>
      </c>
      <c r="AC173" s="33">
        <f t="shared" si="42"/>
        <v>0.43946299999999977</v>
      </c>
    </row>
    <row r="174" spans="2:29" x14ac:dyDescent="0.25">
      <c r="B174" s="22">
        <v>11</v>
      </c>
      <c r="C174" s="1" t="s">
        <v>9</v>
      </c>
      <c r="D174" s="1" t="s">
        <v>13</v>
      </c>
      <c r="E174" s="6">
        <f t="shared" si="39"/>
        <v>3.2</v>
      </c>
      <c r="F174" s="23">
        <f t="shared" si="40"/>
        <v>1.9044000000000005</v>
      </c>
      <c r="G174" s="1">
        <v>0.2</v>
      </c>
      <c r="H174" s="13">
        <v>0.2</v>
      </c>
      <c r="I174" s="13">
        <v>0.4</v>
      </c>
      <c r="J174" s="13">
        <v>0.25</v>
      </c>
      <c r="K174" s="13">
        <v>0.05</v>
      </c>
      <c r="L174" s="13">
        <v>0.1</v>
      </c>
      <c r="M174" s="13">
        <v>1.0000000000000002</v>
      </c>
      <c r="N174" s="9">
        <v>10</v>
      </c>
      <c r="O174" s="8">
        <v>6</v>
      </c>
      <c r="P174" s="8">
        <v>0.1</v>
      </c>
      <c r="Q174" s="6">
        <f t="shared" si="41"/>
        <v>0.4955999999999996</v>
      </c>
      <c r="R174" s="1" t="s">
        <v>63</v>
      </c>
      <c r="S174" s="23">
        <v>5.36</v>
      </c>
      <c r="T174" s="23">
        <v>12.93</v>
      </c>
      <c r="U174" s="23">
        <v>10.3</v>
      </c>
      <c r="V174" s="23">
        <v>4.46</v>
      </c>
      <c r="W174" s="23">
        <v>4.8</v>
      </c>
      <c r="X174" s="23">
        <v>8</v>
      </c>
      <c r="Y174" s="6">
        <v>3</v>
      </c>
      <c r="Z174" s="23">
        <v>3</v>
      </c>
      <c r="AA174" s="8">
        <f t="shared" si="37"/>
        <v>0.73243833333333297</v>
      </c>
      <c r="AB174" s="47">
        <v>0.6</v>
      </c>
      <c r="AC174" s="33">
        <f t="shared" si="42"/>
        <v>0.43946299999999977</v>
      </c>
    </row>
    <row r="175" spans="2:29" x14ac:dyDescent="0.25">
      <c r="B175" s="22">
        <v>12</v>
      </c>
      <c r="C175" s="1" t="s">
        <v>9</v>
      </c>
      <c r="D175" s="1" t="s">
        <v>14</v>
      </c>
      <c r="E175" s="6">
        <f t="shared" si="39"/>
        <v>4.2666666666666666</v>
      </c>
      <c r="F175" s="23">
        <f t="shared" si="40"/>
        <v>3.0143999999999997</v>
      </c>
      <c r="G175" s="1">
        <v>0.3</v>
      </c>
      <c r="H175" s="13">
        <v>0.2</v>
      </c>
      <c r="I175" s="13">
        <v>0.6</v>
      </c>
      <c r="J175" s="13">
        <v>0.05</v>
      </c>
      <c r="K175" s="13">
        <v>0.05</v>
      </c>
      <c r="L175" s="13">
        <v>0.1</v>
      </c>
      <c r="M175" s="13">
        <v>1.0000000000000002</v>
      </c>
      <c r="N175" s="9">
        <v>10</v>
      </c>
      <c r="O175" s="8">
        <v>6</v>
      </c>
      <c r="P175" s="8">
        <v>0.1</v>
      </c>
      <c r="Q175" s="6">
        <f t="shared" si="41"/>
        <v>0.45226666666666682</v>
      </c>
      <c r="R175" s="1" t="s">
        <v>63</v>
      </c>
      <c r="S175" s="23">
        <v>5.36</v>
      </c>
      <c r="T175" s="23">
        <v>12.93</v>
      </c>
      <c r="U175" s="23">
        <v>10.3</v>
      </c>
      <c r="V175" s="23">
        <v>4.46</v>
      </c>
      <c r="W175" s="23">
        <v>4.8</v>
      </c>
      <c r="X175" s="23">
        <v>8</v>
      </c>
      <c r="Y175" s="6">
        <v>3</v>
      </c>
      <c r="Z175" s="23">
        <v>4</v>
      </c>
      <c r="AA175" s="8">
        <f t="shared" si="37"/>
        <v>0.73243833333333297</v>
      </c>
      <c r="AB175" s="47">
        <v>0.6</v>
      </c>
      <c r="AC175" s="33">
        <f t="shared" si="42"/>
        <v>0.43946299999999977</v>
      </c>
    </row>
    <row r="176" spans="2:29" x14ac:dyDescent="0.25">
      <c r="B176" s="22">
        <v>13</v>
      </c>
      <c r="C176" s="1" t="s">
        <v>9</v>
      </c>
      <c r="D176" s="1" t="s">
        <v>15</v>
      </c>
      <c r="E176" s="6">
        <f t="shared" si="39"/>
        <v>4.2666666666666666</v>
      </c>
      <c r="F176" s="23">
        <f t="shared" si="40"/>
        <v>2.9355000000000007</v>
      </c>
      <c r="G176" s="1">
        <v>0.3</v>
      </c>
      <c r="H176" s="13">
        <v>0.2</v>
      </c>
      <c r="I176" s="13">
        <v>0.5</v>
      </c>
      <c r="J176" s="13">
        <v>0.15</v>
      </c>
      <c r="K176" s="13">
        <v>0.05</v>
      </c>
      <c r="L176" s="13">
        <v>0.1</v>
      </c>
      <c r="M176" s="13">
        <v>1</v>
      </c>
      <c r="N176" s="9">
        <v>10</v>
      </c>
      <c r="O176" s="8">
        <v>6</v>
      </c>
      <c r="P176" s="8">
        <v>0.1</v>
      </c>
      <c r="Q176" s="6">
        <f t="shared" si="41"/>
        <v>0.5311666666666659</v>
      </c>
      <c r="R176" s="1" t="s">
        <v>63</v>
      </c>
      <c r="S176" s="23">
        <v>5.36</v>
      </c>
      <c r="T176" s="23">
        <v>12.93</v>
      </c>
      <c r="U176" s="23">
        <v>10.3</v>
      </c>
      <c r="V176" s="23">
        <v>4.46</v>
      </c>
      <c r="W176" s="23">
        <v>4.8</v>
      </c>
      <c r="X176" s="23">
        <v>8</v>
      </c>
      <c r="Y176" s="6">
        <v>3</v>
      </c>
      <c r="Z176" s="23">
        <v>4</v>
      </c>
      <c r="AA176" s="8">
        <f t="shared" si="37"/>
        <v>0.73243833333333297</v>
      </c>
      <c r="AB176" s="47">
        <v>0.6</v>
      </c>
      <c r="AC176" s="33">
        <f t="shared" si="42"/>
        <v>0.43946299999999977</v>
      </c>
    </row>
    <row r="177" spans="2:29" x14ac:dyDescent="0.25">
      <c r="B177" s="22">
        <v>14</v>
      </c>
      <c r="C177" s="1" t="s">
        <v>9</v>
      </c>
      <c r="D177" s="1" t="s">
        <v>16</v>
      </c>
      <c r="E177" s="6">
        <f t="shared" si="39"/>
        <v>3.2</v>
      </c>
      <c r="F177" s="23">
        <f t="shared" si="40"/>
        <v>1.7928000000000006</v>
      </c>
      <c r="G177" s="1">
        <v>0.2</v>
      </c>
      <c r="H177" s="13">
        <v>0.1</v>
      </c>
      <c r="I177" s="13">
        <v>0</v>
      </c>
      <c r="J177" s="13">
        <v>0.75</v>
      </c>
      <c r="K177" s="13">
        <v>0.05</v>
      </c>
      <c r="L177" s="13">
        <v>0.1</v>
      </c>
      <c r="M177" s="13">
        <v>1</v>
      </c>
      <c r="N177" s="9">
        <v>15</v>
      </c>
      <c r="O177" s="8">
        <v>4</v>
      </c>
      <c r="P177" s="8">
        <v>6.6666666666666666E-2</v>
      </c>
      <c r="Q177" s="6">
        <f t="shared" si="41"/>
        <v>0.87386666666666624</v>
      </c>
      <c r="R177" s="1" t="s">
        <v>63</v>
      </c>
      <c r="S177" s="23">
        <v>5.36</v>
      </c>
      <c r="T177" s="23">
        <v>12.93</v>
      </c>
      <c r="U177" s="23">
        <v>10.3</v>
      </c>
      <c r="V177" s="23">
        <v>4.46</v>
      </c>
      <c r="W177" s="23">
        <v>4.8</v>
      </c>
      <c r="X177" s="23">
        <v>8</v>
      </c>
      <c r="Y177" s="6">
        <v>3</v>
      </c>
      <c r="Z177" s="23">
        <v>3</v>
      </c>
      <c r="AA177" s="8">
        <f t="shared" si="37"/>
        <v>0.73243833333333297</v>
      </c>
      <c r="AB177" s="47">
        <v>0.6</v>
      </c>
      <c r="AC177" s="33">
        <f t="shared" si="42"/>
        <v>0.43946299999999977</v>
      </c>
    </row>
    <row r="178" spans="2:29" x14ac:dyDescent="0.25">
      <c r="B178" s="22">
        <v>15</v>
      </c>
      <c r="C178" s="1" t="s">
        <v>9</v>
      </c>
      <c r="D178" s="1" t="s">
        <v>44</v>
      </c>
      <c r="E178" s="6">
        <f t="shared" si="39"/>
        <v>3.2</v>
      </c>
      <c r="F178" s="23">
        <f t="shared" si="40"/>
        <v>1.6940000000000002</v>
      </c>
      <c r="G178" s="1">
        <v>0.2</v>
      </c>
      <c r="H178" s="13">
        <v>0.2</v>
      </c>
      <c r="I178" s="13">
        <v>0</v>
      </c>
      <c r="J178" s="13">
        <v>0.65</v>
      </c>
      <c r="K178" s="13">
        <v>0.05</v>
      </c>
      <c r="L178" s="13">
        <v>0.1</v>
      </c>
      <c r="M178" s="13">
        <v>1.0000000000000002</v>
      </c>
      <c r="N178" s="9">
        <v>15</v>
      </c>
      <c r="O178" s="8">
        <v>4</v>
      </c>
      <c r="P178" s="8">
        <v>6.6666666666666666E-2</v>
      </c>
      <c r="Q178" s="6">
        <f t="shared" si="41"/>
        <v>0.97266666666666668</v>
      </c>
      <c r="R178" s="1" t="s">
        <v>63</v>
      </c>
      <c r="S178" s="23">
        <v>5.36</v>
      </c>
      <c r="T178" s="23">
        <v>12.93</v>
      </c>
      <c r="U178" s="23">
        <v>10.3</v>
      </c>
      <c r="V178" s="23">
        <v>4.46</v>
      </c>
      <c r="W178" s="23">
        <v>4.8</v>
      </c>
      <c r="X178" s="23">
        <v>8</v>
      </c>
      <c r="Y178" s="6">
        <v>3</v>
      </c>
      <c r="Z178" s="23">
        <v>3</v>
      </c>
      <c r="AA178" s="8">
        <f t="shared" si="37"/>
        <v>0.73243833333333297</v>
      </c>
      <c r="AB178" s="47">
        <v>0.6</v>
      </c>
      <c r="AC178" s="33">
        <f t="shared" si="42"/>
        <v>0.43946299999999977</v>
      </c>
    </row>
    <row r="179" spans="2:29" x14ac:dyDescent="0.25">
      <c r="B179" s="22">
        <v>16</v>
      </c>
      <c r="C179" s="1" t="s">
        <v>9</v>
      </c>
      <c r="D179" s="1" t="s">
        <v>17</v>
      </c>
      <c r="E179" s="6">
        <f t="shared" si="39"/>
        <v>5.333333333333333</v>
      </c>
      <c r="F179" s="23">
        <f t="shared" si="40"/>
        <v>2.9895</v>
      </c>
      <c r="G179" s="1">
        <v>0.3</v>
      </c>
      <c r="H179" s="13">
        <v>0</v>
      </c>
      <c r="I179" s="13">
        <v>0.5</v>
      </c>
      <c r="J179" s="13">
        <v>0.2</v>
      </c>
      <c r="K179" s="13">
        <v>0</v>
      </c>
      <c r="L179" s="13">
        <v>0.3</v>
      </c>
      <c r="M179" s="13">
        <v>1</v>
      </c>
      <c r="N179" s="9">
        <v>10</v>
      </c>
      <c r="O179" s="8">
        <v>6</v>
      </c>
      <c r="P179" s="8">
        <v>0.1</v>
      </c>
      <c r="Q179" s="6">
        <f t="shared" si="41"/>
        <v>1.5438333333333329</v>
      </c>
      <c r="R179" s="1" t="s">
        <v>63</v>
      </c>
      <c r="S179" s="23">
        <v>5.36</v>
      </c>
      <c r="T179" s="23">
        <v>12.93</v>
      </c>
      <c r="U179" s="23">
        <v>10.3</v>
      </c>
      <c r="V179" s="23">
        <v>4.46</v>
      </c>
      <c r="W179" s="23">
        <v>4.8</v>
      </c>
      <c r="X179" s="23">
        <v>8</v>
      </c>
      <c r="Y179" s="6">
        <v>3</v>
      </c>
      <c r="Z179" s="23">
        <v>5</v>
      </c>
      <c r="AA179" s="8">
        <f t="shared" si="37"/>
        <v>0.73243833333333297</v>
      </c>
      <c r="AB179" s="47">
        <v>0.6</v>
      </c>
      <c r="AC179" s="33">
        <f t="shared" si="42"/>
        <v>0.43946299999999977</v>
      </c>
    </row>
    <row r="180" spans="2:29" x14ac:dyDescent="0.25">
      <c r="B180" s="22">
        <v>17</v>
      </c>
      <c r="C180" s="1" t="s">
        <v>9</v>
      </c>
      <c r="D180" s="1" t="s">
        <v>18</v>
      </c>
      <c r="E180" s="6">
        <f t="shared" si="39"/>
        <v>5.333333333333333</v>
      </c>
      <c r="F180" s="23">
        <f t="shared" si="40"/>
        <v>3.0063</v>
      </c>
      <c r="G180" s="1">
        <v>0.3</v>
      </c>
      <c r="H180" s="13">
        <v>0.1</v>
      </c>
      <c r="I180" s="13">
        <v>0.5</v>
      </c>
      <c r="J180" s="13">
        <v>0.2</v>
      </c>
      <c r="K180" s="13">
        <v>0</v>
      </c>
      <c r="L180" s="13">
        <v>0.2</v>
      </c>
      <c r="M180" s="13">
        <v>1</v>
      </c>
      <c r="N180" s="9">
        <v>10</v>
      </c>
      <c r="O180" s="8">
        <v>6</v>
      </c>
      <c r="P180" s="8">
        <v>0.1</v>
      </c>
      <c r="Q180" s="6">
        <f t="shared" si="41"/>
        <v>1.527033333333333</v>
      </c>
      <c r="R180" s="1" t="s">
        <v>63</v>
      </c>
      <c r="S180" s="23">
        <v>5.36</v>
      </c>
      <c r="T180" s="23">
        <v>12.93</v>
      </c>
      <c r="U180" s="23">
        <v>10.3</v>
      </c>
      <c r="V180" s="23">
        <v>4.46</v>
      </c>
      <c r="W180" s="23">
        <v>4.8</v>
      </c>
      <c r="X180" s="23">
        <v>8</v>
      </c>
      <c r="Y180" s="6">
        <v>3</v>
      </c>
      <c r="Z180" s="23">
        <v>5</v>
      </c>
      <c r="AA180" s="8">
        <f t="shared" si="37"/>
        <v>0.73243833333333297</v>
      </c>
      <c r="AB180" s="47">
        <v>0.6</v>
      </c>
      <c r="AC180" s="33">
        <f t="shared" si="42"/>
        <v>0.43946299999999977</v>
      </c>
    </row>
    <row r="181" spans="2:29" x14ac:dyDescent="0.25">
      <c r="B181" s="22">
        <v>18</v>
      </c>
      <c r="C181" s="1" t="s">
        <v>19</v>
      </c>
      <c r="D181" s="1" t="s">
        <v>20</v>
      </c>
      <c r="E181" s="6">
        <f t="shared" si="39"/>
        <v>3.2</v>
      </c>
      <c r="F181" s="23">
        <f t="shared" si="40"/>
        <v>1.1493</v>
      </c>
      <c r="G181" s="1">
        <v>0.15</v>
      </c>
      <c r="H181" s="13">
        <v>0.2</v>
      </c>
      <c r="I181" s="13">
        <v>0</v>
      </c>
      <c r="J181" s="13">
        <v>0.5</v>
      </c>
      <c r="K181" s="13">
        <v>0</v>
      </c>
      <c r="L181" s="13">
        <v>0.3</v>
      </c>
      <c r="M181" s="13">
        <v>1</v>
      </c>
      <c r="N181" s="9">
        <v>20</v>
      </c>
      <c r="O181" s="8">
        <v>3</v>
      </c>
      <c r="P181" s="8">
        <v>0.05</v>
      </c>
      <c r="Q181" s="6">
        <f t="shared" si="41"/>
        <v>1.6507000000000001</v>
      </c>
      <c r="R181" s="1" t="s">
        <v>63</v>
      </c>
      <c r="S181" s="23">
        <v>5.36</v>
      </c>
      <c r="T181" s="23">
        <v>12.93</v>
      </c>
      <c r="U181" s="23">
        <v>10.3</v>
      </c>
      <c r="V181" s="23">
        <v>4.46</v>
      </c>
      <c r="W181" s="23">
        <v>4.8</v>
      </c>
      <c r="X181" s="23">
        <v>8</v>
      </c>
      <c r="Y181" s="6">
        <v>3</v>
      </c>
      <c r="Z181" s="23">
        <v>3</v>
      </c>
      <c r="AA181" s="8">
        <f t="shared" si="37"/>
        <v>1.3339555555555556</v>
      </c>
      <c r="AB181" s="47">
        <v>0.65</v>
      </c>
      <c r="AC181" s="33">
        <f t="shared" si="42"/>
        <v>0.86707111111111113</v>
      </c>
    </row>
    <row r="182" spans="2:29" x14ac:dyDescent="0.25">
      <c r="B182" s="22">
        <v>19</v>
      </c>
      <c r="C182" s="1" t="s">
        <v>19</v>
      </c>
      <c r="D182" s="1" t="s">
        <v>21</v>
      </c>
      <c r="E182" s="6">
        <f t="shared" si="39"/>
        <v>3.2</v>
      </c>
      <c r="F182" s="23">
        <f t="shared" si="40"/>
        <v>1.1493</v>
      </c>
      <c r="G182" s="1">
        <v>0.15</v>
      </c>
      <c r="H182" s="13">
        <v>0.2</v>
      </c>
      <c r="I182" s="13">
        <v>0</v>
      </c>
      <c r="J182" s="13">
        <v>0.5</v>
      </c>
      <c r="K182" s="13">
        <v>0</v>
      </c>
      <c r="L182" s="13">
        <v>0.3</v>
      </c>
      <c r="M182" s="13">
        <v>1</v>
      </c>
      <c r="N182" s="9">
        <v>20</v>
      </c>
      <c r="O182" s="8">
        <v>3</v>
      </c>
      <c r="P182" s="8">
        <v>0.05</v>
      </c>
      <c r="Q182" s="6">
        <f t="shared" si="41"/>
        <v>1.6507000000000001</v>
      </c>
      <c r="R182" s="1" t="s">
        <v>63</v>
      </c>
      <c r="S182" s="23">
        <v>5.36</v>
      </c>
      <c r="T182" s="23">
        <v>12.93</v>
      </c>
      <c r="U182" s="23">
        <v>10.3</v>
      </c>
      <c r="V182" s="23">
        <v>4.46</v>
      </c>
      <c r="W182" s="23">
        <v>4.8</v>
      </c>
      <c r="X182" s="23">
        <v>8</v>
      </c>
      <c r="Y182" s="6">
        <v>3</v>
      </c>
      <c r="Z182" s="23">
        <v>3</v>
      </c>
      <c r="AA182" s="8">
        <f t="shared" si="37"/>
        <v>1.3339555555555556</v>
      </c>
      <c r="AB182" s="47">
        <v>0.65</v>
      </c>
      <c r="AC182" s="33">
        <f t="shared" si="42"/>
        <v>0.86707111111111113</v>
      </c>
    </row>
    <row r="183" spans="2:29" x14ac:dyDescent="0.25">
      <c r="B183" s="22">
        <v>20</v>
      </c>
      <c r="C183" s="1" t="s">
        <v>19</v>
      </c>
      <c r="D183" s="1" t="s">
        <v>22</v>
      </c>
      <c r="E183" s="6">
        <f t="shared" si="39"/>
        <v>1.6</v>
      </c>
      <c r="F183" s="23">
        <f t="shared" si="40"/>
        <v>0.7662000000000001</v>
      </c>
      <c r="G183" s="1">
        <v>0.1</v>
      </c>
      <c r="H183" s="13">
        <v>0.2</v>
      </c>
      <c r="I183" s="13">
        <v>0</v>
      </c>
      <c r="J183" s="13">
        <v>0.5</v>
      </c>
      <c r="K183" s="13">
        <v>0</v>
      </c>
      <c r="L183" s="13">
        <v>0.3</v>
      </c>
      <c r="M183" s="13">
        <v>1</v>
      </c>
      <c r="N183" s="9">
        <v>60</v>
      </c>
      <c r="O183" s="8">
        <v>1</v>
      </c>
      <c r="P183" s="8">
        <v>1.6666666666666666E-2</v>
      </c>
      <c r="Q183" s="6">
        <f t="shared" si="41"/>
        <v>0.70046666666666668</v>
      </c>
      <c r="R183" s="1" t="s">
        <v>63</v>
      </c>
      <c r="S183" s="23">
        <v>5.36</v>
      </c>
      <c r="T183" s="23">
        <v>12.93</v>
      </c>
      <c r="U183" s="23">
        <v>10.3</v>
      </c>
      <c r="V183" s="23">
        <v>4.46</v>
      </c>
      <c r="W183" s="23">
        <v>4.8</v>
      </c>
      <c r="X183" s="23">
        <v>8</v>
      </c>
      <c r="Y183" s="6">
        <v>3</v>
      </c>
      <c r="Z183" s="23">
        <v>1.5</v>
      </c>
      <c r="AA183" s="8">
        <f t="shared" si="37"/>
        <v>1.3339555555555556</v>
      </c>
      <c r="AB183" s="47">
        <v>0.65</v>
      </c>
      <c r="AC183" s="33">
        <f t="shared" si="42"/>
        <v>0.86707111111111113</v>
      </c>
    </row>
    <row r="184" spans="2:29" x14ac:dyDescent="0.25">
      <c r="B184" s="22">
        <v>21</v>
      </c>
      <c r="C184" s="1" t="s">
        <v>35</v>
      </c>
      <c r="D184" s="1" t="s">
        <v>25</v>
      </c>
      <c r="E184" s="6">
        <f t="shared" si="39"/>
        <v>1.6</v>
      </c>
      <c r="F184" s="23">
        <f t="shared" si="40"/>
        <v>0.89200000000000002</v>
      </c>
      <c r="G184" s="1">
        <v>0.2</v>
      </c>
      <c r="H184" s="13">
        <v>0</v>
      </c>
      <c r="I184" s="13">
        <v>0</v>
      </c>
      <c r="J184" s="13">
        <v>0</v>
      </c>
      <c r="K184" s="13">
        <v>1</v>
      </c>
      <c r="L184" s="13">
        <v>0</v>
      </c>
      <c r="M184" s="13">
        <v>1</v>
      </c>
      <c r="N184" s="9">
        <v>120</v>
      </c>
      <c r="O184" s="8">
        <v>0.5</v>
      </c>
      <c r="P184" s="8">
        <v>8.3333333333333332E-3</v>
      </c>
      <c r="Q184" s="6">
        <f t="shared" si="41"/>
        <v>0.64133333333333342</v>
      </c>
      <c r="R184" s="1" t="s">
        <v>63</v>
      </c>
      <c r="S184" s="23">
        <v>5.36</v>
      </c>
      <c r="T184" s="23">
        <v>12.93</v>
      </c>
      <c r="U184" s="23">
        <v>10.3</v>
      </c>
      <c r="V184" s="23">
        <v>4.46</v>
      </c>
      <c r="W184" s="23">
        <v>4.8</v>
      </c>
      <c r="X184" s="23">
        <v>8</v>
      </c>
      <c r="Y184" s="6">
        <v>3</v>
      </c>
      <c r="Z184" s="23">
        <v>1.5</v>
      </c>
      <c r="AA184" s="8">
        <f t="shared" si="37"/>
        <v>0.65511111111111109</v>
      </c>
      <c r="AB184" s="47">
        <v>0.8</v>
      </c>
      <c r="AC184" s="33">
        <f t="shared" si="42"/>
        <v>0.52408888888888894</v>
      </c>
    </row>
    <row r="185" spans="2:29" x14ac:dyDescent="0.25">
      <c r="B185" s="22">
        <v>22</v>
      </c>
      <c r="C185" s="1" t="s">
        <v>35</v>
      </c>
      <c r="D185" s="1" t="s">
        <v>26</v>
      </c>
      <c r="E185" s="6">
        <f t="shared" si="39"/>
        <v>1.6</v>
      </c>
      <c r="F185" s="23">
        <f t="shared" si="40"/>
        <v>0.89200000000000002</v>
      </c>
      <c r="G185" s="1">
        <v>0.2</v>
      </c>
      <c r="H185" s="13">
        <v>0</v>
      </c>
      <c r="I185" s="13">
        <v>0</v>
      </c>
      <c r="J185" s="13">
        <v>0</v>
      </c>
      <c r="K185" s="13">
        <v>1</v>
      </c>
      <c r="L185" s="13">
        <v>0</v>
      </c>
      <c r="M185" s="13">
        <v>1</v>
      </c>
      <c r="N185" s="9">
        <v>120</v>
      </c>
      <c r="O185" s="8">
        <v>0.5</v>
      </c>
      <c r="P185" s="8">
        <v>8.3333333333333332E-3</v>
      </c>
      <c r="Q185" s="6">
        <f t="shared" si="41"/>
        <v>0.64133333333333342</v>
      </c>
      <c r="R185" s="1" t="s">
        <v>63</v>
      </c>
      <c r="S185" s="23">
        <v>5.36</v>
      </c>
      <c r="T185" s="23">
        <v>12.93</v>
      </c>
      <c r="U185" s="23">
        <v>10.3</v>
      </c>
      <c r="V185" s="23">
        <v>4.46</v>
      </c>
      <c r="W185" s="23">
        <v>4.8</v>
      </c>
      <c r="X185" s="23">
        <v>8</v>
      </c>
      <c r="Y185" s="6">
        <v>3</v>
      </c>
      <c r="Z185" s="23">
        <v>1.5</v>
      </c>
      <c r="AA185" s="8">
        <f t="shared" si="37"/>
        <v>0.65511111111111109</v>
      </c>
      <c r="AB185" s="47">
        <v>0.8</v>
      </c>
      <c r="AC185" s="33">
        <f t="shared" si="42"/>
        <v>0.52408888888888894</v>
      </c>
    </row>
    <row r="186" spans="2:29" x14ac:dyDescent="0.25">
      <c r="B186" s="22">
        <v>23</v>
      </c>
      <c r="C186" s="1" t="s">
        <v>35</v>
      </c>
      <c r="D186" s="1" t="s">
        <v>27</v>
      </c>
      <c r="E186" s="6">
        <f t="shared" si="39"/>
        <v>2.1333333333333333</v>
      </c>
      <c r="F186" s="23">
        <f t="shared" si="40"/>
        <v>1.1256000000000002</v>
      </c>
      <c r="G186" s="1">
        <v>0.2</v>
      </c>
      <c r="H186" s="13">
        <v>0</v>
      </c>
      <c r="I186" s="13">
        <v>0</v>
      </c>
      <c r="J186" s="13">
        <v>0.2</v>
      </c>
      <c r="K186" s="13">
        <v>0.8</v>
      </c>
      <c r="L186" s="13">
        <v>0</v>
      </c>
      <c r="M186" s="13">
        <v>1</v>
      </c>
      <c r="N186" s="9">
        <v>60</v>
      </c>
      <c r="O186" s="8">
        <v>1</v>
      </c>
      <c r="P186" s="8">
        <v>1.6666666666666666E-2</v>
      </c>
      <c r="Q186" s="6">
        <f t="shared" si="41"/>
        <v>0.87439999999999984</v>
      </c>
      <c r="R186" s="1" t="s">
        <v>63</v>
      </c>
      <c r="S186" s="23">
        <v>5.36</v>
      </c>
      <c r="T186" s="23">
        <v>12.93</v>
      </c>
      <c r="U186" s="23">
        <v>10.3</v>
      </c>
      <c r="V186" s="23">
        <v>4.46</v>
      </c>
      <c r="W186" s="23">
        <v>4.8</v>
      </c>
      <c r="X186" s="23">
        <v>8</v>
      </c>
      <c r="Y186" s="6">
        <v>3</v>
      </c>
      <c r="Z186" s="23">
        <v>2</v>
      </c>
      <c r="AA186" s="8">
        <f t="shared" si="37"/>
        <v>0.65511111111111109</v>
      </c>
      <c r="AB186" s="47">
        <v>0.8</v>
      </c>
      <c r="AC186" s="33">
        <f t="shared" si="42"/>
        <v>0.52408888888888894</v>
      </c>
    </row>
    <row r="187" spans="2:29" x14ac:dyDescent="0.25">
      <c r="B187" s="22">
        <v>24</v>
      </c>
      <c r="C187" s="1" t="s">
        <v>35</v>
      </c>
      <c r="D187" s="1" t="s">
        <v>28</v>
      </c>
      <c r="E187" s="6">
        <f t="shared" si="39"/>
        <v>2.1333333333333333</v>
      </c>
      <c r="F187" s="23">
        <f t="shared" si="40"/>
        <v>1.1256000000000002</v>
      </c>
      <c r="G187" s="1">
        <v>0.2</v>
      </c>
      <c r="H187" s="13">
        <v>0</v>
      </c>
      <c r="I187" s="13">
        <v>0</v>
      </c>
      <c r="J187" s="13">
        <v>0.2</v>
      </c>
      <c r="K187" s="13">
        <v>0.8</v>
      </c>
      <c r="L187" s="13">
        <v>0</v>
      </c>
      <c r="M187" s="13">
        <v>1</v>
      </c>
      <c r="N187" s="9">
        <v>60</v>
      </c>
      <c r="O187" s="8">
        <v>1</v>
      </c>
      <c r="P187" s="8">
        <v>1.6666666666666666E-2</v>
      </c>
      <c r="Q187" s="6">
        <f t="shared" si="41"/>
        <v>0.87439999999999984</v>
      </c>
      <c r="R187" s="1" t="s">
        <v>63</v>
      </c>
      <c r="S187" s="23">
        <v>5.36</v>
      </c>
      <c r="T187" s="23">
        <v>12.93</v>
      </c>
      <c r="U187" s="23">
        <v>10.3</v>
      </c>
      <c r="V187" s="23">
        <v>4.46</v>
      </c>
      <c r="W187" s="23">
        <v>4.8</v>
      </c>
      <c r="X187" s="23">
        <v>8</v>
      </c>
      <c r="Y187" s="6">
        <v>3</v>
      </c>
      <c r="Z187" s="23">
        <v>2</v>
      </c>
      <c r="AA187" s="8">
        <f t="shared" si="37"/>
        <v>0.65511111111111109</v>
      </c>
      <c r="AB187" s="47">
        <v>0.8</v>
      </c>
      <c r="AC187" s="33">
        <f t="shared" si="42"/>
        <v>0.52408888888888894</v>
      </c>
    </row>
    <row r="188" spans="2:29" x14ac:dyDescent="0.25">
      <c r="B188" s="22">
        <v>25</v>
      </c>
      <c r="C188" s="1" t="s">
        <v>35</v>
      </c>
      <c r="D188" s="1" t="s">
        <v>29</v>
      </c>
      <c r="E188" s="6">
        <f t="shared" si="39"/>
        <v>1.6</v>
      </c>
      <c r="F188" s="23">
        <f t="shared" si="40"/>
        <v>0.89200000000000002</v>
      </c>
      <c r="G188" s="1">
        <v>0.2</v>
      </c>
      <c r="H188" s="13">
        <v>0</v>
      </c>
      <c r="I188" s="13">
        <v>0</v>
      </c>
      <c r="J188" s="13">
        <v>0</v>
      </c>
      <c r="K188" s="13">
        <v>1</v>
      </c>
      <c r="L188" s="13">
        <v>0</v>
      </c>
      <c r="M188" s="13">
        <v>1</v>
      </c>
      <c r="N188" s="9">
        <v>40</v>
      </c>
      <c r="O188" s="8">
        <v>1.5</v>
      </c>
      <c r="P188" s="8">
        <v>2.5000000000000001E-2</v>
      </c>
      <c r="Q188" s="6">
        <f t="shared" si="41"/>
        <v>0.50800000000000001</v>
      </c>
      <c r="R188" s="1" t="s">
        <v>63</v>
      </c>
      <c r="S188" s="23">
        <v>5.36</v>
      </c>
      <c r="T188" s="23">
        <v>12.93</v>
      </c>
      <c r="U188" s="23">
        <v>10.3</v>
      </c>
      <c r="V188" s="23">
        <v>4.46</v>
      </c>
      <c r="W188" s="23">
        <v>4.8</v>
      </c>
      <c r="X188" s="23">
        <v>8</v>
      </c>
      <c r="Y188" s="6">
        <v>3</v>
      </c>
      <c r="Z188" s="23">
        <v>1.5</v>
      </c>
      <c r="AA188" s="8">
        <f t="shared" si="37"/>
        <v>0.65511111111111109</v>
      </c>
      <c r="AB188" s="47">
        <v>0.8</v>
      </c>
      <c r="AC188" s="33">
        <f t="shared" si="42"/>
        <v>0.52408888888888894</v>
      </c>
    </row>
    <row r="189" spans="2:29" ht="16.5" thickBot="1" x14ac:dyDescent="0.3">
      <c r="B189" s="24">
        <v>26</v>
      </c>
      <c r="C189" s="25" t="s">
        <v>35</v>
      </c>
      <c r="D189" s="25" t="s">
        <v>30</v>
      </c>
      <c r="E189" s="30">
        <f t="shared" si="39"/>
        <v>1.6</v>
      </c>
      <c r="F189" s="26">
        <f t="shared" si="40"/>
        <v>1.0088000000000001</v>
      </c>
      <c r="G189" s="25">
        <v>0.2</v>
      </c>
      <c r="H189" s="27">
        <v>0</v>
      </c>
      <c r="I189" s="27">
        <v>0</v>
      </c>
      <c r="J189" s="27">
        <v>0.1</v>
      </c>
      <c r="K189" s="27">
        <v>0.9</v>
      </c>
      <c r="L189" s="27">
        <v>0</v>
      </c>
      <c r="M189" s="27">
        <v>1</v>
      </c>
      <c r="N189" s="28">
        <v>40</v>
      </c>
      <c r="O189" s="29">
        <v>1.5</v>
      </c>
      <c r="P189" s="29">
        <v>2.5000000000000001E-2</v>
      </c>
      <c r="Q189" s="30">
        <f t="shared" si="41"/>
        <v>0.39119999999999994</v>
      </c>
      <c r="R189" s="25" t="s">
        <v>63</v>
      </c>
      <c r="S189" s="26">
        <v>5.36</v>
      </c>
      <c r="T189" s="26">
        <v>12.93</v>
      </c>
      <c r="U189" s="26">
        <v>10.3</v>
      </c>
      <c r="V189" s="26">
        <v>4.46</v>
      </c>
      <c r="W189" s="26">
        <v>4.8</v>
      </c>
      <c r="X189" s="26">
        <v>8</v>
      </c>
      <c r="Y189" s="30">
        <v>3</v>
      </c>
      <c r="Z189" s="26">
        <v>1.5</v>
      </c>
      <c r="AA189" s="29">
        <f t="shared" si="37"/>
        <v>0.65511111111111109</v>
      </c>
      <c r="AB189" s="48">
        <v>0.8</v>
      </c>
      <c r="AC189" s="34">
        <f t="shared" si="42"/>
        <v>0.52408888888888894</v>
      </c>
    </row>
    <row r="190" spans="2:29" x14ac:dyDescent="0.25">
      <c r="B190" s="15">
        <v>1</v>
      </c>
      <c r="C190" s="16" t="s">
        <v>3</v>
      </c>
      <c r="D190" s="16" t="s">
        <v>4</v>
      </c>
      <c r="E190" s="21">
        <f t="shared" si="39"/>
        <v>4.0000000000000009</v>
      </c>
      <c r="F190" s="17">
        <f t="shared" si="40"/>
        <v>2.7600000000000002</v>
      </c>
      <c r="G190" s="16">
        <v>0.2</v>
      </c>
      <c r="H190" s="18">
        <v>0</v>
      </c>
      <c r="I190" s="18">
        <v>0</v>
      </c>
      <c r="J190" s="18">
        <v>0.9</v>
      </c>
      <c r="K190" s="18">
        <v>0</v>
      </c>
      <c r="L190" s="18">
        <v>0.1</v>
      </c>
      <c r="M190" s="18">
        <v>1</v>
      </c>
      <c r="N190" s="19">
        <v>20</v>
      </c>
      <c r="O190" s="20">
        <v>3</v>
      </c>
      <c r="P190" s="20">
        <v>0.05</v>
      </c>
      <c r="Q190" s="21">
        <f t="shared" si="41"/>
        <v>0.74000000000000066</v>
      </c>
      <c r="R190" s="16" t="s">
        <v>64</v>
      </c>
      <c r="S190" s="17">
        <v>9.6199999999999992</v>
      </c>
      <c r="T190" s="17">
        <v>14.79</v>
      </c>
      <c r="U190" s="17">
        <v>14.44</v>
      </c>
      <c r="V190" s="17">
        <v>8.6999999999999993</v>
      </c>
      <c r="W190" s="17">
        <v>8.0399999999999991</v>
      </c>
      <c r="X190" s="17">
        <v>10</v>
      </c>
      <c r="Y190" s="21">
        <v>3</v>
      </c>
      <c r="Z190" s="17">
        <v>3</v>
      </c>
      <c r="AA190" s="20">
        <f t="shared" si="37"/>
        <v>0.29652857142857197</v>
      </c>
      <c r="AB190" s="46">
        <v>0.2</v>
      </c>
      <c r="AC190" s="32">
        <f t="shared" si="42"/>
        <v>5.9305714285714399E-2</v>
      </c>
    </row>
    <row r="191" spans="2:29" x14ac:dyDescent="0.25">
      <c r="B191" s="22">
        <v>2</v>
      </c>
      <c r="C191" s="1" t="s">
        <v>3</v>
      </c>
      <c r="D191" s="1" t="s">
        <v>5</v>
      </c>
      <c r="E191" s="6">
        <f t="shared" si="39"/>
        <v>4.0000000000000009</v>
      </c>
      <c r="F191" s="23">
        <f t="shared" si="40"/>
        <v>2.774</v>
      </c>
      <c r="G191" s="1">
        <v>0.2</v>
      </c>
      <c r="H191" s="13">
        <v>0</v>
      </c>
      <c r="I191" s="13">
        <v>0.2</v>
      </c>
      <c r="J191" s="13">
        <v>0.7</v>
      </c>
      <c r="K191" s="13">
        <v>0</v>
      </c>
      <c r="L191" s="13">
        <v>0.1</v>
      </c>
      <c r="M191" s="13">
        <v>0.99999999999999989</v>
      </c>
      <c r="N191" s="9">
        <v>20</v>
      </c>
      <c r="O191" s="8">
        <v>3</v>
      </c>
      <c r="P191" s="8">
        <v>0.05</v>
      </c>
      <c r="Q191" s="6">
        <f t="shared" si="41"/>
        <v>0.72600000000000087</v>
      </c>
      <c r="R191" s="1" t="s">
        <v>64</v>
      </c>
      <c r="S191" s="23">
        <v>9.6199999999999992</v>
      </c>
      <c r="T191" s="23">
        <v>14.79</v>
      </c>
      <c r="U191" s="23">
        <v>14.44</v>
      </c>
      <c r="V191" s="23">
        <v>8.6999999999999993</v>
      </c>
      <c r="W191" s="23">
        <v>8.0399999999999991</v>
      </c>
      <c r="X191" s="23">
        <v>10</v>
      </c>
      <c r="Y191" s="6">
        <v>3</v>
      </c>
      <c r="Z191" s="23">
        <v>3</v>
      </c>
      <c r="AA191" s="8">
        <f t="shared" si="37"/>
        <v>0.29652857142857197</v>
      </c>
      <c r="AB191" s="47">
        <v>0.2</v>
      </c>
      <c r="AC191" s="33">
        <f t="shared" si="42"/>
        <v>5.9305714285714399E-2</v>
      </c>
    </row>
    <row r="192" spans="2:29" x14ac:dyDescent="0.25">
      <c r="B192" s="22">
        <v>3</v>
      </c>
      <c r="C192" s="1" t="s">
        <v>3</v>
      </c>
      <c r="D192" s="1" t="s">
        <v>6</v>
      </c>
      <c r="E192" s="6">
        <f t="shared" si="39"/>
        <v>4.0000000000000009</v>
      </c>
      <c r="F192" s="23">
        <f t="shared" si="40"/>
        <v>2.7949999999999999</v>
      </c>
      <c r="G192" s="1">
        <v>0.2</v>
      </c>
      <c r="H192" s="13">
        <v>0</v>
      </c>
      <c r="I192" s="13">
        <v>0.5</v>
      </c>
      <c r="J192" s="13">
        <v>0.4</v>
      </c>
      <c r="K192" s="13">
        <v>0</v>
      </c>
      <c r="L192" s="13">
        <v>0.1</v>
      </c>
      <c r="M192" s="13">
        <v>1</v>
      </c>
      <c r="N192" s="9">
        <v>20</v>
      </c>
      <c r="O192" s="8">
        <v>3</v>
      </c>
      <c r="P192" s="8">
        <v>0.05</v>
      </c>
      <c r="Q192" s="6">
        <f t="shared" si="41"/>
        <v>0.70500000000000096</v>
      </c>
      <c r="R192" s="1" t="s">
        <v>64</v>
      </c>
      <c r="S192" s="23">
        <v>9.6199999999999992</v>
      </c>
      <c r="T192" s="23">
        <v>14.79</v>
      </c>
      <c r="U192" s="23">
        <v>14.44</v>
      </c>
      <c r="V192" s="23">
        <v>8.6999999999999993</v>
      </c>
      <c r="W192" s="23">
        <v>8.0399999999999991</v>
      </c>
      <c r="X192" s="23">
        <v>10</v>
      </c>
      <c r="Y192" s="6">
        <v>3</v>
      </c>
      <c r="Z192" s="23">
        <v>3</v>
      </c>
      <c r="AA192" s="8">
        <f t="shared" si="37"/>
        <v>0.29652857142857197</v>
      </c>
      <c r="AB192" s="47">
        <v>0.2</v>
      </c>
      <c r="AC192" s="33">
        <f t="shared" si="42"/>
        <v>5.9305714285714399E-2</v>
      </c>
    </row>
    <row r="193" spans="2:29" x14ac:dyDescent="0.25">
      <c r="B193" s="22">
        <v>4</v>
      </c>
      <c r="C193" s="1" t="s">
        <v>3</v>
      </c>
      <c r="D193" s="1" t="s">
        <v>7</v>
      </c>
      <c r="E193" s="6">
        <f t="shared" si="39"/>
        <v>2.666666666666667</v>
      </c>
      <c r="F193" s="23">
        <f t="shared" si="40"/>
        <v>2.1648000000000001</v>
      </c>
      <c r="G193" s="1">
        <v>0.2</v>
      </c>
      <c r="H193" s="13">
        <v>0.1</v>
      </c>
      <c r="I193" s="13">
        <v>0</v>
      </c>
      <c r="J193" s="13">
        <v>0.4</v>
      </c>
      <c r="K193" s="13">
        <v>0.1</v>
      </c>
      <c r="L193" s="13">
        <v>0.4</v>
      </c>
      <c r="M193" s="13">
        <v>1</v>
      </c>
      <c r="N193" s="9">
        <v>60</v>
      </c>
      <c r="O193" s="8">
        <v>1</v>
      </c>
      <c r="P193" s="8">
        <v>1.6666666666666666E-2</v>
      </c>
      <c r="Q193" s="6">
        <f t="shared" si="41"/>
        <v>0.33520000000000028</v>
      </c>
      <c r="R193" s="1" t="s">
        <v>64</v>
      </c>
      <c r="S193" s="23">
        <v>9.6199999999999992</v>
      </c>
      <c r="T193" s="23">
        <v>14.79</v>
      </c>
      <c r="U193" s="23">
        <v>14.44</v>
      </c>
      <c r="V193" s="23">
        <v>8.6999999999999993</v>
      </c>
      <c r="W193" s="23">
        <v>8.0399999999999991</v>
      </c>
      <c r="X193" s="23">
        <v>10</v>
      </c>
      <c r="Y193" s="6">
        <v>3</v>
      </c>
      <c r="Z193" s="23">
        <v>2</v>
      </c>
      <c r="AA193" s="8">
        <f t="shared" si="37"/>
        <v>0.29652857142857197</v>
      </c>
      <c r="AB193" s="47">
        <v>0.2</v>
      </c>
      <c r="AC193" s="33">
        <f t="shared" si="42"/>
        <v>5.9305714285714399E-2</v>
      </c>
    </row>
    <row r="194" spans="2:29" x14ac:dyDescent="0.25">
      <c r="B194" s="22">
        <v>5</v>
      </c>
      <c r="C194" s="1" t="s">
        <v>3</v>
      </c>
      <c r="D194" s="1" t="s">
        <v>8</v>
      </c>
      <c r="E194" s="6">
        <f t="shared" si="39"/>
        <v>2.666666666666667</v>
      </c>
      <c r="F194" s="23">
        <f t="shared" si="40"/>
        <v>2.3067999999999995</v>
      </c>
      <c r="G194" s="1">
        <v>0.2</v>
      </c>
      <c r="H194" s="13">
        <v>0.1</v>
      </c>
      <c r="I194" s="13">
        <v>0.2</v>
      </c>
      <c r="J194" s="13">
        <v>0.3</v>
      </c>
      <c r="K194" s="13">
        <v>0.1</v>
      </c>
      <c r="L194" s="13">
        <v>0.3</v>
      </c>
      <c r="M194" s="13">
        <v>1</v>
      </c>
      <c r="N194" s="9">
        <v>60</v>
      </c>
      <c r="O194" s="8">
        <v>1</v>
      </c>
      <c r="P194" s="8">
        <v>1.6666666666666666E-2</v>
      </c>
      <c r="Q194" s="6">
        <f t="shared" si="41"/>
        <v>0.19320000000000079</v>
      </c>
      <c r="R194" s="1" t="s">
        <v>64</v>
      </c>
      <c r="S194" s="23">
        <v>9.6199999999999992</v>
      </c>
      <c r="T194" s="23">
        <v>14.79</v>
      </c>
      <c r="U194" s="23">
        <v>14.44</v>
      </c>
      <c r="V194" s="23">
        <v>8.6999999999999993</v>
      </c>
      <c r="W194" s="23">
        <v>8.0399999999999991</v>
      </c>
      <c r="X194" s="23">
        <v>10</v>
      </c>
      <c r="Y194" s="6">
        <v>3</v>
      </c>
      <c r="Z194" s="23">
        <v>2</v>
      </c>
      <c r="AA194" s="8">
        <f t="shared" si="37"/>
        <v>0.29652857142857197</v>
      </c>
      <c r="AB194" s="47">
        <v>0.2</v>
      </c>
      <c r="AC194" s="33">
        <f t="shared" si="42"/>
        <v>5.9305714285714399E-2</v>
      </c>
    </row>
    <row r="195" spans="2:29" x14ac:dyDescent="0.25">
      <c r="B195" s="22">
        <v>6</v>
      </c>
      <c r="C195" s="1" t="s">
        <v>3</v>
      </c>
      <c r="D195" s="1" t="s">
        <v>23</v>
      </c>
      <c r="E195" s="6">
        <f t="shared" si="39"/>
        <v>1.3333333333333335</v>
      </c>
      <c r="F195" s="23">
        <f t="shared" si="40"/>
        <v>1.3031000000000001</v>
      </c>
      <c r="G195" s="1">
        <v>0.1</v>
      </c>
      <c r="H195" s="13">
        <v>0.1</v>
      </c>
      <c r="I195" s="13">
        <v>0</v>
      </c>
      <c r="J195" s="13">
        <v>0.75</v>
      </c>
      <c r="K195" s="13">
        <v>0.05</v>
      </c>
      <c r="L195" s="13">
        <v>0.1</v>
      </c>
      <c r="M195" s="13">
        <v>1</v>
      </c>
      <c r="N195" s="9">
        <v>30</v>
      </c>
      <c r="O195" s="8">
        <v>2</v>
      </c>
      <c r="P195" s="8">
        <v>3.3333333333333333E-2</v>
      </c>
      <c r="Q195" s="6">
        <f t="shared" si="41"/>
        <v>-0.30309999999999998</v>
      </c>
      <c r="R195" s="1" t="s">
        <v>64</v>
      </c>
      <c r="S195" s="23">
        <v>9.6199999999999992</v>
      </c>
      <c r="T195" s="23">
        <v>14.79</v>
      </c>
      <c r="U195" s="23">
        <v>14.44</v>
      </c>
      <c r="V195" s="23">
        <v>8.6999999999999993</v>
      </c>
      <c r="W195" s="23">
        <v>8.0399999999999991</v>
      </c>
      <c r="X195" s="23">
        <v>10</v>
      </c>
      <c r="Y195" s="6">
        <v>3</v>
      </c>
      <c r="Z195" s="23">
        <v>1</v>
      </c>
      <c r="AA195" s="8">
        <f t="shared" si="37"/>
        <v>0.29652857142857197</v>
      </c>
      <c r="AB195" s="47">
        <v>0.2</v>
      </c>
      <c r="AC195" s="33">
        <f t="shared" si="42"/>
        <v>5.9305714285714399E-2</v>
      </c>
    </row>
    <row r="196" spans="2:29" x14ac:dyDescent="0.25">
      <c r="B196" s="22">
        <v>7</v>
      </c>
      <c r="C196" s="1" t="s">
        <v>3</v>
      </c>
      <c r="D196" s="1" t="s">
        <v>24</v>
      </c>
      <c r="E196" s="6">
        <f t="shared" si="39"/>
        <v>1.3333333333333335</v>
      </c>
      <c r="F196" s="23">
        <f t="shared" si="40"/>
        <v>1.3206</v>
      </c>
      <c r="G196" s="1">
        <v>0.1</v>
      </c>
      <c r="H196" s="13">
        <v>0.1</v>
      </c>
      <c r="I196" s="13">
        <v>0.5</v>
      </c>
      <c r="J196" s="13">
        <v>0.25</v>
      </c>
      <c r="K196" s="13">
        <v>0.05</v>
      </c>
      <c r="L196" s="13">
        <v>0.1</v>
      </c>
      <c r="M196" s="13">
        <v>1</v>
      </c>
      <c r="N196" s="9">
        <v>30</v>
      </c>
      <c r="O196" s="8">
        <v>2</v>
      </c>
      <c r="P196" s="8">
        <v>3.3333333333333333E-2</v>
      </c>
      <c r="Q196" s="6">
        <f t="shared" si="41"/>
        <v>-0.32059999999999983</v>
      </c>
      <c r="R196" s="1" t="s">
        <v>64</v>
      </c>
      <c r="S196" s="23">
        <v>9.6199999999999992</v>
      </c>
      <c r="T196" s="23">
        <v>14.79</v>
      </c>
      <c r="U196" s="23">
        <v>14.44</v>
      </c>
      <c r="V196" s="23">
        <v>8.6999999999999993</v>
      </c>
      <c r="W196" s="23">
        <v>8.0399999999999991</v>
      </c>
      <c r="X196" s="23">
        <v>10</v>
      </c>
      <c r="Y196" s="6">
        <v>3</v>
      </c>
      <c r="Z196" s="23">
        <v>1</v>
      </c>
      <c r="AA196" s="8">
        <f t="shared" si="37"/>
        <v>0.29652857142857197</v>
      </c>
      <c r="AB196" s="47">
        <v>0.2</v>
      </c>
      <c r="AC196" s="33">
        <f t="shared" si="42"/>
        <v>5.9305714285714399E-2</v>
      </c>
    </row>
    <row r="197" spans="2:29" x14ac:dyDescent="0.25">
      <c r="B197" s="22">
        <v>8</v>
      </c>
      <c r="C197" s="1" t="s">
        <v>9</v>
      </c>
      <c r="D197" s="1" t="s">
        <v>10</v>
      </c>
      <c r="E197" s="6">
        <f t="shared" si="39"/>
        <v>4.0000000000000009</v>
      </c>
      <c r="F197" s="23">
        <f t="shared" si="40"/>
        <v>2.6062000000000003</v>
      </c>
      <c r="G197" s="1">
        <v>0.2</v>
      </c>
      <c r="H197" s="13">
        <v>0.1</v>
      </c>
      <c r="I197" s="13">
        <v>0</v>
      </c>
      <c r="J197" s="13">
        <v>0.75</v>
      </c>
      <c r="K197" s="13">
        <v>0.05</v>
      </c>
      <c r="L197" s="13">
        <v>0.1</v>
      </c>
      <c r="M197" s="13">
        <v>1</v>
      </c>
      <c r="N197" s="9">
        <v>15</v>
      </c>
      <c r="O197" s="8">
        <v>4</v>
      </c>
      <c r="P197" s="8">
        <v>6.6666666666666666E-2</v>
      </c>
      <c r="Q197" s="6">
        <f t="shared" si="41"/>
        <v>0.72713333333333396</v>
      </c>
      <c r="R197" s="1" t="s">
        <v>64</v>
      </c>
      <c r="S197" s="23">
        <v>9.6199999999999992</v>
      </c>
      <c r="T197" s="23">
        <v>14.79</v>
      </c>
      <c r="U197" s="23">
        <v>14.44</v>
      </c>
      <c r="V197" s="23">
        <v>8.6999999999999993</v>
      </c>
      <c r="W197" s="23">
        <v>8.0399999999999991</v>
      </c>
      <c r="X197" s="23">
        <v>10</v>
      </c>
      <c r="Y197" s="6">
        <v>3</v>
      </c>
      <c r="Z197" s="23">
        <v>3</v>
      </c>
      <c r="AA197" s="8">
        <f t="shared" si="37"/>
        <v>0.65417166666666748</v>
      </c>
      <c r="AB197" s="47">
        <v>0.65</v>
      </c>
      <c r="AC197" s="33">
        <f t="shared" si="42"/>
        <v>0.42521158333333386</v>
      </c>
    </row>
    <row r="198" spans="2:29" x14ac:dyDescent="0.25">
      <c r="B198" s="22">
        <v>9</v>
      </c>
      <c r="C198" s="1" t="s">
        <v>9</v>
      </c>
      <c r="D198" s="1" t="s">
        <v>11</v>
      </c>
      <c r="E198" s="6">
        <f t="shared" si="39"/>
        <v>4.0000000000000009</v>
      </c>
      <c r="F198" s="23">
        <f t="shared" si="40"/>
        <v>3.6200999999999999</v>
      </c>
      <c r="G198" s="1">
        <v>0.3</v>
      </c>
      <c r="H198" s="13">
        <v>0.3</v>
      </c>
      <c r="I198" s="13">
        <v>0</v>
      </c>
      <c r="J198" s="13">
        <v>0.55000000000000004</v>
      </c>
      <c r="K198" s="13">
        <v>0.05</v>
      </c>
      <c r="L198" s="13">
        <v>0.1</v>
      </c>
      <c r="M198" s="13">
        <v>1.0000000000000002</v>
      </c>
      <c r="N198" s="9">
        <v>15</v>
      </c>
      <c r="O198" s="8">
        <v>4</v>
      </c>
      <c r="P198" s="8">
        <v>6.6666666666666666E-2</v>
      </c>
      <c r="Q198" s="6">
        <f t="shared" si="41"/>
        <v>-0.28676666666666562</v>
      </c>
      <c r="R198" s="1" t="s">
        <v>64</v>
      </c>
      <c r="S198" s="23">
        <v>9.6199999999999992</v>
      </c>
      <c r="T198" s="23">
        <v>14.79</v>
      </c>
      <c r="U198" s="23">
        <v>14.44</v>
      </c>
      <c r="V198" s="23">
        <v>8.6999999999999993</v>
      </c>
      <c r="W198" s="23">
        <v>8.0399999999999991</v>
      </c>
      <c r="X198" s="23">
        <v>10</v>
      </c>
      <c r="Y198" s="6">
        <v>3</v>
      </c>
      <c r="Z198" s="23">
        <v>3</v>
      </c>
      <c r="AA198" s="8">
        <f t="shared" si="37"/>
        <v>0.65417166666666748</v>
      </c>
      <c r="AB198" s="47">
        <v>0.65</v>
      </c>
      <c r="AC198" s="33">
        <f t="shared" si="42"/>
        <v>0.42521158333333386</v>
      </c>
    </row>
    <row r="199" spans="2:29" x14ac:dyDescent="0.25">
      <c r="B199" s="22">
        <v>10</v>
      </c>
      <c r="C199" s="1" t="s">
        <v>9</v>
      </c>
      <c r="D199" s="1" t="s">
        <v>12</v>
      </c>
      <c r="E199" s="6">
        <f t="shared" si="39"/>
        <v>4.0000000000000009</v>
      </c>
      <c r="F199" s="23">
        <f t="shared" si="40"/>
        <v>3.9355500000000001</v>
      </c>
      <c r="G199" s="1">
        <v>0.3</v>
      </c>
      <c r="H199" s="13">
        <v>0.1</v>
      </c>
      <c r="I199" s="13">
        <v>0.25</v>
      </c>
      <c r="J199" s="13">
        <v>0.5</v>
      </c>
      <c r="K199" s="13">
        <v>0.05</v>
      </c>
      <c r="L199" s="13">
        <v>0.1</v>
      </c>
      <c r="M199" s="13">
        <v>1</v>
      </c>
      <c r="N199" s="9">
        <v>15</v>
      </c>
      <c r="O199" s="8">
        <v>4</v>
      </c>
      <c r="P199" s="8">
        <v>6.6666666666666666E-2</v>
      </c>
      <c r="Q199" s="6">
        <f t="shared" si="41"/>
        <v>-0.60221666666666585</v>
      </c>
      <c r="R199" s="1" t="s">
        <v>64</v>
      </c>
      <c r="S199" s="23">
        <v>9.6199999999999992</v>
      </c>
      <c r="T199" s="23">
        <v>14.79</v>
      </c>
      <c r="U199" s="23">
        <v>14.44</v>
      </c>
      <c r="V199" s="23">
        <v>8.6999999999999993</v>
      </c>
      <c r="W199" s="23">
        <v>8.0399999999999991</v>
      </c>
      <c r="X199" s="23">
        <v>10</v>
      </c>
      <c r="Y199" s="6">
        <v>3</v>
      </c>
      <c r="Z199" s="23">
        <v>3</v>
      </c>
      <c r="AA199" s="8">
        <f t="shared" si="37"/>
        <v>0.65417166666666748</v>
      </c>
      <c r="AB199" s="47">
        <v>0.65</v>
      </c>
      <c r="AC199" s="33">
        <f t="shared" si="42"/>
        <v>0.42521158333333386</v>
      </c>
    </row>
    <row r="200" spans="2:29" x14ac:dyDescent="0.25">
      <c r="B200" s="22">
        <v>11</v>
      </c>
      <c r="C200" s="1" t="s">
        <v>9</v>
      </c>
      <c r="D200" s="1" t="s">
        <v>13</v>
      </c>
      <c r="E200" s="6">
        <f t="shared" si="39"/>
        <v>4.0000000000000009</v>
      </c>
      <c r="F200" s="23">
        <f t="shared" si="40"/>
        <v>2.5378000000000003</v>
      </c>
      <c r="G200" s="1">
        <v>0.2</v>
      </c>
      <c r="H200" s="13">
        <v>0.2</v>
      </c>
      <c r="I200" s="13">
        <v>0.4</v>
      </c>
      <c r="J200" s="13">
        <v>0.25</v>
      </c>
      <c r="K200" s="13">
        <v>0.05</v>
      </c>
      <c r="L200" s="13">
        <v>0.1</v>
      </c>
      <c r="M200" s="13">
        <v>1.0000000000000002</v>
      </c>
      <c r="N200" s="9">
        <v>10</v>
      </c>
      <c r="O200" s="8">
        <v>6</v>
      </c>
      <c r="P200" s="8">
        <v>0.1</v>
      </c>
      <c r="Q200" s="6">
        <f t="shared" si="41"/>
        <v>0.46220000000000061</v>
      </c>
      <c r="R200" s="1" t="s">
        <v>64</v>
      </c>
      <c r="S200" s="23">
        <v>9.6199999999999992</v>
      </c>
      <c r="T200" s="23">
        <v>14.79</v>
      </c>
      <c r="U200" s="23">
        <v>14.44</v>
      </c>
      <c r="V200" s="23">
        <v>8.6999999999999993</v>
      </c>
      <c r="W200" s="23">
        <v>8.0399999999999991</v>
      </c>
      <c r="X200" s="23">
        <v>10</v>
      </c>
      <c r="Y200" s="6">
        <v>3</v>
      </c>
      <c r="Z200" s="23">
        <v>3</v>
      </c>
      <c r="AA200" s="8">
        <f t="shared" si="37"/>
        <v>0.65417166666666748</v>
      </c>
      <c r="AB200" s="47">
        <v>0.65</v>
      </c>
      <c r="AC200" s="33">
        <f t="shared" si="42"/>
        <v>0.42521158333333386</v>
      </c>
    </row>
    <row r="201" spans="2:29" x14ac:dyDescent="0.25">
      <c r="B201" s="22">
        <v>12</v>
      </c>
      <c r="C201" s="1" t="s">
        <v>9</v>
      </c>
      <c r="D201" s="1" t="s">
        <v>14</v>
      </c>
      <c r="E201" s="6">
        <f t="shared" si="39"/>
        <v>5.3333333333333339</v>
      </c>
      <c r="F201" s="23">
        <f t="shared" si="40"/>
        <v>3.8276999999999992</v>
      </c>
      <c r="G201" s="1">
        <v>0.3</v>
      </c>
      <c r="H201" s="13">
        <v>0.2</v>
      </c>
      <c r="I201" s="13">
        <v>0.6</v>
      </c>
      <c r="J201" s="13">
        <v>0.05</v>
      </c>
      <c r="K201" s="13">
        <v>0.05</v>
      </c>
      <c r="L201" s="13">
        <v>0.1</v>
      </c>
      <c r="M201" s="13">
        <v>1.0000000000000002</v>
      </c>
      <c r="N201" s="9">
        <v>10</v>
      </c>
      <c r="O201" s="8">
        <v>6</v>
      </c>
      <c r="P201" s="8">
        <v>0.1</v>
      </c>
      <c r="Q201" s="6">
        <f t="shared" si="41"/>
        <v>0.50563333333333471</v>
      </c>
      <c r="R201" s="1" t="s">
        <v>64</v>
      </c>
      <c r="S201" s="23">
        <v>9.6199999999999992</v>
      </c>
      <c r="T201" s="23">
        <v>14.79</v>
      </c>
      <c r="U201" s="23">
        <v>14.44</v>
      </c>
      <c r="V201" s="23">
        <v>8.6999999999999993</v>
      </c>
      <c r="W201" s="23">
        <v>8.0399999999999991</v>
      </c>
      <c r="X201" s="23">
        <v>10</v>
      </c>
      <c r="Y201" s="6">
        <v>3</v>
      </c>
      <c r="Z201" s="23">
        <v>4</v>
      </c>
      <c r="AA201" s="8">
        <f t="shared" ref="AA201:AA241" si="43">AVERAGEIFS($Q$8:$Q$241,$R$8:$R$241,R201,$C$8:$C$241,C201)</f>
        <v>0.65417166666666748</v>
      </c>
      <c r="AB201" s="47">
        <v>0.65</v>
      </c>
      <c r="AC201" s="33">
        <f t="shared" si="42"/>
        <v>0.42521158333333386</v>
      </c>
    </row>
    <row r="202" spans="2:29" x14ac:dyDescent="0.25">
      <c r="B202" s="22">
        <v>13</v>
      </c>
      <c r="C202" s="1" t="s">
        <v>9</v>
      </c>
      <c r="D202" s="1" t="s">
        <v>15</v>
      </c>
      <c r="E202" s="6">
        <f t="shared" si="39"/>
        <v>5.3333333333333339</v>
      </c>
      <c r="F202" s="23">
        <f t="shared" si="40"/>
        <v>3.8171999999999997</v>
      </c>
      <c r="G202" s="1">
        <v>0.3</v>
      </c>
      <c r="H202" s="13">
        <v>0.2</v>
      </c>
      <c r="I202" s="13">
        <v>0.5</v>
      </c>
      <c r="J202" s="13">
        <v>0.15</v>
      </c>
      <c r="K202" s="13">
        <v>0.05</v>
      </c>
      <c r="L202" s="13">
        <v>0.1</v>
      </c>
      <c r="M202" s="13">
        <v>1</v>
      </c>
      <c r="N202" s="9">
        <v>10</v>
      </c>
      <c r="O202" s="8">
        <v>6</v>
      </c>
      <c r="P202" s="8">
        <v>0.1</v>
      </c>
      <c r="Q202" s="6">
        <f t="shared" si="41"/>
        <v>0.51613333333333422</v>
      </c>
      <c r="R202" s="1" t="s">
        <v>64</v>
      </c>
      <c r="S202" s="23">
        <v>9.6199999999999992</v>
      </c>
      <c r="T202" s="23">
        <v>14.79</v>
      </c>
      <c r="U202" s="23">
        <v>14.44</v>
      </c>
      <c r="V202" s="23">
        <v>8.6999999999999993</v>
      </c>
      <c r="W202" s="23">
        <v>8.0399999999999991</v>
      </c>
      <c r="X202" s="23">
        <v>10</v>
      </c>
      <c r="Y202" s="6">
        <v>3</v>
      </c>
      <c r="Z202" s="23">
        <v>4</v>
      </c>
      <c r="AA202" s="8">
        <f t="shared" si="43"/>
        <v>0.65417166666666748</v>
      </c>
      <c r="AB202" s="47">
        <v>0.65</v>
      </c>
      <c r="AC202" s="33">
        <f t="shared" si="42"/>
        <v>0.42521158333333386</v>
      </c>
    </row>
    <row r="203" spans="2:29" x14ac:dyDescent="0.25">
      <c r="B203" s="22">
        <v>14</v>
      </c>
      <c r="C203" s="1" t="s">
        <v>9</v>
      </c>
      <c r="D203" s="1" t="s">
        <v>16</v>
      </c>
      <c r="E203" s="6">
        <f t="shared" si="39"/>
        <v>4.0000000000000009</v>
      </c>
      <c r="F203" s="23">
        <f t="shared" si="40"/>
        <v>2.6062000000000003</v>
      </c>
      <c r="G203" s="1">
        <v>0.2</v>
      </c>
      <c r="H203" s="13">
        <v>0.1</v>
      </c>
      <c r="I203" s="13">
        <v>0</v>
      </c>
      <c r="J203" s="13">
        <v>0.75</v>
      </c>
      <c r="K203" s="13">
        <v>0.05</v>
      </c>
      <c r="L203" s="13">
        <v>0.1</v>
      </c>
      <c r="M203" s="13">
        <v>1</v>
      </c>
      <c r="N203" s="9">
        <v>15</v>
      </c>
      <c r="O203" s="8">
        <v>4</v>
      </c>
      <c r="P203" s="8">
        <v>6.6666666666666666E-2</v>
      </c>
      <c r="Q203" s="6">
        <f t="shared" si="41"/>
        <v>0.72713333333333396</v>
      </c>
      <c r="R203" s="1" t="s">
        <v>64</v>
      </c>
      <c r="S203" s="23">
        <v>9.6199999999999992</v>
      </c>
      <c r="T203" s="23">
        <v>14.79</v>
      </c>
      <c r="U203" s="23">
        <v>14.44</v>
      </c>
      <c r="V203" s="23">
        <v>8.6999999999999993</v>
      </c>
      <c r="W203" s="23">
        <v>8.0399999999999991</v>
      </c>
      <c r="X203" s="23">
        <v>10</v>
      </c>
      <c r="Y203" s="6">
        <v>3</v>
      </c>
      <c r="Z203" s="23">
        <v>3</v>
      </c>
      <c r="AA203" s="8">
        <f t="shared" si="43"/>
        <v>0.65417166666666748</v>
      </c>
      <c r="AB203" s="47">
        <v>0.65</v>
      </c>
      <c r="AC203" s="33">
        <f t="shared" si="42"/>
        <v>0.42521158333333386</v>
      </c>
    </row>
    <row r="204" spans="2:29" x14ac:dyDescent="0.25">
      <c r="B204" s="22">
        <v>15</v>
      </c>
      <c r="C204" s="1" t="s">
        <v>9</v>
      </c>
      <c r="D204" s="1" t="s">
        <v>44</v>
      </c>
      <c r="E204" s="6">
        <f t="shared" si="39"/>
        <v>4.0000000000000009</v>
      </c>
      <c r="F204" s="23">
        <f t="shared" si="40"/>
        <v>2.5098000000000003</v>
      </c>
      <c r="G204" s="1">
        <v>0.2</v>
      </c>
      <c r="H204" s="13">
        <v>0.2</v>
      </c>
      <c r="I204" s="13">
        <v>0</v>
      </c>
      <c r="J204" s="13">
        <v>0.65</v>
      </c>
      <c r="K204" s="13">
        <v>0.05</v>
      </c>
      <c r="L204" s="13">
        <v>0.1</v>
      </c>
      <c r="M204" s="13">
        <v>1.0000000000000002</v>
      </c>
      <c r="N204" s="9">
        <v>15</v>
      </c>
      <c r="O204" s="8">
        <v>4</v>
      </c>
      <c r="P204" s="8">
        <v>6.6666666666666666E-2</v>
      </c>
      <c r="Q204" s="6">
        <f t="shared" si="41"/>
        <v>0.82353333333333401</v>
      </c>
      <c r="R204" s="1" t="s">
        <v>64</v>
      </c>
      <c r="S204" s="23">
        <v>9.6199999999999992</v>
      </c>
      <c r="T204" s="23">
        <v>14.79</v>
      </c>
      <c r="U204" s="23">
        <v>14.44</v>
      </c>
      <c r="V204" s="23">
        <v>8.6999999999999993</v>
      </c>
      <c r="W204" s="23">
        <v>8.0399999999999991</v>
      </c>
      <c r="X204" s="23">
        <v>10</v>
      </c>
      <c r="Y204" s="6">
        <v>3</v>
      </c>
      <c r="Z204" s="23">
        <v>3</v>
      </c>
      <c r="AA204" s="8">
        <f t="shared" si="43"/>
        <v>0.65417166666666748</v>
      </c>
      <c r="AB204" s="47">
        <v>0.65</v>
      </c>
      <c r="AC204" s="33">
        <f t="shared" si="42"/>
        <v>0.42521158333333386</v>
      </c>
    </row>
    <row r="205" spans="2:29" x14ac:dyDescent="0.25">
      <c r="B205" s="22">
        <v>16</v>
      </c>
      <c r="C205" s="1" t="s">
        <v>9</v>
      </c>
      <c r="D205" s="1" t="s">
        <v>17</v>
      </c>
      <c r="E205" s="6">
        <f t="shared" si="39"/>
        <v>6.666666666666667</v>
      </c>
      <c r="F205" s="23">
        <f t="shared" si="40"/>
        <v>3.8084999999999996</v>
      </c>
      <c r="G205" s="1">
        <v>0.3</v>
      </c>
      <c r="H205" s="13">
        <v>0</v>
      </c>
      <c r="I205" s="13">
        <v>0.5</v>
      </c>
      <c r="J205" s="13">
        <v>0.2</v>
      </c>
      <c r="K205" s="13">
        <v>0</v>
      </c>
      <c r="L205" s="13">
        <v>0.3</v>
      </c>
      <c r="M205" s="13">
        <v>1</v>
      </c>
      <c r="N205" s="9">
        <v>10</v>
      </c>
      <c r="O205" s="8">
        <v>6</v>
      </c>
      <c r="P205" s="8">
        <v>0.1</v>
      </c>
      <c r="Q205" s="6">
        <f t="shared" si="41"/>
        <v>1.8581666666666674</v>
      </c>
      <c r="R205" s="1" t="s">
        <v>64</v>
      </c>
      <c r="S205" s="23">
        <v>9.6199999999999992</v>
      </c>
      <c r="T205" s="23">
        <v>14.79</v>
      </c>
      <c r="U205" s="23">
        <v>14.44</v>
      </c>
      <c r="V205" s="23">
        <v>8.6999999999999993</v>
      </c>
      <c r="W205" s="23">
        <v>8.0399999999999991</v>
      </c>
      <c r="X205" s="23">
        <v>10</v>
      </c>
      <c r="Y205" s="6">
        <v>3</v>
      </c>
      <c r="Z205" s="23">
        <v>5</v>
      </c>
      <c r="AA205" s="8">
        <f t="shared" si="43"/>
        <v>0.65417166666666748</v>
      </c>
      <c r="AB205" s="47">
        <v>0.65</v>
      </c>
      <c r="AC205" s="33">
        <f t="shared" si="42"/>
        <v>0.42521158333333386</v>
      </c>
    </row>
    <row r="206" spans="2:29" x14ac:dyDescent="0.25">
      <c r="B206" s="22">
        <v>17</v>
      </c>
      <c r="C206" s="1" t="s">
        <v>9</v>
      </c>
      <c r="D206" s="1" t="s">
        <v>18</v>
      </c>
      <c r="E206" s="6">
        <f t="shared" si="39"/>
        <v>6.666666666666667</v>
      </c>
      <c r="F206" s="23">
        <f t="shared" si="40"/>
        <v>3.8558999999999997</v>
      </c>
      <c r="G206" s="1">
        <v>0.3</v>
      </c>
      <c r="H206" s="13">
        <v>0.1</v>
      </c>
      <c r="I206" s="13">
        <v>0.5</v>
      </c>
      <c r="J206" s="13">
        <v>0.2</v>
      </c>
      <c r="K206" s="13">
        <v>0</v>
      </c>
      <c r="L206" s="13">
        <v>0.2</v>
      </c>
      <c r="M206" s="13">
        <v>1</v>
      </c>
      <c r="N206" s="9">
        <v>10</v>
      </c>
      <c r="O206" s="8">
        <v>6</v>
      </c>
      <c r="P206" s="8">
        <v>0.1</v>
      </c>
      <c r="Q206" s="6">
        <f t="shared" si="41"/>
        <v>1.8107666666666673</v>
      </c>
      <c r="R206" s="1" t="s">
        <v>64</v>
      </c>
      <c r="S206" s="23">
        <v>9.6199999999999992</v>
      </c>
      <c r="T206" s="23">
        <v>14.79</v>
      </c>
      <c r="U206" s="23">
        <v>14.44</v>
      </c>
      <c r="V206" s="23">
        <v>8.6999999999999993</v>
      </c>
      <c r="W206" s="23">
        <v>8.0399999999999991</v>
      </c>
      <c r="X206" s="23">
        <v>10</v>
      </c>
      <c r="Y206" s="6">
        <v>3</v>
      </c>
      <c r="Z206" s="23">
        <v>5</v>
      </c>
      <c r="AA206" s="8">
        <f t="shared" si="43"/>
        <v>0.65417166666666748</v>
      </c>
      <c r="AB206" s="47">
        <v>0.65</v>
      </c>
      <c r="AC206" s="33">
        <f t="shared" si="42"/>
        <v>0.42521158333333386</v>
      </c>
    </row>
    <row r="207" spans="2:29" x14ac:dyDescent="0.25">
      <c r="B207" s="22">
        <v>18</v>
      </c>
      <c r="C207" s="1" t="s">
        <v>19</v>
      </c>
      <c r="D207" s="1" t="s">
        <v>20</v>
      </c>
      <c r="E207" s="6">
        <f t="shared" si="39"/>
        <v>4.0000000000000009</v>
      </c>
      <c r="F207" s="23">
        <f t="shared" si="40"/>
        <v>1.7333999999999998</v>
      </c>
      <c r="G207" s="1">
        <v>0.15</v>
      </c>
      <c r="H207" s="13">
        <v>0.2</v>
      </c>
      <c r="I207" s="13">
        <v>0</v>
      </c>
      <c r="J207" s="13">
        <v>0.5</v>
      </c>
      <c r="K207" s="13">
        <v>0</v>
      </c>
      <c r="L207" s="13">
        <v>0.3</v>
      </c>
      <c r="M207" s="13">
        <v>1</v>
      </c>
      <c r="N207" s="9">
        <v>20</v>
      </c>
      <c r="O207" s="8">
        <v>3</v>
      </c>
      <c r="P207" s="8">
        <v>0.05</v>
      </c>
      <c r="Q207" s="6">
        <f t="shared" si="41"/>
        <v>1.7666000000000013</v>
      </c>
      <c r="R207" s="1" t="s">
        <v>64</v>
      </c>
      <c r="S207" s="23">
        <v>9.6199999999999992</v>
      </c>
      <c r="T207" s="23">
        <v>14.79</v>
      </c>
      <c r="U207" s="23">
        <v>14.44</v>
      </c>
      <c r="V207" s="23">
        <v>8.6999999999999993</v>
      </c>
      <c r="W207" s="23">
        <v>8.0399999999999991</v>
      </c>
      <c r="X207" s="23">
        <v>10</v>
      </c>
      <c r="Y207" s="6">
        <v>3</v>
      </c>
      <c r="Z207" s="23">
        <v>3</v>
      </c>
      <c r="AA207" s="8">
        <f t="shared" si="43"/>
        <v>1.4036444444444456</v>
      </c>
      <c r="AB207" s="47">
        <v>0.45</v>
      </c>
      <c r="AC207" s="33">
        <f t="shared" si="42"/>
        <v>0.63164000000000053</v>
      </c>
    </row>
    <row r="208" spans="2:29" x14ac:dyDescent="0.25">
      <c r="B208" s="22">
        <v>19</v>
      </c>
      <c r="C208" s="1" t="s">
        <v>19</v>
      </c>
      <c r="D208" s="1" t="s">
        <v>21</v>
      </c>
      <c r="E208" s="6">
        <f t="shared" si="39"/>
        <v>4.0000000000000009</v>
      </c>
      <c r="F208" s="23">
        <f t="shared" si="40"/>
        <v>1.7333999999999998</v>
      </c>
      <c r="G208" s="1">
        <v>0.15</v>
      </c>
      <c r="H208" s="13">
        <v>0.2</v>
      </c>
      <c r="I208" s="13">
        <v>0</v>
      </c>
      <c r="J208" s="13">
        <v>0.5</v>
      </c>
      <c r="K208" s="13">
        <v>0</v>
      </c>
      <c r="L208" s="13">
        <v>0.3</v>
      </c>
      <c r="M208" s="13">
        <v>1</v>
      </c>
      <c r="N208" s="9">
        <v>20</v>
      </c>
      <c r="O208" s="8">
        <v>3</v>
      </c>
      <c r="P208" s="8">
        <v>0.05</v>
      </c>
      <c r="Q208" s="6">
        <f t="shared" si="41"/>
        <v>1.7666000000000013</v>
      </c>
      <c r="R208" s="1" t="s">
        <v>64</v>
      </c>
      <c r="S208" s="23">
        <v>9.6199999999999992</v>
      </c>
      <c r="T208" s="23">
        <v>14.79</v>
      </c>
      <c r="U208" s="23">
        <v>14.44</v>
      </c>
      <c r="V208" s="23">
        <v>8.6999999999999993</v>
      </c>
      <c r="W208" s="23">
        <v>8.0399999999999991</v>
      </c>
      <c r="X208" s="23">
        <v>10</v>
      </c>
      <c r="Y208" s="6">
        <v>3</v>
      </c>
      <c r="Z208" s="23">
        <v>3</v>
      </c>
      <c r="AA208" s="8">
        <f t="shared" si="43"/>
        <v>1.4036444444444456</v>
      </c>
      <c r="AB208" s="47">
        <v>0.45</v>
      </c>
      <c r="AC208" s="33">
        <f t="shared" si="42"/>
        <v>0.63164000000000053</v>
      </c>
    </row>
    <row r="209" spans="2:29" x14ac:dyDescent="0.25">
      <c r="B209" s="22">
        <v>20</v>
      </c>
      <c r="C209" s="1" t="s">
        <v>19</v>
      </c>
      <c r="D209" s="1" t="s">
        <v>22</v>
      </c>
      <c r="E209" s="6">
        <f t="shared" si="39"/>
        <v>2.0000000000000004</v>
      </c>
      <c r="F209" s="23">
        <f t="shared" si="40"/>
        <v>1.1556</v>
      </c>
      <c r="G209" s="1">
        <v>0.1</v>
      </c>
      <c r="H209" s="13">
        <v>0.2</v>
      </c>
      <c r="I209" s="13">
        <v>0</v>
      </c>
      <c r="J209" s="13">
        <v>0.5</v>
      </c>
      <c r="K209" s="13">
        <v>0</v>
      </c>
      <c r="L209" s="13">
        <v>0.3</v>
      </c>
      <c r="M209" s="13">
        <v>1</v>
      </c>
      <c r="N209" s="9">
        <v>60</v>
      </c>
      <c r="O209" s="8">
        <v>1</v>
      </c>
      <c r="P209" s="8">
        <v>1.6666666666666666E-2</v>
      </c>
      <c r="Q209" s="6">
        <f t="shared" si="41"/>
        <v>0.67773333333333385</v>
      </c>
      <c r="R209" s="1" t="s">
        <v>64</v>
      </c>
      <c r="S209" s="23">
        <v>9.6199999999999992</v>
      </c>
      <c r="T209" s="23">
        <v>14.79</v>
      </c>
      <c r="U209" s="23">
        <v>14.44</v>
      </c>
      <c r="V209" s="23">
        <v>8.6999999999999993</v>
      </c>
      <c r="W209" s="23">
        <v>8.0399999999999991</v>
      </c>
      <c r="X209" s="23">
        <v>10</v>
      </c>
      <c r="Y209" s="6">
        <v>3</v>
      </c>
      <c r="Z209" s="23">
        <v>1.5</v>
      </c>
      <c r="AA209" s="8">
        <f t="shared" si="43"/>
        <v>1.4036444444444456</v>
      </c>
      <c r="AB209" s="47">
        <v>0.45</v>
      </c>
      <c r="AC209" s="33">
        <f t="shared" si="42"/>
        <v>0.63164000000000053</v>
      </c>
    </row>
    <row r="210" spans="2:29" x14ac:dyDescent="0.25">
      <c r="B210" s="22">
        <v>21</v>
      </c>
      <c r="C210" s="1" t="s">
        <v>35</v>
      </c>
      <c r="D210" s="1" t="s">
        <v>25</v>
      </c>
      <c r="E210" s="6">
        <f t="shared" si="39"/>
        <v>2.0000000000000004</v>
      </c>
      <c r="F210" s="23">
        <f t="shared" si="40"/>
        <v>1.74</v>
      </c>
      <c r="G210" s="1">
        <v>0.2</v>
      </c>
      <c r="H210" s="13">
        <v>0</v>
      </c>
      <c r="I210" s="13">
        <v>0</v>
      </c>
      <c r="J210" s="13">
        <v>0</v>
      </c>
      <c r="K210" s="13">
        <v>1</v>
      </c>
      <c r="L210" s="13">
        <v>0</v>
      </c>
      <c r="M210" s="13">
        <v>1</v>
      </c>
      <c r="N210" s="9">
        <v>120</v>
      </c>
      <c r="O210" s="8">
        <v>0.5</v>
      </c>
      <c r="P210" s="8">
        <v>8.3333333333333332E-3</v>
      </c>
      <c r="Q210" s="6">
        <f t="shared" si="41"/>
        <v>0.17666666666666714</v>
      </c>
      <c r="R210" s="1" t="s">
        <v>64</v>
      </c>
      <c r="S210" s="23">
        <v>9.6199999999999992</v>
      </c>
      <c r="T210" s="23">
        <v>14.79</v>
      </c>
      <c r="U210" s="23">
        <v>14.44</v>
      </c>
      <c r="V210" s="23">
        <v>8.6999999999999993</v>
      </c>
      <c r="W210" s="23">
        <v>8.0399999999999991</v>
      </c>
      <c r="X210" s="23">
        <v>10</v>
      </c>
      <c r="Y210" s="6">
        <v>3</v>
      </c>
      <c r="Z210" s="23">
        <v>1.5</v>
      </c>
      <c r="AA210" s="8">
        <f t="shared" si="43"/>
        <v>0.21988888888888936</v>
      </c>
      <c r="AB210" s="47">
        <v>0.75</v>
      </c>
      <c r="AC210" s="33">
        <f t="shared" si="42"/>
        <v>0.16491666666666702</v>
      </c>
    </row>
    <row r="211" spans="2:29" x14ac:dyDescent="0.25">
      <c r="B211" s="22">
        <v>22</v>
      </c>
      <c r="C211" s="1" t="s">
        <v>35</v>
      </c>
      <c r="D211" s="1" t="s">
        <v>26</v>
      </c>
      <c r="E211" s="6">
        <f t="shared" si="39"/>
        <v>2.0000000000000004</v>
      </c>
      <c r="F211" s="23">
        <f t="shared" si="40"/>
        <v>1.74</v>
      </c>
      <c r="G211" s="1">
        <v>0.2</v>
      </c>
      <c r="H211" s="13">
        <v>0</v>
      </c>
      <c r="I211" s="13">
        <v>0</v>
      </c>
      <c r="J211" s="13">
        <v>0</v>
      </c>
      <c r="K211" s="13">
        <v>1</v>
      </c>
      <c r="L211" s="13">
        <v>0</v>
      </c>
      <c r="M211" s="13">
        <v>1</v>
      </c>
      <c r="N211" s="9">
        <v>120</v>
      </c>
      <c r="O211" s="8">
        <v>0.5</v>
      </c>
      <c r="P211" s="8">
        <v>8.3333333333333332E-3</v>
      </c>
      <c r="Q211" s="6">
        <f t="shared" si="41"/>
        <v>0.17666666666666714</v>
      </c>
      <c r="R211" s="1" t="s">
        <v>64</v>
      </c>
      <c r="S211" s="23">
        <v>9.6199999999999992</v>
      </c>
      <c r="T211" s="23">
        <v>14.79</v>
      </c>
      <c r="U211" s="23">
        <v>14.44</v>
      </c>
      <c r="V211" s="23">
        <v>8.6999999999999993</v>
      </c>
      <c r="W211" s="23">
        <v>8.0399999999999991</v>
      </c>
      <c r="X211" s="23">
        <v>10</v>
      </c>
      <c r="Y211" s="6">
        <v>3</v>
      </c>
      <c r="Z211" s="23">
        <v>1.5</v>
      </c>
      <c r="AA211" s="8">
        <f t="shared" si="43"/>
        <v>0.21988888888888936</v>
      </c>
      <c r="AB211" s="47">
        <v>0.75</v>
      </c>
      <c r="AC211" s="33">
        <f t="shared" si="42"/>
        <v>0.16491666666666702</v>
      </c>
    </row>
    <row r="212" spans="2:29" x14ac:dyDescent="0.25">
      <c r="B212" s="22">
        <v>23</v>
      </c>
      <c r="C212" s="1" t="s">
        <v>35</v>
      </c>
      <c r="D212" s="1" t="s">
        <v>27</v>
      </c>
      <c r="E212" s="6">
        <f t="shared" si="39"/>
        <v>2.666666666666667</v>
      </c>
      <c r="F212" s="23">
        <f t="shared" si="40"/>
        <v>1.9695999999999998</v>
      </c>
      <c r="G212" s="1">
        <v>0.2</v>
      </c>
      <c r="H212" s="13">
        <v>0</v>
      </c>
      <c r="I212" s="13">
        <v>0</v>
      </c>
      <c r="J212" s="13">
        <v>0.2</v>
      </c>
      <c r="K212" s="13">
        <v>0.8</v>
      </c>
      <c r="L212" s="13">
        <v>0</v>
      </c>
      <c r="M212" s="13">
        <v>1</v>
      </c>
      <c r="N212" s="9">
        <v>60</v>
      </c>
      <c r="O212" s="8">
        <v>1</v>
      </c>
      <c r="P212" s="8">
        <v>1.6666666666666666E-2</v>
      </c>
      <c r="Q212" s="6">
        <f t="shared" si="41"/>
        <v>0.53040000000000054</v>
      </c>
      <c r="R212" s="1" t="s">
        <v>64</v>
      </c>
      <c r="S212" s="23">
        <v>9.6199999999999992</v>
      </c>
      <c r="T212" s="23">
        <v>14.79</v>
      </c>
      <c r="U212" s="23">
        <v>14.44</v>
      </c>
      <c r="V212" s="23">
        <v>8.6999999999999993</v>
      </c>
      <c r="W212" s="23">
        <v>8.0399999999999991</v>
      </c>
      <c r="X212" s="23">
        <v>10</v>
      </c>
      <c r="Y212" s="6">
        <v>3</v>
      </c>
      <c r="Z212" s="23">
        <v>2</v>
      </c>
      <c r="AA212" s="8">
        <f t="shared" si="43"/>
        <v>0.21988888888888936</v>
      </c>
      <c r="AB212" s="47">
        <v>0.75</v>
      </c>
      <c r="AC212" s="33">
        <f t="shared" si="42"/>
        <v>0.16491666666666702</v>
      </c>
    </row>
    <row r="213" spans="2:29" x14ac:dyDescent="0.25">
      <c r="B213" s="22">
        <v>24</v>
      </c>
      <c r="C213" s="1" t="s">
        <v>35</v>
      </c>
      <c r="D213" s="1" t="s">
        <v>28</v>
      </c>
      <c r="E213" s="6">
        <f t="shared" si="39"/>
        <v>2.666666666666667</v>
      </c>
      <c r="F213" s="23">
        <f t="shared" si="40"/>
        <v>1.9695999999999998</v>
      </c>
      <c r="G213" s="1">
        <v>0.2</v>
      </c>
      <c r="H213" s="13">
        <v>0</v>
      </c>
      <c r="I213" s="13">
        <v>0</v>
      </c>
      <c r="J213" s="13">
        <v>0.2</v>
      </c>
      <c r="K213" s="13">
        <v>0.8</v>
      </c>
      <c r="L213" s="13">
        <v>0</v>
      </c>
      <c r="M213" s="13">
        <v>1</v>
      </c>
      <c r="N213" s="9">
        <v>60</v>
      </c>
      <c r="O213" s="8">
        <v>1</v>
      </c>
      <c r="P213" s="8">
        <v>1.6666666666666666E-2</v>
      </c>
      <c r="Q213" s="6">
        <f t="shared" si="41"/>
        <v>0.53040000000000054</v>
      </c>
      <c r="R213" s="1" t="s">
        <v>64</v>
      </c>
      <c r="S213" s="23">
        <v>9.6199999999999992</v>
      </c>
      <c r="T213" s="23">
        <v>14.79</v>
      </c>
      <c r="U213" s="23">
        <v>14.44</v>
      </c>
      <c r="V213" s="23">
        <v>8.6999999999999993</v>
      </c>
      <c r="W213" s="23">
        <v>8.0399999999999991</v>
      </c>
      <c r="X213" s="23">
        <v>10</v>
      </c>
      <c r="Y213" s="6">
        <v>3</v>
      </c>
      <c r="Z213" s="23">
        <v>2</v>
      </c>
      <c r="AA213" s="8">
        <f t="shared" si="43"/>
        <v>0.21988888888888936</v>
      </c>
      <c r="AB213" s="47">
        <v>0.75</v>
      </c>
      <c r="AC213" s="33">
        <f t="shared" si="42"/>
        <v>0.16491666666666702</v>
      </c>
    </row>
    <row r="214" spans="2:29" x14ac:dyDescent="0.25">
      <c r="B214" s="22">
        <v>25</v>
      </c>
      <c r="C214" s="1" t="s">
        <v>35</v>
      </c>
      <c r="D214" s="1" t="s">
        <v>29</v>
      </c>
      <c r="E214" s="6">
        <f t="shared" si="39"/>
        <v>2.0000000000000004</v>
      </c>
      <c r="F214" s="23">
        <f t="shared" si="40"/>
        <v>1.74</v>
      </c>
      <c r="G214" s="1">
        <v>0.2</v>
      </c>
      <c r="H214" s="13">
        <v>0</v>
      </c>
      <c r="I214" s="13">
        <v>0</v>
      </c>
      <c r="J214" s="13">
        <v>0</v>
      </c>
      <c r="K214" s="13">
        <v>1</v>
      </c>
      <c r="L214" s="13">
        <v>0</v>
      </c>
      <c r="M214" s="13">
        <v>1</v>
      </c>
      <c r="N214" s="9">
        <v>40</v>
      </c>
      <c r="O214" s="8">
        <v>1.5</v>
      </c>
      <c r="P214" s="8">
        <v>2.5000000000000001E-2</v>
      </c>
      <c r="Q214" s="6">
        <f t="shared" si="41"/>
        <v>1.0000000000000453E-2</v>
      </c>
      <c r="R214" s="1" t="s">
        <v>64</v>
      </c>
      <c r="S214" s="23">
        <v>9.6199999999999992</v>
      </c>
      <c r="T214" s="23">
        <v>14.79</v>
      </c>
      <c r="U214" s="23">
        <v>14.44</v>
      </c>
      <c r="V214" s="23">
        <v>8.6999999999999993</v>
      </c>
      <c r="W214" s="23">
        <v>8.0399999999999991</v>
      </c>
      <c r="X214" s="23">
        <v>10</v>
      </c>
      <c r="Y214" s="6">
        <v>3</v>
      </c>
      <c r="Z214" s="23">
        <v>1.5</v>
      </c>
      <c r="AA214" s="8">
        <f t="shared" si="43"/>
        <v>0.21988888888888936</v>
      </c>
      <c r="AB214" s="47">
        <v>0.75</v>
      </c>
      <c r="AC214" s="33">
        <f t="shared" si="42"/>
        <v>0.16491666666666702</v>
      </c>
    </row>
    <row r="215" spans="2:29" ht="16.5" thickBot="1" x14ac:dyDescent="0.3">
      <c r="B215" s="24">
        <v>26</v>
      </c>
      <c r="C215" s="25" t="s">
        <v>35</v>
      </c>
      <c r="D215" s="25" t="s">
        <v>30</v>
      </c>
      <c r="E215" s="30">
        <f t="shared" si="39"/>
        <v>2.0000000000000004</v>
      </c>
      <c r="F215" s="26">
        <f t="shared" si="40"/>
        <v>1.8548</v>
      </c>
      <c r="G215" s="25">
        <v>0.2</v>
      </c>
      <c r="H215" s="27">
        <v>0</v>
      </c>
      <c r="I215" s="27">
        <v>0</v>
      </c>
      <c r="J215" s="27">
        <v>0.1</v>
      </c>
      <c r="K215" s="27">
        <v>0.9</v>
      </c>
      <c r="L215" s="27">
        <v>0</v>
      </c>
      <c r="M215" s="27">
        <v>1</v>
      </c>
      <c r="N215" s="28">
        <v>40</v>
      </c>
      <c r="O215" s="29">
        <v>1.5</v>
      </c>
      <c r="P215" s="29">
        <v>2.5000000000000001E-2</v>
      </c>
      <c r="Q215" s="30">
        <f t="shared" si="41"/>
        <v>-0.10479999999999956</v>
      </c>
      <c r="R215" s="25" t="s">
        <v>64</v>
      </c>
      <c r="S215" s="26">
        <v>9.6199999999999992</v>
      </c>
      <c r="T215" s="26">
        <v>14.79</v>
      </c>
      <c r="U215" s="26">
        <v>14.44</v>
      </c>
      <c r="V215" s="26">
        <v>8.6999999999999993</v>
      </c>
      <c r="W215" s="26">
        <v>8.0399999999999991</v>
      </c>
      <c r="X215" s="26">
        <v>10</v>
      </c>
      <c r="Y215" s="30">
        <v>3</v>
      </c>
      <c r="Z215" s="26">
        <v>1.5</v>
      </c>
      <c r="AA215" s="29">
        <f t="shared" si="43"/>
        <v>0.21988888888888936</v>
      </c>
      <c r="AB215" s="48">
        <v>0.75</v>
      </c>
      <c r="AC215" s="34">
        <f t="shared" si="42"/>
        <v>0.16491666666666702</v>
      </c>
    </row>
    <row r="216" spans="2:29" x14ac:dyDescent="0.25">
      <c r="B216" s="15">
        <v>1</v>
      </c>
      <c r="C216" s="16" t="s">
        <v>3</v>
      </c>
      <c r="D216" s="16" t="s">
        <v>4</v>
      </c>
      <c r="E216" s="21">
        <f t="shared" si="39"/>
        <v>5.6000000000000014</v>
      </c>
      <c r="F216" s="17">
        <f t="shared" si="40"/>
        <v>2.5678000000000001</v>
      </c>
      <c r="G216" s="16">
        <v>0.2</v>
      </c>
      <c r="H216" s="18">
        <v>0</v>
      </c>
      <c r="I216" s="18">
        <v>0</v>
      </c>
      <c r="J216" s="18">
        <v>0.9</v>
      </c>
      <c r="K216" s="18">
        <v>0</v>
      </c>
      <c r="L216" s="18">
        <v>0.1</v>
      </c>
      <c r="M216" s="18">
        <v>1</v>
      </c>
      <c r="N216" s="19">
        <v>20</v>
      </c>
      <c r="O216" s="20">
        <v>3</v>
      </c>
      <c r="P216" s="20">
        <v>0.05</v>
      </c>
      <c r="Q216" s="21">
        <f t="shared" si="41"/>
        <v>2.3322000000000012</v>
      </c>
      <c r="R216" s="16" t="s">
        <v>65</v>
      </c>
      <c r="S216" s="17">
        <v>9.2899999999999991</v>
      </c>
      <c r="T216" s="17">
        <v>14.35</v>
      </c>
      <c r="U216" s="17">
        <v>13.55</v>
      </c>
      <c r="V216" s="17">
        <v>8.24</v>
      </c>
      <c r="W216" s="17">
        <v>6.44</v>
      </c>
      <c r="X216" s="17">
        <v>14</v>
      </c>
      <c r="Y216" s="21">
        <v>3</v>
      </c>
      <c r="Z216" s="17">
        <v>3</v>
      </c>
      <c r="AA216" s="20">
        <f t="shared" si="43"/>
        <v>1.4487571428571435</v>
      </c>
      <c r="AB216" s="46">
        <v>0.35</v>
      </c>
      <c r="AC216" s="32">
        <f t="shared" si="42"/>
        <v>0.50706500000000021</v>
      </c>
    </row>
    <row r="217" spans="2:29" x14ac:dyDescent="0.25">
      <c r="B217" s="22">
        <v>2</v>
      </c>
      <c r="C217" s="1" t="s">
        <v>3</v>
      </c>
      <c r="D217" s="1" t="s">
        <v>5</v>
      </c>
      <c r="E217" s="6">
        <f t="shared" si="39"/>
        <v>5.6000000000000014</v>
      </c>
      <c r="F217" s="23">
        <f t="shared" si="40"/>
        <v>2.5998000000000001</v>
      </c>
      <c r="G217" s="1">
        <v>0.2</v>
      </c>
      <c r="H217" s="13">
        <v>0</v>
      </c>
      <c r="I217" s="13">
        <v>0.2</v>
      </c>
      <c r="J217" s="13">
        <v>0.7</v>
      </c>
      <c r="K217" s="13">
        <v>0</v>
      </c>
      <c r="L217" s="13">
        <v>0.1</v>
      </c>
      <c r="M217" s="13">
        <v>0.99999999999999989</v>
      </c>
      <c r="N217" s="9">
        <v>20</v>
      </c>
      <c r="O217" s="8">
        <v>3</v>
      </c>
      <c r="P217" s="8">
        <v>0.05</v>
      </c>
      <c r="Q217" s="6">
        <f t="shared" si="41"/>
        <v>2.3002000000000011</v>
      </c>
      <c r="R217" s="1" t="s">
        <v>65</v>
      </c>
      <c r="S217" s="23">
        <v>9.2899999999999991</v>
      </c>
      <c r="T217" s="23">
        <v>14.35</v>
      </c>
      <c r="U217" s="23">
        <v>13.55</v>
      </c>
      <c r="V217" s="23">
        <v>8.24</v>
      </c>
      <c r="W217" s="23">
        <v>6.44</v>
      </c>
      <c r="X217" s="23">
        <v>14</v>
      </c>
      <c r="Y217" s="6">
        <v>3</v>
      </c>
      <c r="Z217" s="23">
        <v>3</v>
      </c>
      <c r="AA217" s="8">
        <f t="shared" si="43"/>
        <v>1.4487571428571435</v>
      </c>
      <c r="AB217" s="47">
        <v>0.35</v>
      </c>
      <c r="AC217" s="33">
        <f t="shared" si="42"/>
        <v>0.50706500000000021</v>
      </c>
    </row>
    <row r="218" spans="2:29" x14ac:dyDescent="0.25">
      <c r="B218" s="22">
        <v>3</v>
      </c>
      <c r="C218" s="1" t="s">
        <v>3</v>
      </c>
      <c r="D218" s="1" t="s">
        <v>6</v>
      </c>
      <c r="E218" s="6">
        <f t="shared" si="39"/>
        <v>5.6000000000000014</v>
      </c>
      <c r="F218" s="23">
        <f t="shared" si="40"/>
        <v>2.6478000000000002</v>
      </c>
      <c r="G218" s="1">
        <v>0.2</v>
      </c>
      <c r="H218" s="13">
        <v>0</v>
      </c>
      <c r="I218" s="13">
        <v>0.5</v>
      </c>
      <c r="J218" s="13">
        <v>0.4</v>
      </c>
      <c r="K218" s="13">
        <v>0</v>
      </c>
      <c r="L218" s="13">
        <v>0.1</v>
      </c>
      <c r="M218" s="13">
        <v>1</v>
      </c>
      <c r="N218" s="9">
        <v>20</v>
      </c>
      <c r="O218" s="8">
        <v>3</v>
      </c>
      <c r="P218" s="8">
        <v>0.05</v>
      </c>
      <c r="Q218" s="6">
        <f t="shared" si="41"/>
        <v>2.2522000000000011</v>
      </c>
      <c r="R218" s="1" t="s">
        <v>65</v>
      </c>
      <c r="S218" s="23">
        <v>9.2899999999999991</v>
      </c>
      <c r="T218" s="23">
        <v>14.35</v>
      </c>
      <c r="U218" s="23">
        <v>13.55</v>
      </c>
      <c r="V218" s="23">
        <v>8.24</v>
      </c>
      <c r="W218" s="23">
        <v>6.44</v>
      </c>
      <c r="X218" s="23">
        <v>14</v>
      </c>
      <c r="Y218" s="6">
        <v>3</v>
      </c>
      <c r="Z218" s="23">
        <v>3</v>
      </c>
      <c r="AA218" s="8">
        <f t="shared" si="43"/>
        <v>1.4487571428571435</v>
      </c>
      <c r="AB218" s="47">
        <v>0.35</v>
      </c>
      <c r="AC218" s="33">
        <f t="shared" si="42"/>
        <v>0.50706500000000021</v>
      </c>
    </row>
    <row r="219" spans="2:29" x14ac:dyDescent="0.25">
      <c r="B219" s="22">
        <v>4</v>
      </c>
      <c r="C219" s="1" t="s">
        <v>3</v>
      </c>
      <c r="D219" s="1" t="s">
        <v>7</v>
      </c>
      <c r="E219" s="6">
        <f t="shared" si="39"/>
        <v>3.7333333333333338</v>
      </c>
      <c r="F219" s="23">
        <f t="shared" si="40"/>
        <v>1.9498000000000006</v>
      </c>
      <c r="G219" s="1">
        <v>0.2</v>
      </c>
      <c r="H219" s="13">
        <v>0.1</v>
      </c>
      <c r="I219" s="13">
        <v>0</v>
      </c>
      <c r="J219" s="13">
        <v>0.4</v>
      </c>
      <c r="K219" s="13">
        <v>0.1</v>
      </c>
      <c r="L219" s="13">
        <v>0.4</v>
      </c>
      <c r="M219" s="13">
        <v>1</v>
      </c>
      <c r="N219" s="9">
        <v>60</v>
      </c>
      <c r="O219" s="8">
        <v>1</v>
      </c>
      <c r="P219" s="8">
        <v>1.6666666666666666E-2</v>
      </c>
      <c r="Q219" s="6">
        <f t="shared" si="41"/>
        <v>1.5501999999999998</v>
      </c>
      <c r="R219" s="1" t="s">
        <v>65</v>
      </c>
      <c r="S219" s="23">
        <v>9.2899999999999991</v>
      </c>
      <c r="T219" s="23">
        <v>14.35</v>
      </c>
      <c r="U219" s="23">
        <v>13.55</v>
      </c>
      <c r="V219" s="23">
        <v>8.24</v>
      </c>
      <c r="W219" s="23">
        <v>6.44</v>
      </c>
      <c r="X219" s="23">
        <v>14</v>
      </c>
      <c r="Y219" s="6">
        <v>3</v>
      </c>
      <c r="Z219" s="23">
        <v>2</v>
      </c>
      <c r="AA219" s="8">
        <f t="shared" si="43"/>
        <v>1.4487571428571435</v>
      </c>
      <c r="AB219" s="47">
        <v>0.35</v>
      </c>
      <c r="AC219" s="33">
        <f t="shared" si="42"/>
        <v>0.50706500000000021</v>
      </c>
    </row>
    <row r="220" spans="2:29" x14ac:dyDescent="0.25">
      <c r="B220" s="22">
        <v>5</v>
      </c>
      <c r="C220" s="1" t="s">
        <v>3</v>
      </c>
      <c r="D220" s="1" t="s">
        <v>8</v>
      </c>
      <c r="E220" s="6">
        <f t="shared" si="39"/>
        <v>3.7333333333333338</v>
      </c>
      <c r="F220" s="23">
        <f t="shared" si="40"/>
        <v>2.1240000000000001</v>
      </c>
      <c r="G220" s="1">
        <v>0.2</v>
      </c>
      <c r="H220" s="13">
        <v>0.1</v>
      </c>
      <c r="I220" s="13">
        <v>0.2</v>
      </c>
      <c r="J220" s="13">
        <v>0.3</v>
      </c>
      <c r="K220" s="13">
        <v>0.1</v>
      </c>
      <c r="L220" s="13">
        <v>0.3</v>
      </c>
      <c r="M220" s="13">
        <v>1</v>
      </c>
      <c r="N220" s="9">
        <v>60</v>
      </c>
      <c r="O220" s="8">
        <v>1</v>
      </c>
      <c r="P220" s="8">
        <v>1.6666666666666666E-2</v>
      </c>
      <c r="Q220" s="6">
        <f t="shared" si="41"/>
        <v>1.3760000000000003</v>
      </c>
      <c r="R220" s="1" t="s">
        <v>65</v>
      </c>
      <c r="S220" s="23">
        <v>9.2899999999999991</v>
      </c>
      <c r="T220" s="23">
        <v>14.35</v>
      </c>
      <c r="U220" s="23">
        <v>13.55</v>
      </c>
      <c r="V220" s="23">
        <v>8.24</v>
      </c>
      <c r="W220" s="23">
        <v>6.44</v>
      </c>
      <c r="X220" s="23">
        <v>14</v>
      </c>
      <c r="Y220" s="6">
        <v>3</v>
      </c>
      <c r="Z220" s="23">
        <v>2</v>
      </c>
      <c r="AA220" s="8">
        <f t="shared" si="43"/>
        <v>1.4487571428571435</v>
      </c>
      <c r="AB220" s="47">
        <v>0.35</v>
      </c>
      <c r="AC220" s="33">
        <f t="shared" si="42"/>
        <v>0.50706500000000021</v>
      </c>
    </row>
    <row r="221" spans="2:29" x14ac:dyDescent="0.25">
      <c r="B221" s="22">
        <v>6</v>
      </c>
      <c r="C221" s="1" t="s">
        <v>3</v>
      </c>
      <c r="D221" s="1" t="s">
        <v>23</v>
      </c>
      <c r="E221" s="6">
        <f t="shared" si="39"/>
        <v>1.8666666666666669</v>
      </c>
      <c r="F221" s="23">
        <f t="shared" si="40"/>
        <v>1.2147500000000004</v>
      </c>
      <c r="G221" s="1">
        <v>0.1</v>
      </c>
      <c r="H221" s="13">
        <v>0.1</v>
      </c>
      <c r="I221" s="13">
        <v>0</v>
      </c>
      <c r="J221" s="13">
        <v>0.75</v>
      </c>
      <c r="K221" s="13">
        <v>0.05</v>
      </c>
      <c r="L221" s="13">
        <v>0.1</v>
      </c>
      <c r="M221" s="13">
        <v>1</v>
      </c>
      <c r="N221" s="9">
        <v>30</v>
      </c>
      <c r="O221" s="8">
        <v>2</v>
      </c>
      <c r="P221" s="8">
        <v>3.3333333333333333E-2</v>
      </c>
      <c r="Q221" s="6">
        <f t="shared" si="41"/>
        <v>0.1852499999999998</v>
      </c>
      <c r="R221" s="1" t="s">
        <v>65</v>
      </c>
      <c r="S221" s="23">
        <v>9.2899999999999991</v>
      </c>
      <c r="T221" s="23">
        <v>14.35</v>
      </c>
      <c r="U221" s="23">
        <v>13.55</v>
      </c>
      <c r="V221" s="23">
        <v>8.24</v>
      </c>
      <c r="W221" s="23">
        <v>6.44</v>
      </c>
      <c r="X221" s="23">
        <v>14</v>
      </c>
      <c r="Y221" s="6">
        <v>3</v>
      </c>
      <c r="Z221" s="23">
        <v>1</v>
      </c>
      <c r="AA221" s="8">
        <f t="shared" si="43"/>
        <v>1.4487571428571435</v>
      </c>
      <c r="AB221" s="47">
        <v>0.35</v>
      </c>
      <c r="AC221" s="33">
        <f t="shared" si="42"/>
        <v>0.50706500000000021</v>
      </c>
    </row>
    <row r="222" spans="2:29" x14ac:dyDescent="0.25">
      <c r="B222" s="22">
        <v>7</v>
      </c>
      <c r="C222" s="1" t="s">
        <v>3</v>
      </c>
      <c r="D222" s="1" t="s">
        <v>24</v>
      </c>
      <c r="E222" s="6">
        <f t="shared" si="39"/>
        <v>1.8666666666666669</v>
      </c>
      <c r="F222" s="23">
        <f t="shared" si="40"/>
        <v>1.25475</v>
      </c>
      <c r="G222" s="1">
        <v>0.1</v>
      </c>
      <c r="H222" s="13">
        <v>0.1</v>
      </c>
      <c r="I222" s="13">
        <v>0.5</v>
      </c>
      <c r="J222" s="13">
        <v>0.25</v>
      </c>
      <c r="K222" s="13">
        <v>0.05</v>
      </c>
      <c r="L222" s="13">
        <v>0.1</v>
      </c>
      <c r="M222" s="13">
        <v>1</v>
      </c>
      <c r="N222" s="9">
        <v>30</v>
      </c>
      <c r="O222" s="8">
        <v>2</v>
      </c>
      <c r="P222" s="8">
        <v>3.3333333333333333E-2</v>
      </c>
      <c r="Q222" s="6">
        <f t="shared" si="41"/>
        <v>0.14525000000000021</v>
      </c>
      <c r="R222" s="1" t="s">
        <v>65</v>
      </c>
      <c r="S222" s="23">
        <v>9.2899999999999991</v>
      </c>
      <c r="T222" s="23">
        <v>14.35</v>
      </c>
      <c r="U222" s="23">
        <v>13.55</v>
      </c>
      <c r="V222" s="23">
        <v>8.24</v>
      </c>
      <c r="W222" s="23">
        <v>6.44</v>
      </c>
      <c r="X222" s="23">
        <v>14</v>
      </c>
      <c r="Y222" s="6">
        <v>3</v>
      </c>
      <c r="Z222" s="23">
        <v>1</v>
      </c>
      <c r="AA222" s="8">
        <f t="shared" si="43"/>
        <v>1.4487571428571435</v>
      </c>
      <c r="AB222" s="47">
        <v>0.35</v>
      </c>
      <c r="AC222" s="33">
        <f t="shared" si="42"/>
        <v>0.50706500000000021</v>
      </c>
    </row>
    <row r="223" spans="2:29" x14ac:dyDescent="0.25">
      <c r="B223" s="22">
        <v>8</v>
      </c>
      <c r="C223" s="1" t="s">
        <v>9</v>
      </c>
      <c r="D223" s="1" t="s">
        <v>10</v>
      </c>
      <c r="E223" s="6">
        <f t="shared" si="39"/>
        <v>5.6000000000000014</v>
      </c>
      <c r="F223" s="23">
        <f t="shared" si="40"/>
        <v>2.4295000000000009</v>
      </c>
      <c r="G223" s="1">
        <v>0.2</v>
      </c>
      <c r="H223" s="13">
        <v>0.1</v>
      </c>
      <c r="I223" s="13">
        <v>0</v>
      </c>
      <c r="J223" s="13">
        <v>0.75</v>
      </c>
      <c r="K223" s="13">
        <v>0.05</v>
      </c>
      <c r="L223" s="13">
        <v>0.1</v>
      </c>
      <c r="M223" s="13">
        <v>1</v>
      </c>
      <c r="N223" s="9">
        <v>15</v>
      </c>
      <c r="O223" s="8">
        <v>4</v>
      </c>
      <c r="P223" s="8">
        <v>6.6666666666666666E-2</v>
      </c>
      <c r="Q223" s="6">
        <f t="shared" si="41"/>
        <v>2.237166666666667</v>
      </c>
      <c r="R223" s="1" t="s">
        <v>65</v>
      </c>
      <c r="S223" s="23">
        <v>9.2899999999999991</v>
      </c>
      <c r="T223" s="23">
        <v>14.35</v>
      </c>
      <c r="U223" s="23">
        <v>13.55</v>
      </c>
      <c r="V223" s="23">
        <v>8.24</v>
      </c>
      <c r="W223" s="23">
        <v>6.44</v>
      </c>
      <c r="X223" s="23">
        <v>14</v>
      </c>
      <c r="Y223" s="6">
        <v>3</v>
      </c>
      <c r="Z223" s="23">
        <v>3</v>
      </c>
      <c r="AA223" s="8">
        <f t="shared" si="43"/>
        <v>2.4356233333333344</v>
      </c>
      <c r="AB223" s="47">
        <v>0.8</v>
      </c>
      <c r="AC223" s="33">
        <f t="shared" si="42"/>
        <v>1.9484986666666675</v>
      </c>
    </row>
    <row r="224" spans="2:29" x14ac:dyDescent="0.25">
      <c r="B224" s="22">
        <v>9</v>
      </c>
      <c r="C224" s="1" t="s">
        <v>9</v>
      </c>
      <c r="D224" s="1" t="s">
        <v>11</v>
      </c>
      <c r="E224" s="6">
        <f t="shared" si="39"/>
        <v>5.6000000000000014</v>
      </c>
      <c r="F224" s="23">
        <f t="shared" si="40"/>
        <v>3.3886500000000002</v>
      </c>
      <c r="G224" s="1">
        <v>0.3</v>
      </c>
      <c r="H224" s="13">
        <v>0.3</v>
      </c>
      <c r="I224" s="13">
        <v>0</v>
      </c>
      <c r="J224" s="13">
        <v>0.55000000000000004</v>
      </c>
      <c r="K224" s="13">
        <v>0.05</v>
      </c>
      <c r="L224" s="13">
        <v>0.1</v>
      </c>
      <c r="M224" s="13">
        <v>1.0000000000000002</v>
      </c>
      <c r="N224" s="9">
        <v>15</v>
      </c>
      <c r="O224" s="8">
        <v>4</v>
      </c>
      <c r="P224" s="8">
        <v>6.6666666666666666E-2</v>
      </c>
      <c r="Q224" s="6">
        <f t="shared" si="41"/>
        <v>1.2780166666666679</v>
      </c>
      <c r="R224" s="1" t="s">
        <v>65</v>
      </c>
      <c r="S224" s="23">
        <v>9.2899999999999991</v>
      </c>
      <c r="T224" s="23">
        <v>14.35</v>
      </c>
      <c r="U224" s="23">
        <v>13.55</v>
      </c>
      <c r="V224" s="23">
        <v>8.24</v>
      </c>
      <c r="W224" s="23">
        <v>6.44</v>
      </c>
      <c r="X224" s="23">
        <v>14</v>
      </c>
      <c r="Y224" s="6">
        <v>3</v>
      </c>
      <c r="Z224" s="23">
        <v>3</v>
      </c>
      <c r="AA224" s="8">
        <f t="shared" si="43"/>
        <v>2.4356233333333344</v>
      </c>
      <c r="AB224" s="47">
        <v>0.8</v>
      </c>
      <c r="AC224" s="33">
        <f t="shared" si="42"/>
        <v>1.9484986666666675</v>
      </c>
    </row>
    <row r="225" spans="2:29" x14ac:dyDescent="0.25">
      <c r="B225" s="22">
        <v>10</v>
      </c>
      <c r="C225" s="1" t="s">
        <v>9</v>
      </c>
      <c r="D225" s="1" t="s">
        <v>12</v>
      </c>
      <c r="E225" s="6">
        <f t="shared" si="39"/>
        <v>5.6000000000000014</v>
      </c>
      <c r="F225" s="23">
        <f t="shared" si="40"/>
        <v>3.70425</v>
      </c>
      <c r="G225" s="1">
        <v>0.3</v>
      </c>
      <c r="H225" s="13">
        <v>0.1</v>
      </c>
      <c r="I225" s="13">
        <v>0.25</v>
      </c>
      <c r="J225" s="13">
        <v>0.5</v>
      </c>
      <c r="K225" s="13">
        <v>0.05</v>
      </c>
      <c r="L225" s="13">
        <v>0.1</v>
      </c>
      <c r="M225" s="13">
        <v>1</v>
      </c>
      <c r="N225" s="9">
        <v>15</v>
      </c>
      <c r="O225" s="8">
        <v>4</v>
      </c>
      <c r="P225" s="8">
        <v>6.6666666666666666E-2</v>
      </c>
      <c r="Q225" s="6">
        <f t="shared" si="41"/>
        <v>0.96241666666666803</v>
      </c>
      <c r="R225" s="1" t="s">
        <v>65</v>
      </c>
      <c r="S225" s="23">
        <v>9.2899999999999991</v>
      </c>
      <c r="T225" s="23">
        <v>14.35</v>
      </c>
      <c r="U225" s="23">
        <v>13.55</v>
      </c>
      <c r="V225" s="23">
        <v>8.24</v>
      </c>
      <c r="W225" s="23">
        <v>6.44</v>
      </c>
      <c r="X225" s="23">
        <v>14</v>
      </c>
      <c r="Y225" s="6">
        <v>3</v>
      </c>
      <c r="Z225" s="23">
        <v>3</v>
      </c>
      <c r="AA225" s="8">
        <f t="shared" si="43"/>
        <v>2.4356233333333344</v>
      </c>
      <c r="AB225" s="47">
        <v>0.8</v>
      </c>
      <c r="AC225" s="33">
        <f t="shared" si="42"/>
        <v>1.9484986666666675</v>
      </c>
    </row>
    <row r="226" spans="2:29" x14ac:dyDescent="0.25">
      <c r="B226" s="22">
        <v>11</v>
      </c>
      <c r="C226" s="1" t="s">
        <v>9</v>
      </c>
      <c r="D226" s="1" t="s">
        <v>13</v>
      </c>
      <c r="E226" s="6">
        <f t="shared" si="39"/>
        <v>5.6000000000000014</v>
      </c>
      <c r="F226" s="23">
        <f t="shared" si="40"/>
        <v>2.4083000000000006</v>
      </c>
      <c r="G226" s="1">
        <v>0.2</v>
      </c>
      <c r="H226" s="13">
        <v>0.2</v>
      </c>
      <c r="I226" s="13">
        <v>0.4</v>
      </c>
      <c r="J226" s="13">
        <v>0.25</v>
      </c>
      <c r="K226" s="13">
        <v>0.05</v>
      </c>
      <c r="L226" s="13">
        <v>0.1</v>
      </c>
      <c r="M226" s="13">
        <v>1.0000000000000002</v>
      </c>
      <c r="N226" s="9">
        <v>10</v>
      </c>
      <c r="O226" s="8">
        <v>6</v>
      </c>
      <c r="P226" s="8">
        <v>0.1</v>
      </c>
      <c r="Q226" s="6">
        <f t="shared" si="41"/>
        <v>1.7917000000000007</v>
      </c>
      <c r="R226" s="1" t="s">
        <v>65</v>
      </c>
      <c r="S226" s="23">
        <v>9.2899999999999991</v>
      </c>
      <c r="T226" s="23">
        <v>14.35</v>
      </c>
      <c r="U226" s="23">
        <v>13.55</v>
      </c>
      <c r="V226" s="23">
        <v>8.24</v>
      </c>
      <c r="W226" s="23">
        <v>6.44</v>
      </c>
      <c r="X226" s="23">
        <v>14</v>
      </c>
      <c r="Y226" s="6">
        <v>3</v>
      </c>
      <c r="Z226" s="23">
        <v>3</v>
      </c>
      <c r="AA226" s="8">
        <f t="shared" si="43"/>
        <v>2.4356233333333344</v>
      </c>
      <c r="AB226" s="47">
        <v>0.8</v>
      </c>
      <c r="AC226" s="33">
        <f t="shared" si="42"/>
        <v>1.9484986666666675</v>
      </c>
    </row>
    <row r="227" spans="2:29" x14ac:dyDescent="0.25">
      <c r="B227" s="22">
        <v>12</v>
      </c>
      <c r="C227" s="1" t="s">
        <v>9</v>
      </c>
      <c r="D227" s="1" t="s">
        <v>14</v>
      </c>
      <c r="E227" s="6">
        <f t="shared" si="39"/>
        <v>7.4666666666666677</v>
      </c>
      <c r="F227" s="23">
        <f t="shared" si="40"/>
        <v>3.66045</v>
      </c>
      <c r="G227" s="1">
        <v>0.3</v>
      </c>
      <c r="H227" s="13">
        <v>0.2</v>
      </c>
      <c r="I227" s="13">
        <v>0.6</v>
      </c>
      <c r="J227" s="13">
        <v>0.05</v>
      </c>
      <c r="K227" s="13">
        <v>0.05</v>
      </c>
      <c r="L227" s="13">
        <v>0.1</v>
      </c>
      <c r="M227" s="13">
        <v>1.0000000000000002</v>
      </c>
      <c r="N227" s="9">
        <v>10</v>
      </c>
      <c r="O227" s="8">
        <v>6</v>
      </c>
      <c r="P227" s="8">
        <v>0.1</v>
      </c>
      <c r="Q227" s="6">
        <f t="shared" si="41"/>
        <v>2.4062166666666673</v>
      </c>
      <c r="R227" s="1" t="s">
        <v>65</v>
      </c>
      <c r="S227" s="23">
        <v>9.2899999999999991</v>
      </c>
      <c r="T227" s="23">
        <v>14.35</v>
      </c>
      <c r="U227" s="23">
        <v>13.55</v>
      </c>
      <c r="V227" s="23">
        <v>8.24</v>
      </c>
      <c r="W227" s="23">
        <v>6.44</v>
      </c>
      <c r="X227" s="23">
        <v>14</v>
      </c>
      <c r="Y227" s="6">
        <v>3</v>
      </c>
      <c r="Z227" s="23">
        <v>4</v>
      </c>
      <c r="AA227" s="8">
        <f t="shared" si="43"/>
        <v>2.4356233333333344</v>
      </c>
      <c r="AB227" s="47">
        <v>0.8</v>
      </c>
      <c r="AC227" s="33">
        <f t="shared" si="42"/>
        <v>1.9484986666666675</v>
      </c>
    </row>
    <row r="228" spans="2:29" x14ac:dyDescent="0.25">
      <c r="B228" s="22">
        <v>13</v>
      </c>
      <c r="C228" s="1" t="s">
        <v>9</v>
      </c>
      <c r="D228" s="1" t="s">
        <v>15</v>
      </c>
      <c r="E228" s="6">
        <f t="shared" si="39"/>
        <v>7.4666666666666677</v>
      </c>
      <c r="F228" s="23">
        <f t="shared" si="40"/>
        <v>3.63645</v>
      </c>
      <c r="G228" s="1">
        <v>0.3</v>
      </c>
      <c r="H228" s="13">
        <v>0.2</v>
      </c>
      <c r="I228" s="13">
        <v>0.5</v>
      </c>
      <c r="J228" s="13">
        <v>0.15</v>
      </c>
      <c r="K228" s="13">
        <v>0.05</v>
      </c>
      <c r="L228" s="13">
        <v>0.1</v>
      </c>
      <c r="M228" s="13">
        <v>1</v>
      </c>
      <c r="N228" s="9">
        <v>10</v>
      </c>
      <c r="O228" s="8">
        <v>6</v>
      </c>
      <c r="P228" s="8">
        <v>0.1</v>
      </c>
      <c r="Q228" s="6">
        <f t="shared" si="41"/>
        <v>2.4302166666666674</v>
      </c>
      <c r="R228" s="1" t="s">
        <v>65</v>
      </c>
      <c r="S228" s="23">
        <v>9.2899999999999991</v>
      </c>
      <c r="T228" s="23">
        <v>14.35</v>
      </c>
      <c r="U228" s="23">
        <v>13.55</v>
      </c>
      <c r="V228" s="23">
        <v>8.24</v>
      </c>
      <c r="W228" s="23">
        <v>6.44</v>
      </c>
      <c r="X228" s="23">
        <v>14</v>
      </c>
      <c r="Y228" s="6">
        <v>3</v>
      </c>
      <c r="Z228" s="23">
        <v>4</v>
      </c>
      <c r="AA228" s="8">
        <f t="shared" si="43"/>
        <v>2.4356233333333344</v>
      </c>
      <c r="AB228" s="47">
        <v>0.8</v>
      </c>
      <c r="AC228" s="33">
        <f t="shared" si="42"/>
        <v>1.9484986666666675</v>
      </c>
    </row>
    <row r="229" spans="2:29" x14ac:dyDescent="0.25">
      <c r="B229" s="22">
        <v>14</v>
      </c>
      <c r="C229" s="1" t="s">
        <v>9</v>
      </c>
      <c r="D229" s="1" t="s">
        <v>16</v>
      </c>
      <c r="E229" s="6">
        <f t="shared" ref="E229:E241" si="44">Z229*0.4*(X229/Y229)</f>
        <v>5.6000000000000014</v>
      </c>
      <c r="F229" s="23">
        <f t="shared" ref="F229:F241" si="45">SUMPRODUCT(H229:L229, S229:W229)*G229</f>
        <v>2.4295000000000009</v>
      </c>
      <c r="G229" s="1">
        <v>0.2</v>
      </c>
      <c r="H229" s="13">
        <v>0.1</v>
      </c>
      <c r="I229" s="13">
        <v>0</v>
      </c>
      <c r="J229" s="13">
        <v>0.75</v>
      </c>
      <c r="K229" s="13">
        <v>0.05</v>
      </c>
      <c r="L229" s="13">
        <v>0.1</v>
      </c>
      <c r="M229" s="13">
        <v>1</v>
      </c>
      <c r="N229" s="9">
        <v>15</v>
      </c>
      <c r="O229" s="8">
        <v>4</v>
      </c>
      <c r="P229" s="8">
        <v>6.6666666666666666E-2</v>
      </c>
      <c r="Q229" s="6">
        <f t="shared" ref="Q229:Q241" si="46">E229-F229-P229*X229</f>
        <v>2.237166666666667</v>
      </c>
      <c r="R229" s="1" t="s">
        <v>65</v>
      </c>
      <c r="S229" s="23">
        <v>9.2899999999999991</v>
      </c>
      <c r="T229" s="23">
        <v>14.35</v>
      </c>
      <c r="U229" s="23">
        <v>13.55</v>
      </c>
      <c r="V229" s="23">
        <v>8.24</v>
      </c>
      <c r="W229" s="23">
        <v>6.44</v>
      </c>
      <c r="X229" s="23">
        <v>14</v>
      </c>
      <c r="Y229" s="6">
        <v>3</v>
      </c>
      <c r="Z229" s="23">
        <v>3</v>
      </c>
      <c r="AA229" s="8">
        <f t="shared" si="43"/>
        <v>2.4356233333333344</v>
      </c>
      <c r="AB229" s="47">
        <v>0.8</v>
      </c>
      <c r="AC229" s="33">
        <f t="shared" si="42"/>
        <v>1.9484986666666675</v>
      </c>
    </row>
    <row r="230" spans="2:29" x14ac:dyDescent="0.25">
      <c r="B230" s="22">
        <v>15</v>
      </c>
      <c r="C230" s="1" t="s">
        <v>9</v>
      </c>
      <c r="D230" s="1" t="s">
        <v>44</v>
      </c>
      <c r="E230" s="6">
        <f t="shared" si="44"/>
        <v>5.6000000000000014</v>
      </c>
      <c r="F230" s="23">
        <f t="shared" si="45"/>
        <v>2.3443000000000005</v>
      </c>
      <c r="G230" s="1">
        <v>0.2</v>
      </c>
      <c r="H230" s="13">
        <v>0.2</v>
      </c>
      <c r="I230" s="13">
        <v>0</v>
      </c>
      <c r="J230" s="13">
        <v>0.65</v>
      </c>
      <c r="K230" s="13">
        <v>0.05</v>
      </c>
      <c r="L230" s="13">
        <v>0.1</v>
      </c>
      <c r="M230" s="13">
        <v>1.0000000000000002</v>
      </c>
      <c r="N230" s="9">
        <v>15</v>
      </c>
      <c r="O230" s="8">
        <v>4</v>
      </c>
      <c r="P230" s="8">
        <v>6.6666666666666666E-2</v>
      </c>
      <c r="Q230" s="6">
        <f t="shared" si="46"/>
        <v>2.3223666666666674</v>
      </c>
      <c r="R230" s="1" t="s">
        <v>65</v>
      </c>
      <c r="S230" s="23">
        <v>9.2899999999999991</v>
      </c>
      <c r="T230" s="23">
        <v>14.35</v>
      </c>
      <c r="U230" s="23">
        <v>13.55</v>
      </c>
      <c r="V230" s="23">
        <v>8.24</v>
      </c>
      <c r="W230" s="23">
        <v>6.44</v>
      </c>
      <c r="X230" s="23">
        <v>14</v>
      </c>
      <c r="Y230" s="6">
        <v>3</v>
      </c>
      <c r="Z230" s="23">
        <v>3</v>
      </c>
      <c r="AA230" s="8">
        <f t="shared" si="43"/>
        <v>2.4356233333333344</v>
      </c>
      <c r="AB230" s="47">
        <v>0.8</v>
      </c>
      <c r="AC230" s="33">
        <f t="shared" ref="AC230:AC242" si="47">AA230*AB230</f>
        <v>1.9484986666666675</v>
      </c>
    </row>
    <row r="231" spans="2:29" x14ac:dyDescent="0.25">
      <c r="B231" s="22">
        <v>16</v>
      </c>
      <c r="C231" s="1" t="s">
        <v>9</v>
      </c>
      <c r="D231" s="1" t="s">
        <v>17</v>
      </c>
      <c r="E231" s="6">
        <f t="shared" si="44"/>
        <v>9.3333333333333339</v>
      </c>
      <c r="F231" s="23">
        <f t="shared" si="45"/>
        <v>3.5451000000000001</v>
      </c>
      <c r="G231" s="1">
        <v>0.3</v>
      </c>
      <c r="H231" s="13">
        <v>0</v>
      </c>
      <c r="I231" s="13">
        <v>0.5</v>
      </c>
      <c r="J231" s="13">
        <v>0.2</v>
      </c>
      <c r="K231" s="13">
        <v>0</v>
      </c>
      <c r="L231" s="13">
        <v>0.3</v>
      </c>
      <c r="M231" s="13">
        <v>1</v>
      </c>
      <c r="N231" s="9">
        <v>10</v>
      </c>
      <c r="O231" s="8">
        <v>6</v>
      </c>
      <c r="P231" s="8">
        <v>0.1</v>
      </c>
      <c r="Q231" s="6">
        <f t="shared" si="46"/>
        <v>4.3882333333333339</v>
      </c>
      <c r="R231" s="1" t="s">
        <v>65</v>
      </c>
      <c r="S231" s="23">
        <v>9.2899999999999991</v>
      </c>
      <c r="T231" s="23">
        <v>14.35</v>
      </c>
      <c r="U231" s="23">
        <v>13.55</v>
      </c>
      <c r="V231" s="23">
        <v>8.24</v>
      </c>
      <c r="W231" s="23">
        <v>6.44</v>
      </c>
      <c r="X231" s="23">
        <v>14</v>
      </c>
      <c r="Y231" s="6">
        <v>3</v>
      </c>
      <c r="Z231" s="23">
        <v>5</v>
      </c>
      <c r="AA231" s="8">
        <f t="shared" si="43"/>
        <v>2.4356233333333344</v>
      </c>
      <c r="AB231" s="47">
        <v>0.8</v>
      </c>
      <c r="AC231" s="33">
        <f t="shared" si="47"/>
        <v>1.9484986666666675</v>
      </c>
    </row>
    <row r="232" spans="2:29" x14ac:dyDescent="0.25">
      <c r="B232" s="22">
        <v>17</v>
      </c>
      <c r="C232" s="1" t="s">
        <v>9</v>
      </c>
      <c r="D232" s="1" t="s">
        <v>18</v>
      </c>
      <c r="E232" s="6">
        <f t="shared" si="44"/>
        <v>9.3333333333333339</v>
      </c>
      <c r="F232" s="23">
        <f t="shared" si="45"/>
        <v>3.6305999999999998</v>
      </c>
      <c r="G232" s="1">
        <v>0.3</v>
      </c>
      <c r="H232" s="13">
        <v>0.1</v>
      </c>
      <c r="I232" s="13">
        <v>0.5</v>
      </c>
      <c r="J232" s="13">
        <v>0.2</v>
      </c>
      <c r="K232" s="13">
        <v>0</v>
      </c>
      <c r="L232" s="13">
        <v>0.2</v>
      </c>
      <c r="M232" s="13">
        <v>1</v>
      </c>
      <c r="N232" s="9">
        <v>10</v>
      </c>
      <c r="O232" s="8">
        <v>6</v>
      </c>
      <c r="P232" s="8">
        <v>0.1</v>
      </c>
      <c r="Q232" s="6">
        <f t="shared" si="46"/>
        <v>4.3027333333333342</v>
      </c>
      <c r="R232" s="1" t="s">
        <v>65</v>
      </c>
      <c r="S232" s="23">
        <v>9.2899999999999991</v>
      </c>
      <c r="T232" s="23">
        <v>14.35</v>
      </c>
      <c r="U232" s="23">
        <v>13.55</v>
      </c>
      <c r="V232" s="23">
        <v>8.24</v>
      </c>
      <c r="W232" s="23">
        <v>6.44</v>
      </c>
      <c r="X232" s="23">
        <v>14</v>
      </c>
      <c r="Y232" s="6">
        <v>3</v>
      </c>
      <c r="Z232" s="23">
        <v>5</v>
      </c>
      <c r="AA232" s="8">
        <f t="shared" si="43"/>
        <v>2.4356233333333344</v>
      </c>
      <c r="AB232" s="47">
        <v>0.8</v>
      </c>
      <c r="AC232" s="33">
        <f t="shared" si="47"/>
        <v>1.9484986666666675</v>
      </c>
    </row>
    <row r="233" spans="2:29" x14ac:dyDescent="0.25">
      <c r="B233" s="22">
        <v>18</v>
      </c>
      <c r="C233" s="1" t="s">
        <v>19</v>
      </c>
      <c r="D233" s="1" t="s">
        <v>20</v>
      </c>
      <c r="E233" s="6">
        <f t="shared" si="44"/>
        <v>5.6000000000000014</v>
      </c>
      <c r="F233" s="23">
        <f t="shared" si="45"/>
        <v>1.5847500000000001</v>
      </c>
      <c r="G233" s="1">
        <v>0.15</v>
      </c>
      <c r="H233" s="13">
        <v>0.2</v>
      </c>
      <c r="I233" s="13">
        <v>0</v>
      </c>
      <c r="J233" s="13">
        <v>0.5</v>
      </c>
      <c r="K233" s="13">
        <v>0</v>
      </c>
      <c r="L233" s="13">
        <v>0.3</v>
      </c>
      <c r="M233" s="13">
        <v>1</v>
      </c>
      <c r="N233" s="9">
        <v>20</v>
      </c>
      <c r="O233" s="8">
        <v>3</v>
      </c>
      <c r="P233" s="8">
        <v>0.05</v>
      </c>
      <c r="Q233" s="6">
        <f t="shared" si="46"/>
        <v>3.3152500000000016</v>
      </c>
      <c r="R233" s="1" t="s">
        <v>65</v>
      </c>
      <c r="S233" s="23">
        <v>9.2899999999999991</v>
      </c>
      <c r="T233" s="23">
        <v>14.35</v>
      </c>
      <c r="U233" s="23">
        <v>13.55</v>
      </c>
      <c r="V233" s="23">
        <v>8.24</v>
      </c>
      <c r="W233" s="23">
        <v>6.44</v>
      </c>
      <c r="X233" s="23">
        <v>14</v>
      </c>
      <c r="Y233" s="6">
        <v>3</v>
      </c>
      <c r="Z233" s="23">
        <v>3</v>
      </c>
      <c r="AA233" s="8">
        <f t="shared" si="43"/>
        <v>2.7135555555555566</v>
      </c>
      <c r="AB233" s="47">
        <v>0.5</v>
      </c>
      <c r="AC233" s="33">
        <f t="shared" si="47"/>
        <v>1.3567777777777783</v>
      </c>
    </row>
    <row r="234" spans="2:29" x14ac:dyDescent="0.25">
      <c r="B234" s="22">
        <v>19</v>
      </c>
      <c r="C234" s="1" t="s">
        <v>19</v>
      </c>
      <c r="D234" s="1" t="s">
        <v>21</v>
      </c>
      <c r="E234" s="6">
        <f t="shared" si="44"/>
        <v>5.6000000000000014</v>
      </c>
      <c r="F234" s="23">
        <f t="shared" si="45"/>
        <v>1.5847500000000001</v>
      </c>
      <c r="G234" s="1">
        <v>0.15</v>
      </c>
      <c r="H234" s="13">
        <v>0.2</v>
      </c>
      <c r="I234" s="13">
        <v>0</v>
      </c>
      <c r="J234" s="13">
        <v>0.5</v>
      </c>
      <c r="K234" s="13">
        <v>0</v>
      </c>
      <c r="L234" s="13">
        <v>0.3</v>
      </c>
      <c r="M234" s="13">
        <v>1</v>
      </c>
      <c r="N234" s="9">
        <v>20</v>
      </c>
      <c r="O234" s="8">
        <v>3</v>
      </c>
      <c r="P234" s="8">
        <v>0.05</v>
      </c>
      <c r="Q234" s="6">
        <f t="shared" si="46"/>
        <v>3.3152500000000016</v>
      </c>
      <c r="R234" s="1" t="s">
        <v>65</v>
      </c>
      <c r="S234" s="23">
        <v>9.2899999999999991</v>
      </c>
      <c r="T234" s="23">
        <v>14.35</v>
      </c>
      <c r="U234" s="23">
        <v>13.55</v>
      </c>
      <c r="V234" s="23">
        <v>8.24</v>
      </c>
      <c r="W234" s="23">
        <v>6.44</v>
      </c>
      <c r="X234" s="23">
        <v>14</v>
      </c>
      <c r="Y234" s="6">
        <v>3</v>
      </c>
      <c r="Z234" s="23">
        <v>3</v>
      </c>
      <c r="AA234" s="8">
        <f t="shared" si="43"/>
        <v>2.7135555555555566</v>
      </c>
      <c r="AB234" s="47">
        <v>0.5</v>
      </c>
      <c r="AC234" s="33">
        <f t="shared" si="47"/>
        <v>1.3567777777777783</v>
      </c>
    </row>
    <row r="235" spans="2:29" x14ac:dyDescent="0.25">
      <c r="B235" s="22">
        <v>20</v>
      </c>
      <c r="C235" s="1" t="s">
        <v>19</v>
      </c>
      <c r="D235" s="1" t="s">
        <v>22</v>
      </c>
      <c r="E235" s="6">
        <f t="shared" si="44"/>
        <v>2.8000000000000007</v>
      </c>
      <c r="F235" s="23">
        <f t="shared" si="45"/>
        <v>1.0565000000000002</v>
      </c>
      <c r="G235" s="1">
        <v>0.1</v>
      </c>
      <c r="H235" s="13">
        <v>0.2</v>
      </c>
      <c r="I235" s="13">
        <v>0</v>
      </c>
      <c r="J235" s="13">
        <v>0.5</v>
      </c>
      <c r="K235" s="13">
        <v>0</v>
      </c>
      <c r="L235" s="13">
        <v>0.3</v>
      </c>
      <c r="M235" s="13">
        <v>1</v>
      </c>
      <c r="N235" s="9">
        <v>60</v>
      </c>
      <c r="O235" s="8">
        <v>1</v>
      </c>
      <c r="P235" s="8">
        <v>1.6666666666666666E-2</v>
      </c>
      <c r="Q235" s="6">
        <f t="shared" si="46"/>
        <v>1.5101666666666671</v>
      </c>
      <c r="R235" s="1" t="s">
        <v>65</v>
      </c>
      <c r="S235" s="23">
        <v>9.2899999999999991</v>
      </c>
      <c r="T235" s="23">
        <v>14.35</v>
      </c>
      <c r="U235" s="23">
        <v>13.55</v>
      </c>
      <c r="V235" s="23">
        <v>8.24</v>
      </c>
      <c r="W235" s="23">
        <v>6.44</v>
      </c>
      <c r="X235" s="23">
        <v>14</v>
      </c>
      <c r="Y235" s="6">
        <v>3</v>
      </c>
      <c r="Z235" s="23">
        <v>1.5</v>
      </c>
      <c r="AA235" s="8">
        <f t="shared" si="43"/>
        <v>2.7135555555555566</v>
      </c>
      <c r="AB235" s="47">
        <v>0.5</v>
      </c>
      <c r="AC235" s="33">
        <f t="shared" si="47"/>
        <v>1.3567777777777783</v>
      </c>
    </row>
    <row r="236" spans="2:29" x14ac:dyDescent="0.25">
      <c r="B236" s="22">
        <v>21</v>
      </c>
      <c r="C236" s="1" t="s">
        <v>35</v>
      </c>
      <c r="D236" s="1" t="s">
        <v>25</v>
      </c>
      <c r="E236" s="6">
        <f t="shared" si="44"/>
        <v>2.8000000000000007</v>
      </c>
      <c r="F236" s="23">
        <f t="shared" si="45"/>
        <v>1.6480000000000001</v>
      </c>
      <c r="G236" s="1">
        <v>0.2</v>
      </c>
      <c r="H236" s="13">
        <v>0</v>
      </c>
      <c r="I236" s="13">
        <v>0</v>
      </c>
      <c r="J236" s="13">
        <v>0</v>
      </c>
      <c r="K236" s="13">
        <v>1</v>
      </c>
      <c r="L236" s="13">
        <v>0</v>
      </c>
      <c r="M236" s="13">
        <v>1</v>
      </c>
      <c r="N236" s="9">
        <v>120</v>
      </c>
      <c r="O236" s="8">
        <v>0.5</v>
      </c>
      <c r="P236" s="8">
        <v>8.3333333333333332E-3</v>
      </c>
      <c r="Q236" s="6">
        <f t="shared" si="46"/>
        <v>1.0353333333333339</v>
      </c>
      <c r="R236" s="1" t="s">
        <v>65</v>
      </c>
      <c r="S236" s="23">
        <v>9.2899999999999991</v>
      </c>
      <c r="T236" s="23">
        <v>14.35</v>
      </c>
      <c r="U236" s="23">
        <v>13.55</v>
      </c>
      <c r="V236" s="23">
        <v>8.24</v>
      </c>
      <c r="W236" s="23">
        <v>6.44</v>
      </c>
      <c r="X236" s="23">
        <v>14</v>
      </c>
      <c r="Y236" s="6">
        <v>3</v>
      </c>
      <c r="Z236" s="23">
        <v>1.5</v>
      </c>
      <c r="AA236" s="8">
        <f t="shared" si="43"/>
        <v>1.1412777777777781</v>
      </c>
      <c r="AB236" s="47">
        <v>0.95</v>
      </c>
      <c r="AC236" s="33">
        <f t="shared" si="47"/>
        <v>1.084213888888889</v>
      </c>
    </row>
    <row r="237" spans="2:29" x14ac:dyDescent="0.25">
      <c r="B237" s="22">
        <v>22</v>
      </c>
      <c r="C237" s="1" t="s">
        <v>35</v>
      </c>
      <c r="D237" s="1" t="s">
        <v>26</v>
      </c>
      <c r="E237" s="6">
        <f t="shared" si="44"/>
        <v>2.8000000000000007</v>
      </c>
      <c r="F237" s="23">
        <f t="shared" si="45"/>
        <v>1.6480000000000001</v>
      </c>
      <c r="G237" s="1">
        <v>0.2</v>
      </c>
      <c r="H237" s="13">
        <v>0</v>
      </c>
      <c r="I237" s="13">
        <v>0</v>
      </c>
      <c r="J237" s="13">
        <v>0</v>
      </c>
      <c r="K237" s="13">
        <v>1</v>
      </c>
      <c r="L237" s="13">
        <v>0</v>
      </c>
      <c r="M237" s="13">
        <v>1</v>
      </c>
      <c r="N237" s="9">
        <v>120</v>
      </c>
      <c r="O237" s="8">
        <v>0.5</v>
      </c>
      <c r="P237" s="8">
        <v>8.3333333333333332E-3</v>
      </c>
      <c r="Q237" s="6">
        <f t="shared" si="46"/>
        <v>1.0353333333333339</v>
      </c>
      <c r="R237" s="1" t="s">
        <v>65</v>
      </c>
      <c r="S237" s="23">
        <v>9.2899999999999991</v>
      </c>
      <c r="T237" s="23">
        <v>14.35</v>
      </c>
      <c r="U237" s="23">
        <v>13.55</v>
      </c>
      <c r="V237" s="23">
        <v>8.24</v>
      </c>
      <c r="W237" s="23">
        <v>6.44</v>
      </c>
      <c r="X237" s="23">
        <v>14</v>
      </c>
      <c r="Y237" s="6">
        <v>3</v>
      </c>
      <c r="Z237" s="23">
        <v>1.5</v>
      </c>
      <c r="AA237" s="8">
        <f t="shared" si="43"/>
        <v>1.1412777777777781</v>
      </c>
      <c r="AB237" s="47">
        <v>0.95</v>
      </c>
      <c r="AC237" s="33">
        <f t="shared" si="47"/>
        <v>1.084213888888889</v>
      </c>
    </row>
    <row r="238" spans="2:29" x14ac:dyDescent="0.25">
      <c r="B238" s="22">
        <v>23</v>
      </c>
      <c r="C238" s="1" t="s">
        <v>35</v>
      </c>
      <c r="D238" s="1" t="s">
        <v>27</v>
      </c>
      <c r="E238" s="6">
        <f t="shared" si="44"/>
        <v>3.7333333333333338</v>
      </c>
      <c r="F238" s="23">
        <f t="shared" si="45"/>
        <v>1.8604000000000003</v>
      </c>
      <c r="G238" s="1">
        <v>0.2</v>
      </c>
      <c r="H238" s="13">
        <v>0</v>
      </c>
      <c r="I238" s="13">
        <v>0</v>
      </c>
      <c r="J238" s="13">
        <v>0.2</v>
      </c>
      <c r="K238" s="13">
        <v>0.8</v>
      </c>
      <c r="L238" s="13">
        <v>0</v>
      </c>
      <c r="M238" s="13">
        <v>1</v>
      </c>
      <c r="N238" s="9">
        <v>60</v>
      </c>
      <c r="O238" s="8">
        <v>1</v>
      </c>
      <c r="P238" s="8">
        <v>1.6666666666666666E-2</v>
      </c>
      <c r="Q238" s="6">
        <f t="shared" si="46"/>
        <v>1.6396000000000002</v>
      </c>
      <c r="R238" s="1" t="s">
        <v>65</v>
      </c>
      <c r="S238" s="23">
        <v>9.2899999999999991</v>
      </c>
      <c r="T238" s="23">
        <v>14.35</v>
      </c>
      <c r="U238" s="23">
        <v>13.55</v>
      </c>
      <c r="V238" s="23">
        <v>8.24</v>
      </c>
      <c r="W238" s="23">
        <v>6.44</v>
      </c>
      <c r="X238" s="23">
        <v>14</v>
      </c>
      <c r="Y238" s="6">
        <v>3</v>
      </c>
      <c r="Z238" s="23">
        <v>2</v>
      </c>
      <c r="AA238" s="8">
        <f t="shared" si="43"/>
        <v>1.1412777777777781</v>
      </c>
      <c r="AB238" s="47">
        <v>0.95</v>
      </c>
      <c r="AC238" s="33">
        <f t="shared" si="47"/>
        <v>1.084213888888889</v>
      </c>
    </row>
    <row r="239" spans="2:29" x14ac:dyDescent="0.25">
      <c r="B239" s="22">
        <v>24</v>
      </c>
      <c r="C239" s="1" t="s">
        <v>35</v>
      </c>
      <c r="D239" s="1" t="s">
        <v>28</v>
      </c>
      <c r="E239" s="6">
        <f t="shared" si="44"/>
        <v>3.7333333333333338</v>
      </c>
      <c r="F239" s="23">
        <f t="shared" si="45"/>
        <v>1.8604000000000003</v>
      </c>
      <c r="G239" s="1">
        <v>0.2</v>
      </c>
      <c r="H239" s="13">
        <v>0</v>
      </c>
      <c r="I239" s="13">
        <v>0</v>
      </c>
      <c r="J239" s="13">
        <v>0.2</v>
      </c>
      <c r="K239" s="13">
        <v>0.8</v>
      </c>
      <c r="L239" s="13">
        <v>0</v>
      </c>
      <c r="M239" s="13">
        <v>1</v>
      </c>
      <c r="N239" s="9">
        <v>60</v>
      </c>
      <c r="O239" s="8">
        <v>1</v>
      </c>
      <c r="P239" s="8">
        <v>1.6666666666666666E-2</v>
      </c>
      <c r="Q239" s="6">
        <f t="shared" si="46"/>
        <v>1.6396000000000002</v>
      </c>
      <c r="R239" s="1" t="s">
        <v>65</v>
      </c>
      <c r="S239" s="23">
        <v>9.2899999999999991</v>
      </c>
      <c r="T239" s="23">
        <v>14.35</v>
      </c>
      <c r="U239" s="23">
        <v>13.55</v>
      </c>
      <c r="V239" s="23">
        <v>8.24</v>
      </c>
      <c r="W239" s="23">
        <v>6.44</v>
      </c>
      <c r="X239" s="23">
        <v>14</v>
      </c>
      <c r="Y239" s="6">
        <v>3</v>
      </c>
      <c r="Z239" s="23">
        <v>2</v>
      </c>
      <c r="AA239" s="8">
        <f t="shared" si="43"/>
        <v>1.1412777777777781</v>
      </c>
      <c r="AB239" s="47">
        <v>0.95</v>
      </c>
      <c r="AC239" s="33">
        <f t="shared" si="47"/>
        <v>1.084213888888889</v>
      </c>
    </row>
    <row r="240" spans="2:29" x14ac:dyDescent="0.25">
      <c r="B240" s="22">
        <v>25</v>
      </c>
      <c r="C240" s="1" t="s">
        <v>35</v>
      </c>
      <c r="D240" s="1" t="s">
        <v>29</v>
      </c>
      <c r="E240" s="6">
        <f t="shared" si="44"/>
        <v>2.8000000000000007</v>
      </c>
      <c r="F240" s="23">
        <f t="shared" si="45"/>
        <v>1.6480000000000001</v>
      </c>
      <c r="G240" s="1">
        <v>0.2</v>
      </c>
      <c r="H240" s="13">
        <v>0</v>
      </c>
      <c r="I240" s="13">
        <v>0</v>
      </c>
      <c r="J240" s="13">
        <v>0</v>
      </c>
      <c r="K240" s="13">
        <v>1</v>
      </c>
      <c r="L240" s="13">
        <v>0</v>
      </c>
      <c r="M240" s="13">
        <v>1</v>
      </c>
      <c r="N240" s="9">
        <v>40</v>
      </c>
      <c r="O240" s="8">
        <v>1.5</v>
      </c>
      <c r="P240" s="8">
        <v>2.5000000000000001E-2</v>
      </c>
      <c r="Q240" s="6">
        <f t="shared" si="46"/>
        <v>0.80200000000000049</v>
      </c>
      <c r="R240" s="1" t="s">
        <v>65</v>
      </c>
      <c r="S240" s="23">
        <v>9.2899999999999991</v>
      </c>
      <c r="T240" s="23">
        <v>14.35</v>
      </c>
      <c r="U240" s="23">
        <v>13.55</v>
      </c>
      <c r="V240" s="23">
        <v>8.24</v>
      </c>
      <c r="W240" s="23">
        <v>6.44</v>
      </c>
      <c r="X240" s="23">
        <v>14</v>
      </c>
      <c r="Y240" s="6">
        <v>3</v>
      </c>
      <c r="Z240" s="23">
        <v>1.5</v>
      </c>
      <c r="AA240" s="8">
        <f t="shared" si="43"/>
        <v>1.1412777777777781</v>
      </c>
      <c r="AB240" s="47">
        <v>0.95</v>
      </c>
      <c r="AC240" s="33">
        <f t="shared" si="47"/>
        <v>1.084213888888889</v>
      </c>
    </row>
    <row r="241" spans="2:29" ht="16.5" thickBot="1" x14ac:dyDescent="0.3">
      <c r="B241" s="24">
        <v>26</v>
      </c>
      <c r="C241" s="25" t="s">
        <v>35</v>
      </c>
      <c r="D241" s="25" t="s">
        <v>30</v>
      </c>
      <c r="E241" s="30">
        <f t="shared" si="44"/>
        <v>2.8000000000000007</v>
      </c>
      <c r="F241" s="26">
        <f t="shared" si="45"/>
        <v>1.7542000000000002</v>
      </c>
      <c r="G241" s="25">
        <v>0.2</v>
      </c>
      <c r="H241" s="27">
        <v>0</v>
      </c>
      <c r="I241" s="27">
        <v>0</v>
      </c>
      <c r="J241" s="27">
        <v>0.1</v>
      </c>
      <c r="K241" s="27">
        <v>0.9</v>
      </c>
      <c r="L241" s="27">
        <v>0</v>
      </c>
      <c r="M241" s="27">
        <v>1</v>
      </c>
      <c r="N241" s="28">
        <v>40</v>
      </c>
      <c r="O241" s="29">
        <v>1.5</v>
      </c>
      <c r="P241" s="29">
        <v>2.5000000000000001E-2</v>
      </c>
      <c r="Q241" s="30">
        <f t="shared" si="46"/>
        <v>0.69580000000000042</v>
      </c>
      <c r="R241" s="25" t="s">
        <v>65</v>
      </c>
      <c r="S241" s="26">
        <v>9.2899999999999991</v>
      </c>
      <c r="T241" s="26">
        <v>14.35</v>
      </c>
      <c r="U241" s="26">
        <v>13.55</v>
      </c>
      <c r="V241" s="26">
        <v>8.24</v>
      </c>
      <c r="W241" s="26">
        <v>6.44</v>
      </c>
      <c r="X241" s="26">
        <v>14</v>
      </c>
      <c r="Y241" s="30">
        <v>3</v>
      </c>
      <c r="Z241" s="26">
        <v>1.5</v>
      </c>
      <c r="AA241" s="29">
        <f t="shared" si="43"/>
        <v>1.1412777777777781</v>
      </c>
      <c r="AB241" s="48">
        <v>0.95</v>
      </c>
      <c r="AC241" s="34">
        <f t="shared" si="47"/>
        <v>1.084213888888889</v>
      </c>
    </row>
    <row r="242" spans="2:29" x14ac:dyDescent="0.25">
      <c r="AB242" s="1" t="e" cm="1">
        <f t="array" aca="1" ref="AB242" ca="1">_xlfn.XLOOKUP(VALUE(R164), 'Order Composition'!$B$5:$C$1000, 'Order Composition'!C:C,0)</f>
        <v>#NAME?</v>
      </c>
      <c r="AC242" s="8" t="e">
        <f t="shared" ca="1" si="47"/>
        <v>#NAME?</v>
      </c>
    </row>
  </sheetData>
  <autoFilter ref="B7:AC242" xr:uid="{D4CBA2E8-19F5-4B5A-8894-FD132052BB1F}"/>
  <mergeCells count="1">
    <mergeCell ref="B3:C3"/>
  </mergeCells>
  <conditionalFormatting sqref="Q8:Q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{531B2187-6668-41FE-8491-760DD0399A35}</x14:id>
        </ext>
      </extLst>
    </cfRule>
  </conditionalFormatting>
  <conditionalFormatting sqref="Q34:Q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{E63339A6-7D66-4825-BA81-2051490D0299}</x14:id>
        </ext>
      </extLst>
    </cfRule>
  </conditionalFormatting>
  <conditionalFormatting sqref="Q60:Q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{44EFB335-D889-420C-94D7-2AB8BE749B7B}</x14:id>
        </ext>
      </extLst>
    </cfRule>
  </conditionalFormatting>
  <conditionalFormatting sqref="Q86:Q1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{79948E98-BBBE-48AB-A86B-C0A1B51DE4C1}</x14:id>
        </ext>
      </extLst>
    </cfRule>
  </conditionalFormatting>
  <conditionalFormatting sqref="Q112:Q1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{27725FF9-D750-443C-BF27-5C1CFFE9286A}</x14:id>
        </ext>
      </extLst>
    </cfRule>
  </conditionalFormatting>
  <conditionalFormatting sqref="Q138:Q2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{D564D9EE-67DD-411D-B406-E7C48018FED2}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1B2187-6668-41FE-8491-760DD0399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Q8:Q33</xm:sqref>
        </x14:conditionalFormatting>
        <x14:conditionalFormatting xmlns:xm="http://schemas.microsoft.com/office/excel/2006/main">
          <x14:cfRule type="dataBar" id="{E63339A6-7D66-4825-BA81-2051490D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Q34:Q59</xm:sqref>
        </x14:conditionalFormatting>
        <x14:conditionalFormatting xmlns:xm="http://schemas.microsoft.com/office/excel/2006/main">
          <x14:cfRule type="dataBar" id="{44EFB335-D889-420C-94D7-2AB8BE749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Q60:Q85</xm:sqref>
        </x14:conditionalFormatting>
        <x14:conditionalFormatting xmlns:xm="http://schemas.microsoft.com/office/excel/2006/main">
          <x14:cfRule type="dataBar" id="{79948E98-BBBE-48AB-A86B-C0A1B51DE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Q86:Q111</xm:sqref>
        </x14:conditionalFormatting>
        <x14:conditionalFormatting xmlns:xm="http://schemas.microsoft.com/office/excel/2006/main">
          <x14:cfRule type="dataBar" id="{27725FF9-D750-443C-BF27-5C1CFFE92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Q112:Q137</xm:sqref>
        </x14:conditionalFormatting>
        <x14:conditionalFormatting xmlns:xm="http://schemas.microsoft.com/office/excel/2006/main">
          <x14:cfRule type="dataBar" id="{D564D9EE-67DD-411D-B406-E7C48018F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Q138:Q241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91DA-1CD7-434A-96E1-7F2DE067FF1F}">
  <sheetPr>
    <tabColor rgb="FF00B050"/>
  </sheetPr>
  <dimension ref="A3:AI223"/>
  <sheetViews>
    <sheetView topLeftCell="P12" zoomScale="85" zoomScaleNormal="85" workbookViewId="0">
      <selection activeCell="O3" sqref="O3"/>
    </sheetView>
  </sheetViews>
  <sheetFormatPr defaultColWidth="9" defaultRowHeight="15.75" x14ac:dyDescent="0.25"/>
  <cols>
    <col min="1" max="1" width="10.375" style="1" bestFit="1" customWidth="1"/>
    <col min="2" max="2" width="11.125" style="1" bestFit="1" customWidth="1"/>
    <col min="3" max="9" width="9" style="1"/>
    <col min="10" max="10" width="18" style="1" bestFit="1" customWidth="1"/>
    <col min="11" max="11" width="41.625" style="1" bestFit="1" customWidth="1"/>
    <col min="12" max="13" width="12.125" style="1" customWidth="1"/>
    <col min="14" max="14" width="13.125" style="1" bestFit="1" customWidth="1"/>
    <col min="15" max="15" width="41.625" style="1" bestFit="1" customWidth="1"/>
    <col min="16" max="19" width="12.125" style="1" customWidth="1"/>
    <col min="20" max="20" width="15" style="1" bestFit="1" customWidth="1"/>
    <col min="21" max="21" width="16" style="1" bestFit="1" customWidth="1"/>
    <col min="22" max="22" width="10" style="1" bestFit="1" customWidth="1"/>
    <col min="23" max="23" width="7.625" style="1" bestFit="1" customWidth="1"/>
    <col min="24" max="24" width="5.75" style="1" bestFit="1" customWidth="1"/>
    <col min="25" max="25" width="11.25" style="1" bestFit="1" customWidth="1"/>
    <col min="26" max="26" width="11.625" style="1" bestFit="1" customWidth="1"/>
    <col min="27" max="27" width="41.625" style="1" bestFit="1" customWidth="1"/>
    <col min="28" max="28" width="11.625" style="1" bestFit="1" customWidth="1"/>
    <col min="29" max="29" width="46.625" style="1" bestFit="1" customWidth="1"/>
    <col min="30" max="30" width="16.625" style="1" bestFit="1" customWidth="1"/>
    <col min="31" max="32" width="9" style="1"/>
    <col min="33" max="33" width="13.5" style="1" bestFit="1" customWidth="1"/>
    <col min="34" max="34" width="41.625" style="1" bestFit="1" customWidth="1"/>
    <col min="35" max="35" width="22.375" style="1" bestFit="1" customWidth="1"/>
    <col min="36" max="39" width="5" style="1" bestFit="1" customWidth="1"/>
    <col min="40" max="53" width="4.375" style="1" bestFit="1" customWidth="1"/>
    <col min="54" max="57" width="5.375" style="1" bestFit="1" customWidth="1"/>
    <col min="58" max="58" width="11" style="1" bestFit="1" customWidth="1"/>
    <col min="59" max="16384" width="9" style="1"/>
  </cols>
  <sheetData>
    <row r="3" spans="1:35" x14ac:dyDescent="0.25">
      <c r="B3" s="51"/>
      <c r="C3" s="52"/>
      <c r="D3" s="52"/>
      <c r="E3" s="52"/>
      <c r="F3" s="52"/>
      <c r="G3" s="52"/>
      <c r="J3" s="1" t="s">
        <v>57</v>
      </c>
      <c r="K3" s="1" t="s">
        <v>67</v>
      </c>
      <c r="N3" s="1" t="s">
        <v>57</v>
      </c>
      <c r="O3" s="1" t="s">
        <v>67</v>
      </c>
      <c r="T3" s="1" t="s">
        <v>67</v>
      </c>
      <c r="U3" s="1" t="s">
        <v>59</v>
      </c>
      <c r="AG3" s="1" t="s">
        <v>57</v>
      </c>
      <c r="AH3" s="1" t="s">
        <v>67</v>
      </c>
      <c r="AI3"/>
    </row>
    <row r="4" spans="1:35" x14ac:dyDescent="0.25">
      <c r="A4" s="12"/>
      <c r="B4" s="52"/>
      <c r="C4" s="52"/>
      <c r="D4" s="52"/>
      <c r="E4" s="52"/>
      <c r="F4" s="52"/>
      <c r="G4" s="52"/>
      <c r="J4" s="12" t="s">
        <v>48</v>
      </c>
      <c r="K4" s="35">
        <v>1.2995076923076923</v>
      </c>
      <c r="L4" s="35"/>
      <c r="M4" s="35"/>
      <c r="N4" s="12" t="s">
        <v>65</v>
      </c>
      <c r="O4" s="36">
        <v>1.9033025641025658</v>
      </c>
      <c r="T4" s="1" t="s">
        <v>57</v>
      </c>
      <c r="U4" s="1" t="s">
        <v>3</v>
      </c>
      <c r="V4" s="1" t="s">
        <v>35</v>
      </c>
      <c r="W4" s="1" t="s">
        <v>19</v>
      </c>
      <c r="X4" s="1" t="s">
        <v>9</v>
      </c>
      <c r="Y4" s="1" t="s">
        <v>58</v>
      </c>
      <c r="AG4" s="12" t="s">
        <v>48</v>
      </c>
      <c r="AH4" s="35">
        <v>1.2995076923076923</v>
      </c>
      <c r="AI4"/>
    </row>
    <row r="5" spans="1:35" x14ac:dyDescent="0.25">
      <c r="A5" s="12"/>
      <c r="B5" s="52"/>
      <c r="C5" s="52"/>
      <c r="D5" s="52"/>
      <c r="E5" s="52"/>
      <c r="F5" s="52"/>
      <c r="G5" s="52"/>
      <c r="J5" s="37" t="s">
        <v>3</v>
      </c>
      <c r="K5" s="35">
        <v>0.88405714285714332</v>
      </c>
      <c r="L5" s="35"/>
      <c r="M5" s="35"/>
      <c r="N5" s="12" t="s">
        <v>49</v>
      </c>
      <c r="O5" s="36">
        <v>1.3301160256410258</v>
      </c>
      <c r="T5" s="12" t="s">
        <v>65</v>
      </c>
      <c r="U5" s="36">
        <v>1.4487571428571435</v>
      </c>
      <c r="V5" s="36">
        <v>1.1412777777777781</v>
      </c>
      <c r="W5" s="36">
        <v>2.7135555555555566</v>
      </c>
      <c r="X5" s="36">
        <v>2.4356233333333348</v>
      </c>
      <c r="Y5" s="36">
        <v>1.9033025641025647</v>
      </c>
      <c r="AG5" s="37" t="s">
        <v>3</v>
      </c>
      <c r="AH5" s="35">
        <v>0.88405714285714332</v>
      </c>
      <c r="AI5"/>
    </row>
    <row r="6" spans="1:35" x14ac:dyDescent="0.25">
      <c r="A6" s="12"/>
      <c r="B6" s="52"/>
      <c r="C6" s="52"/>
      <c r="D6" s="52"/>
      <c r="E6" s="52"/>
      <c r="F6" s="52"/>
      <c r="G6" s="52"/>
      <c r="J6" s="38" t="s">
        <v>23</v>
      </c>
      <c r="K6" s="35">
        <v>0.88405714285714332</v>
      </c>
      <c r="L6" s="35"/>
      <c r="M6" s="35"/>
      <c r="N6" s="12" t="s">
        <v>48</v>
      </c>
      <c r="O6" s="36">
        <v>1.2995076923076927</v>
      </c>
      <c r="T6" s="12" t="s">
        <v>49</v>
      </c>
      <c r="U6" s="36">
        <v>0.88860000000000017</v>
      </c>
      <c r="V6" s="36">
        <v>1.1002777777777781</v>
      </c>
      <c r="W6" s="36">
        <v>2.0147555555555559</v>
      </c>
      <c r="X6" s="36">
        <v>1.5716883333333336</v>
      </c>
      <c r="Y6" s="36">
        <v>1.330116025641026</v>
      </c>
      <c r="AG6" s="37" t="s">
        <v>35</v>
      </c>
      <c r="AH6" s="35">
        <v>1.1333333333333337</v>
      </c>
      <c r="AI6"/>
    </row>
    <row r="7" spans="1:35" x14ac:dyDescent="0.25">
      <c r="A7" s="12"/>
      <c r="B7" s="52"/>
      <c r="C7" s="52"/>
      <c r="D7" s="52"/>
      <c r="E7" s="52"/>
      <c r="F7" s="52"/>
      <c r="G7" s="52"/>
      <c r="J7" s="38" t="s">
        <v>24</v>
      </c>
      <c r="K7" s="35">
        <v>0.88405714285714332</v>
      </c>
      <c r="L7" s="35"/>
      <c r="M7" s="35"/>
      <c r="N7" s="12" t="s">
        <v>47</v>
      </c>
      <c r="O7" s="36">
        <v>0.9046089743589748</v>
      </c>
      <c r="T7" s="12" t="s">
        <v>48</v>
      </c>
      <c r="U7" s="36">
        <v>0.88405714285714332</v>
      </c>
      <c r="V7" s="36">
        <v>1.1333333333333337</v>
      </c>
      <c r="W7" s="36">
        <v>1.9410000000000007</v>
      </c>
      <c r="X7" s="36">
        <v>1.4975800000000008</v>
      </c>
      <c r="Y7" s="36">
        <v>1.2995076923076923</v>
      </c>
      <c r="AG7" s="37" t="s">
        <v>19</v>
      </c>
      <c r="AH7" s="35">
        <v>1.9410000000000007</v>
      </c>
      <c r="AI7"/>
    </row>
    <row r="8" spans="1:35" x14ac:dyDescent="0.25">
      <c r="A8" s="12"/>
      <c r="B8" s="52"/>
      <c r="C8" s="52"/>
      <c r="D8" s="52"/>
      <c r="E8" s="52"/>
      <c r="F8" s="52"/>
      <c r="G8" s="52"/>
      <c r="J8" s="38" t="s">
        <v>4</v>
      </c>
      <c r="K8" s="35">
        <v>0.88405714285714332</v>
      </c>
      <c r="L8" s="35"/>
      <c r="M8" s="35"/>
      <c r="N8" s="12" t="s">
        <v>63</v>
      </c>
      <c r="O8" s="36">
        <v>0.69578525641025601</v>
      </c>
      <c r="T8" s="12" t="s">
        <v>47</v>
      </c>
      <c r="U8" s="36">
        <v>0.56365714285714319</v>
      </c>
      <c r="V8" s="36">
        <v>0.75455555555555576</v>
      </c>
      <c r="W8" s="36">
        <v>1.6308444444444452</v>
      </c>
      <c r="X8" s="36">
        <v>1.0154366666666677</v>
      </c>
      <c r="Y8" s="36">
        <v>0.90460897435897458</v>
      </c>
      <c r="AG8" s="37" t="s">
        <v>9</v>
      </c>
      <c r="AH8" s="35">
        <v>1.4975800000000008</v>
      </c>
      <c r="AI8"/>
    </row>
    <row r="9" spans="1:35" x14ac:dyDescent="0.25">
      <c r="B9" s="52"/>
      <c r="C9" s="52"/>
      <c r="D9" s="52"/>
      <c r="E9" s="52"/>
      <c r="F9" s="52"/>
      <c r="G9" s="52"/>
      <c r="J9" s="38" t="s">
        <v>5</v>
      </c>
      <c r="K9" s="35">
        <v>0.88405714285714332</v>
      </c>
      <c r="L9" s="35"/>
      <c r="M9" s="35"/>
      <c r="N9" s="12" t="s">
        <v>64</v>
      </c>
      <c r="O9" s="36">
        <v>0.54414166666666719</v>
      </c>
      <c r="T9" s="12" t="s">
        <v>63</v>
      </c>
      <c r="U9" s="36">
        <v>0.40478571428571403</v>
      </c>
      <c r="V9" s="36">
        <v>0.65511111111111109</v>
      </c>
      <c r="W9" s="36">
        <v>1.3339555555555556</v>
      </c>
      <c r="X9" s="36">
        <v>0.73243833333333286</v>
      </c>
      <c r="Y9" s="36">
        <v>0.69578525641025624</v>
      </c>
      <c r="AG9" s="12" t="s">
        <v>49</v>
      </c>
      <c r="AH9" s="35">
        <v>1.330116025641026</v>
      </c>
      <c r="AI9"/>
    </row>
    <row r="10" spans="1:35" x14ac:dyDescent="0.25">
      <c r="B10" s="52"/>
      <c r="C10" s="52"/>
      <c r="D10" s="52"/>
      <c r="E10" s="52"/>
      <c r="F10" s="52"/>
      <c r="G10" s="52"/>
      <c r="J10" s="38" t="s">
        <v>6</v>
      </c>
      <c r="K10" s="35">
        <v>0.88405714285714332</v>
      </c>
      <c r="L10" s="35"/>
      <c r="M10" s="35"/>
      <c r="N10" s="12" t="s">
        <v>51</v>
      </c>
      <c r="O10" s="36">
        <v>-7.2493589743591082E-3</v>
      </c>
      <c r="T10" s="12" t="s">
        <v>64</v>
      </c>
      <c r="U10" s="36">
        <v>0.29652857142857197</v>
      </c>
      <c r="V10" s="36">
        <v>0.21988888888888933</v>
      </c>
      <c r="W10" s="36">
        <v>1.4036444444444456</v>
      </c>
      <c r="X10" s="36">
        <v>0.65417166666666748</v>
      </c>
      <c r="Y10" s="36">
        <v>0.54414166666666708</v>
      </c>
      <c r="AG10" s="37" t="s">
        <v>3</v>
      </c>
      <c r="AH10" s="35">
        <v>0.88860000000000017</v>
      </c>
      <c r="AI10"/>
    </row>
    <row r="11" spans="1:35" x14ac:dyDescent="0.25">
      <c r="B11" s="52"/>
      <c r="C11" s="52"/>
      <c r="D11" s="52"/>
      <c r="E11" s="52"/>
      <c r="F11" s="52"/>
      <c r="G11" s="52"/>
      <c r="J11" s="38" t="s">
        <v>7</v>
      </c>
      <c r="K11" s="35">
        <v>0.88405714285714332</v>
      </c>
      <c r="L11" s="35"/>
      <c r="M11" s="35"/>
      <c r="N11" s="12" t="s">
        <v>50</v>
      </c>
      <c r="O11" s="36">
        <v>-0.34268461538461509</v>
      </c>
      <c r="T11" s="12" t="s">
        <v>51</v>
      </c>
      <c r="U11" s="36">
        <v>-0.13215714285714308</v>
      </c>
      <c r="V11" s="36">
        <v>-4.2888888888888997E-2</v>
      </c>
      <c r="W11" s="36">
        <v>1.0421555555555557</v>
      </c>
      <c r="X11" s="36">
        <v>-0.21325166666666678</v>
      </c>
      <c r="Y11" s="36">
        <v>-7.2493589743590943E-3</v>
      </c>
      <c r="AG11" s="37" t="s">
        <v>35</v>
      </c>
      <c r="AH11" s="35">
        <v>1.1002777777777781</v>
      </c>
      <c r="AI11"/>
    </row>
    <row r="12" spans="1:35" x14ac:dyDescent="0.25">
      <c r="B12" s="52"/>
      <c r="C12" s="52"/>
      <c r="D12" s="52"/>
      <c r="E12" s="52"/>
      <c r="F12" s="52"/>
      <c r="G12" s="52"/>
      <c r="J12" s="38" t="s">
        <v>8</v>
      </c>
      <c r="K12" s="35">
        <v>0.88405714285714332</v>
      </c>
      <c r="L12" s="35"/>
      <c r="M12" s="35"/>
      <c r="N12" s="12" t="s">
        <v>58</v>
      </c>
      <c r="O12" s="35">
        <v>0.79094102564102542</v>
      </c>
      <c r="P12" s="35"/>
      <c r="Q12" s="35"/>
      <c r="R12" s="35"/>
      <c r="S12" s="35"/>
      <c r="T12" s="12" t="s">
        <v>50</v>
      </c>
      <c r="U12" s="36">
        <v>-0.42352857142857092</v>
      </c>
      <c r="V12" s="36">
        <v>-0.21116666666666659</v>
      </c>
      <c r="W12" s="36">
        <v>0.79453333333333365</v>
      </c>
      <c r="X12" s="36">
        <v>-0.70616999999999941</v>
      </c>
      <c r="Y12" s="36">
        <v>-0.34268461538461498</v>
      </c>
      <c r="AG12" s="37" t="s">
        <v>19</v>
      </c>
      <c r="AH12" s="35">
        <v>2.0147555555555559</v>
      </c>
      <c r="AI12"/>
    </row>
    <row r="13" spans="1:35" x14ac:dyDescent="0.25">
      <c r="B13" s="52"/>
      <c r="C13" s="52"/>
      <c r="D13" s="52"/>
      <c r="E13" s="52"/>
      <c r="F13" s="52"/>
      <c r="G13" s="52"/>
      <c r="J13" s="37" t="s">
        <v>35</v>
      </c>
      <c r="K13" s="35">
        <v>1.1333333333333337</v>
      </c>
      <c r="L13" s="35"/>
      <c r="M13" s="35"/>
      <c r="N13" s="35"/>
      <c r="O13" s="35"/>
      <c r="P13" s="35"/>
      <c r="Q13" s="35"/>
      <c r="R13" s="35"/>
      <c r="S13" s="35"/>
      <c r="T13" s="12" t="s">
        <v>58</v>
      </c>
      <c r="U13" s="35">
        <v>0.49133750000000065</v>
      </c>
      <c r="V13" s="35">
        <v>0.59379861111111099</v>
      </c>
      <c r="W13" s="35">
        <v>1.6093055555555562</v>
      </c>
      <c r="X13" s="35">
        <v>0.87343958333333394</v>
      </c>
      <c r="Y13" s="35">
        <v>0.79094102564102597</v>
      </c>
      <c r="AG13" s="37" t="s">
        <v>9</v>
      </c>
      <c r="AH13" s="35">
        <v>1.5716883333333336</v>
      </c>
      <c r="AI13"/>
    </row>
    <row r="14" spans="1:35" x14ac:dyDescent="0.25">
      <c r="B14" s="52"/>
      <c r="C14" s="52"/>
      <c r="D14" s="52"/>
      <c r="E14" s="52"/>
      <c r="F14" s="52"/>
      <c r="G14" s="52"/>
      <c r="J14" s="38" t="s">
        <v>25</v>
      </c>
      <c r="K14" s="35">
        <v>1.1333333333333337</v>
      </c>
      <c r="L14" s="35"/>
      <c r="M14" s="35"/>
      <c r="N14" s="35"/>
      <c r="O14" s="35"/>
      <c r="P14" s="35"/>
      <c r="Q14" s="35"/>
      <c r="R14" s="35"/>
      <c r="S14" s="35"/>
      <c r="AG14" s="12" t="s">
        <v>47</v>
      </c>
      <c r="AH14" s="35">
        <v>0.90460897435897458</v>
      </c>
      <c r="AI14"/>
    </row>
    <row r="15" spans="1:35" x14ac:dyDescent="0.25">
      <c r="B15" s="52"/>
      <c r="C15" s="52"/>
      <c r="D15" s="52"/>
      <c r="E15" s="52"/>
      <c r="F15" s="52"/>
      <c r="G15" s="52"/>
      <c r="J15" s="38" t="s">
        <v>26</v>
      </c>
      <c r="K15" s="35">
        <v>1.1333333333333337</v>
      </c>
      <c r="L15" s="35"/>
      <c r="M15" s="35"/>
      <c r="N15" s="35"/>
      <c r="O15" s="35"/>
      <c r="P15" s="35"/>
      <c r="Q15" s="35"/>
      <c r="R15" s="35"/>
      <c r="S15" s="35"/>
      <c r="AG15" s="37" t="s">
        <v>3</v>
      </c>
      <c r="AH15" s="35">
        <v>0.56365714285714319</v>
      </c>
      <c r="AI15"/>
    </row>
    <row r="16" spans="1:35" x14ac:dyDescent="0.25">
      <c r="B16" s="52"/>
      <c r="C16" s="52"/>
      <c r="D16" s="52"/>
      <c r="E16" s="52"/>
      <c r="F16" s="52"/>
      <c r="G16" s="52"/>
      <c r="J16" s="38" t="s">
        <v>27</v>
      </c>
      <c r="K16" s="35">
        <v>1.1333333333333337</v>
      </c>
      <c r="L16" s="35"/>
      <c r="M16" s="35"/>
      <c r="N16" s="35"/>
      <c r="O16" s="35"/>
      <c r="P16" s="35"/>
      <c r="Q16" s="35"/>
      <c r="R16" s="35"/>
      <c r="S16" s="35"/>
      <c r="AG16" s="37" t="s">
        <v>35</v>
      </c>
      <c r="AH16" s="35">
        <v>0.75455555555555576</v>
      </c>
      <c r="AI16"/>
    </row>
    <row r="17" spans="2:35" x14ac:dyDescent="0.25">
      <c r="B17" s="52"/>
      <c r="C17" s="52"/>
      <c r="D17" s="52"/>
      <c r="E17" s="52"/>
      <c r="F17" s="52"/>
      <c r="G17" s="52"/>
      <c r="J17" s="38" t="s">
        <v>28</v>
      </c>
      <c r="K17" s="35">
        <v>1.1333333333333337</v>
      </c>
      <c r="L17" s="35"/>
      <c r="M17" s="35"/>
      <c r="N17" s="35"/>
      <c r="O17" s="35"/>
      <c r="P17" s="35"/>
      <c r="Q17" s="35"/>
      <c r="R17" s="35"/>
      <c r="S17" s="35"/>
      <c r="AG17" s="37" t="s">
        <v>19</v>
      </c>
      <c r="AH17" s="35">
        <v>1.6308444444444452</v>
      </c>
      <c r="AI17"/>
    </row>
    <row r="18" spans="2:35" x14ac:dyDescent="0.25">
      <c r="J18" s="38" t="s">
        <v>29</v>
      </c>
      <c r="K18" s="35">
        <v>1.1333333333333337</v>
      </c>
      <c r="L18" s="35"/>
      <c r="M18" s="35"/>
      <c r="N18" s="35"/>
      <c r="O18" s="35"/>
      <c r="P18" s="35"/>
      <c r="Q18" s="35"/>
      <c r="R18" s="35"/>
      <c r="S18" s="35"/>
      <c r="AG18" s="37" t="s">
        <v>9</v>
      </c>
      <c r="AH18" s="35">
        <v>1.0154366666666677</v>
      </c>
      <c r="AI18"/>
    </row>
    <row r="19" spans="2:35" x14ac:dyDescent="0.25">
      <c r="J19" s="38" t="s">
        <v>30</v>
      </c>
      <c r="K19" s="35">
        <v>1.1333333333333337</v>
      </c>
      <c r="L19" s="35"/>
      <c r="M19" s="35"/>
      <c r="N19" s="35"/>
      <c r="O19" s="35"/>
      <c r="P19" s="35"/>
      <c r="Q19" s="35"/>
      <c r="R19" s="35"/>
      <c r="S19" s="35"/>
      <c r="AG19" s="12" t="s">
        <v>63</v>
      </c>
      <c r="AH19" s="35">
        <v>0.69578525641025624</v>
      </c>
      <c r="AI19"/>
    </row>
    <row r="20" spans="2:35" x14ac:dyDescent="0.25">
      <c r="J20" s="37" t="s">
        <v>19</v>
      </c>
      <c r="K20" s="35">
        <v>1.9410000000000007</v>
      </c>
      <c r="L20" s="35"/>
      <c r="M20" s="35"/>
      <c r="N20" s="35"/>
      <c r="O20" s="35"/>
      <c r="P20" s="35"/>
      <c r="Q20" s="35"/>
      <c r="R20" s="35"/>
      <c r="S20" s="35"/>
      <c r="AG20" s="37" t="s">
        <v>3</v>
      </c>
      <c r="AH20" s="35">
        <v>0.40478571428571403</v>
      </c>
      <c r="AI20"/>
    </row>
    <row r="21" spans="2:35" x14ac:dyDescent="0.25">
      <c r="J21" s="38" t="s">
        <v>20</v>
      </c>
      <c r="K21" s="35">
        <v>1.9410000000000007</v>
      </c>
      <c r="L21" s="35"/>
      <c r="M21" s="35"/>
      <c r="N21" s="35"/>
      <c r="O21" s="35"/>
      <c r="P21" s="35"/>
      <c r="Q21" s="35"/>
      <c r="R21" s="35"/>
      <c r="S21" s="35"/>
      <c r="AG21" s="37" t="s">
        <v>35</v>
      </c>
      <c r="AH21" s="35">
        <v>0.65511111111111109</v>
      </c>
    </row>
    <row r="22" spans="2:35" x14ac:dyDescent="0.25">
      <c r="J22" s="38" t="s">
        <v>21</v>
      </c>
      <c r="K22" s="35">
        <v>1.9410000000000007</v>
      </c>
      <c r="L22" s="35"/>
      <c r="M22" s="35"/>
      <c r="N22" s="35"/>
      <c r="O22" s="35"/>
      <c r="P22" s="35"/>
      <c r="Q22" s="35"/>
      <c r="R22" s="35"/>
      <c r="S22" s="35"/>
      <c r="AG22" s="37" t="s">
        <v>19</v>
      </c>
      <c r="AH22" s="35">
        <v>1.3339555555555556</v>
      </c>
    </row>
    <row r="23" spans="2:35" x14ac:dyDescent="0.25">
      <c r="J23" s="38" t="s">
        <v>22</v>
      </c>
      <c r="K23" s="35">
        <v>1.9410000000000007</v>
      </c>
      <c r="L23" s="35"/>
      <c r="M23" s="35"/>
      <c r="N23" s="35"/>
      <c r="O23" s="35"/>
      <c r="P23" s="35"/>
      <c r="Q23" s="35"/>
      <c r="R23" s="35"/>
      <c r="S23" s="35"/>
      <c r="AG23" s="37" t="s">
        <v>9</v>
      </c>
      <c r="AH23" s="35">
        <v>0.73243833333333286</v>
      </c>
    </row>
    <row r="24" spans="2:35" x14ac:dyDescent="0.25">
      <c r="J24" s="37" t="s">
        <v>9</v>
      </c>
      <c r="K24" s="35">
        <v>1.4975800000000008</v>
      </c>
      <c r="L24" s="35"/>
      <c r="M24" s="35"/>
      <c r="N24" s="35"/>
      <c r="O24" s="35"/>
      <c r="P24" s="35"/>
      <c r="Q24" s="35"/>
      <c r="R24" s="35"/>
      <c r="S24" s="35"/>
      <c r="AG24" s="12" t="s">
        <v>64</v>
      </c>
      <c r="AH24" s="35">
        <v>0.54414166666666708</v>
      </c>
    </row>
    <row r="25" spans="2:35" x14ac:dyDescent="0.25">
      <c r="J25" s="38" t="s">
        <v>10</v>
      </c>
      <c r="K25" s="35">
        <v>1.4975800000000006</v>
      </c>
      <c r="L25" s="35"/>
      <c r="M25" s="35"/>
      <c r="N25" s="35"/>
      <c r="O25" s="35"/>
      <c r="P25" s="35"/>
      <c r="Q25" s="35"/>
      <c r="R25" s="35"/>
      <c r="S25" s="35"/>
      <c r="AG25" s="37" t="s">
        <v>3</v>
      </c>
      <c r="AH25" s="35">
        <v>0.29652857142857197</v>
      </c>
    </row>
    <row r="26" spans="2:35" x14ac:dyDescent="0.25">
      <c r="J26" s="38" t="s">
        <v>11</v>
      </c>
      <c r="K26" s="35">
        <v>1.4975800000000006</v>
      </c>
      <c r="L26" s="35"/>
      <c r="M26" s="35"/>
      <c r="N26" s="35"/>
      <c r="O26" s="35"/>
      <c r="P26" s="35"/>
      <c r="Q26" s="35"/>
      <c r="R26" s="35"/>
      <c r="S26" s="35"/>
      <c r="AG26" s="37" t="s">
        <v>35</v>
      </c>
      <c r="AH26" s="35">
        <v>0.21988888888888933</v>
      </c>
    </row>
    <row r="27" spans="2:35" x14ac:dyDescent="0.25">
      <c r="J27" s="38" t="s">
        <v>12</v>
      </c>
      <c r="K27" s="35">
        <v>1.4975800000000006</v>
      </c>
      <c r="L27" s="35"/>
      <c r="M27" s="35"/>
      <c r="N27" s="35"/>
      <c r="O27" s="35"/>
      <c r="P27" s="35"/>
      <c r="Q27" s="35"/>
      <c r="R27" s="35"/>
      <c r="S27" s="35"/>
      <c r="AG27" s="37" t="s">
        <v>19</v>
      </c>
      <c r="AH27" s="35">
        <v>1.4036444444444456</v>
      </c>
    </row>
    <row r="28" spans="2:35" x14ac:dyDescent="0.25">
      <c r="J28" s="38" t="s">
        <v>13</v>
      </c>
      <c r="K28" s="35">
        <v>1.4975800000000006</v>
      </c>
      <c r="L28" s="35"/>
      <c r="M28" s="35"/>
      <c r="N28" s="35"/>
      <c r="O28" s="35"/>
      <c r="P28" s="35"/>
      <c r="Q28" s="35"/>
      <c r="R28" s="35"/>
      <c r="S28" s="35"/>
      <c r="AG28" s="37" t="s">
        <v>9</v>
      </c>
      <c r="AH28" s="35">
        <v>0.65417166666666748</v>
      </c>
    </row>
    <row r="29" spans="2:35" x14ac:dyDescent="0.25">
      <c r="J29" s="38" t="s">
        <v>14</v>
      </c>
      <c r="K29" s="35">
        <v>1.4975800000000006</v>
      </c>
      <c r="L29" s="35"/>
      <c r="M29" s="35"/>
      <c r="N29" s="35"/>
      <c r="O29" s="35"/>
      <c r="P29" s="35"/>
      <c r="Q29" s="35"/>
      <c r="R29" s="35"/>
      <c r="S29" s="35"/>
      <c r="AG29" s="12" t="s">
        <v>65</v>
      </c>
      <c r="AH29" s="35">
        <v>1.9033025641025647</v>
      </c>
    </row>
    <row r="30" spans="2:35" x14ac:dyDescent="0.25">
      <c r="J30" s="38" t="s">
        <v>15</v>
      </c>
      <c r="K30" s="35">
        <v>1.4975800000000006</v>
      </c>
      <c r="L30" s="35"/>
      <c r="M30" s="35"/>
      <c r="N30" s="35"/>
      <c r="O30" s="35"/>
      <c r="P30" s="35"/>
      <c r="Q30" s="35"/>
      <c r="R30" s="35"/>
      <c r="S30" s="35"/>
      <c r="AG30" s="37" t="s">
        <v>3</v>
      </c>
      <c r="AH30" s="35">
        <v>1.4487571428571435</v>
      </c>
    </row>
    <row r="31" spans="2:35" x14ac:dyDescent="0.25">
      <c r="J31" s="38" t="s">
        <v>17</v>
      </c>
      <c r="K31" s="35">
        <v>1.4975800000000006</v>
      </c>
      <c r="L31" s="35"/>
      <c r="M31" s="35"/>
      <c r="N31" s="35"/>
      <c r="O31" s="35"/>
      <c r="P31" s="35"/>
      <c r="Q31" s="35"/>
      <c r="R31" s="35"/>
      <c r="S31" s="35"/>
      <c r="AG31" s="37" t="s">
        <v>35</v>
      </c>
      <c r="AH31" s="35">
        <v>1.1412777777777781</v>
      </c>
    </row>
    <row r="32" spans="2:35" x14ac:dyDescent="0.25">
      <c r="J32" s="38" t="s">
        <v>18</v>
      </c>
      <c r="K32" s="35">
        <v>1.4975800000000006</v>
      </c>
      <c r="L32" s="35"/>
      <c r="M32" s="35"/>
      <c r="N32" s="35"/>
      <c r="O32" s="35"/>
      <c r="P32" s="35"/>
      <c r="Q32" s="35"/>
      <c r="R32" s="35"/>
      <c r="S32" s="35"/>
      <c r="AG32" s="37" t="s">
        <v>19</v>
      </c>
      <c r="AH32" s="35">
        <v>2.7135555555555566</v>
      </c>
    </row>
    <row r="33" spans="10:34" x14ac:dyDescent="0.25">
      <c r="J33" s="38" t="s">
        <v>44</v>
      </c>
      <c r="K33" s="35">
        <v>1.4975800000000006</v>
      </c>
      <c r="L33" s="35"/>
      <c r="M33" s="35"/>
      <c r="N33" s="35"/>
      <c r="O33" s="35"/>
      <c r="P33" s="35"/>
      <c r="Q33" s="35"/>
      <c r="R33" s="35"/>
      <c r="S33" s="35"/>
      <c r="AG33" s="37" t="s">
        <v>9</v>
      </c>
      <c r="AH33" s="35">
        <v>2.4356233333333348</v>
      </c>
    </row>
    <row r="34" spans="10:34" x14ac:dyDescent="0.25">
      <c r="J34" s="38" t="s">
        <v>16</v>
      </c>
      <c r="K34" s="35">
        <v>1.4975800000000006</v>
      </c>
      <c r="L34" s="35"/>
      <c r="M34" s="35"/>
      <c r="N34" s="35"/>
      <c r="O34" s="35"/>
      <c r="P34" s="35"/>
      <c r="Q34" s="35"/>
      <c r="R34" s="35"/>
      <c r="S34" s="35"/>
      <c r="AG34" s="12" t="s">
        <v>58</v>
      </c>
      <c r="AH34" s="35">
        <v>1.1129103632478632</v>
      </c>
    </row>
    <row r="35" spans="10:34" x14ac:dyDescent="0.25">
      <c r="J35" s="12" t="s">
        <v>49</v>
      </c>
      <c r="K35" s="35">
        <v>1.330116025641026</v>
      </c>
      <c r="L35" s="35"/>
      <c r="M35" s="35"/>
      <c r="N35" s="35"/>
      <c r="O35" s="35"/>
      <c r="P35" s="35"/>
      <c r="Q35" s="35"/>
      <c r="R35" s="35"/>
      <c r="S35" s="35"/>
      <c r="AG35"/>
      <c r="AH35"/>
    </row>
    <row r="36" spans="10:34" x14ac:dyDescent="0.25">
      <c r="J36" s="37" t="s">
        <v>3</v>
      </c>
      <c r="K36" s="35">
        <v>0.88860000000000017</v>
      </c>
      <c r="L36" s="35"/>
      <c r="M36" s="35"/>
      <c r="N36" s="35"/>
      <c r="O36" s="35"/>
      <c r="P36" s="35"/>
      <c r="Q36" s="35"/>
      <c r="R36" s="35"/>
      <c r="S36" s="35"/>
      <c r="AG36"/>
      <c r="AH36"/>
    </row>
    <row r="37" spans="10:34" x14ac:dyDescent="0.25">
      <c r="J37" s="38" t="s">
        <v>23</v>
      </c>
      <c r="K37" s="35">
        <v>0.88860000000000017</v>
      </c>
      <c r="L37" s="35"/>
      <c r="M37" s="35"/>
      <c r="N37" s="35"/>
      <c r="O37" s="35"/>
      <c r="P37" s="35"/>
      <c r="Q37" s="35"/>
      <c r="R37" s="35"/>
      <c r="S37" s="35"/>
      <c r="AG37"/>
      <c r="AH37"/>
    </row>
    <row r="38" spans="10:34" x14ac:dyDescent="0.25">
      <c r="J38" s="38" t="s">
        <v>24</v>
      </c>
      <c r="K38" s="35">
        <v>0.88860000000000017</v>
      </c>
      <c r="L38" s="35"/>
      <c r="M38" s="35"/>
      <c r="N38" s="35"/>
      <c r="O38" s="35"/>
      <c r="P38" s="35"/>
      <c r="Q38" s="35"/>
      <c r="R38" s="35"/>
      <c r="S38" s="35"/>
      <c r="AG38"/>
      <c r="AH38"/>
    </row>
    <row r="39" spans="10:34" x14ac:dyDescent="0.25">
      <c r="J39" s="38" t="s">
        <v>4</v>
      </c>
      <c r="K39" s="35">
        <v>0.88860000000000017</v>
      </c>
      <c r="L39" s="35"/>
      <c r="M39" s="35"/>
      <c r="N39" s="35"/>
      <c r="O39" s="35"/>
      <c r="P39" s="35"/>
      <c r="Q39" s="35"/>
      <c r="R39" s="35"/>
      <c r="S39" s="35"/>
      <c r="AG39"/>
      <c r="AH39"/>
    </row>
    <row r="40" spans="10:34" x14ac:dyDescent="0.25">
      <c r="J40" s="38" t="s">
        <v>5</v>
      </c>
      <c r="K40" s="35">
        <v>0.88860000000000017</v>
      </c>
      <c r="L40" s="35"/>
      <c r="M40" s="35"/>
      <c r="N40" s="35"/>
      <c r="O40" s="35"/>
      <c r="P40" s="35"/>
      <c r="Q40" s="35"/>
      <c r="R40" s="35"/>
      <c r="S40" s="35"/>
      <c r="AG40"/>
      <c r="AH40"/>
    </row>
    <row r="41" spans="10:34" x14ac:dyDescent="0.25">
      <c r="J41" s="38" t="s">
        <v>6</v>
      </c>
      <c r="K41" s="35">
        <v>0.88860000000000017</v>
      </c>
      <c r="L41" s="35"/>
      <c r="M41" s="35"/>
      <c r="N41" s="35"/>
      <c r="O41" s="35"/>
      <c r="P41" s="35"/>
      <c r="Q41" s="35"/>
      <c r="R41" s="35"/>
      <c r="S41" s="35"/>
      <c r="AG41"/>
      <c r="AH41"/>
    </row>
    <row r="42" spans="10:34" x14ac:dyDescent="0.25">
      <c r="J42" s="38" t="s">
        <v>7</v>
      </c>
      <c r="K42" s="35">
        <v>0.88860000000000017</v>
      </c>
      <c r="L42" s="35"/>
      <c r="M42" s="35"/>
      <c r="N42" s="35"/>
      <c r="O42" s="35"/>
      <c r="P42" s="35"/>
      <c r="Q42" s="35"/>
      <c r="R42" s="35"/>
      <c r="S42" s="35"/>
      <c r="AG42"/>
      <c r="AH42"/>
    </row>
    <row r="43" spans="10:34" x14ac:dyDescent="0.25">
      <c r="J43" s="38" t="s">
        <v>8</v>
      </c>
      <c r="K43" s="35">
        <v>0.88860000000000017</v>
      </c>
      <c r="L43" s="35"/>
      <c r="M43" s="35"/>
      <c r="N43" s="35"/>
      <c r="O43" s="35"/>
      <c r="P43" s="35"/>
      <c r="Q43" s="35"/>
      <c r="R43" s="35"/>
      <c r="S43" s="35"/>
      <c r="AG43"/>
      <c r="AH43"/>
    </row>
    <row r="44" spans="10:34" x14ac:dyDescent="0.25">
      <c r="J44" s="37" t="s">
        <v>35</v>
      </c>
      <c r="K44" s="35">
        <v>1.1002777777777781</v>
      </c>
      <c r="L44" s="35"/>
      <c r="M44" s="35"/>
      <c r="N44" s="35"/>
      <c r="O44" s="35"/>
      <c r="P44" s="35"/>
      <c r="Q44" s="35"/>
      <c r="R44" s="35"/>
      <c r="S44" s="35"/>
      <c r="T44" s="1" t="s">
        <v>68</v>
      </c>
      <c r="U44" s="1" t="s">
        <v>59</v>
      </c>
      <c r="Z44"/>
      <c r="AA44"/>
      <c r="AB44"/>
      <c r="AC44"/>
      <c r="AD44"/>
      <c r="AG44"/>
      <c r="AH44"/>
    </row>
    <row r="45" spans="10:34" x14ac:dyDescent="0.25">
      <c r="J45" s="38" t="s">
        <v>25</v>
      </c>
      <c r="K45" s="35">
        <v>1.1002777777777779</v>
      </c>
      <c r="L45" s="35"/>
      <c r="M45" s="35"/>
      <c r="N45" s="35"/>
      <c r="O45" s="35"/>
      <c r="P45" s="35"/>
      <c r="Q45" s="35"/>
      <c r="R45" s="35"/>
      <c r="S45" s="35"/>
      <c r="T45" s="1" t="s">
        <v>57</v>
      </c>
      <c r="U45" s="1" t="s">
        <v>3</v>
      </c>
      <c r="V45" s="1" t="s">
        <v>35</v>
      </c>
      <c r="W45" s="1" t="s">
        <v>19</v>
      </c>
      <c r="X45" s="1" t="s">
        <v>9</v>
      </c>
      <c r="Y45" s="1" t="s">
        <v>58</v>
      </c>
      <c r="Z45"/>
      <c r="AA45"/>
      <c r="AB45"/>
      <c r="AC45"/>
      <c r="AD45"/>
    </row>
    <row r="46" spans="10:34" x14ac:dyDescent="0.25">
      <c r="J46" s="38" t="s">
        <v>26</v>
      </c>
      <c r="K46" s="35">
        <v>1.1002777777777779</v>
      </c>
      <c r="L46" s="35"/>
      <c r="M46" s="35"/>
      <c r="N46" s="35"/>
      <c r="O46" s="35"/>
      <c r="P46" s="35"/>
      <c r="Q46" s="35"/>
      <c r="R46" s="35"/>
      <c r="S46" s="35"/>
      <c r="T46" s="12" t="s">
        <v>64</v>
      </c>
      <c r="U46" s="36">
        <v>2.8571428571428572</v>
      </c>
      <c r="V46" s="36">
        <v>2.2222222222222228</v>
      </c>
      <c r="W46" s="36">
        <v>3.3333333333333344</v>
      </c>
      <c r="X46" s="36">
        <v>4.8000000000000007</v>
      </c>
      <c r="Y46" s="36">
        <v>3.5128205128205128</v>
      </c>
      <c r="Z46"/>
      <c r="AA46"/>
      <c r="AB46"/>
      <c r="AC46"/>
      <c r="AD46"/>
    </row>
    <row r="47" spans="10:34" x14ac:dyDescent="0.25">
      <c r="J47" s="38" t="s">
        <v>27</v>
      </c>
      <c r="K47" s="35">
        <v>1.1002777777777779</v>
      </c>
      <c r="L47" s="35"/>
      <c r="M47" s="35"/>
      <c r="N47" s="35"/>
      <c r="O47" s="35"/>
      <c r="P47" s="35"/>
      <c r="Q47" s="35"/>
      <c r="R47" s="35"/>
      <c r="S47" s="35"/>
      <c r="T47" s="12" t="s">
        <v>48</v>
      </c>
      <c r="U47" s="36">
        <v>3</v>
      </c>
      <c r="V47" s="36">
        <v>2.3333333333333339</v>
      </c>
      <c r="W47" s="36">
        <v>3.5000000000000013</v>
      </c>
      <c r="X47" s="36">
        <v>5.0400000000000009</v>
      </c>
      <c r="Y47" s="36">
        <v>3.6884615384615391</v>
      </c>
      <c r="Z47"/>
      <c r="AA47"/>
      <c r="AB47"/>
      <c r="AC47"/>
      <c r="AD47"/>
    </row>
    <row r="48" spans="10:34" x14ac:dyDescent="0.25">
      <c r="J48" s="38" t="s">
        <v>28</v>
      </c>
      <c r="K48" s="35">
        <v>1.1002777777777779</v>
      </c>
      <c r="L48" s="35"/>
      <c r="M48" s="35"/>
      <c r="N48" s="35"/>
      <c r="O48" s="35"/>
      <c r="P48" s="35"/>
      <c r="Q48" s="35"/>
      <c r="R48" s="35"/>
      <c r="S48" s="35"/>
      <c r="T48" s="12" t="s">
        <v>49</v>
      </c>
      <c r="U48" s="36">
        <v>3.1428571428571428</v>
      </c>
      <c r="V48" s="36">
        <v>2.4444444444444446</v>
      </c>
      <c r="W48" s="36">
        <v>3.6666666666666665</v>
      </c>
      <c r="X48" s="36">
        <v>5.28</v>
      </c>
      <c r="Y48" s="36">
        <v>3.8641025641025641</v>
      </c>
      <c r="Z48"/>
      <c r="AA48"/>
      <c r="AB48"/>
      <c r="AC48"/>
      <c r="AD48"/>
    </row>
    <row r="49" spans="10:30" x14ac:dyDescent="0.25">
      <c r="J49" s="38" t="s">
        <v>29</v>
      </c>
      <c r="K49" s="35">
        <v>1.1002777777777779</v>
      </c>
      <c r="L49" s="35"/>
      <c r="M49" s="35"/>
      <c r="N49" s="35"/>
      <c r="O49" s="35"/>
      <c r="P49" s="35"/>
      <c r="Q49" s="35"/>
      <c r="R49" s="35"/>
      <c r="S49" s="35"/>
      <c r="T49" s="12" t="s">
        <v>47</v>
      </c>
      <c r="U49" s="36">
        <v>2.8571428571428577</v>
      </c>
      <c r="V49" s="36">
        <v>2.2222222222222228</v>
      </c>
      <c r="W49" s="36">
        <v>3.3333333333333339</v>
      </c>
      <c r="X49" s="36">
        <v>4.8</v>
      </c>
      <c r="Y49" s="36">
        <v>3.5128205128205132</v>
      </c>
      <c r="Z49"/>
      <c r="AA49"/>
      <c r="AB49"/>
      <c r="AC49"/>
      <c r="AD49"/>
    </row>
    <row r="50" spans="10:30" x14ac:dyDescent="0.25">
      <c r="J50" s="38" t="s">
        <v>30</v>
      </c>
      <c r="K50" s="35">
        <v>1.1002777777777779</v>
      </c>
      <c r="L50" s="35"/>
      <c r="M50" s="35"/>
      <c r="N50" s="35"/>
      <c r="O50" s="35"/>
      <c r="P50" s="35"/>
      <c r="Q50" s="35"/>
      <c r="R50" s="35"/>
      <c r="S50" s="35"/>
      <c r="T50" s="12" t="s">
        <v>63</v>
      </c>
      <c r="U50" s="36">
        <v>2.2857142857142856</v>
      </c>
      <c r="V50" s="36">
        <v>1.7777777777777777</v>
      </c>
      <c r="W50" s="36">
        <v>2.6666666666666665</v>
      </c>
      <c r="X50" s="36">
        <v>3.84</v>
      </c>
      <c r="Y50" s="36">
        <v>2.8102564102564114</v>
      </c>
      <c r="Z50"/>
      <c r="AA50"/>
      <c r="AB50"/>
      <c r="AC50"/>
      <c r="AD50"/>
    </row>
    <row r="51" spans="10:30" x14ac:dyDescent="0.25">
      <c r="J51" s="37" t="s">
        <v>19</v>
      </c>
      <c r="K51" s="35">
        <v>2.0147555555555559</v>
      </c>
      <c r="L51" s="35"/>
      <c r="M51" s="35"/>
      <c r="N51" s="35"/>
      <c r="O51" s="35"/>
      <c r="P51" s="35"/>
      <c r="Q51" s="35"/>
      <c r="R51" s="35"/>
      <c r="S51" s="35"/>
      <c r="T51" s="12" t="s">
        <v>65</v>
      </c>
      <c r="U51" s="36">
        <v>4.0000000000000009</v>
      </c>
      <c r="V51" s="36">
        <v>3.111111111111112</v>
      </c>
      <c r="W51" s="36">
        <v>4.6666666666666679</v>
      </c>
      <c r="X51" s="36">
        <v>6.7200000000000015</v>
      </c>
      <c r="Y51" s="36">
        <v>4.9179487179487174</v>
      </c>
      <c r="Z51"/>
      <c r="AA51"/>
      <c r="AB51"/>
      <c r="AC51"/>
      <c r="AD51"/>
    </row>
    <row r="52" spans="10:30" x14ac:dyDescent="0.25">
      <c r="J52" s="38" t="s">
        <v>20</v>
      </c>
      <c r="K52" s="35">
        <v>2.0147555555555559</v>
      </c>
      <c r="L52" s="35"/>
      <c r="M52" s="35"/>
      <c r="N52" s="35"/>
      <c r="O52" s="35"/>
      <c r="P52" s="35"/>
      <c r="Q52" s="35"/>
      <c r="R52" s="35"/>
      <c r="S52" s="35"/>
      <c r="T52" s="12" t="s">
        <v>58</v>
      </c>
      <c r="U52" s="35">
        <v>3.0238095238095237</v>
      </c>
      <c r="V52" s="35">
        <v>2.3518518518518516</v>
      </c>
      <c r="W52" s="35">
        <v>3.5277777777777786</v>
      </c>
      <c r="X52" s="35">
        <v>5.0800000000000018</v>
      </c>
      <c r="Y52" s="35">
        <v>3.7177350427350437</v>
      </c>
      <c r="Z52"/>
      <c r="AA52"/>
      <c r="AB52"/>
      <c r="AC52"/>
      <c r="AD52"/>
    </row>
    <row r="53" spans="10:30" x14ac:dyDescent="0.25">
      <c r="J53" s="38" t="s">
        <v>21</v>
      </c>
      <c r="K53" s="35">
        <v>2.0147555555555559</v>
      </c>
      <c r="L53" s="35"/>
      <c r="M53" s="35"/>
      <c r="N53" s="35"/>
      <c r="O53" s="35"/>
      <c r="P53" s="35"/>
      <c r="Q53" s="35"/>
      <c r="R53" s="35"/>
      <c r="S53" s="35"/>
      <c r="T53"/>
      <c r="U53"/>
      <c r="V53"/>
      <c r="W53"/>
      <c r="X53"/>
      <c r="Y53"/>
      <c r="Z53"/>
      <c r="AA53"/>
      <c r="AB53"/>
      <c r="AC53"/>
      <c r="AD53"/>
    </row>
    <row r="54" spans="10:30" x14ac:dyDescent="0.25">
      <c r="J54" s="38" t="s">
        <v>22</v>
      </c>
      <c r="K54" s="35">
        <v>2.0147555555555559</v>
      </c>
      <c r="L54" s="35"/>
      <c r="M54" s="35"/>
      <c r="N54" s="35"/>
      <c r="O54" s="35"/>
      <c r="P54" s="35"/>
      <c r="Q54" s="35"/>
      <c r="R54" s="35"/>
      <c r="S54" s="35"/>
      <c r="T54"/>
      <c r="U54"/>
      <c r="V54"/>
      <c r="W54"/>
      <c r="X54"/>
      <c r="Y54"/>
      <c r="Z54"/>
      <c r="AA54"/>
      <c r="AB54"/>
      <c r="AC54"/>
      <c r="AD54"/>
    </row>
    <row r="55" spans="10:30" x14ac:dyDescent="0.25">
      <c r="J55" s="37" t="s">
        <v>9</v>
      </c>
      <c r="K55" s="35">
        <v>1.5716883333333336</v>
      </c>
      <c r="L55" s="35"/>
      <c r="M55" s="35"/>
      <c r="N55" s="35"/>
      <c r="O55" s="35"/>
      <c r="P55" s="35"/>
      <c r="Q55" s="35"/>
      <c r="R55" s="35"/>
      <c r="S55" s="35"/>
      <c r="T55"/>
      <c r="U55"/>
      <c r="V55"/>
      <c r="W55"/>
      <c r="X55"/>
      <c r="Y55"/>
      <c r="Z55"/>
      <c r="AA55"/>
      <c r="AB55"/>
      <c r="AC55"/>
      <c r="AD55"/>
    </row>
    <row r="56" spans="10:30" x14ac:dyDescent="0.25">
      <c r="J56" s="38" t="s">
        <v>10</v>
      </c>
      <c r="K56" s="35">
        <v>1.5716883333333334</v>
      </c>
      <c r="L56" s="35"/>
      <c r="M56" s="35"/>
      <c r="N56" s="35"/>
      <c r="O56" s="35"/>
      <c r="P56" s="35"/>
      <c r="Q56" s="35"/>
      <c r="R56" s="35"/>
      <c r="S56" s="35"/>
    </row>
    <row r="57" spans="10:30" x14ac:dyDescent="0.25">
      <c r="J57" s="38" t="s">
        <v>11</v>
      </c>
      <c r="K57" s="35">
        <v>1.5716883333333334</v>
      </c>
      <c r="L57" s="35"/>
      <c r="M57" s="35"/>
      <c r="N57" s="35"/>
      <c r="O57" s="35"/>
      <c r="P57" s="35"/>
      <c r="Q57" s="35"/>
      <c r="R57" s="35"/>
      <c r="S57" s="35"/>
    </row>
    <row r="58" spans="10:30" x14ac:dyDescent="0.25">
      <c r="J58" s="38" t="s">
        <v>12</v>
      </c>
      <c r="K58" s="35">
        <v>1.5716883333333334</v>
      </c>
      <c r="L58" s="35"/>
      <c r="M58" s="35"/>
      <c r="N58" s="35"/>
      <c r="O58" s="35"/>
      <c r="P58" s="35"/>
      <c r="Q58" s="35"/>
      <c r="R58" s="35"/>
      <c r="S58" s="35"/>
    </row>
    <row r="59" spans="10:30" x14ac:dyDescent="0.25">
      <c r="J59" s="38" t="s">
        <v>13</v>
      </c>
      <c r="K59" s="35">
        <v>1.5716883333333334</v>
      </c>
      <c r="L59" s="35"/>
      <c r="M59" s="35"/>
      <c r="N59" s="35"/>
      <c r="O59" s="35"/>
      <c r="P59" s="35"/>
      <c r="Q59" s="35"/>
      <c r="R59" s="35"/>
      <c r="S59" s="35"/>
    </row>
    <row r="60" spans="10:30" x14ac:dyDescent="0.25">
      <c r="J60" s="38" t="s">
        <v>14</v>
      </c>
      <c r="K60" s="35">
        <v>1.5716883333333334</v>
      </c>
      <c r="L60" s="35"/>
      <c r="M60" s="35"/>
      <c r="N60" s="35"/>
      <c r="O60" s="35"/>
      <c r="P60" s="35"/>
      <c r="Q60" s="35"/>
      <c r="R60" s="35"/>
      <c r="S60" s="35"/>
    </row>
    <row r="61" spans="10:30" x14ac:dyDescent="0.25">
      <c r="J61" s="38" t="s">
        <v>15</v>
      </c>
      <c r="K61" s="35">
        <v>1.5716883333333334</v>
      </c>
      <c r="L61" s="35"/>
      <c r="M61" s="35"/>
      <c r="N61" s="35"/>
      <c r="O61" s="35"/>
      <c r="P61" s="35"/>
      <c r="Q61" s="35"/>
      <c r="R61" s="35"/>
      <c r="S61" s="35"/>
    </row>
    <row r="62" spans="10:30" x14ac:dyDescent="0.25">
      <c r="J62" s="38" t="s">
        <v>17</v>
      </c>
      <c r="K62" s="35">
        <v>1.5716883333333334</v>
      </c>
      <c r="L62" s="35"/>
      <c r="M62" s="35"/>
      <c r="N62" s="35"/>
      <c r="O62" s="35"/>
      <c r="P62" s="35"/>
      <c r="Q62" s="35"/>
      <c r="R62" s="35"/>
      <c r="S62" s="35"/>
    </row>
    <row r="63" spans="10:30" x14ac:dyDescent="0.25">
      <c r="J63" s="38" t="s">
        <v>18</v>
      </c>
      <c r="K63" s="35">
        <v>1.5716883333333334</v>
      </c>
      <c r="L63" s="35"/>
      <c r="M63" s="35"/>
      <c r="N63" s="35"/>
      <c r="O63" s="35"/>
      <c r="P63" s="35"/>
      <c r="Q63" s="35"/>
      <c r="R63" s="35"/>
      <c r="S63" s="35"/>
    </row>
    <row r="64" spans="10:30" x14ac:dyDescent="0.25">
      <c r="J64" s="38" t="s">
        <v>44</v>
      </c>
      <c r="K64" s="35">
        <v>1.5716883333333334</v>
      </c>
      <c r="L64" s="35"/>
      <c r="M64" s="35"/>
      <c r="N64" s="35"/>
      <c r="O64" s="35"/>
      <c r="P64" s="35"/>
      <c r="Q64" s="35"/>
      <c r="R64" s="35"/>
      <c r="S64" s="35"/>
    </row>
    <row r="65" spans="10:19" x14ac:dyDescent="0.25">
      <c r="J65" s="38" t="s">
        <v>16</v>
      </c>
      <c r="K65" s="35">
        <v>1.5716883333333334</v>
      </c>
      <c r="L65" s="35"/>
      <c r="M65" s="35"/>
      <c r="N65" s="35"/>
      <c r="O65" s="35"/>
      <c r="P65" s="35"/>
      <c r="Q65" s="35"/>
      <c r="R65" s="35"/>
      <c r="S65" s="35"/>
    </row>
    <row r="66" spans="10:19" x14ac:dyDescent="0.25">
      <c r="J66" s="12" t="s">
        <v>47</v>
      </c>
      <c r="K66" s="35">
        <v>0.90460897435897458</v>
      </c>
      <c r="L66" s="35"/>
      <c r="M66" s="35"/>
      <c r="N66" s="35"/>
      <c r="O66" s="35"/>
      <c r="P66" s="35"/>
      <c r="Q66" s="35"/>
      <c r="R66" s="35"/>
      <c r="S66" s="35"/>
    </row>
    <row r="67" spans="10:19" x14ac:dyDescent="0.25">
      <c r="J67" s="37" t="s">
        <v>3</v>
      </c>
      <c r="K67" s="35">
        <v>0.56365714285714319</v>
      </c>
      <c r="L67" s="35"/>
      <c r="M67" s="35"/>
      <c r="N67" s="35"/>
      <c r="O67" s="35"/>
      <c r="P67" s="35"/>
      <c r="Q67" s="35"/>
      <c r="R67" s="35"/>
      <c r="S67" s="35"/>
    </row>
    <row r="68" spans="10:19" x14ac:dyDescent="0.25">
      <c r="J68" s="38" t="s">
        <v>23</v>
      </c>
      <c r="K68" s="35">
        <v>0.56365714285714319</v>
      </c>
      <c r="L68" s="35"/>
      <c r="M68" s="35"/>
      <c r="N68" s="35"/>
      <c r="O68" s="35"/>
      <c r="P68" s="35"/>
      <c r="Q68" s="35"/>
      <c r="R68" s="35"/>
      <c r="S68" s="35"/>
    </row>
    <row r="69" spans="10:19" x14ac:dyDescent="0.25">
      <c r="J69" s="38" t="s">
        <v>24</v>
      </c>
      <c r="K69" s="35">
        <v>0.56365714285714319</v>
      </c>
      <c r="L69" s="35"/>
      <c r="M69" s="35"/>
      <c r="N69" s="35"/>
      <c r="O69" s="35"/>
      <c r="P69" s="35"/>
      <c r="Q69" s="35"/>
      <c r="R69" s="35"/>
      <c r="S69" s="35"/>
    </row>
    <row r="70" spans="10:19" x14ac:dyDescent="0.25">
      <c r="J70" s="38" t="s">
        <v>4</v>
      </c>
      <c r="K70" s="35">
        <v>0.56365714285714319</v>
      </c>
      <c r="L70" s="35"/>
      <c r="M70" s="35"/>
      <c r="N70" s="35"/>
      <c r="O70" s="35"/>
      <c r="P70" s="35"/>
      <c r="Q70" s="35"/>
      <c r="R70" s="35"/>
      <c r="S70" s="35"/>
    </row>
    <row r="71" spans="10:19" x14ac:dyDescent="0.25">
      <c r="J71" s="38" t="s">
        <v>5</v>
      </c>
      <c r="K71" s="35">
        <v>0.56365714285714319</v>
      </c>
      <c r="L71" s="35"/>
      <c r="M71" s="35"/>
      <c r="N71" s="35"/>
      <c r="O71" s="35"/>
      <c r="P71" s="35"/>
      <c r="Q71" s="35"/>
      <c r="R71" s="35"/>
      <c r="S71" s="35"/>
    </row>
    <row r="72" spans="10:19" x14ac:dyDescent="0.25">
      <c r="J72" s="38" t="s">
        <v>6</v>
      </c>
      <c r="K72" s="35">
        <v>0.56365714285714319</v>
      </c>
      <c r="L72" s="35"/>
      <c r="M72" s="35"/>
      <c r="N72" s="35"/>
      <c r="O72" s="35"/>
      <c r="P72" s="35"/>
      <c r="Q72" s="35"/>
      <c r="R72" s="35"/>
      <c r="S72" s="35"/>
    </row>
    <row r="73" spans="10:19" x14ac:dyDescent="0.25">
      <c r="J73" s="38" t="s">
        <v>7</v>
      </c>
      <c r="K73" s="35">
        <v>0.56365714285714319</v>
      </c>
      <c r="L73" s="35"/>
      <c r="M73" s="35"/>
      <c r="N73" s="35"/>
      <c r="O73" s="35"/>
      <c r="P73" s="35"/>
      <c r="Q73" s="35"/>
      <c r="R73" s="35"/>
      <c r="S73" s="35"/>
    </row>
    <row r="74" spans="10:19" x14ac:dyDescent="0.25">
      <c r="J74" s="38" t="s">
        <v>8</v>
      </c>
      <c r="K74" s="35">
        <v>0.56365714285714319</v>
      </c>
      <c r="L74" s="35"/>
      <c r="M74" s="35"/>
      <c r="N74" s="35"/>
      <c r="O74" s="35"/>
      <c r="P74" s="35"/>
      <c r="Q74" s="35"/>
      <c r="R74" s="35"/>
      <c r="S74" s="35"/>
    </row>
    <row r="75" spans="10:19" x14ac:dyDescent="0.25">
      <c r="J75" s="37" t="s">
        <v>35</v>
      </c>
      <c r="K75" s="35">
        <v>0.75455555555555576</v>
      </c>
      <c r="L75" s="35"/>
      <c r="M75" s="35"/>
      <c r="N75" s="35"/>
      <c r="O75" s="35"/>
      <c r="P75" s="35"/>
      <c r="Q75" s="35"/>
      <c r="R75" s="35"/>
      <c r="S75" s="35"/>
    </row>
    <row r="76" spans="10:19" x14ac:dyDescent="0.25">
      <c r="J76" s="38" t="s">
        <v>25</v>
      </c>
      <c r="K76" s="35">
        <v>0.75455555555555576</v>
      </c>
      <c r="L76" s="35"/>
      <c r="M76" s="35"/>
      <c r="N76" s="35"/>
      <c r="O76" s="35"/>
      <c r="P76" s="35"/>
      <c r="Q76" s="35"/>
      <c r="R76" s="35"/>
      <c r="S76" s="35"/>
    </row>
    <row r="77" spans="10:19" x14ac:dyDescent="0.25">
      <c r="J77" s="38" t="s">
        <v>26</v>
      </c>
      <c r="K77" s="35">
        <v>0.75455555555555576</v>
      </c>
      <c r="L77" s="35"/>
      <c r="M77" s="35"/>
      <c r="N77" s="35"/>
      <c r="O77" s="35"/>
      <c r="P77" s="35"/>
      <c r="Q77" s="35"/>
      <c r="R77" s="35"/>
      <c r="S77" s="35"/>
    </row>
    <row r="78" spans="10:19" x14ac:dyDescent="0.25">
      <c r="J78" s="38" t="s">
        <v>27</v>
      </c>
      <c r="K78" s="35">
        <v>0.75455555555555576</v>
      </c>
      <c r="L78" s="35"/>
      <c r="M78" s="35"/>
      <c r="N78" s="35"/>
      <c r="O78" s="35"/>
      <c r="P78" s="35"/>
      <c r="Q78" s="35"/>
      <c r="R78" s="35"/>
      <c r="S78" s="35"/>
    </row>
    <row r="79" spans="10:19" x14ac:dyDescent="0.25">
      <c r="J79" s="38" t="s">
        <v>28</v>
      </c>
      <c r="K79" s="35">
        <v>0.75455555555555576</v>
      </c>
      <c r="L79" s="35"/>
      <c r="M79" s="35"/>
      <c r="N79" s="35"/>
      <c r="O79" s="35"/>
      <c r="P79" s="35"/>
      <c r="Q79" s="35"/>
      <c r="R79" s="35"/>
      <c r="S79" s="35"/>
    </row>
    <row r="80" spans="10:19" x14ac:dyDescent="0.25">
      <c r="J80" s="38" t="s">
        <v>29</v>
      </c>
      <c r="K80" s="35">
        <v>0.75455555555555576</v>
      </c>
      <c r="L80" s="35"/>
      <c r="M80" s="35"/>
      <c r="N80" s="35"/>
      <c r="O80" s="35"/>
      <c r="P80" s="35"/>
      <c r="Q80" s="35"/>
      <c r="R80" s="35"/>
      <c r="S80" s="35"/>
    </row>
    <row r="81" spans="10:19" x14ac:dyDescent="0.25">
      <c r="J81" s="38" t="s">
        <v>30</v>
      </c>
      <c r="K81" s="35">
        <v>0.75455555555555576</v>
      </c>
      <c r="L81" s="35"/>
      <c r="M81" s="35"/>
      <c r="N81" s="35"/>
      <c r="O81" s="35"/>
      <c r="P81" s="35"/>
      <c r="Q81" s="35"/>
      <c r="R81" s="35"/>
      <c r="S81" s="35"/>
    </row>
    <row r="82" spans="10:19" x14ac:dyDescent="0.25">
      <c r="J82" s="37" t="s">
        <v>19</v>
      </c>
      <c r="K82" s="35">
        <v>1.6308444444444452</v>
      </c>
      <c r="L82" s="35"/>
      <c r="M82" s="35"/>
      <c r="N82" s="35"/>
      <c r="O82" s="35"/>
      <c r="P82" s="35"/>
      <c r="Q82" s="35"/>
      <c r="R82" s="35"/>
      <c r="S82" s="35"/>
    </row>
    <row r="83" spans="10:19" x14ac:dyDescent="0.25">
      <c r="J83" s="38" t="s">
        <v>20</v>
      </c>
      <c r="K83" s="35">
        <v>1.6308444444444452</v>
      </c>
      <c r="L83" s="35"/>
      <c r="M83" s="35"/>
      <c r="N83" s="35"/>
      <c r="O83" s="35"/>
      <c r="P83" s="35"/>
      <c r="Q83" s="35"/>
      <c r="R83" s="35"/>
      <c r="S83" s="35"/>
    </row>
    <row r="84" spans="10:19" x14ac:dyDescent="0.25">
      <c r="J84" s="38" t="s">
        <v>21</v>
      </c>
      <c r="K84" s="35">
        <v>1.6308444444444452</v>
      </c>
      <c r="L84" s="35"/>
      <c r="M84" s="35"/>
      <c r="N84" s="35"/>
      <c r="O84" s="35"/>
      <c r="P84" s="35"/>
      <c r="Q84" s="35"/>
      <c r="R84" s="35"/>
      <c r="S84" s="35"/>
    </row>
    <row r="85" spans="10:19" x14ac:dyDescent="0.25">
      <c r="J85" s="38" t="s">
        <v>22</v>
      </c>
      <c r="K85" s="35">
        <v>1.6308444444444452</v>
      </c>
      <c r="L85" s="35"/>
      <c r="M85" s="35"/>
      <c r="N85" s="35"/>
      <c r="O85" s="35"/>
      <c r="P85" s="35"/>
      <c r="Q85" s="35"/>
      <c r="R85" s="35"/>
      <c r="S85" s="35"/>
    </row>
    <row r="86" spans="10:19" x14ac:dyDescent="0.25">
      <c r="J86" s="37" t="s">
        <v>9</v>
      </c>
      <c r="K86" s="35">
        <v>1.0154366666666677</v>
      </c>
      <c r="L86" s="35"/>
      <c r="M86" s="35"/>
      <c r="N86" s="35"/>
      <c r="O86" s="35"/>
      <c r="P86" s="35"/>
      <c r="Q86" s="35"/>
      <c r="R86" s="35"/>
      <c r="S86" s="35"/>
    </row>
    <row r="87" spans="10:19" x14ac:dyDescent="0.25">
      <c r="J87" s="38" t="s">
        <v>10</v>
      </c>
      <c r="K87" s="35">
        <v>1.0154366666666674</v>
      </c>
      <c r="L87" s="35"/>
      <c r="M87" s="35"/>
      <c r="N87" s="35"/>
      <c r="O87" s="35"/>
      <c r="P87" s="35"/>
      <c r="Q87" s="35"/>
      <c r="R87" s="35"/>
      <c r="S87" s="35"/>
    </row>
    <row r="88" spans="10:19" x14ac:dyDescent="0.25">
      <c r="J88" s="38" t="s">
        <v>11</v>
      </c>
      <c r="K88" s="35">
        <v>1.0154366666666674</v>
      </c>
      <c r="L88" s="35"/>
      <c r="M88" s="35"/>
      <c r="N88" s="35"/>
      <c r="O88" s="35"/>
      <c r="P88" s="35"/>
      <c r="Q88" s="35"/>
      <c r="R88" s="35"/>
      <c r="S88" s="35"/>
    </row>
    <row r="89" spans="10:19" x14ac:dyDescent="0.25">
      <c r="J89" s="38" t="s">
        <v>12</v>
      </c>
      <c r="K89" s="35">
        <v>1.0154366666666674</v>
      </c>
      <c r="L89" s="35"/>
      <c r="M89" s="35"/>
      <c r="N89" s="35"/>
      <c r="O89" s="35"/>
      <c r="P89" s="35"/>
      <c r="Q89" s="35"/>
      <c r="R89" s="35"/>
      <c r="S89" s="35"/>
    </row>
    <row r="90" spans="10:19" x14ac:dyDescent="0.25">
      <c r="J90" s="38" t="s">
        <v>13</v>
      </c>
      <c r="K90" s="35">
        <v>1.0154366666666674</v>
      </c>
      <c r="L90" s="35"/>
      <c r="M90" s="35"/>
      <c r="N90" s="35"/>
      <c r="O90" s="35"/>
      <c r="P90" s="35"/>
      <c r="Q90" s="35"/>
      <c r="R90" s="35"/>
      <c r="S90" s="35"/>
    </row>
    <row r="91" spans="10:19" x14ac:dyDescent="0.25">
      <c r="J91" s="38" t="s">
        <v>14</v>
      </c>
      <c r="K91" s="35">
        <v>1.0154366666666674</v>
      </c>
      <c r="L91" s="35"/>
      <c r="M91" s="35"/>
      <c r="N91" s="35"/>
      <c r="O91" s="35"/>
      <c r="P91" s="35"/>
      <c r="Q91" s="35"/>
      <c r="R91" s="35"/>
      <c r="S91" s="35"/>
    </row>
    <row r="92" spans="10:19" x14ac:dyDescent="0.25">
      <c r="J92" s="38" t="s">
        <v>15</v>
      </c>
      <c r="K92" s="35">
        <v>1.0154366666666674</v>
      </c>
      <c r="L92" s="35"/>
      <c r="M92" s="35"/>
      <c r="N92" s="35"/>
      <c r="O92" s="35"/>
      <c r="P92" s="35"/>
      <c r="Q92" s="35"/>
      <c r="R92" s="35"/>
      <c r="S92" s="35"/>
    </row>
    <row r="93" spans="10:19" x14ac:dyDescent="0.25">
      <c r="J93" s="38" t="s">
        <v>17</v>
      </c>
      <c r="K93" s="35">
        <v>1.0154366666666674</v>
      </c>
      <c r="L93" s="35"/>
      <c r="M93" s="35"/>
      <c r="N93" s="35"/>
      <c r="O93" s="35"/>
      <c r="P93" s="35"/>
      <c r="Q93" s="35"/>
      <c r="R93" s="35"/>
      <c r="S93" s="35"/>
    </row>
    <row r="94" spans="10:19" x14ac:dyDescent="0.25">
      <c r="J94" s="38" t="s">
        <v>18</v>
      </c>
      <c r="K94" s="35">
        <v>1.0154366666666674</v>
      </c>
      <c r="L94" s="35"/>
      <c r="M94" s="35"/>
      <c r="N94" s="35"/>
      <c r="O94" s="35"/>
      <c r="P94" s="35"/>
      <c r="Q94" s="35"/>
      <c r="R94" s="35"/>
      <c r="S94" s="35"/>
    </row>
    <row r="95" spans="10:19" x14ac:dyDescent="0.25">
      <c r="J95" s="38" t="s">
        <v>44</v>
      </c>
      <c r="K95" s="35">
        <v>1.0154366666666674</v>
      </c>
      <c r="L95" s="35"/>
      <c r="M95" s="35"/>
      <c r="N95" s="35"/>
      <c r="O95" s="35"/>
      <c r="P95" s="35"/>
      <c r="Q95" s="35"/>
      <c r="R95" s="35"/>
      <c r="S95" s="35"/>
    </row>
    <row r="96" spans="10:19" x14ac:dyDescent="0.25">
      <c r="J96" s="38" t="s">
        <v>16</v>
      </c>
      <c r="K96" s="35">
        <v>1.0154366666666674</v>
      </c>
      <c r="L96" s="35"/>
      <c r="M96" s="35"/>
      <c r="N96" s="35"/>
      <c r="O96" s="35"/>
      <c r="P96" s="35"/>
      <c r="Q96" s="35"/>
      <c r="R96" s="35"/>
      <c r="S96" s="35"/>
    </row>
    <row r="97" spans="10:19" x14ac:dyDescent="0.25">
      <c r="J97" s="12" t="s">
        <v>50</v>
      </c>
      <c r="K97" s="35">
        <v>-0.34268461538461509</v>
      </c>
      <c r="L97" s="35"/>
      <c r="M97" s="35"/>
      <c r="N97" s="35"/>
      <c r="O97" s="35"/>
      <c r="P97" s="35"/>
      <c r="Q97" s="35"/>
      <c r="R97" s="35"/>
      <c r="S97" s="35"/>
    </row>
    <row r="98" spans="10:19" x14ac:dyDescent="0.25">
      <c r="J98" s="12" t="s">
        <v>51</v>
      </c>
      <c r="K98" s="35">
        <v>-7.2493589743591082E-3</v>
      </c>
      <c r="L98" s="35"/>
      <c r="M98" s="35"/>
      <c r="N98" s="35"/>
      <c r="O98" s="35"/>
      <c r="P98" s="35"/>
      <c r="Q98" s="35"/>
      <c r="R98" s="35"/>
      <c r="S98" s="35"/>
    </row>
    <row r="99" spans="10:19" x14ac:dyDescent="0.25">
      <c r="J99" s="12" t="s">
        <v>46</v>
      </c>
      <c r="K99" s="35">
        <v>1.6984615384615371</v>
      </c>
      <c r="L99" s="35"/>
      <c r="M99" s="35"/>
      <c r="N99" s="35"/>
      <c r="O99" s="35"/>
      <c r="P99" s="35"/>
      <c r="Q99" s="35"/>
      <c r="R99" s="35"/>
      <c r="S99" s="35"/>
    </row>
    <row r="100" spans="10:19" x14ac:dyDescent="0.25">
      <c r="J100" s="12" t="s">
        <v>63</v>
      </c>
      <c r="K100" s="35">
        <v>0.69578525641025624</v>
      </c>
      <c r="L100" s="35"/>
      <c r="M100" s="35"/>
      <c r="N100" s="35"/>
      <c r="O100" s="35"/>
      <c r="P100" s="35"/>
      <c r="Q100" s="35"/>
      <c r="R100" s="35"/>
      <c r="S100" s="35"/>
    </row>
    <row r="101" spans="10:19" x14ac:dyDescent="0.25">
      <c r="J101" s="37" t="s">
        <v>3</v>
      </c>
      <c r="K101" s="35">
        <v>0.40478571428571403</v>
      </c>
    </row>
    <row r="102" spans="10:19" x14ac:dyDescent="0.25">
      <c r="J102" s="38" t="s">
        <v>23</v>
      </c>
      <c r="K102" s="35">
        <v>0.40478571428571403</v>
      </c>
    </row>
    <row r="103" spans="10:19" x14ac:dyDescent="0.25">
      <c r="J103" s="38" t="s">
        <v>24</v>
      </c>
      <c r="K103" s="35">
        <v>0.40478571428571403</v>
      </c>
    </row>
    <row r="104" spans="10:19" x14ac:dyDescent="0.25">
      <c r="J104" s="38" t="s">
        <v>4</v>
      </c>
      <c r="K104" s="35">
        <v>0.40478571428571403</v>
      </c>
    </row>
    <row r="105" spans="10:19" x14ac:dyDescent="0.25">
      <c r="J105" s="38" t="s">
        <v>5</v>
      </c>
      <c r="K105" s="35">
        <v>0.40478571428571403</v>
      </c>
    </row>
    <row r="106" spans="10:19" x14ac:dyDescent="0.25">
      <c r="J106" s="38" t="s">
        <v>6</v>
      </c>
      <c r="K106" s="35">
        <v>0.40478571428571403</v>
      </c>
    </row>
    <row r="107" spans="10:19" x14ac:dyDescent="0.25">
      <c r="J107" s="38" t="s">
        <v>7</v>
      </c>
      <c r="K107" s="35">
        <v>0.40478571428571403</v>
      </c>
    </row>
    <row r="108" spans="10:19" x14ac:dyDescent="0.25">
      <c r="J108" s="38" t="s">
        <v>8</v>
      </c>
      <c r="K108" s="35">
        <v>0.40478571428571403</v>
      </c>
    </row>
    <row r="109" spans="10:19" x14ac:dyDescent="0.25">
      <c r="J109" s="37" t="s">
        <v>35</v>
      </c>
      <c r="K109" s="35">
        <v>0.65511111111111109</v>
      </c>
    </row>
    <row r="110" spans="10:19" x14ac:dyDescent="0.25">
      <c r="J110" s="38" t="s">
        <v>25</v>
      </c>
      <c r="K110" s="35">
        <v>0.65511111111111109</v>
      </c>
    </row>
    <row r="111" spans="10:19" x14ac:dyDescent="0.25">
      <c r="J111" s="38" t="s">
        <v>26</v>
      </c>
      <c r="K111" s="35">
        <v>0.65511111111111109</v>
      </c>
    </row>
    <row r="112" spans="10:19" x14ac:dyDescent="0.25">
      <c r="J112" s="38" t="s">
        <v>27</v>
      </c>
      <c r="K112" s="35">
        <v>0.65511111111111109</v>
      </c>
    </row>
    <row r="113" spans="10:11" x14ac:dyDescent="0.25">
      <c r="J113" s="38" t="s">
        <v>28</v>
      </c>
      <c r="K113" s="35">
        <v>0.65511111111111109</v>
      </c>
    </row>
    <row r="114" spans="10:11" x14ac:dyDescent="0.25">
      <c r="J114" s="38" t="s">
        <v>29</v>
      </c>
      <c r="K114" s="35">
        <v>0.65511111111111109</v>
      </c>
    </row>
    <row r="115" spans="10:11" x14ac:dyDescent="0.25">
      <c r="J115" s="38" t="s">
        <v>30</v>
      </c>
      <c r="K115" s="35">
        <v>0.65511111111111109</v>
      </c>
    </row>
    <row r="116" spans="10:11" x14ac:dyDescent="0.25">
      <c r="J116" s="37" t="s">
        <v>19</v>
      </c>
      <c r="K116" s="35">
        <v>1.3339555555555556</v>
      </c>
    </row>
    <row r="117" spans="10:11" x14ac:dyDescent="0.25">
      <c r="J117" s="38" t="s">
        <v>20</v>
      </c>
      <c r="K117" s="35">
        <v>1.3339555555555556</v>
      </c>
    </row>
    <row r="118" spans="10:11" x14ac:dyDescent="0.25">
      <c r="J118" s="38" t="s">
        <v>21</v>
      </c>
      <c r="K118" s="35">
        <v>1.3339555555555556</v>
      </c>
    </row>
    <row r="119" spans="10:11" x14ac:dyDescent="0.25">
      <c r="J119" s="38" t="s">
        <v>22</v>
      </c>
      <c r="K119" s="35">
        <v>1.3339555555555556</v>
      </c>
    </row>
    <row r="120" spans="10:11" x14ac:dyDescent="0.25">
      <c r="J120" s="37" t="s">
        <v>9</v>
      </c>
      <c r="K120" s="35">
        <v>0.73243833333333286</v>
      </c>
    </row>
    <row r="121" spans="10:11" x14ac:dyDescent="0.25">
      <c r="J121" s="38" t="s">
        <v>10</v>
      </c>
      <c r="K121" s="35">
        <v>0.73243833333333297</v>
      </c>
    </row>
    <row r="122" spans="10:11" x14ac:dyDescent="0.25">
      <c r="J122" s="38" t="s">
        <v>11</v>
      </c>
      <c r="K122" s="35">
        <v>0.73243833333333297</v>
      </c>
    </row>
    <row r="123" spans="10:11" x14ac:dyDescent="0.25">
      <c r="J123" s="38" t="s">
        <v>12</v>
      </c>
      <c r="K123" s="35">
        <v>0.73243833333333297</v>
      </c>
    </row>
    <row r="124" spans="10:11" x14ac:dyDescent="0.25">
      <c r="J124" s="38" t="s">
        <v>13</v>
      </c>
      <c r="K124" s="35">
        <v>0.73243833333333297</v>
      </c>
    </row>
    <row r="125" spans="10:11" x14ac:dyDescent="0.25">
      <c r="J125" s="38" t="s">
        <v>14</v>
      </c>
      <c r="K125" s="35">
        <v>0.73243833333333297</v>
      </c>
    </row>
    <row r="126" spans="10:11" x14ac:dyDescent="0.25">
      <c r="J126" s="38" t="s">
        <v>15</v>
      </c>
      <c r="K126" s="35">
        <v>0.73243833333333297</v>
      </c>
    </row>
    <row r="127" spans="10:11" x14ac:dyDescent="0.25">
      <c r="J127" s="38" t="s">
        <v>17</v>
      </c>
      <c r="K127" s="35">
        <v>0.73243833333333297</v>
      </c>
    </row>
    <row r="128" spans="10:11" x14ac:dyDescent="0.25">
      <c r="J128" s="38" t="s">
        <v>18</v>
      </c>
      <c r="K128" s="35">
        <v>0.73243833333333297</v>
      </c>
    </row>
    <row r="129" spans="10:11" x14ac:dyDescent="0.25">
      <c r="J129" s="38" t="s">
        <v>44</v>
      </c>
      <c r="K129" s="35">
        <v>0.73243833333333297</v>
      </c>
    </row>
    <row r="130" spans="10:11" x14ac:dyDescent="0.25">
      <c r="J130" s="38" t="s">
        <v>16</v>
      </c>
      <c r="K130" s="35">
        <v>0.73243833333333297</v>
      </c>
    </row>
    <row r="131" spans="10:11" x14ac:dyDescent="0.25">
      <c r="J131" s="12" t="s">
        <v>64</v>
      </c>
      <c r="K131" s="35">
        <v>0.54414166666666708</v>
      </c>
    </row>
    <row r="132" spans="10:11" x14ac:dyDescent="0.25">
      <c r="J132" s="37" t="s">
        <v>3</v>
      </c>
      <c r="K132" s="35">
        <v>0.29652857142857197</v>
      </c>
    </row>
    <row r="133" spans="10:11" x14ac:dyDescent="0.25">
      <c r="J133" s="38" t="s">
        <v>23</v>
      </c>
      <c r="K133" s="35">
        <v>0.29652857142857197</v>
      </c>
    </row>
    <row r="134" spans="10:11" x14ac:dyDescent="0.25">
      <c r="J134" s="38" t="s">
        <v>24</v>
      </c>
      <c r="K134" s="35">
        <v>0.29652857142857197</v>
      </c>
    </row>
    <row r="135" spans="10:11" x14ac:dyDescent="0.25">
      <c r="J135" s="38" t="s">
        <v>4</v>
      </c>
      <c r="K135" s="35">
        <v>0.29652857142857197</v>
      </c>
    </row>
    <row r="136" spans="10:11" x14ac:dyDescent="0.25">
      <c r="J136" s="38" t="s">
        <v>5</v>
      </c>
      <c r="K136" s="35">
        <v>0.29652857142857197</v>
      </c>
    </row>
    <row r="137" spans="10:11" x14ac:dyDescent="0.25">
      <c r="J137" s="38" t="s">
        <v>6</v>
      </c>
      <c r="K137" s="35">
        <v>0.29652857142857197</v>
      </c>
    </row>
    <row r="138" spans="10:11" x14ac:dyDescent="0.25">
      <c r="J138" s="38" t="s">
        <v>7</v>
      </c>
      <c r="K138" s="35">
        <v>0.29652857142857197</v>
      </c>
    </row>
    <row r="139" spans="10:11" x14ac:dyDescent="0.25">
      <c r="J139" s="38" t="s">
        <v>8</v>
      </c>
      <c r="K139" s="35">
        <v>0.29652857142857197</v>
      </c>
    </row>
    <row r="140" spans="10:11" x14ac:dyDescent="0.25">
      <c r="J140" s="37" t="s">
        <v>35</v>
      </c>
      <c r="K140" s="35">
        <v>0.21988888888888933</v>
      </c>
    </row>
    <row r="141" spans="10:11" x14ac:dyDescent="0.25">
      <c r="J141" s="38" t="s">
        <v>25</v>
      </c>
      <c r="K141" s="35">
        <v>0.21988888888888936</v>
      </c>
    </row>
    <row r="142" spans="10:11" x14ac:dyDescent="0.25">
      <c r="J142" s="38" t="s">
        <v>26</v>
      </c>
      <c r="K142" s="35">
        <v>0.21988888888888936</v>
      </c>
    </row>
    <row r="143" spans="10:11" x14ac:dyDescent="0.25">
      <c r="J143" s="38" t="s">
        <v>27</v>
      </c>
      <c r="K143" s="35">
        <v>0.21988888888888936</v>
      </c>
    </row>
    <row r="144" spans="10:11" x14ac:dyDescent="0.25">
      <c r="J144" s="38" t="s">
        <v>28</v>
      </c>
      <c r="K144" s="35">
        <v>0.21988888888888936</v>
      </c>
    </row>
    <row r="145" spans="10:11" x14ac:dyDescent="0.25">
      <c r="J145" s="38" t="s">
        <v>29</v>
      </c>
      <c r="K145" s="35">
        <v>0.21988888888888936</v>
      </c>
    </row>
    <row r="146" spans="10:11" x14ac:dyDescent="0.25">
      <c r="J146" s="38" t="s">
        <v>30</v>
      </c>
      <c r="K146" s="35">
        <v>0.21988888888888936</v>
      </c>
    </row>
    <row r="147" spans="10:11" x14ac:dyDescent="0.25">
      <c r="J147" s="37" t="s">
        <v>19</v>
      </c>
      <c r="K147" s="35">
        <v>1.4036444444444456</v>
      </c>
    </row>
    <row r="148" spans="10:11" x14ac:dyDescent="0.25">
      <c r="J148" s="38" t="s">
        <v>20</v>
      </c>
      <c r="K148" s="35">
        <v>1.4036444444444456</v>
      </c>
    </row>
    <row r="149" spans="10:11" x14ac:dyDescent="0.25">
      <c r="J149" s="38" t="s">
        <v>21</v>
      </c>
      <c r="K149" s="35">
        <v>1.4036444444444456</v>
      </c>
    </row>
    <row r="150" spans="10:11" x14ac:dyDescent="0.25">
      <c r="J150" s="38" t="s">
        <v>22</v>
      </c>
      <c r="K150" s="35">
        <v>1.4036444444444456</v>
      </c>
    </row>
    <row r="151" spans="10:11" x14ac:dyDescent="0.25">
      <c r="J151" s="37" t="s">
        <v>9</v>
      </c>
      <c r="K151" s="35">
        <v>0.65417166666666748</v>
      </c>
    </row>
    <row r="152" spans="10:11" x14ac:dyDescent="0.25">
      <c r="J152" s="38" t="s">
        <v>10</v>
      </c>
      <c r="K152" s="35">
        <v>0.65417166666666748</v>
      </c>
    </row>
    <row r="153" spans="10:11" x14ac:dyDescent="0.25">
      <c r="J153" s="38" t="s">
        <v>11</v>
      </c>
      <c r="K153" s="35">
        <v>0.65417166666666748</v>
      </c>
    </row>
    <row r="154" spans="10:11" x14ac:dyDescent="0.25">
      <c r="J154" s="38" t="s">
        <v>12</v>
      </c>
      <c r="K154" s="35">
        <v>0.65417166666666748</v>
      </c>
    </row>
    <row r="155" spans="10:11" x14ac:dyDescent="0.25">
      <c r="J155" s="38" t="s">
        <v>13</v>
      </c>
      <c r="K155" s="35">
        <v>0.65417166666666748</v>
      </c>
    </row>
    <row r="156" spans="10:11" x14ac:dyDescent="0.25">
      <c r="J156" s="38" t="s">
        <v>14</v>
      </c>
      <c r="K156" s="35">
        <v>0.65417166666666748</v>
      </c>
    </row>
    <row r="157" spans="10:11" x14ac:dyDescent="0.25">
      <c r="J157" s="38" t="s">
        <v>15</v>
      </c>
      <c r="K157" s="35">
        <v>0.65417166666666748</v>
      </c>
    </row>
    <row r="158" spans="10:11" x14ac:dyDescent="0.25">
      <c r="J158" s="38" t="s">
        <v>17</v>
      </c>
      <c r="K158" s="35">
        <v>0.65417166666666748</v>
      </c>
    </row>
    <row r="159" spans="10:11" x14ac:dyDescent="0.25">
      <c r="J159" s="38" t="s">
        <v>18</v>
      </c>
      <c r="K159" s="35">
        <v>0.65417166666666748</v>
      </c>
    </row>
    <row r="160" spans="10:11" x14ac:dyDescent="0.25">
      <c r="J160" s="38" t="s">
        <v>44</v>
      </c>
      <c r="K160" s="35">
        <v>0.65417166666666748</v>
      </c>
    </row>
    <row r="161" spans="10:11" x14ac:dyDescent="0.25">
      <c r="J161" s="38" t="s">
        <v>16</v>
      </c>
      <c r="K161" s="35">
        <v>0.65417166666666748</v>
      </c>
    </row>
    <row r="162" spans="10:11" x14ac:dyDescent="0.25">
      <c r="J162" s="12" t="s">
        <v>65</v>
      </c>
      <c r="K162" s="35">
        <v>1.9033025641025647</v>
      </c>
    </row>
    <row r="163" spans="10:11" x14ac:dyDescent="0.25">
      <c r="J163" s="37" t="s">
        <v>3</v>
      </c>
      <c r="K163" s="35">
        <v>1.4487571428571435</v>
      </c>
    </row>
    <row r="164" spans="10:11" x14ac:dyDescent="0.25">
      <c r="J164" s="38" t="s">
        <v>23</v>
      </c>
      <c r="K164" s="35">
        <v>1.4487571428571435</v>
      </c>
    </row>
    <row r="165" spans="10:11" x14ac:dyDescent="0.25">
      <c r="J165" s="38" t="s">
        <v>24</v>
      </c>
      <c r="K165" s="35">
        <v>1.4487571428571435</v>
      </c>
    </row>
    <row r="166" spans="10:11" x14ac:dyDescent="0.25">
      <c r="J166" s="38" t="s">
        <v>4</v>
      </c>
      <c r="K166" s="35">
        <v>1.4487571428571435</v>
      </c>
    </row>
    <row r="167" spans="10:11" x14ac:dyDescent="0.25">
      <c r="J167" s="38" t="s">
        <v>5</v>
      </c>
      <c r="K167" s="35">
        <v>1.4487571428571435</v>
      </c>
    </row>
    <row r="168" spans="10:11" x14ac:dyDescent="0.25">
      <c r="J168" s="38" t="s">
        <v>6</v>
      </c>
      <c r="K168" s="35">
        <v>1.4487571428571435</v>
      </c>
    </row>
    <row r="169" spans="10:11" x14ac:dyDescent="0.25">
      <c r="J169" s="38" t="s">
        <v>7</v>
      </c>
      <c r="K169" s="35">
        <v>1.4487571428571435</v>
      </c>
    </row>
    <row r="170" spans="10:11" x14ac:dyDescent="0.25">
      <c r="J170" s="38" t="s">
        <v>8</v>
      </c>
      <c r="K170" s="35">
        <v>1.4487571428571435</v>
      </c>
    </row>
    <row r="171" spans="10:11" x14ac:dyDescent="0.25">
      <c r="J171" s="37" t="s">
        <v>35</v>
      </c>
      <c r="K171" s="35">
        <v>1.1412777777777781</v>
      </c>
    </row>
    <row r="172" spans="10:11" x14ac:dyDescent="0.25">
      <c r="J172" s="38" t="s">
        <v>25</v>
      </c>
      <c r="K172" s="35">
        <v>1.1412777777777781</v>
      </c>
    </row>
    <row r="173" spans="10:11" x14ac:dyDescent="0.25">
      <c r="J173" s="38" t="s">
        <v>26</v>
      </c>
      <c r="K173" s="35">
        <v>1.1412777777777781</v>
      </c>
    </row>
    <row r="174" spans="10:11" x14ac:dyDescent="0.25">
      <c r="J174" s="38" t="s">
        <v>27</v>
      </c>
      <c r="K174" s="35">
        <v>1.1412777777777781</v>
      </c>
    </row>
    <row r="175" spans="10:11" x14ac:dyDescent="0.25">
      <c r="J175" s="38" t="s">
        <v>28</v>
      </c>
      <c r="K175" s="35">
        <v>1.1412777777777781</v>
      </c>
    </row>
    <row r="176" spans="10:11" x14ac:dyDescent="0.25">
      <c r="J176" s="38" t="s">
        <v>29</v>
      </c>
      <c r="K176" s="35">
        <v>1.1412777777777781</v>
      </c>
    </row>
    <row r="177" spans="10:11" x14ac:dyDescent="0.25">
      <c r="J177" s="38" t="s">
        <v>30</v>
      </c>
      <c r="K177" s="35">
        <v>1.1412777777777781</v>
      </c>
    </row>
    <row r="178" spans="10:11" x14ac:dyDescent="0.25">
      <c r="J178" s="37" t="s">
        <v>19</v>
      </c>
      <c r="K178" s="35">
        <v>2.7135555555555566</v>
      </c>
    </row>
    <row r="179" spans="10:11" x14ac:dyDescent="0.25">
      <c r="J179" s="38" t="s">
        <v>20</v>
      </c>
      <c r="K179" s="35">
        <v>2.7135555555555566</v>
      </c>
    </row>
    <row r="180" spans="10:11" x14ac:dyDescent="0.25">
      <c r="J180" s="38" t="s">
        <v>21</v>
      </c>
      <c r="K180" s="35">
        <v>2.7135555555555566</v>
      </c>
    </row>
    <row r="181" spans="10:11" x14ac:dyDescent="0.25">
      <c r="J181" s="38" t="s">
        <v>22</v>
      </c>
      <c r="K181" s="35">
        <v>2.7135555555555566</v>
      </c>
    </row>
    <row r="182" spans="10:11" x14ac:dyDescent="0.25">
      <c r="J182" s="37" t="s">
        <v>9</v>
      </c>
      <c r="K182" s="35">
        <v>2.4356233333333348</v>
      </c>
    </row>
    <row r="183" spans="10:11" x14ac:dyDescent="0.25">
      <c r="J183" s="38" t="s">
        <v>10</v>
      </c>
      <c r="K183" s="35">
        <v>2.4356233333333344</v>
      </c>
    </row>
    <row r="184" spans="10:11" x14ac:dyDescent="0.25">
      <c r="J184" s="38" t="s">
        <v>11</v>
      </c>
      <c r="K184" s="35">
        <v>2.4356233333333344</v>
      </c>
    </row>
    <row r="185" spans="10:11" x14ac:dyDescent="0.25">
      <c r="J185" s="38" t="s">
        <v>12</v>
      </c>
      <c r="K185" s="35">
        <v>2.4356233333333344</v>
      </c>
    </row>
    <row r="186" spans="10:11" x14ac:dyDescent="0.25">
      <c r="J186" s="38" t="s">
        <v>13</v>
      </c>
      <c r="K186" s="35">
        <v>2.4356233333333344</v>
      </c>
    </row>
    <row r="187" spans="10:11" x14ac:dyDescent="0.25">
      <c r="J187" s="38" t="s">
        <v>14</v>
      </c>
      <c r="K187" s="35">
        <v>2.4356233333333344</v>
      </c>
    </row>
    <row r="188" spans="10:11" x14ac:dyDescent="0.25">
      <c r="J188" s="38" t="s">
        <v>15</v>
      </c>
      <c r="K188" s="35">
        <v>2.4356233333333344</v>
      </c>
    </row>
    <row r="189" spans="10:11" x14ac:dyDescent="0.25">
      <c r="J189" s="38" t="s">
        <v>17</v>
      </c>
      <c r="K189" s="35">
        <v>2.4356233333333344</v>
      </c>
    </row>
    <row r="190" spans="10:11" x14ac:dyDescent="0.25">
      <c r="J190" s="38" t="s">
        <v>18</v>
      </c>
      <c r="K190" s="35">
        <v>2.4356233333333344</v>
      </c>
    </row>
    <row r="191" spans="10:11" x14ac:dyDescent="0.25">
      <c r="J191" s="38" t="s">
        <v>44</v>
      </c>
      <c r="K191" s="35">
        <v>2.4356233333333344</v>
      </c>
    </row>
    <row r="192" spans="10:11" x14ac:dyDescent="0.25">
      <c r="J192" s="38" t="s">
        <v>16</v>
      </c>
      <c r="K192" s="35">
        <v>2.4356233333333344</v>
      </c>
    </row>
    <row r="193" spans="10:11" x14ac:dyDescent="0.25">
      <c r="J193" s="12" t="s">
        <v>58</v>
      </c>
      <c r="K193" s="35">
        <v>0.89177663817663788</v>
      </c>
    </row>
    <row r="194" spans="10:11" x14ac:dyDescent="0.25">
      <c r="J194"/>
      <c r="K194"/>
    </row>
    <row r="195" spans="10:11" x14ac:dyDescent="0.25">
      <c r="J195"/>
      <c r="K195"/>
    </row>
    <row r="196" spans="10:11" x14ac:dyDescent="0.25">
      <c r="J196"/>
      <c r="K196"/>
    </row>
    <row r="197" spans="10:11" x14ac:dyDescent="0.25">
      <c r="J197"/>
      <c r="K197"/>
    </row>
    <row r="198" spans="10:11" x14ac:dyDescent="0.25">
      <c r="J198"/>
      <c r="K198"/>
    </row>
    <row r="199" spans="10:11" x14ac:dyDescent="0.25">
      <c r="J199"/>
      <c r="K199"/>
    </row>
    <row r="200" spans="10:11" x14ac:dyDescent="0.25">
      <c r="J200"/>
      <c r="K200"/>
    </row>
    <row r="201" spans="10:11" x14ac:dyDescent="0.25">
      <c r="J201"/>
      <c r="K201"/>
    </row>
    <row r="202" spans="10:11" x14ac:dyDescent="0.25">
      <c r="J202"/>
      <c r="K202"/>
    </row>
    <row r="203" spans="10:11" x14ac:dyDescent="0.25">
      <c r="J203"/>
      <c r="K203"/>
    </row>
    <row r="204" spans="10:11" x14ac:dyDescent="0.25">
      <c r="J204"/>
      <c r="K204"/>
    </row>
    <row r="205" spans="10:11" x14ac:dyDescent="0.25">
      <c r="J205"/>
      <c r="K205"/>
    </row>
    <row r="206" spans="10:11" x14ac:dyDescent="0.25">
      <c r="J206"/>
      <c r="K206"/>
    </row>
    <row r="207" spans="10:11" x14ac:dyDescent="0.25">
      <c r="J207"/>
      <c r="K207"/>
    </row>
    <row r="208" spans="10:11" x14ac:dyDescent="0.25">
      <c r="J208"/>
      <c r="K208"/>
    </row>
    <row r="209" spans="10:11" x14ac:dyDescent="0.25">
      <c r="J209"/>
      <c r="K209"/>
    </row>
    <row r="210" spans="10:11" x14ac:dyDescent="0.25">
      <c r="J210"/>
      <c r="K210"/>
    </row>
    <row r="211" spans="10:11" x14ac:dyDescent="0.25">
      <c r="J211"/>
      <c r="K211"/>
    </row>
    <row r="212" spans="10:11" x14ac:dyDescent="0.25">
      <c r="J212"/>
      <c r="K212"/>
    </row>
    <row r="213" spans="10:11" x14ac:dyDescent="0.25">
      <c r="J213"/>
      <c r="K213"/>
    </row>
    <row r="214" spans="10:11" x14ac:dyDescent="0.25">
      <c r="J214"/>
      <c r="K214"/>
    </row>
    <row r="215" spans="10:11" x14ac:dyDescent="0.25">
      <c r="J215"/>
      <c r="K215"/>
    </row>
    <row r="216" spans="10:11" x14ac:dyDescent="0.25">
      <c r="J216"/>
      <c r="K216"/>
    </row>
    <row r="217" spans="10:11" x14ac:dyDescent="0.25">
      <c r="J217"/>
      <c r="K217"/>
    </row>
    <row r="218" spans="10:11" x14ac:dyDescent="0.25">
      <c r="J218"/>
      <c r="K218"/>
    </row>
    <row r="219" spans="10:11" x14ac:dyDescent="0.25">
      <c r="J219"/>
      <c r="K219"/>
    </row>
    <row r="220" spans="10:11" x14ac:dyDescent="0.25">
      <c r="J220"/>
      <c r="K220"/>
    </row>
    <row r="221" spans="10:11" x14ac:dyDescent="0.25">
      <c r="J221"/>
      <c r="K221"/>
    </row>
    <row r="222" spans="10:11" x14ac:dyDescent="0.25">
      <c r="J222"/>
      <c r="K222"/>
    </row>
    <row r="223" spans="10:11" x14ac:dyDescent="0.25">
      <c r="J223"/>
      <c r="K223"/>
    </row>
  </sheetData>
  <mergeCells count="1">
    <mergeCell ref="B3:G17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 --&gt;</vt:lpstr>
      <vt:lpstr>Menu and cost - Russia</vt:lpstr>
      <vt:lpstr>COGS</vt:lpstr>
      <vt:lpstr>Order Composition</vt:lpstr>
      <vt:lpstr>Solution --&gt;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Lisitsyn, Fedor</dc:creator>
  <cp:lastModifiedBy>Владимир Суровцев</cp:lastModifiedBy>
  <dcterms:created xsi:type="dcterms:W3CDTF">2021-10-21T16:13:53Z</dcterms:created>
  <dcterms:modified xsi:type="dcterms:W3CDTF">2023-04-22T13:16:30Z</dcterms:modified>
</cp:coreProperties>
</file>