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NELLY\PROJECTS\PORTFOLIO\excel_dashboard\template\"/>
    </mc:Choice>
  </mc:AlternateContent>
  <xr:revisionPtr revIDLastSave="0" documentId="8_{63E29905-9643-446A-89A4-95B3150E4699}" xr6:coauthVersionLast="47" xr6:coauthVersionMax="47" xr10:uidLastSave="{00000000-0000-0000-0000-000000000000}"/>
  <bookViews>
    <workbookView xWindow="5025" yWindow="1110" windowWidth="21045" windowHeight="14280" tabRatio="655" xr2:uid="{F3A08C4E-7C70-4832-9980-06063C395BD2}"/>
  </bookViews>
  <sheets>
    <sheet name="Sales Performance" sheetId="5" r:id="rId1"/>
    <sheet name="calculations" sheetId="4" r:id="rId2"/>
    <sheet name="pivot_tables" sheetId="3" r:id="rId3"/>
    <sheet name="data" sheetId="1" r:id="rId4"/>
  </sheets>
  <definedNames>
    <definedName name="_xlcn.WorksheetConnection_Book2Table31" hidden="1">Table3[]</definedName>
    <definedName name="Slicer_Branch_name">#N/A</definedName>
    <definedName name="Slicer_Customer_type">#N/A</definedName>
    <definedName name="Slicer_Payment">#N/A</definedName>
    <definedName name="Slicer_Product_line">#N/A</definedName>
  </definedNames>
  <calcPr calcId="191029"/>
  <pivotCaches>
    <pivotCache cacheId="30" r:id="rId5"/>
    <pivotCache cacheId="38" r:id="rId6"/>
  </pivotCaches>
  <extLst>
    <ext xmlns:x14="http://schemas.microsoft.com/office/spreadsheetml/2009/9/main" uri="{876F7934-8845-4945-9796-88D515C7AA90}">
      <x14:pivotCaches>
        <pivotCache cacheId="32" r:id="rId7"/>
      </x14:pivotCaches>
    </ex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Book2!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5" l="1"/>
  <c r="N26" i="4"/>
  <c r="P28" i="5"/>
  <c r="J28" i="5"/>
  <c r="N28" i="5"/>
  <c r="M28" i="5"/>
  <c r="F26" i="4" l="1"/>
  <c r="I26" i="4"/>
  <c r="J26" i="4"/>
  <c r="L26" i="4"/>
  <c r="Q28" i="5"/>
  <c r="M26" i="4" s="1"/>
  <c r="F23" i="5" a="1"/>
  <c r="F23" i="5" s="1"/>
  <c r="G23" i="5" s="1"/>
  <c r="C5" i="5"/>
  <c r="C6" i="5"/>
  <c r="C7" i="5"/>
  <c r="I28" i="5"/>
  <c r="E26" i="4" l="1"/>
  <c r="O28" i="5"/>
  <c r="K26" i="4" s="1"/>
  <c r="K28" i="5"/>
  <c r="G26" i="4" s="1"/>
  <c r="L28" i="5"/>
  <c r="H26" i="4" s="1"/>
  <c r="G24" i="5"/>
  <c r="G25" i="5"/>
  <c r="I25" i="5"/>
  <c r="I24" i="5"/>
  <c r="J24" i="5"/>
  <c r="N24" i="5"/>
  <c r="J23" i="5"/>
  <c r="P25" i="5"/>
  <c r="J25" i="5"/>
  <c r="P24" i="5"/>
  <c r="I23" i="5"/>
  <c r="N23" i="5"/>
  <c r="M25" i="5"/>
  <c r="M23" i="5"/>
  <c r="P23" i="5"/>
  <c r="M24" i="5"/>
  <c r="N25" i="5"/>
  <c r="L21" i="4" l="1"/>
  <c r="Q23" i="5"/>
  <c r="M21" i="4" s="1"/>
  <c r="F21" i="4"/>
  <c r="J21" i="4"/>
  <c r="L23" i="5"/>
  <c r="H21" i="4" s="1"/>
  <c r="E21" i="4"/>
  <c r="K23" i="5"/>
  <c r="G21" i="4" s="1"/>
  <c r="I21" i="4"/>
  <c r="O23" i="5"/>
  <c r="K21" i="4" s="1"/>
  <c r="P22" i="4"/>
  <c r="P23" i="4"/>
  <c r="P24" i="4"/>
  <c r="P21" i="4"/>
  <c r="P20" i="4"/>
  <c r="I22" i="4"/>
  <c r="I23" i="4"/>
  <c r="F23" i="4"/>
  <c r="E23" i="4"/>
  <c r="E22" i="4"/>
  <c r="F22" i="4"/>
  <c r="J22" i="4"/>
  <c r="J23" i="4"/>
  <c r="L22" i="4"/>
  <c r="L23" i="4"/>
  <c r="K25" i="5"/>
  <c r="G23" i="4" s="1"/>
  <c r="K24" i="5"/>
  <c r="G22" i="4" s="1"/>
  <c r="Q25" i="5"/>
  <c r="M23" i="4" s="1"/>
  <c r="O25" i="5"/>
  <c r="K23" i="4" s="1"/>
  <c r="O24" i="5"/>
  <c r="K22" i="4" s="1"/>
  <c r="Q24" i="5"/>
  <c r="M22" i="4" s="1"/>
  <c r="F8" i="4"/>
  <c r="F9" i="4" s="1"/>
  <c r="L25" i="5"/>
  <c r="H23" i="4" s="1"/>
  <c r="L24" i="5"/>
  <c r="H22" i="4" s="1"/>
  <c r="R23" i="5" l="1"/>
  <c r="N21" i="4" s="1"/>
  <c r="R24" i="5"/>
  <c r="N22" i="4" s="1"/>
  <c r="R25" i="5"/>
  <c r="N23" i="4" s="1"/>
  <c r="B29" i="4" l="1"/>
  <c r="C29" i="4" s="1" a="1"/>
  <c r="C29" i="4" s="1"/>
  <c r="R30"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7987C0-B400-479A-BA4C-7427426C81F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E9F905-2430-409E-9BF7-1EA599D631A4}" name="WorksheetConnection_Book2!Table3" type="102" refreshedVersion="8" minRefreshableVersion="5">
    <extLst>
      <ext xmlns:x15="http://schemas.microsoft.com/office/spreadsheetml/2010/11/main" uri="{DE250136-89BD-433C-8126-D09CA5730AF9}">
        <x15:connection id="Table3" autoDelete="1">
          <x15:rangePr sourceName="_xlcn.WorksheetConnection_Book2Table3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5">
    <s v="ThisWorkbookDataModel"/>
    <s v="{[Table3].[Customer type].[All]}"/>
    <s v="{[Table3].[Product line].[All]}"/>
    <s v="{[Table3].[Payment].[All]}"/>
    <s v="{[Table3].[Product category].[All]}"/>
  </metadataStrings>
  <mdxMetadata count="4">
    <mdx n="0" f="s">
      <ms ns="1" c="0"/>
    </mdx>
    <mdx n="0" f="s">
      <ms ns="2" c="0"/>
    </mdx>
    <mdx n="0" f="s">
      <ms ns="3" c="0"/>
    </mdx>
    <mdx n="0" f="s">
      <ms ns="4" c="0"/>
    </mdx>
  </mdx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<sst xmlns="http://schemas.openxmlformats.org/spreadsheetml/2006/main" count="130" uniqueCount="57">
  <si>
    <t>Branch</t>
  </si>
  <si>
    <t>City</t>
  </si>
  <si>
    <t>Customer type</t>
  </si>
  <si>
    <t>Gender</t>
  </si>
  <si>
    <t>Product line</t>
  </si>
  <si>
    <t>Payment</t>
  </si>
  <si>
    <t>Invoices</t>
  </si>
  <si>
    <t>Quantity</t>
  </si>
  <si>
    <t>Prices</t>
  </si>
  <si>
    <t>gross income</t>
  </si>
  <si>
    <t>Ratings score</t>
  </si>
  <si>
    <t>Yangon</t>
  </si>
  <si>
    <t>Female</t>
  </si>
  <si>
    <t>Male</t>
  </si>
  <si>
    <t>Mandalay</t>
  </si>
  <si>
    <t>Naypyitaw</t>
  </si>
  <si>
    <t>id</t>
  </si>
  <si>
    <t>Row Labels</t>
  </si>
  <si>
    <t>Grand Total</t>
  </si>
  <si>
    <t>Sum of Invoices</t>
  </si>
  <si>
    <t>Sum of Quantity</t>
  </si>
  <si>
    <t>Sum of Prices</t>
  </si>
  <si>
    <t>Sum of gross income</t>
  </si>
  <si>
    <t>Sum of Ratings score</t>
  </si>
  <si>
    <t>All</t>
  </si>
  <si>
    <t>per city</t>
  </si>
  <si>
    <t>Column Labels</t>
  </si>
  <si>
    <t>Total Sum of Invoices</t>
  </si>
  <si>
    <t>Total Sum of Quantity</t>
  </si>
  <si>
    <t>Total Sum of gross income</t>
  </si>
  <si>
    <t>Total Sum of Prices</t>
  </si>
  <si>
    <t>Total Sum of Ratings score</t>
  </si>
  <si>
    <t>per product</t>
  </si>
  <si>
    <t>SALES PERFORMANCES</t>
  </si>
  <si>
    <t>Filters</t>
  </si>
  <si>
    <t>Product category</t>
  </si>
  <si>
    <t>Total Invoices</t>
  </si>
  <si>
    <t>Total gross income</t>
  </si>
  <si>
    <t>Sales Performances</t>
  </si>
  <si>
    <t xml:space="preserve">TOTAL </t>
  </si>
  <si>
    <t>Customer ratings</t>
  </si>
  <si>
    <t>Rank</t>
  </si>
  <si>
    <t>Female quantity</t>
  </si>
  <si>
    <t>% Female Quantity</t>
  </si>
  <si>
    <t>GETPIVOTDATA("[Measures].[Sum of Quantity]",pivot_tables!$A$19,"[Table3].[City]","[Table3].[City].&amp;[Mandalay]")</t>
  </si>
  <si>
    <t>[Table3].[City].&amp;[Mandalay]</t>
  </si>
  <si>
    <t>GENDER</t>
  </si>
  <si>
    <t xml:space="preserve">Average income </t>
  </si>
  <si>
    <t>Average rating</t>
  </si>
  <si>
    <t>[Table3].[City].&amp;[Yangon]</t>
  </si>
  <si>
    <t>[Table3].[City].&amp;[Naypyitaw]</t>
  </si>
  <si>
    <t xml:space="preserve">Total products purchased </t>
  </si>
  <si>
    <t>Average products / invoice</t>
  </si>
  <si>
    <t>Quantity of products / invoice</t>
  </si>
  <si>
    <t>Average income per invoice</t>
  </si>
  <si>
    <t>Position ligne of first</t>
  </si>
  <si>
    <t>Name of the city ranked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</si>
</sst>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_-* #,##0.0_-;\-* #,##0.0_-;_-* &quot;-&quot;??_-;_-@_-"/>
    <numFmt numFmtId="165" formatCode="_-* #,##0_-;\-* #,##0_-;_-* &quot;-&quot;??_-;_-@_-"/>
    <numFmt numFmtId="166" formatCode="[Color45][=1]#\_xd83e_\_xdd47_;General"/>
    <numFmt numFmtId="167" formatCode="0.0"/>
  </numFmts>
  <fonts count="1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font>
    <font>
      <b/>
      <sz val="12"/>
      <color theme="1"/>
      <name val="Calibri"/>
      <family val="2"/>
      <scheme val="minor"/>
    </font>
    <font>
      <b/>
      <sz val="14"/>
      <color theme="1"/>
      <name val="Calibri"/>
      <family val="2"/>
      <scheme val="minor"/>
    </font>
    <font>
      <b/>
      <sz val="18"/>
      <color theme="0"/>
      <name val="Calibri"/>
      <family val="2"/>
      <scheme val="minor"/>
    </font>
    <font>
      <b/>
      <sz val="22"/>
      <color theme="1"/>
      <name val="Calibri"/>
      <family val="2"/>
      <scheme val="minor"/>
    </font>
    <font>
      <i/>
      <sz val="11"/>
      <color theme="1"/>
      <name val="Calibri"/>
      <family val="2"/>
      <scheme val="minor"/>
    </font>
    <font>
      <sz val="12"/>
      <color theme="1"/>
      <name val="Calibri"/>
      <family val="2"/>
      <scheme val="minor"/>
    </font>
    <font>
      <b/>
      <sz val="11"/>
      <name val="Calibri"/>
      <family val="2"/>
      <scheme val="minor"/>
    </font>
    <font>
      <sz val="11"/>
      <color rgb="FFC00000"/>
      <name val="Calibri"/>
      <family val="2"/>
      <scheme val="minor"/>
    </font>
    <font>
      <sz val="11"/>
      <color theme="1" tint="0.499984740745262"/>
      <name val="Calibri"/>
      <family val="2"/>
      <scheme val="minor"/>
    </font>
    <font>
      <b/>
      <sz val="11"/>
      <color theme="1" tint="0.499984740745262"/>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theme="4" tint="-0.499984740745262"/>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2"/>
        <bgColor indexed="64"/>
      </patternFill>
    </fill>
    <fill>
      <patternFill patternType="lightDown">
        <bgColor theme="3" tint="0.79995117038483843"/>
      </patternFill>
    </fill>
    <fill>
      <patternFill patternType="solid">
        <fgColor theme="3" tint="0.39997558519241921"/>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theme="2"/>
      </left>
      <right style="thin">
        <color theme="2"/>
      </right>
      <top style="thin">
        <color theme="2"/>
      </top>
      <bottom style="thin">
        <color theme="2"/>
      </bottom>
      <diagonal/>
    </border>
    <border>
      <left style="thin">
        <color theme="2"/>
      </left>
      <right style="thin">
        <color theme="2"/>
      </right>
      <top style="thin">
        <color indexed="64"/>
      </top>
      <bottom style="thin">
        <color them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1">
    <xf numFmtId="0" fontId="0" fillId="0" borderId="0" xfId="0"/>
    <xf numFmtId="0" fontId="5" fillId="0" borderId="1" xfId="0" applyFont="1" applyBorder="1" applyAlignment="1">
      <alignment horizontal="center" vertical="top"/>
    </xf>
    <xf numFmtId="0" fontId="0" fillId="0" borderId="0" xfId="0" pivotButton="1"/>
    <xf numFmtId="0" fontId="0" fillId="0" borderId="0" xfId="0" applyAlignment="1">
      <alignment horizontal="left"/>
    </xf>
    <xf numFmtId="0" fontId="5" fillId="0" borderId="2" xfId="0" applyFont="1" applyBorder="1" applyAlignment="1">
      <alignment horizontal="center" vertical="top"/>
    </xf>
    <xf numFmtId="0" fontId="4" fillId="2" borderId="0" xfId="0" applyFont="1" applyFill="1"/>
    <xf numFmtId="0" fontId="8" fillId="2" borderId="0" xfId="0" applyFont="1" applyFill="1"/>
    <xf numFmtId="0" fontId="0" fillId="0" borderId="3" xfId="0" applyBorder="1"/>
    <xf numFmtId="0" fontId="9" fillId="0" borderId="0" xfId="0" applyFont="1"/>
    <xf numFmtId="0" fontId="3" fillId="0" borderId="3" xfId="0" applyFont="1" applyBorder="1"/>
    <xf numFmtId="0" fontId="0" fillId="3" borderId="7" xfId="0" applyFill="1" applyBorder="1"/>
    <xf numFmtId="0" fontId="10" fillId="0" borderId="7" xfId="0" applyFont="1" applyBorder="1"/>
    <xf numFmtId="0" fontId="0" fillId="3" borderId="8" xfId="0" applyFill="1" applyBorder="1"/>
    <xf numFmtId="0" fontId="10" fillId="0" borderId="8" xfId="0" applyFont="1" applyBorder="1"/>
    <xf numFmtId="0" fontId="2" fillId="4" borderId="9" xfId="0" applyFont="1" applyFill="1" applyBorder="1" applyAlignment="1">
      <alignment horizontal="center" vertical="center" wrapText="1"/>
    </xf>
    <xf numFmtId="0" fontId="3" fillId="0" borderId="3" xfId="0" applyFont="1" applyBorder="1" applyAlignment="1">
      <alignment horizontal="right"/>
    </xf>
    <xf numFmtId="0" fontId="2" fillId="2" borderId="9"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3" fillId="0" borderId="0" xfId="0" applyFont="1"/>
    <xf numFmtId="0" fontId="0" fillId="5" borderId="9" xfId="0" applyFill="1" applyBorder="1"/>
    <xf numFmtId="0" fontId="14" fillId="0" borderId="0" xfId="0" applyFont="1"/>
    <xf numFmtId="0" fontId="2" fillId="2" borderId="0" xfId="0" applyFont="1" applyFill="1" applyAlignment="1">
      <alignment horizontal="center" vertical="center"/>
    </xf>
    <xf numFmtId="0" fontId="3" fillId="0" borderId="0" xfId="0" applyFont="1" applyAlignment="1">
      <alignment horizontal="center" vertical="center"/>
    </xf>
    <xf numFmtId="0" fontId="15" fillId="0" borderId="0" xfId="0" applyFont="1" applyAlignment="1">
      <alignment horizontal="center" vertical="center"/>
    </xf>
    <xf numFmtId="165" fontId="0" fillId="0" borderId="9" xfId="1" applyNumberFormat="1" applyFont="1" applyBorder="1" applyAlignment="1">
      <alignment vertical="center"/>
    </xf>
    <xf numFmtId="43" fontId="0" fillId="0" borderId="9" xfId="1" applyFont="1" applyBorder="1" applyAlignment="1">
      <alignment vertical="center"/>
    </xf>
    <xf numFmtId="9" fontId="0" fillId="0" borderId="9" xfId="2" applyFont="1" applyBorder="1" applyAlignment="1">
      <alignment vertical="center"/>
    </xf>
    <xf numFmtId="164" fontId="0" fillId="0" borderId="11" xfId="1" applyNumberFormat="1" applyFont="1" applyBorder="1" applyAlignment="1">
      <alignment vertical="center"/>
    </xf>
    <xf numFmtId="9" fontId="0" fillId="0" borderId="0" xfId="0" applyNumberFormat="1"/>
    <xf numFmtId="0" fontId="11" fillId="0" borderId="0" xfId="0" applyFont="1"/>
    <xf numFmtId="0" fontId="6" fillId="0" borderId="0" xfId="0" applyFont="1" applyAlignment="1">
      <alignment horizontal="center" vertical="center"/>
    </xf>
    <xf numFmtId="0" fontId="0" fillId="8" borderId="4" xfId="0" applyFill="1" applyBorder="1"/>
    <xf numFmtId="0" fontId="0" fillId="8" borderId="0" xfId="0" applyFill="1"/>
    <xf numFmtId="0" fontId="0" fillId="8" borderId="5" xfId="0" applyFill="1" applyBorder="1"/>
    <xf numFmtId="0" fontId="0" fillId="0" borderId="4" xfId="0" applyBorder="1"/>
    <xf numFmtId="0" fontId="0" fillId="0" borderId="5" xfId="0" applyBorder="1"/>
    <xf numFmtId="0" fontId="3" fillId="0" borderId="6" xfId="0" applyFont="1" applyBorder="1"/>
    <xf numFmtId="0" fontId="0" fillId="0" borderId="0" xfId="0" applyAlignment="1">
      <alignment wrapText="1"/>
    </xf>
    <xf numFmtId="0" fontId="0" fillId="0" borderId="13" xfId="0" applyBorder="1" applyAlignment="1">
      <alignment wrapText="1"/>
    </xf>
    <xf numFmtId="0" fontId="0" fillId="0" borderId="14" xfId="0" applyBorder="1" applyAlignment="1">
      <alignment wrapText="1"/>
    </xf>
    <xf numFmtId="164" fontId="0" fillId="6" borderId="9" xfId="1" applyNumberFormat="1" applyFont="1" applyFill="1" applyBorder="1" applyAlignment="1">
      <alignment vertical="center"/>
    </xf>
    <xf numFmtId="166" fontId="3" fillId="7" borderId="10" xfId="0" applyNumberFormat="1" applyFont="1" applyFill="1" applyBorder="1" applyAlignment="1">
      <alignment horizontal="left" indent="1"/>
    </xf>
    <xf numFmtId="164" fontId="0" fillId="0" borderId="0" xfId="0" applyNumberFormat="1"/>
    <xf numFmtId="165" fontId="3" fillId="5" borderId="12" xfId="1" applyNumberFormat="1" applyFont="1" applyFill="1" applyBorder="1"/>
    <xf numFmtId="164" fontId="3" fillId="10" borderId="12" xfId="1" applyNumberFormat="1" applyFont="1" applyFill="1" applyBorder="1"/>
    <xf numFmtId="9" fontId="3" fillId="5" borderId="12" xfId="2" applyFont="1" applyFill="1" applyBorder="1"/>
    <xf numFmtId="43" fontId="3" fillId="5" borderId="12" xfId="1" applyFont="1" applyFill="1" applyBorder="1"/>
    <xf numFmtId="164" fontId="3" fillId="5" borderId="12" xfId="1" applyNumberFormat="1" applyFont="1" applyFill="1" applyBorder="1"/>
    <xf numFmtId="0" fontId="3" fillId="9" borderId="12" xfId="0" applyFont="1" applyFill="1" applyBorder="1" applyAlignment="1">
      <alignment horizontal="center" vertical="center"/>
    </xf>
    <xf numFmtId="2" fontId="0" fillId="0" borderId="0" xfId="0" applyNumberFormat="1"/>
    <xf numFmtId="167" fontId="0" fillId="0" borderId="0" xfId="0" applyNumberFormat="1"/>
    <xf numFmtId="2" fontId="0" fillId="8" borderId="0" xfId="0" applyNumberFormat="1" applyFill="1"/>
    <xf numFmtId="0" fontId="3" fillId="0" borderId="14" xfId="0" applyFont="1" applyBorder="1" applyAlignment="1">
      <alignment wrapText="1"/>
    </xf>
    <xf numFmtId="0" fontId="3" fillId="0" borderId="15" xfId="0" applyFont="1" applyBorder="1" applyAlignment="1">
      <alignment wrapText="1"/>
    </xf>
    <xf numFmtId="2" fontId="0" fillId="0" borderId="16" xfId="0" applyNumberFormat="1" applyBorder="1"/>
    <xf numFmtId="2" fontId="0" fillId="0" borderId="2" xfId="0" applyNumberFormat="1" applyBorder="1"/>
    <xf numFmtId="2" fontId="0" fillId="0" borderId="17" xfId="0" applyNumberFormat="1" applyBorder="1"/>
    <xf numFmtId="165" fontId="7" fillId="0" borderId="12" xfId="1" applyNumberFormat="1" applyFont="1" applyBorder="1" applyAlignment="1">
      <alignment horizontal="center" vertical="center" wrapText="1"/>
    </xf>
    <xf numFmtId="0" fontId="3" fillId="8" borderId="3" xfId="0" applyFont="1" applyFill="1" applyBorder="1"/>
    <xf numFmtId="0" fontId="0" fillId="0" borderId="1" xfId="0" applyBorder="1" applyAlignment="1">
      <alignment horizontal="left" vertical="top" wrapText="1" indent="1"/>
    </xf>
    <xf numFmtId="0" fontId="0" fillId="0" borderId="0" xfId="0" applyNumberFormat="1"/>
  </cellXfs>
  <cellStyles count="3">
    <cellStyle name="Comma" xfId="1" builtinId="3"/>
    <cellStyle name="Normal" xfId="0" builtinId="0"/>
    <cellStyle name="Percent" xfId="2" builtinId="5"/>
  </cellStyles>
  <dxfs count="4">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color theme="1"/>
      </font>
      <border>
        <bottom style="thin">
          <color theme="5"/>
        </bottom>
        <vertical/>
        <horizontal/>
      </border>
    </dxf>
    <dxf>
      <font>
        <sz val="11"/>
        <color theme="1"/>
      </font>
      <border diagonalUp="0" diagonalDown="0">
        <left/>
        <right/>
        <top/>
        <bottom/>
        <vertical/>
        <horizontal/>
      </border>
    </dxf>
  </dxfs>
  <tableStyles count="1" defaultTableStyle="TableStyleMedium2" defaultPivotStyle="PivotStyleLight16">
    <tableStyle name="SlicerStyleLight2 2" pivot="0" table="0" count="10" xr9:uid="{9A95ED07-8CE9-4451-A857-342EB08A9DB7}">
      <tableStyleElement type="wholeTable" dxfId="3"/>
      <tableStyleElement type="headerRow" dxfId="2"/>
    </tableStyle>
  </tableStyles>
  <colors>
    <mruColors>
      <color rgb="FF203864"/>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theme="5" tint="-0.24994659260841701"/>
          </font>
          <fill>
            <gradientFill degree="90">
              <stop position="0">
                <color rgb="FFF8E162"/>
              </stop>
              <stop position="1">
                <color rgb="FFFCF7E0"/>
              </stop>
            </gradientFill>
          </fill>
          <border diagonalUp="0" diagonalDown="0">
            <left/>
            <right/>
            <top/>
            <bottom/>
            <vertical/>
            <horizontal/>
          </border>
        </dxf>
        <dxf>
          <font>
            <sz val="12"/>
            <color theme="5" tint="-0.24994659260841701"/>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i val="0"/>
            <sz val="12"/>
            <color theme="0"/>
          </font>
          <fill>
            <patternFill patternType="solid">
              <fgColor theme="5" tint="-0.24994659260841701"/>
              <bgColor theme="5" tint="-0.24994659260841701"/>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10"/>
            <color rgb="FF000000"/>
          </font>
          <fill>
            <patternFill patternType="solid">
              <fgColor rgb="FFFFFFFF"/>
              <bgColor rgb="FFFFFFFF"/>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219560720983951E-2"/>
          <c:y val="3.1647502345801709E-4"/>
          <c:w val="0.80952645018295433"/>
          <c:h val="0.99968336683624381"/>
        </c:manualLayout>
      </c:layout>
      <c:doughnutChart>
        <c:varyColors val="1"/>
        <c:ser>
          <c:idx val="0"/>
          <c:order val="0"/>
          <c:dPt>
            <c:idx val="0"/>
            <c:bubble3D val="0"/>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FAB-47B0-8B5B-43605080561E}"/>
              </c:ext>
            </c:extLst>
          </c:dPt>
          <c:dPt>
            <c:idx val="1"/>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FAB-47B0-8B5B-43605080561E}"/>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calculations!$E$8:$E$9</c:f>
              <c:strCache>
                <c:ptCount val="2"/>
                <c:pt idx="0">
                  <c:v>Female</c:v>
                </c:pt>
                <c:pt idx="1">
                  <c:v>Male</c:v>
                </c:pt>
              </c:strCache>
            </c:strRef>
          </c:cat>
          <c:val>
            <c:numRef>
              <c:f>calculations!$F$8:$F$9</c:f>
              <c:numCache>
                <c:formatCode>0%</c:formatCode>
                <c:ptCount val="2"/>
                <c:pt idx="0">
                  <c:v>0.52068965517241383</c:v>
                </c:pt>
                <c:pt idx="1">
                  <c:v>0.47931034482758617</c:v>
                </c:pt>
              </c:numCache>
            </c:numRef>
          </c:val>
          <c:extLst>
            <c:ext xmlns:c16="http://schemas.microsoft.com/office/drawing/2014/chart" uri="{C3380CC4-5D6E-409C-BE32-E72D297353CC}">
              <c16:uniqueId val="{00000004-0FAB-47B0-8B5B-43605080561E}"/>
            </c:ext>
          </c:extLst>
        </c:ser>
        <c:dLbls>
          <c:showLegendKey val="0"/>
          <c:showVal val="0"/>
          <c:showCatName val="0"/>
          <c:showSerName val="0"/>
          <c:showPercent val="1"/>
          <c:showBubbleSize val="0"/>
          <c:showLeaderLines val="0"/>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'Sales Performance'!$I$21</c:f>
          <c:strCache>
            <c:ptCount val="1"/>
            <c:pt idx="0">
              <c:v>Total products purchased </c:v>
            </c:pt>
          </c:strCache>
        </c:strRef>
      </c:tx>
      <c:layout>
        <c:manualLayout>
          <c:xMode val="edge"/>
          <c:yMode val="edge"/>
          <c:x val="0.31082307105710372"/>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2">
                  <a:lumMod val="50000"/>
                </a:schemeClr>
              </a:solidFill>
              <a:latin typeface="+mn-lt"/>
              <a:ea typeface="+mn-ea"/>
              <a:cs typeface="+mn-cs"/>
            </a:defRPr>
          </a:pPr>
          <a:endParaRPr lang="en-US"/>
        </a:p>
      </c:txPr>
    </c:title>
    <c:autoTitleDeleted val="0"/>
    <c:plotArea>
      <c:layout>
        <c:manualLayout>
          <c:layoutTarget val="inner"/>
          <c:xMode val="edge"/>
          <c:yMode val="edge"/>
          <c:x val="4.1441117742134034E-2"/>
          <c:y val="0.26655572466313215"/>
          <c:w val="0.91849078560401276"/>
          <c:h val="0.60125000455692856"/>
        </c:manualLayout>
      </c:layout>
      <c:barChart>
        <c:barDir val="bar"/>
        <c:grouping val="clustered"/>
        <c:varyColors val="0"/>
        <c:ser>
          <c:idx val="0"/>
          <c:order val="0"/>
          <c:spPr>
            <a:solidFill>
              <a:srgbClr val="203864">
                <a:alpha val="85098"/>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calculations!$E$21:$E$23</c:f>
              <c:numCache>
                <c:formatCode>General</c:formatCode>
                <c:ptCount val="3"/>
                <c:pt idx="0">
                  <c:v>0</c:v>
                </c:pt>
                <c:pt idx="1">
                  <c:v>0</c:v>
                </c:pt>
                <c:pt idx="2">
                  <c:v>0</c:v>
                </c:pt>
              </c:numCache>
            </c:numRef>
          </c:val>
          <c:extLst>
            <c:ext xmlns:c16="http://schemas.microsoft.com/office/drawing/2014/chart" uri="{C3380CC4-5D6E-409C-BE32-E72D297353CC}">
              <c16:uniqueId val="{00000000-3323-4247-8A77-97EF8D532298}"/>
            </c:ext>
          </c:extLst>
        </c:ser>
        <c:dLbls>
          <c:showLegendKey val="0"/>
          <c:showVal val="0"/>
          <c:showCatName val="0"/>
          <c:showSerName val="0"/>
          <c:showPercent val="0"/>
          <c:showBubbleSize val="0"/>
        </c:dLbls>
        <c:gapWidth val="39"/>
        <c:axId val="1098907759"/>
        <c:axId val="1000273423"/>
      </c:barChart>
      <c:catAx>
        <c:axId val="1098907759"/>
        <c:scaling>
          <c:orientation val="minMax"/>
        </c:scaling>
        <c:delete val="1"/>
        <c:axPos val="l"/>
        <c:numFmt formatCode="General" sourceLinked="1"/>
        <c:majorTickMark val="none"/>
        <c:minorTickMark val="none"/>
        <c:tickLblPos val="nextTo"/>
        <c:crossAx val="1000273423"/>
        <c:crosses val="autoZero"/>
        <c:auto val="1"/>
        <c:lblAlgn val="ctr"/>
        <c:lblOffset val="100"/>
        <c:noMultiLvlLbl val="0"/>
      </c:catAx>
      <c:valAx>
        <c:axId val="1000273423"/>
        <c:scaling>
          <c:orientation val="minMax"/>
        </c:scaling>
        <c:delete val="0"/>
        <c:axPos val="b"/>
        <c:majorGridlines>
          <c:spPr>
            <a:ln w="9525" cap="flat" cmpd="sng" algn="ctr">
              <a:solidFill>
                <a:schemeClr val="tx1">
                  <a:lumMod val="15000"/>
                  <a:lumOff val="85000"/>
                </a:schemeClr>
              </a:solidFill>
              <a:prstDash val="dash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90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'Sales Performance'!$O$21</c:f>
          <c:strCache>
            <c:ptCount val="1"/>
            <c:pt idx="0">
              <c:v>Average income per invoice</c:v>
            </c:pt>
          </c:strCache>
        </c:strRef>
      </c:tx>
      <c:layout>
        <c:manualLayout>
          <c:xMode val="edge"/>
          <c:yMode val="edge"/>
          <c:x val="0.24368849992354491"/>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75000"/>
                </a:schemeClr>
              </a:solidFill>
              <a:latin typeface="+mn-lt"/>
              <a:ea typeface="+mn-ea"/>
              <a:cs typeface="+mn-cs"/>
            </a:defRPr>
          </a:pPr>
          <a:endParaRPr lang="en-US"/>
        </a:p>
      </c:txPr>
    </c:title>
    <c:autoTitleDeleted val="0"/>
    <c:plotArea>
      <c:layout>
        <c:manualLayout>
          <c:layoutTarget val="inner"/>
          <c:xMode val="edge"/>
          <c:yMode val="edge"/>
          <c:x val="3.5489363798166616E-3"/>
          <c:y val="0.10787353415685424"/>
          <c:w val="0.99645105196579298"/>
          <c:h val="0.75859425273365877"/>
        </c:manualLayout>
      </c:layout>
      <c:barChart>
        <c:barDir val="col"/>
        <c:grouping val="clustered"/>
        <c:varyColors val="0"/>
        <c:ser>
          <c:idx val="0"/>
          <c:order val="0"/>
          <c:tx>
            <c:v>City</c:v>
          </c:tx>
          <c:spPr>
            <a:solidFill>
              <a:schemeClr val="bg2">
                <a:lumMod val="1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calculations!$K$21:$K$23</c:f>
              <c:numCache>
                <c:formatCode>0.00</c:formatCode>
                <c:ptCount val="3"/>
                <c:pt idx="0">
                  <c:v>0</c:v>
                </c:pt>
                <c:pt idx="1">
                  <c:v>0</c:v>
                </c:pt>
                <c:pt idx="2">
                  <c:v>0</c:v>
                </c:pt>
              </c:numCache>
            </c:numRef>
          </c:val>
          <c:extLst>
            <c:ext xmlns:c16="http://schemas.microsoft.com/office/drawing/2014/chart" uri="{C3380CC4-5D6E-409C-BE32-E72D297353CC}">
              <c16:uniqueId val="{00000000-B705-40DD-82EC-2179851C2509}"/>
            </c:ext>
          </c:extLst>
        </c:ser>
        <c:dLbls>
          <c:showLegendKey val="0"/>
          <c:showVal val="0"/>
          <c:showCatName val="0"/>
          <c:showSerName val="0"/>
          <c:showPercent val="0"/>
          <c:showBubbleSize val="0"/>
        </c:dLbls>
        <c:gapWidth val="149"/>
        <c:axId val="1070817423"/>
        <c:axId val="469836191"/>
      </c:barChart>
      <c:lineChart>
        <c:grouping val="standard"/>
        <c:varyColors val="0"/>
        <c:ser>
          <c:idx val="1"/>
          <c:order val="1"/>
          <c:tx>
            <c:v>Total</c:v>
          </c:tx>
          <c:spPr>
            <a:ln w="28575" cap="rnd">
              <a:solidFill>
                <a:schemeClr val="accent2"/>
              </a:solidFill>
              <a:prstDash val="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1-B705-40DD-82EC-2179851C2509}"/>
                </c:ext>
              </c:extLst>
            </c:dLbl>
            <c:dLbl>
              <c:idx val="1"/>
              <c:delete val="1"/>
              <c:extLst>
                <c:ext xmlns:c15="http://schemas.microsoft.com/office/drawing/2012/chart" uri="{CE6537A1-D6FC-4f65-9D91-7224C49458BB}"/>
                <c:ext xmlns:c16="http://schemas.microsoft.com/office/drawing/2014/chart" uri="{C3380CC4-5D6E-409C-BE32-E72D297353CC}">
                  <c16:uniqueId val="{00000002-B705-40DD-82EC-2179851C2509}"/>
                </c:ext>
              </c:extLst>
            </c:dLbl>
            <c:dLbl>
              <c:idx val="2"/>
              <c:delete val="1"/>
              <c:extLst>
                <c:ext xmlns:c15="http://schemas.microsoft.com/office/drawing/2012/chart" uri="{CE6537A1-D6FC-4f65-9D91-7224C49458BB}"/>
                <c:ext xmlns:c16="http://schemas.microsoft.com/office/drawing/2014/chart" uri="{C3380CC4-5D6E-409C-BE32-E72D297353CC}">
                  <c16:uniqueId val="{00000003-B705-40DD-82EC-2179851C2509}"/>
                </c:ext>
              </c:extLst>
            </c:dLbl>
            <c:dLbl>
              <c:idx val="3"/>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4-B705-40DD-82EC-2179851C2509}"/>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calculations!$P$21:$P$24</c:f>
              <c:numCache>
                <c:formatCode>0.00</c:formatCode>
                <c:ptCount val="4"/>
                <c:pt idx="0">
                  <c:v>2.7911740471869324</c:v>
                </c:pt>
                <c:pt idx="1">
                  <c:v>2.7911740471869324</c:v>
                </c:pt>
                <c:pt idx="2">
                  <c:v>2.7911740471869324</c:v>
                </c:pt>
                <c:pt idx="3">
                  <c:v>2.7911740471869324</c:v>
                </c:pt>
              </c:numCache>
            </c:numRef>
          </c:val>
          <c:smooth val="0"/>
          <c:extLst>
            <c:ext xmlns:c16="http://schemas.microsoft.com/office/drawing/2014/chart" uri="{C3380CC4-5D6E-409C-BE32-E72D297353CC}">
              <c16:uniqueId val="{00000005-B705-40DD-82EC-2179851C2509}"/>
            </c:ext>
          </c:extLst>
        </c:ser>
        <c:dLbls>
          <c:showLegendKey val="0"/>
          <c:showVal val="0"/>
          <c:showCatName val="0"/>
          <c:showSerName val="0"/>
          <c:showPercent val="0"/>
          <c:showBubbleSize val="0"/>
        </c:dLbls>
        <c:marker val="1"/>
        <c:smooth val="0"/>
        <c:axId val="1070817423"/>
        <c:axId val="469836191"/>
      </c:lineChart>
      <c:catAx>
        <c:axId val="107081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69836191"/>
        <c:crosses val="autoZero"/>
        <c:auto val="1"/>
        <c:lblAlgn val="ctr"/>
        <c:lblOffset val="100"/>
        <c:noMultiLvlLbl val="0"/>
      </c:catAx>
      <c:valAx>
        <c:axId val="469836191"/>
        <c:scaling>
          <c:orientation val="minMax"/>
        </c:scaling>
        <c:delete val="1"/>
        <c:axPos val="l"/>
        <c:numFmt formatCode="0.00" sourceLinked="0"/>
        <c:majorTickMark val="none"/>
        <c:minorTickMark val="none"/>
        <c:tickLblPos val="nextTo"/>
        <c:crossAx val="107081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517591370442845E-2"/>
          <c:y val="7.100164403986689E-2"/>
          <c:w val="0.71599129453336685"/>
          <c:h val="0.92191870777992202"/>
        </c:manualLayout>
      </c:layout>
      <c:doughnutChart>
        <c:varyColors val="1"/>
        <c:ser>
          <c:idx val="0"/>
          <c:order val="0"/>
          <c:dPt>
            <c:idx val="0"/>
            <c:bubble3D val="0"/>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A06-45F1-90F7-C7722EBC584E}"/>
              </c:ext>
            </c:extLst>
          </c:dPt>
          <c:dPt>
            <c:idx val="1"/>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A06-45F1-90F7-C7722EBC584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calculations!$E$8:$E$9</c:f>
              <c:strCache>
                <c:ptCount val="2"/>
                <c:pt idx="0">
                  <c:v>Female</c:v>
                </c:pt>
                <c:pt idx="1">
                  <c:v>Male</c:v>
                </c:pt>
              </c:strCache>
            </c:strRef>
          </c:cat>
          <c:val>
            <c:numRef>
              <c:f>calculations!$F$8:$F$9</c:f>
              <c:numCache>
                <c:formatCode>0%</c:formatCode>
                <c:ptCount val="2"/>
                <c:pt idx="0">
                  <c:v>0.52068965517241383</c:v>
                </c:pt>
                <c:pt idx="1">
                  <c:v>0.47931034482758617</c:v>
                </c:pt>
              </c:numCache>
            </c:numRef>
          </c:val>
          <c:extLst>
            <c:ext xmlns:c16="http://schemas.microsoft.com/office/drawing/2014/chart" uri="{C3380CC4-5D6E-409C-BE32-E72D297353CC}">
              <c16:uniqueId val="{00000004-4A06-45F1-90F7-C7722EBC584E}"/>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lumMod val="50000"/>
                <a:alpha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calculations!$E$21:$E$23</c:f>
              <c:numCache>
                <c:formatCode>General</c:formatCode>
                <c:ptCount val="3"/>
                <c:pt idx="0">
                  <c:v>0</c:v>
                </c:pt>
                <c:pt idx="1">
                  <c:v>0</c:v>
                </c:pt>
                <c:pt idx="2">
                  <c:v>0</c:v>
                </c:pt>
              </c:numCache>
            </c:numRef>
          </c:val>
          <c:extLst>
            <c:ext xmlns:c16="http://schemas.microsoft.com/office/drawing/2014/chart" uri="{C3380CC4-5D6E-409C-BE32-E72D297353CC}">
              <c16:uniqueId val="{00000000-F23F-4B8C-9B07-CF722C6880CD}"/>
            </c:ext>
          </c:extLst>
        </c:ser>
        <c:dLbls>
          <c:showLegendKey val="0"/>
          <c:showVal val="0"/>
          <c:showCatName val="0"/>
          <c:showSerName val="0"/>
          <c:showPercent val="0"/>
          <c:showBubbleSize val="0"/>
        </c:dLbls>
        <c:gapWidth val="39"/>
        <c:axId val="1098907759"/>
        <c:axId val="1000273423"/>
      </c:barChart>
      <c:catAx>
        <c:axId val="1098907759"/>
        <c:scaling>
          <c:orientation val="minMax"/>
        </c:scaling>
        <c:delete val="1"/>
        <c:axPos val="l"/>
        <c:numFmt formatCode="General" sourceLinked="1"/>
        <c:majorTickMark val="none"/>
        <c:minorTickMark val="none"/>
        <c:tickLblPos val="nextTo"/>
        <c:crossAx val="1000273423"/>
        <c:crosses val="autoZero"/>
        <c:auto val="1"/>
        <c:lblAlgn val="ctr"/>
        <c:lblOffset val="100"/>
        <c:noMultiLvlLbl val="0"/>
      </c:catAx>
      <c:valAx>
        <c:axId val="1000273423"/>
        <c:scaling>
          <c:orientation val="minMax"/>
        </c:scaling>
        <c:delete val="0"/>
        <c:axPos val="b"/>
        <c:majorGridlines>
          <c:spPr>
            <a:ln w="9525" cap="flat" cmpd="sng" algn="ctr">
              <a:solidFill>
                <a:schemeClr val="tx1">
                  <a:lumMod val="15000"/>
                  <a:lumOff val="85000"/>
                </a:schemeClr>
              </a:solidFill>
              <a:prstDash val="dash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90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3684000862462E-4"/>
          <c:y val="6.1384384887993243E-3"/>
          <c:w val="0.99645105196579298"/>
          <c:h val="0.75859425273365877"/>
        </c:manualLayout>
      </c:layout>
      <c:barChart>
        <c:barDir val="col"/>
        <c:grouping val="clustered"/>
        <c:varyColors val="0"/>
        <c:ser>
          <c:idx val="0"/>
          <c:order val="0"/>
          <c:tx>
            <c:v>City</c:v>
          </c:tx>
          <c:spPr>
            <a:solidFill>
              <a:schemeClr val="bg2">
                <a:lumMod val="1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calculations!$K$21:$K$23</c:f>
              <c:numCache>
                <c:formatCode>0.00</c:formatCode>
                <c:ptCount val="3"/>
                <c:pt idx="0">
                  <c:v>0</c:v>
                </c:pt>
                <c:pt idx="1">
                  <c:v>0</c:v>
                </c:pt>
                <c:pt idx="2">
                  <c:v>0</c:v>
                </c:pt>
              </c:numCache>
            </c:numRef>
          </c:val>
          <c:extLst>
            <c:ext xmlns:c16="http://schemas.microsoft.com/office/drawing/2014/chart" uri="{C3380CC4-5D6E-409C-BE32-E72D297353CC}">
              <c16:uniqueId val="{00000000-9ABF-4DA5-AC80-860A8F39C484}"/>
            </c:ext>
          </c:extLst>
        </c:ser>
        <c:dLbls>
          <c:showLegendKey val="0"/>
          <c:showVal val="0"/>
          <c:showCatName val="0"/>
          <c:showSerName val="0"/>
          <c:showPercent val="0"/>
          <c:showBubbleSize val="0"/>
        </c:dLbls>
        <c:gapWidth val="149"/>
        <c:axId val="1070817423"/>
        <c:axId val="469836191"/>
      </c:barChart>
      <c:lineChart>
        <c:grouping val="standard"/>
        <c:varyColors val="0"/>
        <c:ser>
          <c:idx val="1"/>
          <c:order val="1"/>
          <c:tx>
            <c:v>Total</c:v>
          </c:tx>
          <c:spPr>
            <a:ln w="28575" cap="rnd">
              <a:solidFill>
                <a:schemeClr val="accent2"/>
              </a:solidFill>
              <a:prstDash val="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9ABF-4DA5-AC80-860A8F39C484}"/>
                </c:ext>
              </c:extLst>
            </c:dLbl>
            <c:dLbl>
              <c:idx val="1"/>
              <c:delete val="1"/>
              <c:extLst>
                <c:ext xmlns:c15="http://schemas.microsoft.com/office/drawing/2012/chart" uri="{CE6537A1-D6FC-4f65-9D91-7224C49458BB}"/>
                <c:ext xmlns:c16="http://schemas.microsoft.com/office/drawing/2014/chart" uri="{C3380CC4-5D6E-409C-BE32-E72D297353CC}">
                  <c16:uniqueId val="{00000002-9ABF-4DA5-AC80-860A8F39C484}"/>
                </c:ext>
              </c:extLst>
            </c:dLbl>
            <c:dLbl>
              <c:idx val="2"/>
              <c:delete val="1"/>
              <c:extLst>
                <c:ext xmlns:c15="http://schemas.microsoft.com/office/drawing/2012/chart" uri="{CE6537A1-D6FC-4f65-9D91-7224C49458BB}"/>
                <c:ext xmlns:c16="http://schemas.microsoft.com/office/drawing/2014/chart" uri="{C3380CC4-5D6E-409C-BE32-E72D297353CC}">
                  <c16:uniqueId val="{00000004-9ABF-4DA5-AC80-860A8F39C484}"/>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6-9ABF-4DA5-AC80-860A8F39C484}"/>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calculations!$P$21:$P$24</c:f>
              <c:numCache>
                <c:formatCode>0.00</c:formatCode>
                <c:ptCount val="4"/>
                <c:pt idx="0">
                  <c:v>2.7911740471869324</c:v>
                </c:pt>
                <c:pt idx="1">
                  <c:v>2.7911740471869324</c:v>
                </c:pt>
                <c:pt idx="2">
                  <c:v>2.7911740471869324</c:v>
                </c:pt>
                <c:pt idx="3">
                  <c:v>2.7911740471869324</c:v>
                </c:pt>
              </c:numCache>
            </c:numRef>
          </c:val>
          <c:smooth val="0"/>
          <c:extLst>
            <c:ext xmlns:c16="http://schemas.microsoft.com/office/drawing/2014/chart" uri="{C3380CC4-5D6E-409C-BE32-E72D297353CC}">
              <c16:uniqueId val="{00000001-9ABF-4DA5-AC80-860A8F39C484}"/>
            </c:ext>
          </c:extLst>
        </c:ser>
        <c:dLbls>
          <c:showLegendKey val="0"/>
          <c:showVal val="0"/>
          <c:showCatName val="0"/>
          <c:showSerName val="0"/>
          <c:showPercent val="0"/>
          <c:showBubbleSize val="0"/>
        </c:dLbls>
        <c:marker val="1"/>
        <c:smooth val="0"/>
        <c:axId val="1070817423"/>
        <c:axId val="469836191"/>
      </c:lineChart>
      <c:catAx>
        <c:axId val="107081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836191"/>
        <c:crosses val="autoZero"/>
        <c:auto val="1"/>
        <c:lblAlgn val="ctr"/>
        <c:lblOffset val="100"/>
        <c:noMultiLvlLbl val="0"/>
      </c:catAx>
      <c:valAx>
        <c:axId val="469836191"/>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crossAx val="107081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95251</xdr:colOff>
      <xdr:row>8</xdr:row>
      <xdr:rowOff>83126</xdr:rowOff>
    </xdr:from>
    <xdr:to>
      <xdr:col>3</xdr:col>
      <xdr:colOff>1</xdr:colOff>
      <xdr:row>35</xdr:row>
      <xdr:rowOff>152400</xdr:rowOff>
    </xdr:to>
    <xdr:grpSp>
      <xdr:nvGrpSpPr>
        <xdr:cNvPr id="9" name="Group 8">
          <a:extLst>
            <a:ext uri="{FF2B5EF4-FFF2-40B4-BE49-F238E27FC236}">
              <a16:creationId xmlns:a16="http://schemas.microsoft.com/office/drawing/2014/main" id="{9B174EE0-9D1D-1186-2BFB-83D0315BB131}"/>
            </a:ext>
          </a:extLst>
        </xdr:cNvPr>
        <xdr:cNvGrpSpPr/>
      </xdr:nvGrpSpPr>
      <xdr:grpSpPr>
        <a:xfrm>
          <a:off x="95251" y="1711901"/>
          <a:ext cx="2457450" cy="5850949"/>
          <a:chOff x="113836" y="1828799"/>
          <a:chExt cx="2337575" cy="6985286"/>
        </a:xfrm>
      </xdr:grpSpPr>
      <xdr:sp macro="" textlink="">
        <xdr:nvSpPr>
          <xdr:cNvPr id="6" name="Rectangle 5">
            <a:extLst>
              <a:ext uri="{FF2B5EF4-FFF2-40B4-BE49-F238E27FC236}">
                <a16:creationId xmlns:a16="http://schemas.microsoft.com/office/drawing/2014/main" id="{F4272911-52FD-0EB4-031D-8950A1F0895F}"/>
              </a:ext>
            </a:extLst>
          </xdr:cNvPr>
          <xdr:cNvSpPr/>
        </xdr:nvSpPr>
        <xdr:spPr>
          <a:xfrm>
            <a:off x="113836" y="1828799"/>
            <a:ext cx="2337575" cy="6632764"/>
          </a:xfrm>
          <a:prstGeom prst="rect">
            <a:avLst/>
          </a:prstGeom>
          <a:solidFill>
            <a:schemeClr val="bg1">
              <a:lumMod val="95000"/>
              <a:alpha val="25098"/>
            </a:schemeClr>
          </a:solidFill>
          <a:ln>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mc:AlternateContent xmlns:mc="http://schemas.openxmlformats.org/markup-compatibility/2006" xmlns:a14="http://schemas.microsoft.com/office/drawing/2010/main">
        <mc:Choice Requires="a14">
          <xdr:graphicFrame macro="">
            <xdr:nvGraphicFramePr>
              <xdr:cNvPr id="2" name="Payment 1">
                <a:extLst>
                  <a:ext uri="{FF2B5EF4-FFF2-40B4-BE49-F238E27FC236}">
                    <a16:creationId xmlns:a16="http://schemas.microsoft.com/office/drawing/2014/main" id="{BC221051-3883-4205-8D89-411A40A106D4}"/>
                  </a:ext>
                </a:extLst>
              </xdr:cNvPr>
              <xdr:cNvGraphicFramePr/>
            </xdr:nvGraphicFramePr>
            <xdr:xfrm>
              <a:off x="314401" y="5931330"/>
              <a:ext cx="1892379" cy="1571624"/>
            </xdr:xfrm>
            <a:graphic>
              <a:graphicData uri="http://schemas.microsoft.com/office/drawing/2010/slicer">
                <sle:slicer xmlns:sle="http://schemas.microsoft.com/office/drawing/2010/slicer" name="Payment 1"/>
              </a:graphicData>
            </a:graphic>
          </xdr:graphicFrame>
        </mc:Choice>
        <mc:Fallback xmlns="">
          <xdr:sp macro="" textlink="">
            <xdr:nvSpPr>
              <xdr:cNvPr id="0" name=""/>
              <xdr:cNvSpPr>
                <a:spLocks noTextEdit="1"/>
              </xdr:cNvSpPr>
            </xdr:nvSpPr>
            <xdr:spPr>
              <a:xfrm>
                <a:off x="306101" y="5148224"/>
                <a:ext cx="1494124" cy="131640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 name="Product line 2">
                <a:extLst>
                  <a:ext uri="{FF2B5EF4-FFF2-40B4-BE49-F238E27FC236}">
                    <a16:creationId xmlns:a16="http://schemas.microsoft.com/office/drawing/2014/main" id="{5656F29C-1F70-47C7-862E-643372A8A8A3}"/>
                  </a:ext>
                </a:extLst>
              </xdr:cNvPr>
              <xdr:cNvGraphicFramePr/>
            </xdr:nvGraphicFramePr>
            <xdr:xfrm>
              <a:off x="267861" y="3764407"/>
              <a:ext cx="2056703" cy="2105025"/>
            </xdr:xfrm>
            <a:graphic>
              <a:graphicData uri="http://schemas.microsoft.com/office/drawing/2010/slicer">
                <sle:slicer xmlns:sle="http://schemas.microsoft.com/office/drawing/2010/slicer" name="Product line 2"/>
              </a:graphicData>
            </a:graphic>
          </xdr:graphicFrame>
        </mc:Choice>
        <mc:Fallback>
          <xdr:sp macro="" textlink="">
            <xdr:nvSpPr>
              <xdr:cNvPr id="0" name=""/>
              <xdr:cNvSpPr>
                <a:spLocks noTextEdit="1"/>
              </xdr:cNvSpPr>
            </xdr:nvSpPr>
            <xdr:spPr>
              <a:xfrm>
                <a:off x="257175" y="3333187"/>
                <a:ext cx="2162174" cy="17631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Branch name 3">
                <a:extLst>
                  <a:ext uri="{FF2B5EF4-FFF2-40B4-BE49-F238E27FC236}">
                    <a16:creationId xmlns:a16="http://schemas.microsoft.com/office/drawing/2014/main" id="{B5FAAD88-79BA-4E59-A908-4B11D738B8F9}"/>
                  </a:ext>
                </a:extLst>
              </xdr:cNvPr>
              <xdr:cNvGraphicFramePr/>
            </xdr:nvGraphicFramePr>
            <xdr:xfrm>
              <a:off x="257176" y="1933574"/>
              <a:ext cx="2057798" cy="1774647"/>
            </xdr:xfrm>
            <a:graphic>
              <a:graphicData uri="http://schemas.microsoft.com/office/drawing/2010/slicer">
                <sle:slicer xmlns:sle="http://schemas.microsoft.com/office/drawing/2010/slicer" name="Branch name 3"/>
              </a:graphicData>
            </a:graphic>
          </xdr:graphicFrame>
        </mc:Choice>
        <mc:Fallback>
          <xdr:sp macro="" textlink="">
            <xdr:nvSpPr>
              <xdr:cNvPr id="0" name=""/>
              <xdr:cNvSpPr>
                <a:spLocks noTextEdit="1"/>
              </xdr:cNvSpPr>
            </xdr:nvSpPr>
            <xdr:spPr>
              <a:xfrm>
                <a:off x="245942" y="1799662"/>
                <a:ext cx="2163326" cy="148646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ustomer type 3">
                <a:extLst>
                  <a:ext uri="{FF2B5EF4-FFF2-40B4-BE49-F238E27FC236}">
                    <a16:creationId xmlns:a16="http://schemas.microsoft.com/office/drawing/2014/main" id="{41B029F4-55A4-46A4-8B6B-62B50727598E}"/>
                  </a:ext>
                </a:extLst>
              </xdr:cNvPr>
              <xdr:cNvGraphicFramePr/>
            </xdr:nvGraphicFramePr>
            <xdr:xfrm>
              <a:off x="297906" y="7284553"/>
              <a:ext cx="1899813" cy="1529532"/>
            </xdr:xfrm>
            <a:graphic>
              <a:graphicData uri="http://schemas.microsoft.com/office/drawing/2010/slicer">
                <sle:slicer xmlns:sle="http://schemas.microsoft.com/office/drawing/2010/slicer" name="Customer type 3"/>
              </a:graphicData>
            </a:graphic>
          </xdr:graphicFrame>
        </mc:Choice>
        <mc:Fallback>
          <xdr:sp macro="" textlink="">
            <xdr:nvSpPr>
              <xdr:cNvPr id="0" name=""/>
              <xdr:cNvSpPr>
                <a:spLocks noTextEdit="1"/>
              </xdr:cNvSpPr>
            </xdr:nvSpPr>
            <xdr:spPr>
              <a:xfrm>
                <a:off x="288760" y="6281698"/>
                <a:ext cx="1997239" cy="128115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12</xdr:col>
      <xdr:colOff>715239</xdr:colOff>
      <xdr:row>8</xdr:row>
      <xdr:rowOff>129309</xdr:rowOff>
    </xdr:from>
    <xdr:to>
      <xdr:col>19</xdr:col>
      <xdr:colOff>302491</xdr:colOff>
      <xdr:row>15</xdr:row>
      <xdr:rowOff>72634</xdr:rowOff>
    </xdr:to>
    <xdr:grpSp>
      <xdr:nvGrpSpPr>
        <xdr:cNvPr id="15" name="Group 14">
          <a:extLst>
            <a:ext uri="{FF2B5EF4-FFF2-40B4-BE49-F238E27FC236}">
              <a16:creationId xmlns:a16="http://schemas.microsoft.com/office/drawing/2014/main" id="{D5CE5D1D-25DE-9EBD-C416-733B4D3B9019}"/>
            </a:ext>
          </a:extLst>
        </xdr:cNvPr>
        <xdr:cNvGrpSpPr/>
      </xdr:nvGrpSpPr>
      <xdr:grpSpPr>
        <a:xfrm>
          <a:off x="8201889" y="1758084"/>
          <a:ext cx="2292352" cy="1743550"/>
          <a:chOff x="6583361" y="752474"/>
          <a:chExt cx="2677542" cy="1991200"/>
        </a:xfrm>
      </xdr:grpSpPr>
      <xdr:graphicFrame macro="">
        <xdr:nvGraphicFramePr>
          <xdr:cNvPr id="11" name="Chart 10">
            <a:extLst>
              <a:ext uri="{FF2B5EF4-FFF2-40B4-BE49-F238E27FC236}">
                <a16:creationId xmlns:a16="http://schemas.microsoft.com/office/drawing/2014/main" id="{E890582F-A9ED-4023-897C-CB32FC5F657D}"/>
              </a:ext>
            </a:extLst>
          </xdr:cNvPr>
          <xdr:cNvGraphicFramePr>
            <a:graphicFrameLocks/>
          </xdr:cNvGraphicFramePr>
        </xdr:nvGraphicFramePr>
        <xdr:xfrm>
          <a:off x="6583361" y="752474"/>
          <a:ext cx="2677542" cy="19912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14" name="Group 13">
            <a:extLst>
              <a:ext uri="{FF2B5EF4-FFF2-40B4-BE49-F238E27FC236}">
                <a16:creationId xmlns:a16="http://schemas.microsoft.com/office/drawing/2014/main" id="{62DFB1D6-29CF-FFC0-E856-C822B8F21394}"/>
              </a:ext>
            </a:extLst>
          </xdr:cNvPr>
          <xdr:cNvGrpSpPr/>
        </xdr:nvGrpSpPr>
        <xdr:grpSpPr>
          <a:xfrm>
            <a:off x="7247357" y="1495425"/>
            <a:ext cx="1258467" cy="604449"/>
            <a:chOff x="10790657" y="1285875"/>
            <a:chExt cx="1258467" cy="604449"/>
          </a:xfrm>
        </xdr:grpSpPr>
        <xdr:sp macro="" textlink="$I$28">
          <xdr:nvSpPr>
            <xdr:cNvPr id="12" name="TextBox 11">
              <a:extLst>
                <a:ext uri="{FF2B5EF4-FFF2-40B4-BE49-F238E27FC236}">
                  <a16:creationId xmlns:a16="http://schemas.microsoft.com/office/drawing/2014/main" id="{CE05982A-D779-DC1C-2F0C-63B56A1CC01F}"/>
                </a:ext>
              </a:extLst>
            </xdr:cNvPr>
            <xdr:cNvSpPr txBox="1"/>
          </xdr:nvSpPr>
          <xdr:spPr>
            <a:xfrm>
              <a:off x="10790657" y="1575999"/>
              <a:ext cx="1173932"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39298B-3F6F-4B42-9CE1-C5CA7F15FD0B}" type="TxLink">
                <a:rPr lang="en-US" sz="1600" b="1" i="0" u="none" strike="noStrike">
                  <a:solidFill>
                    <a:srgbClr val="000000"/>
                  </a:solidFill>
                  <a:latin typeface="Calibri"/>
                  <a:cs typeface="Calibri"/>
                </a:rPr>
                <a:pPr algn="ctr"/>
                <a:t> 5,510 </a:t>
              </a:fld>
              <a:endParaRPr lang="en-GB" sz="1400"/>
            </a:p>
          </xdr:txBody>
        </xdr:sp>
        <xdr:sp macro="" textlink="">
          <xdr:nvSpPr>
            <xdr:cNvPr id="13" name="TextBox 12">
              <a:extLst>
                <a:ext uri="{FF2B5EF4-FFF2-40B4-BE49-F238E27FC236}">
                  <a16:creationId xmlns:a16="http://schemas.microsoft.com/office/drawing/2014/main" id="{AEE690D3-3392-4495-9647-B3974E5EAFCB}"/>
                </a:ext>
              </a:extLst>
            </xdr:cNvPr>
            <xdr:cNvSpPr txBox="1"/>
          </xdr:nvSpPr>
          <xdr:spPr>
            <a:xfrm>
              <a:off x="10858499" y="1285875"/>
              <a:ext cx="11906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Calibri"/>
                  <a:cs typeface="Calibri"/>
                </a:rPr>
                <a:t>Total Products</a:t>
              </a:r>
              <a:endParaRPr lang="en-US" sz="1050" b="0" i="0" u="none" strike="noStrike" baseline="0">
                <a:solidFill>
                  <a:srgbClr val="000000"/>
                </a:solidFill>
                <a:latin typeface="Calibri"/>
                <a:cs typeface="Calibri"/>
              </a:endParaRPr>
            </a:p>
            <a:p>
              <a:endParaRPr lang="en-US" sz="1050" b="0" i="0" u="none" strike="noStrike">
                <a:solidFill>
                  <a:srgbClr val="000000"/>
                </a:solidFill>
                <a:latin typeface="Calibri"/>
                <a:cs typeface="Calibri"/>
              </a:endParaRPr>
            </a:p>
          </xdr:txBody>
        </xdr:sp>
      </xdr:grpSp>
    </xdr:grpSp>
    <xdr:clientData/>
  </xdr:twoCellAnchor>
  <xdr:twoCellAnchor>
    <xdr:from>
      <xdr:col>5</xdr:col>
      <xdr:colOff>34637</xdr:colOff>
      <xdr:row>8</xdr:row>
      <xdr:rowOff>85725</xdr:rowOff>
    </xdr:from>
    <xdr:to>
      <xdr:col>12</xdr:col>
      <xdr:colOff>666750</xdr:colOff>
      <xdr:row>18</xdr:row>
      <xdr:rowOff>123825</xdr:rowOff>
    </xdr:to>
    <xdr:graphicFrame macro="">
      <xdr:nvGraphicFramePr>
        <xdr:cNvPr id="16" name="Chart 15">
          <a:extLst>
            <a:ext uri="{FF2B5EF4-FFF2-40B4-BE49-F238E27FC236}">
              <a16:creationId xmlns:a16="http://schemas.microsoft.com/office/drawing/2014/main" id="{6F09C8CD-454A-4B72-83F2-1372989047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284884</xdr:colOff>
      <xdr:row>8</xdr:row>
      <xdr:rowOff>161925</xdr:rowOff>
    </xdr:from>
    <xdr:to>
      <xdr:col>26</xdr:col>
      <xdr:colOff>314325</xdr:colOff>
      <xdr:row>18</xdr:row>
      <xdr:rowOff>228600</xdr:rowOff>
    </xdr:to>
    <xdr:graphicFrame macro="">
      <xdr:nvGraphicFramePr>
        <xdr:cNvPr id="18" name="Chart 17">
          <a:extLst>
            <a:ext uri="{FF2B5EF4-FFF2-40B4-BE49-F238E27FC236}">
              <a16:creationId xmlns:a16="http://schemas.microsoft.com/office/drawing/2014/main" id="{AA59301E-A827-46A0-BA3B-507F347C62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466721</xdr:colOff>
      <xdr:row>2</xdr:row>
      <xdr:rowOff>142875</xdr:rowOff>
    </xdr:from>
    <xdr:to>
      <xdr:col>11</xdr:col>
      <xdr:colOff>19046</xdr:colOff>
      <xdr:row>6</xdr:row>
      <xdr:rowOff>0</xdr:rowOff>
    </xdr:to>
    <xdr:grpSp>
      <xdr:nvGrpSpPr>
        <xdr:cNvPr id="28" name="Group 27">
          <a:extLst>
            <a:ext uri="{FF2B5EF4-FFF2-40B4-BE49-F238E27FC236}">
              <a16:creationId xmlns:a16="http://schemas.microsoft.com/office/drawing/2014/main" id="{BCCB483B-61FF-126A-CEB4-880EB1A9CA35}"/>
            </a:ext>
          </a:extLst>
        </xdr:cNvPr>
        <xdr:cNvGrpSpPr/>
      </xdr:nvGrpSpPr>
      <xdr:grpSpPr>
        <a:xfrm>
          <a:off x="4905371" y="628650"/>
          <a:ext cx="1838325" cy="619125"/>
          <a:chOff x="4819646" y="828675"/>
          <a:chExt cx="1838325" cy="619125"/>
        </a:xfrm>
      </xdr:grpSpPr>
      <xdr:grpSp>
        <xdr:nvGrpSpPr>
          <xdr:cNvPr id="21" name="Group 20">
            <a:extLst>
              <a:ext uri="{FF2B5EF4-FFF2-40B4-BE49-F238E27FC236}">
                <a16:creationId xmlns:a16="http://schemas.microsoft.com/office/drawing/2014/main" id="{1D0DA05C-92DD-EB8A-5434-6EAB0761D3C7}"/>
              </a:ext>
            </a:extLst>
          </xdr:cNvPr>
          <xdr:cNvGrpSpPr/>
        </xdr:nvGrpSpPr>
        <xdr:grpSpPr>
          <a:xfrm>
            <a:off x="4819646" y="828675"/>
            <a:ext cx="1838325" cy="609600"/>
            <a:chOff x="4791075" y="828675"/>
            <a:chExt cx="1048007" cy="460992"/>
          </a:xfrm>
        </xdr:grpSpPr>
        <xdr:sp macro="" textlink="">
          <xdr:nvSpPr>
            <xdr:cNvPr id="19" name="TextBox 18">
              <a:extLst>
                <a:ext uri="{FF2B5EF4-FFF2-40B4-BE49-F238E27FC236}">
                  <a16:creationId xmlns:a16="http://schemas.microsoft.com/office/drawing/2014/main" id="{76BF4CFD-7CEA-403D-B3F4-81AC460D2C6D}"/>
                </a:ext>
              </a:extLst>
            </xdr:cNvPr>
            <xdr:cNvSpPr txBox="1"/>
          </xdr:nvSpPr>
          <xdr:spPr>
            <a:xfrm>
              <a:off x="4819740" y="1064478"/>
              <a:ext cx="1019342" cy="22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cs typeface="Calibri"/>
                </a:rPr>
                <a:t>Total</a:t>
              </a:r>
              <a:r>
                <a:rPr lang="en-US" sz="1200" b="0" i="0" u="none" strike="noStrike" baseline="0">
                  <a:solidFill>
                    <a:srgbClr val="000000"/>
                  </a:solidFill>
                  <a:latin typeface="Calibri"/>
                  <a:cs typeface="Calibri"/>
                </a:rPr>
                <a:t> i</a:t>
              </a:r>
              <a:r>
                <a:rPr lang="en-US" sz="1200" b="0" i="0" u="none" strike="noStrike">
                  <a:solidFill>
                    <a:srgbClr val="000000"/>
                  </a:solidFill>
                  <a:latin typeface="Calibri"/>
                  <a:cs typeface="Calibri"/>
                </a:rPr>
                <a:t>nvoices</a:t>
              </a:r>
              <a:endParaRPr lang="en-US" sz="1200" b="0" i="0" u="none" strike="noStrike" baseline="0">
                <a:solidFill>
                  <a:srgbClr val="000000"/>
                </a:solidFill>
                <a:latin typeface="Calibri"/>
                <a:cs typeface="Calibri"/>
              </a:endParaRPr>
            </a:p>
            <a:p>
              <a:pPr algn="ctr"/>
              <a:endParaRPr lang="en-US" sz="1200" b="0" i="0" u="none" strike="noStrike">
                <a:solidFill>
                  <a:srgbClr val="000000"/>
                </a:solidFill>
                <a:latin typeface="Calibri"/>
                <a:cs typeface="Calibri"/>
              </a:endParaRPr>
            </a:p>
          </xdr:txBody>
        </xdr:sp>
        <xdr:sp macro="" textlink="$J$28">
          <xdr:nvSpPr>
            <xdr:cNvPr id="20" name="TextBox 19">
              <a:extLst>
                <a:ext uri="{FF2B5EF4-FFF2-40B4-BE49-F238E27FC236}">
                  <a16:creationId xmlns:a16="http://schemas.microsoft.com/office/drawing/2014/main" id="{ACFDF9D0-272B-4F05-B633-C316338F656F}"/>
                </a:ext>
              </a:extLst>
            </xdr:cNvPr>
            <xdr:cNvSpPr txBox="1"/>
          </xdr:nvSpPr>
          <xdr:spPr>
            <a:xfrm>
              <a:off x="4791075" y="828675"/>
              <a:ext cx="1005050" cy="27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5714DD-6BAB-4334-860D-F7F886CB60B2}" type="TxLink">
                <a:rPr lang="en-US" sz="2000" b="1" i="0" u="none" strike="noStrike">
                  <a:solidFill>
                    <a:srgbClr val="000000"/>
                  </a:solidFill>
                  <a:latin typeface="Calibri"/>
                  <a:cs typeface="Calibri"/>
                </a:rPr>
                <a:pPr algn="ctr"/>
                <a:t> 1,000 </a:t>
              </a:fld>
              <a:endParaRPr lang="en-GB" sz="2000"/>
            </a:p>
          </xdr:txBody>
        </xdr:sp>
      </xdr:grpSp>
      <xdr:cxnSp macro="">
        <xdr:nvCxnSpPr>
          <xdr:cNvPr id="23" name="Straight Connector 22">
            <a:extLst>
              <a:ext uri="{FF2B5EF4-FFF2-40B4-BE49-F238E27FC236}">
                <a16:creationId xmlns:a16="http://schemas.microsoft.com/office/drawing/2014/main" id="{284A1298-C724-668D-81C4-AFA059822226}"/>
              </a:ext>
            </a:extLst>
          </xdr:cNvPr>
          <xdr:cNvCxnSpPr/>
        </xdr:nvCxnSpPr>
        <xdr:spPr>
          <a:xfrm>
            <a:off x="5095875" y="1447800"/>
            <a:ext cx="1409700" cy="0"/>
          </a:xfrm>
          <a:prstGeom prst="line">
            <a:avLst/>
          </a:prstGeom>
          <a:ln w="19050"/>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4</xdr:col>
      <xdr:colOff>314325</xdr:colOff>
      <xdr:row>2</xdr:row>
      <xdr:rowOff>152400</xdr:rowOff>
    </xdr:from>
    <xdr:to>
      <xdr:col>8</xdr:col>
      <xdr:colOff>285750</xdr:colOff>
      <xdr:row>6</xdr:row>
      <xdr:rowOff>9525</xdr:rowOff>
    </xdr:to>
    <xdr:grpSp>
      <xdr:nvGrpSpPr>
        <xdr:cNvPr id="30" name="Group 29">
          <a:extLst>
            <a:ext uri="{FF2B5EF4-FFF2-40B4-BE49-F238E27FC236}">
              <a16:creationId xmlns:a16="http://schemas.microsoft.com/office/drawing/2014/main" id="{9EA42613-E62E-4E87-B253-2796FA672C98}"/>
            </a:ext>
          </a:extLst>
        </xdr:cNvPr>
        <xdr:cNvGrpSpPr/>
      </xdr:nvGrpSpPr>
      <xdr:grpSpPr>
        <a:xfrm>
          <a:off x="3114675" y="638175"/>
          <a:ext cx="1609725" cy="619125"/>
          <a:chOff x="4819650" y="828675"/>
          <a:chExt cx="1905000" cy="619125"/>
        </a:xfrm>
      </xdr:grpSpPr>
      <xdr:grpSp>
        <xdr:nvGrpSpPr>
          <xdr:cNvPr id="31" name="Group 30">
            <a:extLst>
              <a:ext uri="{FF2B5EF4-FFF2-40B4-BE49-F238E27FC236}">
                <a16:creationId xmlns:a16="http://schemas.microsoft.com/office/drawing/2014/main" id="{52A24523-EFC5-FB38-89FE-1AB8A49DFA53}"/>
              </a:ext>
            </a:extLst>
          </xdr:cNvPr>
          <xdr:cNvGrpSpPr/>
        </xdr:nvGrpSpPr>
        <xdr:grpSpPr>
          <a:xfrm>
            <a:off x="4819650" y="828675"/>
            <a:ext cx="1905000" cy="600075"/>
            <a:chOff x="4791075" y="828675"/>
            <a:chExt cx="1086017" cy="453789"/>
          </a:xfrm>
        </xdr:grpSpPr>
        <xdr:sp macro="" textlink="">
          <xdr:nvSpPr>
            <xdr:cNvPr id="33" name="TextBox 32">
              <a:extLst>
                <a:ext uri="{FF2B5EF4-FFF2-40B4-BE49-F238E27FC236}">
                  <a16:creationId xmlns:a16="http://schemas.microsoft.com/office/drawing/2014/main" id="{B92AE0E0-5A3F-8A31-7C38-B9505D1A6EE9}"/>
                </a:ext>
              </a:extLst>
            </xdr:cNvPr>
            <xdr:cNvSpPr txBox="1"/>
          </xdr:nvSpPr>
          <xdr:spPr>
            <a:xfrm>
              <a:off x="4857750" y="1057275"/>
              <a:ext cx="1019342" cy="22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baseline="0">
                  <a:solidFill>
                    <a:srgbClr val="000000"/>
                  </a:solidFill>
                  <a:latin typeface="Calibri"/>
                  <a:cs typeface="Calibri"/>
                </a:rPr>
                <a:t>Products puchased</a:t>
              </a:r>
            </a:p>
            <a:p>
              <a:pPr algn="ctr"/>
              <a:endParaRPr lang="en-US" sz="1200" b="0" i="0" u="none" strike="noStrike">
                <a:solidFill>
                  <a:srgbClr val="000000"/>
                </a:solidFill>
                <a:latin typeface="Calibri"/>
                <a:cs typeface="Calibri"/>
              </a:endParaRPr>
            </a:p>
          </xdr:txBody>
        </xdr:sp>
        <xdr:sp macro="" textlink="$I$28">
          <xdr:nvSpPr>
            <xdr:cNvPr id="34" name="TextBox 33">
              <a:extLst>
                <a:ext uri="{FF2B5EF4-FFF2-40B4-BE49-F238E27FC236}">
                  <a16:creationId xmlns:a16="http://schemas.microsoft.com/office/drawing/2014/main" id="{9CAE33F4-23E6-3AFC-3255-1F4402893A27}"/>
                </a:ext>
              </a:extLst>
            </xdr:cNvPr>
            <xdr:cNvSpPr txBox="1"/>
          </xdr:nvSpPr>
          <xdr:spPr>
            <a:xfrm>
              <a:off x="4791075" y="828675"/>
              <a:ext cx="1005050" cy="27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445F43-5DE5-4DA1-AF5C-B50C6FE7BE39}" type="TxLink">
                <a:rPr lang="en-US" sz="2000" b="1" i="0" u="none" strike="noStrike">
                  <a:solidFill>
                    <a:srgbClr val="000000"/>
                  </a:solidFill>
                  <a:latin typeface="Calibri"/>
                  <a:cs typeface="Calibri"/>
                </a:rPr>
                <a:pPr algn="ctr"/>
                <a:t> 5,510 </a:t>
              </a:fld>
              <a:endParaRPr lang="en-GB" sz="2000"/>
            </a:p>
          </xdr:txBody>
        </xdr:sp>
      </xdr:grpSp>
      <xdr:cxnSp macro="">
        <xdr:nvCxnSpPr>
          <xdr:cNvPr id="32" name="Straight Connector 31">
            <a:extLst>
              <a:ext uri="{FF2B5EF4-FFF2-40B4-BE49-F238E27FC236}">
                <a16:creationId xmlns:a16="http://schemas.microsoft.com/office/drawing/2014/main" id="{E70A95D6-A328-E138-1960-EA2B56E44640}"/>
              </a:ext>
            </a:extLst>
          </xdr:cNvPr>
          <xdr:cNvCxnSpPr/>
        </xdr:nvCxnSpPr>
        <xdr:spPr>
          <a:xfrm>
            <a:off x="5095875" y="1447800"/>
            <a:ext cx="1409700" cy="0"/>
          </a:xfrm>
          <a:prstGeom prst="line">
            <a:avLst/>
          </a:prstGeom>
          <a:ln w="19050"/>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19</xdr:col>
      <xdr:colOff>133350</xdr:colOff>
      <xdr:row>2</xdr:row>
      <xdr:rowOff>104775</xdr:rowOff>
    </xdr:from>
    <xdr:to>
      <xdr:col>22</xdr:col>
      <xdr:colOff>209551</xdr:colOff>
      <xdr:row>5</xdr:row>
      <xdr:rowOff>152400</xdr:rowOff>
    </xdr:to>
    <xdr:grpSp>
      <xdr:nvGrpSpPr>
        <xdr:cNvPr id="36" name="Group 35">
          <a:extLst>
            <a:ext uri="{FF2B5EF4-FFF2-40B4-BE49-F238E27FC236}">
              <a16:creationId xmlns:a16="http://schemas.microsoft.com/office/drawing/2014/main" id="{1F344F74-362D-490B-BA41-7C7C7D13DEB0}"/>
            </a:ext>
          </a:extLst>
        </xdr:cNvPr>
        <xdr:cNvGrpSpPr/>
      </xdr:nvGrpSpPr>
      <xdr:grpSpPr>
        <a:xfrm>
          <a:off x="10325100" y="590550"/>
          <a:ext cx="1905001" cy="619125"/>
          <a:chOff x="4819647" y="828675"/>
          <a:chExt cx="1905001" cy="619125"/>
        </a:xfrm>
      </xdr:grpSpPr>
      <xdr:grpSp>
        <xdr:nvGrpSpPr>
          <xdr:cNvPr id="37" name="Group 36">
            <a:extLst>
              <a:ext uri="{FF2B5EF4-FFF2-40B4-BE49-F238E27FC236}">
                <a16:creationId xmlns:a16="http://schemas.microsoft.com/office/drawing/2014/main" id="{4A042EDE-79F9-6C72-3CEF-0D28A6F4C122}"/>
              </a:ext>
            </a:extLst>
          </xdr:cNvPr>
          <xdr:cNvGrpSpPr/>
        </xdr:nvGrpSpPr>
        <xdr:grpSpPr>
          <a:xfrm>
            <a:off x="4819647" y="828675"/>
            <a:ext cx="1905001" cy="600075"/>
            <a:chOff x="4791075" y="828675"/>
            <a:chExt cx="1086018" cy="453789"/>
          </a:xfrm>
        </xdr:grpSpPr>
        <xdr:sp macro="" textlink="">
          <xdr:nvSpPr>
            <xdr:cNvPr id="39" name="TextBox 38">
              <a:extLst>
                <a:ext uri="{FF2B5EF4-FFF2-40B4-BE49-F238E27FC236}">
                  <a16:creationId xmlns:a16="http://schemas.microsoft.com/office/drawing/2014/main" id="{00DE1B53-0B36-7CFE-D6C8-F50DAE729A5A}"/>
                </a:ext>
              </a:extLst>
            </xdr:cNvPr>
            <xdr:cNvSpPr txBox="1"/>
          </xdr:nvSpPr>
          <xdr:spPr>
            <a:xfrm>
              <a:off x="4857751" y="1057275"/>
              <a:ext cx="1019342" cy="22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cs typeface="Calibri"/>
                </a:rPr>
                <a:t>Total gross income</a:t>
              </a:r>
              <a:endParaRPr lang="en-US" sz="1200" b="0" i="0" u="none" strike="noStrike" baseline="0">
                <a:solidFill>
                  <a:srgbClr val="000000"/>
                </a:solidFill>
                <a:latin typeface="Calibri"/>
                <a:cs typeface="Calibri"/>
              </a:endParaRPr>
            </a:p>
            <a:p>
              <a:pPr algn="ctr"/>
              <a:endParaRPr lang="en-US" sz="1200" b="0" i="0" u="none" strike="noStrike">
                <a:solidFill>
                  <a:srgbClr val="000000"/>
                </a:solidFill>
                <a:latin typeface="Calibri"/>
                <a:cs typeface="Calibri"/>
              </a:endParaRPr>
            </a:p>
          </xdr:txBody>
        </xdr:sp>
        <xdr:sp macro="" textlink="$M$28">
          <xdr:nvSpPr>
            <xdr:cNvPr id="40" name="TextBox 39">
              <a:extLst>
                <a:ext uri="{FF2B5EF4-FFF2-40B4-BE49-F238E27FC236}">
                  <a16:creationId xmlns:a16="http://schemas.microsoft.com/office/drawing/2014/main" id="{CDB051B0-E533-4D0B-61CE-F0C7950A4A57}"/>
                </a:ext>
              </a:extLst>
            </xdr:cNvPr>
            <xdr:cNvSpPr txBox="1"/>
          </xdr:nvSpPr>
          <xdr:spPr>
            <a:xfrm>
              <a:off x="4791075" y="828675"/>
              <a:ext cx="1005050" cy="27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2CA51B-13DC-48F4-8627-818D59BC05FF}" type="TxLink">
                <a:rPr lang="en-US" sz="2000" b="1" i="0" u="none" strike="noStrike">
                  <a:solidFill>
                    <a:srgbClr val="000000"/>
                  </a:solidFill>
                  <a:latin typeface="Calibri"/>
                  <a:cs typeface="Calibri"/>
                </a:rPr>
                <a:pPr algn="ctr"/>
                <a:t> 15,379.37 </a:t>
              </a:fld>
              <a:endParaRPr lang="en-GB" sz="2000"/>
            </a:p>
          </xdr:txBody>
        </xdr:sp>
      </xdr:grpSp>
      <xdr:cxnSp macro="">
        <xdr:nvCxnSpPr>
          <xdr:cNvPr id="38" name="Straight Connector 37">
            <a:extLst>
              <a:ext uri="{FF2B5EF4-FFF2-40B4-BE49-F238E27FC236}">
                <a16:creationId xmlns:a16="http://schemas.microsoft.com/office/drawing/2014/main" id="{6A677193-7310-D19A-A61E-E07E71333954}"/>
              </a:ext>
            </a:extLst>
          </xdr:cNvPr>
          <xdr:cNvCxnSpPr/>
        </xdr:nvCxnSpPr>
        <xdr:spPr>
          <a:xfrm>
            <a:off x="5095875" y="1447800"/>
            <a:ext cx="1409700" cy="0"/>
          </a:xfrm>
          <a:prstGeom prst="line">
            <a:avLst/>
          </a:prstGeom>
          <a:ln w="19050"/>
        </xdr:spPr>
        <xdr:style>
          <a:lnRef idx="1">
            <a:schemeClr val="accent2"/>
          </a:lnRef>
          <a:fillRef idx="0">
            <a:schemeClr val="accent2"/>
          </a:fillRef>
          <a:effectRef idx="0">
            <a:schemeClr val="accent2"/>
          </a:effectRef>
          <a:fontRef idx="minor">
            <a:schemeClr val="tx1"/>
          </a:fontRef>
        </xdr:style>
      </xdr:cxnSp>
    </xdr:grpSp>
    <xdr:clientData/>
  </xdr:twoCellAnchor>
  <mc:AlternateContent xmlns:mc="http://schemas.openxmlformats.org/markup-compatibility/2006">
    <mc:Choice xmlns:a14="http://schemas.microsoft.com/office/drawing/2010/main" Requires="a14">
      <xdr:twoCellAnchor editAs="oneCell">
        <xdr:from>
          <xdr:col>20</xdr:col>
          <xdr:colOff>361950</xdr:colOff>
          <xdr:row>20</xdr:row>
          <xdr:rowOff>257175</xdr:rowOff>
        </xdr:from>
        <xdr:to>
          <xdr:col>25</xdr:col>
          <xdr:colOff>9525</xdr:colOff>
          <xdr:row>29</xdr:row>
          <xdr:rowOff>47625</xdr:rowOff>
        </xdr:to>
        <xdr:pic>
          <xdr:nvPicPr>
            <xdr:cNvPr id="7" name="Picture 6">
              <a:extLst>
                <a:ext uri="{FF2B5EF4-FFF2-40B4-BE49-F238E27FC236}">
                  <a16:creationId xmlns:a16="http://schemas.microsoft.com/office/drawing/2014/main" id="{555A2727-1D8A-2202-0346-B1AFDAE73134}"/>
                </a:ext>
              </a:extLst>
            </xdr:cNvPr>
            <xdr:cNvPicPr>
              <a:picLocks noChangeAspect="1" noChangeArrowheads="1"/>
              <a:extLst>
                <a:ext uri="{84589F7E-364E-4C9E-8A38-B11213B215E9}">
                  <a14:cameraTool cellRange="calculations!$R$30" spid="_x0000_s1034"/>
                </a:ext>
              </a:extLst>
            </xdr:cNvPicPr>
          </xdr:nvPicPr>
          <xdr:blipFill>
            <a:blip xmlns:r="http://schemas.openxmlformats.org/officeDocument/2006/relationships" r:embed="rId4"/>
            <a:srcRect/>
            <a:stretch>
              <a:fillRect/>
            </a:stretch>
          </xdr:blipFill>
          <xdr:spPr bwMode="auto">
            <a:xfrm>
              <a:off x="11915775" y="4667250"/>
              <a:ext cx="2695575" cy="16478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21</xdr:col>
      <xdr:colOff>295275</xdr:colOff>
      <xdr:row>20</xdr:row>
      <xdr:rowOff>47625</xdr:rowOff>
    </xdr:from>
    <xdr:to>
      <xdr:col>23</xdr:col>
      <xdr:colOff>586972</xdr:colOff>
      <xdr:row>20</xdr:row>
      <xdr:rowOff>345407</xdr:rowOff>
    </xdr:to>
    <xdr:sp macro="" textlink="">
      <xdr:nvSpPr>
        <xdr:cNvPr id="8" name="TextBox 7">
          <a:extLst>
            <a:ext uri="{FF2B5EF4-FFF2-40B4-BE49-F238E27FC236}">
              <a16:creationId xmlns:a16="http://schemas.microsoft.com/office/drawing/2014/main" id="{2D67AE91-5922-4C02-9952-90CFB7C76FAE}"/>
            </a:ext>
          </a:extLst>
        </xdr:cNvPr>
        <xdr:cNvSpPr txBox="1"/>
      </xdr:nvSpPr>
      <xdr:spPr>
        <a:xfrm>
          <a:off x="12458700" y="4457700"/>
          <a:ext cx="1510897" cy="29778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baseline="0">
              <a:solidFill>
                <a:srgbClr val="000000"/>
              </a:solidFill>
              <a:latin typeface="Calibri"/>
              <a:cs typeface="Calibri"/>
            </a:rPr>
            <a:t>Notes</a:t>
          </a:r>
          <a:endParaRPr lang="en-US" sz="1400" b="1" i="0" u="none" strike="noStrike">
            <a:solidFill>
              <a:srgbClr val="000000"/>
            </a:solidFill>
            <a:latin typeface="Calibri"/>
            <a:cs typeface="Calibri"/>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85725</xdr:colOff>
      <xdr:row>3</xdr:row>
      <xdr:rowOff>85725</xdr:rowOff>
    </xdr:from>
    <xdr:to>
      <xdr:col>4</xdr:col>
      <xdr:colOff>776288</xdr:colOff>
      <xdr:row>12</xdr:row>
      <xdr:rowOff>165099</xdr:rowOff>
    </xdr:to>
    <xdr:graphicFrame macro="">
      <xdr:nvGraphicFramePr>
        <xdr:cNvPr id="2" name="Chart 1">
          <a:extLst>
            <a:ext uri="{FF2B5EF4-FFF2-40B4-BE49-F238E27FC236}">
              <a16:creationId xmlns:a16="http://schemas.microsoft.com/office/drawing/2014/main" id="{CA35DD52-9C8E-48F1-A2A4-9BB2BBD458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114300</xdr:colOff>
      <xdr:row>4</xdr:row>
      <xdr:rowOff>95249</xdr:rowOff>
    </xdr:from>
    <xdr:to>
      <xdr:col>11</xdr:col>
      <xdr:colOff>9525</xdr:colOff>
      <xdr:row>14</xdr:row>
      <xdr:rowOff>166686</xdr:rowOff>
    </xdr:to>
    <xdr:graphicFrame macro="">
      <xdr:nvGraphicFramePr>
        <xdr:cNvPr id="3" name="Chart 2">
          <a:extLst>
            <a:ext uri="{FF2B5EF4-FFF2-40B4-BE49-F238E27FC236}">
              <a16:creationId xmlns:a16="http://schemas.microsoft.com/office/drawing/2014/main" id="{62FE2103-C785-A2AC-3093-AF8C26AFCE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209550</xdr:colOff>
      <xdr:row>5</xdr:row>
      <xdr:rowOff>52388</xdr:rowOff>
    </xdr:from>
    <xdr:to>
      <xdr:col>15</xdr:col>
      <xdr:colOff>457201</xdr:colOff>
      <xdr:row>12</xdr:row>
      <xdr:rowOff>161926</xdr:rowOff>
    </xdr:to>
    <xdr:graphicFrame macro="">
      <xdr:nvGraphicFramePr>
        <xdr:cNvPr id="4" name="Chart 3">
          <a:extLst>
            <a:ext uri="{FF2B5EF4-FFF2-40B4-BE49-F238E27FC236}">
              <a16:creationId xmlns:a16="http://schemas.microsoft.com/office/drawing/2014/main" id="{229BC422-7902-0EA1-1040-027C342E2F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219075</xdr:colOff>
      <xdr:row>5</xdr:row>
      <xdr:rowOff>28576</xdr:rowOff>
    </xdr:from>
    <xdr:to>
      <xdr:col>12</xdr:col>
      <xdr:colOff>714375</xdr:colOff>
      <xdr:row>14</xdr:row>
      <xdr:rowOff>123826</xdr:rowOff>
    </xdr:to>
    <mc:AlternateContent xmlns:mc="http://schemas.openxmlformats.org/markup-compatibility/2006" xmlns:a14="http://schemas.microsoft.com/office/drawing/2010/main">
      <mc:Choice Requires="a14">
        <xdr:graphicFrame macro="">
          <xdr:nvGraphicFramePr>
            <xdr:cNvPr id="3" name="Customer type">
              <a:extLst>
                <a:ext uri="{FF2B5EF4-FFF2-40B4-BE49-F238E27FC236}">
                  <a16:creationId xmlns:a16="http://schemas.microsoft.com/office/drawing/2014/main" id="{0D9FF780-D4E9-47AF-C3E7-BE5477B82B13}"/>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9391650" y="981076"/>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381000</xdr:colOff>
      <xdr:row>5</xdr:row>
      <xdr:rowOff>19051</xdr:rowOff>
    </xdr:from>
    <xdr:to>
      <xdr:col>8</xdr:col>
      <xdr:colOff>685800</xdr:colOff>
      <xdr:row>14</xdr:row>
      <xdr:rowOff>114301</xdr:rowOff>
    </xdr:to>
    <mc:AlternateContent xmlns:mc="http://schemas.openxmlformats.org/markup-compatibility/2006" xmlns:a14="http://schemas.microsoft.com/office/drawing/2010/main">
      <mc:Choice Requires="a14">
        <xdr:graphicFrame macro="">
          <xdr:nvGraphicFramePr>
            <xdr:cNvPr id="4" name="Product line">
              <a:extLst>
                <a:ext uri="{FF2B5EF4-FFF2-40B4-BE49-F238E27FC236}">
                  <a16:creationId xmlns:a16="http://schemas.microsoft.com/office/drawing/2014/main" id="{337AD51C-996C-AA4D-A54F-CEE56B7A9AE1}"/>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5600700" y="971551"/>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85725</xdr:colOff>
      <xdr:row>5</xdr:row>
      <xdr:rowOff>28576</xdr:rowOff>
    </xdr:from>
    <xdr:to>
      <xdr:col>11</xdr:col>
      <xdr:colOff>152400</xdr:colOff>
      <xdr:row>14</xdr:row>
      <xdr:rowOff>123826</xdr:rowOff>
    </xdr:to>
    <mc:AlternateContent xmlns:mc="http://schemas.openxmlformats.org/markup-compatibility/2006" xmlns:a14="http://schemas.microsoft.com/office/drawing/2010/main">
      <mc:Choice Requires="a14">
        <xdr:graphicFrame macro="">
          <xdr:nvGraphicFramePr>
            <xdr:cNvPr id="5" name="Payment">
              <a:extLst>
                <a:ext uri="{FF2B5EF4-FFF2-40B4-BE49-F238E27FC236}">
                  <a16:creationId xmlns:a16="http://schemas.microsoft.com/office/drawing/2014/main" id="{FA2D8AC6-F074-B336-0C83-7DCAC6742315}"/>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7562850" y="981076"/>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171450</xdr:colOff>
      <xdr:row>5</xdr:row>
      <xdr:rowOff>19050</xdr:rowOff>
    </xdr:from>
    <xdr:to>
      <xdr:col>6</xdr:col>
      <xdr:colOff>295275</xdr:colOff>
      <xdr:row>14</xdr:row>
      <xdr:rowOff>133350</xdr:rowOff>
    </xdr:to>
    <mc:AlternateContent xmlns:mc="http://schemas.openxmlformats.org/markup-compatibility/2006" xmlns:a14="http://schemas.microsoft.com/office/drawing/2010/main">
      <mc:Choice Requires="a14">
        <xdr:graphicFrame macro="">
          <xdr:nvGraphicFramePr>
            <xdr:cNvPr id="11" name="Product category">
              <a:extLst>
                <a:ext uri="{FF2B5EF4-FFF2-40B4-BE49-F238E27FC236}">
                  <a16:creationId xmlns:a16="http://schemas.microsoft.com/office/drawing/2014/main" id="{0BACD0A7-1D63-1942-0093-9E0DBBA3FABC}"/>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3724275" y="971550"/>
              <a:ext cx="1790700" cy="2000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lly Tchiengue" refreshedDate="45164.63798078704" backgroundQuery="1" createdVersion="8" refreshedVersion="8" minRefreshableVersion="3" recordCount="0" supportSubquery="1" supportAdvancedDrill="1" xr:uid="{9B1328AE-6934-4A6B-BEB1-D8D6B329B581}">
  <cacheSource type="external" connectionId="1"/>
  <cacheFields count="11">
    <cacheField name="[Table3].[City].[City]" caption="City" numFmtId="0" hierarchy="2" level="1">
      <sharedItems count="3">
        <s v="Mandalay"/>
        <s v="Naypyitaw"/>
        <s v="Yangon"/>
      </sharedItems>
    </cacheField>
    <cacheField name="[Table3].[Customer type].[Customer type]" caption="Customer type" numFmtId="0" hierarchy="3" level="1">
      <sharedItems containsSemiMixedTypes="0" containsNonDate="0" containsString="0"/>
    </cacheField>
    <cacheField name="[Table3].[Gender].[Gender]" caption="Gender" numFmtId="0" hierarchy="4" level="1">
      <sharedItems count="2">
        <s v="Female"/>
        <s v="Male"/>
      </sharedItems>
    </cacheField>
    <cacheField name="[Table3].[Product line].[Product line]" caption="Product line" numFmtId="0" hierarchy="5" level="1">
      <sharedItems containsSemiMixedTypes="0" containsNonDate="0" containsString="0"/>
    </cacheField>
    <cacheField name="[Table3].[Payment].[Payment]" caption="Payment" numFmtId="0" hierarchy="6" level="1">
      <sharedItems containsSemiMixedTypes="0" containsNonDate="0" containsString="0"/>
    </cacheField>
    <cacheField name="[Measures].[Sum of Invoices]" caption="Sum of Invoices" numFmtId="0" hierarchy="15" level="32767"/>
    <cacheField name="[Measures].[Sum of Quantity]" caption="Sum of Quantity" numFmtId="0" hierarchy="16" level="32767"/>
    <cacheField name="[Measures].[Sum of Prices]" caption="Sum of Prices" numFmtId="0" hierarchy="17" level="32767"/>
    <cacheField name="[Measures].[Sum of gross income]" caption="Sum of gross income" numFmtId="0" hierarchy="18" level="32767"/>
    <cacheField name="[Measures].[Sum of Ratings score]" caption="Sum of Ratings score" numFmtId="0" hierarchy="19" level="32767"/>
    <cacheField name="[Table3].[Product category].[Product category]" caption="Product category" numFmtId="0" hierarchy="12" level="1">
      <sharedItems containsSemiMixedTypes="0" containsNonDate="0" containsString="0"/>
    </cacheField>
  </cacheFields>
  <cacheHierarchies count="20">
    <cacheHierarchy uniqueName="[Table3].[id]" caption="id" attribute="1" defaultMemberUniqueName="[Table3].[id].[All]" allUniqueName="[Table3].[id].[All]" dimensionUniqueName="[Table3]" displayFolder="" count="0" memberValueDatatype="20" unbalanced="0"/>
    <cacheHierarchy uniqueName="[Table3].[Branch]" caption="Branch" attribute="1" defaultMemberUniqueName="[Table3].[Branch].[All]" allUniqueName="[Table3].[Branch].[All]" dimensionUniqueName="[Table3]" displayFolder="" count="0" memberValueDatatype="130" unbalanced="0"/>
    <cacheHierarchy uniqueName="[Table3].[City]" caption="City" attribute="1" defaultMemberUniqueName="[Table3].[City].[All]" allUniqueName="[Table3].[City].[All]" dimensionUniqueName="[Table3]" displayFolder="" count="2" memberValueDatatype="130" unbalanced="0">
      <fieldsUsage count="2">
        <fieldUsage x="-1"/>
        <fieldUsage x="0"/>
      </fieldsUsage>
    </cacheHierarchy>
    <cacheHierarchy uniqueName="[Table3].[Customer type]" caption="Customer type" attribute="1" defaultMemberUniqueName="[Table3].[Customer type].[All]" allUniqueName="[Table3].[Customer type].[All]" dimensionUniqueName="[Table3]" displayFolder="" count="2" memberValueDatatype="130" unbalanced="0">
      <fieldsUsage count="2">
        <fieldUsage x="-1"/>
        <fieldUsage x="1"/>
      </fieldsUsage>
    </cacheHierarchy>
    <cacheHierarchy uniqueName="[Table3].[Gender]" caption="Gender" attribute="1" defaultMemberUniqueName="[Table3].[Gender].[All]" allUniqueName="[Table3].[Gender].[All]" dimensionUniqueName="[Table3]" displayFolder="" count="2" memberValueDatatype="130" unbalanced="0">
      <fieldsUsage count="2">
        <fieldUsage x="-1"/>
        <fieldUsage x="2"/>
      </fieldsUsage>
    </cacheHierarchy>
    <cacheHierarchy uniqueName="[Table3].[Product line]" caption="Product line" attribute="1" defaultMemberUniqueName="[Table3].[Product line].[All]" allUniqueName="[Table3].[Product line].[All]" dimensionUniqueName="[Table3]" displayFolder="" count="2" memberValueDatatype="130" unbalanced="0">
      <fieldsUsage count="2">
        <fieldUsage x="-1"/>
        <fieldUsage x="3"/>
      </fieldsUsage>
    </cacheHierarchy>
    <cacheHierarchy uniqueName="[Table3].[Payment]" caption="Payment" attribute="1" defaultMemberUniqueName="[Table3].[Payment].[All]" allUniqueName="[Table3].[Payment].[All]" dimensionUniqueName="[Table3]" displayFolder="" count="2" memberValueDatatype="130" unbalanced="0">
      <fieldsUsage count="2">
        <fieldUsage x="-1"/>
        <fieldUsage x="4"/>
      </fieldsUsage>
    </cacheHierarchy>
    <cacheHierarchy uniqueName="[Table3].[Invoices]" caption="Invoices" attribute="1" defaultMemberUniqueName="[Table3].[Invoices].[All]" allUniqueName="[Table3].[Invoices].[All]" dimensionUniqueName="[Table3]" displayFolder="" count="0" memberValueDatatype="20" unbalanced="0"/>
    <cacheHierarchy uniqueName="[Table3].[Quantity]" caption="Quantity" attribute="1" defaultMemberUniqueName="[Table3].[Quantity].[All]" allUniqueName="[Table3].[Quantity].[All]" dimensionUniqueName="[Table3]" displayFolder="" count="0" memberValueDatatype="20" unbalanced="0"/>
    <cacheHierarchy uniqueName="[Table3].[Prices]" caption="Prices" attribute="1" defaultMemberUniqueName="[Table3].[Prices].[All]" allUniqueName="[Table3].[Prices].[All]" dimensionUniqueName="[Table3]" displayFolder="" count="0" memberValueDatatype="5" unbalanced="0"/>
    <cacheHierarchy uniqueName="[Table3].[gross income]" caption="gross income" attribute="1" defaultMemberUniqueName="[Table3].[gross income].[All]" allUniqueName="[Table3].[gross income].[All]" dimensionUniqueName="[Table3]" displayFolder="" count="0" memberValueDatatype="5" unbalanced="0"/>
    <cacheHierarchy uniqueName="[Table3].[Ratings score]" caption="Ratings score" attribute="1" defaultMemberUniqueName="[Table3].[Ratings score].[All]" allUniqueName="[Table3].[Ratings score].[All]" dimensionUniqueName="[Table3]" displayFolder="" count="0" memberValueDatatype="5" unbalanced="0"/>
    <cacheHierarchy uniqueName="[Table3].[Product category]" caption="Product category" attribute="1" defaultMemberUniqueName="[Table3].[Product category].[All]" allUniqueName="[Table3].[Product category].[All]" dimensionUniqueName="[Table3]" displayFolder="" count="2" memberValueDatatype="130" unbalanced="0">
      <fieldsUsage count="2">
        <fieldUsage x="-1"/>
        <fieldUsage x="1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Invoices]" caption="Sum of Invoices" measure="1" displayFolder="" measureGroup="Table3" count="0" oneField="1" hidden="1">
      <fieldsUsage count="1">
        <fieldUsage x="5"/>
      </fieldsUsage>
      <extLst>
        <ext xmlns:x15="http://schemas.microsoft.com/office/spreadsheetml/2010/11/main" uri="{B97F6D7D-B522-45F9-BDA1-12C45D357490}">
          <x15:cacheHierarchy aggregatedColumn="7"/>
        </ext>
      </extLst>
    </cacheHierarchy>
    <cacheHierarchy uniqueName="[Measures].[Sum of Quantity]" caption="Sum of Quantity" measure="1" displayFolder="" measureGroup="Table3" count="0" oneField="1" hidden="1">
      <fieldsUsage count="1">
        <fieldUsage x="6"/>
      </fieldsUsage>
      <extLst>
        <ext xmlns:x15="http://schemas.microsoft.com/office/spreadsheetml/2010/11/main" uri="{B97F6D7D-B522-45F9-BDA1-12C45D357490}">
          <x15:cacheHierarchy aggregatedColumn="8"/>
        </ext>
      </extLst>
    </cacheHierarchy>
    <cacheHierarchy uniqueName="[Measures].[Sum of Prices]" caption="Sum of Prices" measure="1" displayFolder="" measureGroup="Table3" count="0" oneField="1" hidden="1">
      <fieldsUsage count="1">
        <fieldUsage x="7"/>
      </fieldsUsage>
      <extLst>
        <ext xmlns:x15="http://schemas.microsoft.com/office/spreadsheetml/2010/11/main" uri="{B97F6D7D-B522-45F9-BDA1-12C45D357490}">
          <x15:cacheHierarchy aggregatedColumn="9"/>
        </ext>
      </extLst>
    </cacheHierarchy>
    <cacheHierarchy uniqueName="[Measures].[Sum of gross income]" caption="Sum of gross income" measure="1" displayFolder="" measureGroup="Table3" count="0" oneField="1" hidden="1">
      <fieldsUsage count="1">
        <fieldUsage x="8"/>
      </fieldsUsage>
      <extLst>
        <ext xmlns:x15="http://schemas.microsoft.com/office/spreadsheetml/2010/11/main" uri="{B97F6D7D-B522-45F9-BDA1-12C45D357490}">
          <x15:cacheHierarchy aggregatedColumn="10"/>
        </ext>
      </extLst>
    </cacheHierarchy>
    <cacheHierarchy uniqueName="[Measures].[Sum of Ratings score]" caption="Sum of Ratings score" measure="1" displayFolder="" measureGroup="Table3" count="0" oneField="1" hidden="1">
      <fieldsUsage count="1">
        <fieldUsage x="9"/>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lly Tchiengue" refreshedDate="45165.144006249997" backgroundQuery="1" createdVersion="8" refreshedVersion="8" minRefreshableVersion="3" recordCount="0" supportSubquery="1" supportAdvancedDrill="1" xr:uid="{58957E00-897F-4A97-937F-21C5CDEEDA24}">
  <cacheSource type="external" connectionId="1"/>
  <cacheFields count="11">
    <cacheField name="[Table3].[City].[City]" caption="City" numFmtId="0" hierarchy="2" level="1">
      <sharedItems count="3">
        <s v="Mandalay"/>
        <s v="Naypyitaw"/>
        <s v="Yangon"/>
      </sharedItems>
    </cacheField>
    <cacheField name="[Table3].[Customer type].[Customer type]" caption="Customer type" numFmtId="0" hierarchy="3" level="1">
      <sharedItems containsSemiMixedTypes="0" containsNonDate="0" containsString="0"/>
    </cacheField>
    <cacheField name="[Table3].[Gender].[Gender]" caption="Gender" numFmtId="0" hierarchy="4" level="1">
      <sharedItems count="2">
        <s v="Female"/>
        <s v="Male"/>
      </sharedItems>
    </cacheField>
    <cacheField name="[Table3].[Product line].[Product line]" caption="Product line" numFmtId="0" hierarchy="5" level="1">
      <sharedItems containsSemiMixedTypes="0" containsNonDate="0" containsString="0"/>
    </cacheField>
    <cacheField name="[Table3].[Payment].[Payment]" caption="Payment" numFmtId="0" hierarchy="6" level="1">
      <sharedItems containsSemiMixedTypes="0" containsNonDate="0" containsString="0"/>
    </cacheField>
    <cacheField name="[Measures].[Sum of Invoices]" caption="Sum of Invoices" numFmtId="0" hierarchy="15" level="32767"/>
    <cacheField name="[Measures].[Sum of Quantity]" caption="Sum of Quantity" numFmtId="0" hierarchy="16" level="32767"/>
    <cacheField name="[Measures].[Sum of Prices]" caption="Sum of Prices" numFmtId="0" hierarchy="17" level="32767"/>
    <cacheField name="[Measures].[Sum of gross income]" caption="Sum of gross income" numFmtId="0" hierarchy="18" level="32767"/>
    <cacheField name="[Measures].[Sum of Ratings score]" caption="Sum of Ratings score" numFmtId="0" hierarchy="19" level="32767"/>
    <cacheField name="[Table3].[Product category].[Product category]" caption="Product category" numFmtId="0" hierarchy="12" level="1">
      <sharedItems containsSemiMixedTypes="0" containsNonDate="0" containsString="0"/>
    </cacheField>
  </cacheFields>
  <cacheHierarchies count="20">
    <cacheHierarchy uniqueName="[Table3].[id]" caption="id" attribute="1" defaultMemberUniqueName="[Table3].[id].[All]" allUniqueName="[Table3].[id].[All]" dimensionUniqueName="[Table3]" displayFolder="" count="0" memberValueDatatype="20" unbalanced="0"/>
    <cacheHierarchy uniqueName="[Table3].[Branch]" caption="Branch" attribute="1" defaultMemberUniqueName="[Table3].[Branch].[All]" allUniqueName="[Table3].[Branch].[All]" dimensionUniqueName="[Table3]" displayFolder="" count="0" memberValueDatatype="130" unbalanced="0"/>
    <cacheHierarchy uniqueName="[Table3].[City]" caption="City" attribute="1" defaultMemberUniqueName="[Table3].[City].[All]" allUniqueName="[Table3].[City].[All]" dimensionUniqueName="[Table3]" displayFolder="" count="2" memberValueDatatype="130" unbalanced="0">
      <fieldsUsage count="2">
        <fieldUsage x="-1"/>
        <fieldUsage x="0"/>
      </fieldsUsage>
    </cacheHierarchy>
    <cacheHierarchy uniqueName="[Table3].[Customer type]" caption="Customer type" attribute="1" defaultMemberUniqueName="[Table3].[Customer type].[All]" allUniqueName="[Table3].[Customer type].[All]" dimensionUniqueName="[Table3]" displayFolder="" count="2" memberValueDatatype="130" unbalanced="0">
      <fieldsUsage count="2">
        <fieldUsage x="-1"/>
        <fieldUsage x="1"/>
      </fieldsUsage>
    </cacheHierarchy>
    <cacheHierarchy uniqueName="[Table3].[Gender]" caption="Gender" attribute="1" defaultMemberUniqueName="[Table3].[Gender].[All]" allUniqueName="[Table3].[Gender].[All]" dimensionUniqueName="[Table3]" displayFolder="" count="2" memberValueDatatype="130" unbalanced="0">
      <fieldsUsage count="2">
        <fieldUsage x="-1"/>
        <fieldUsage x="2"/>
      </fieldsUsage>
    </cacheHierarchy>
    <cacheHierarchy uniqueName="[Table3].[Product line]" caption="Product line" attribute="1" defaultMemberUniqueName="[Table3].[Product line].[All]" allUniqueName="[Table3].[Product line].[All]" dimensionUniqueName="[Table3]" displayFolder="" count="2" memberValueDatatype="130" unbalanced="0">
      <fieldsUsage count="2">
        <fieldUsage x="-1"/>
        <fieldUsage x="3"/>
      </fieldsUsage>
    </cacheHierarchy>
    <cacheHierarchy uniqueName="[Table3].[Payment]" caption="Payment" attribute="1" defaultMemberUniqueName="[Table3].[Payment].[All]" allUniqueName="[Table3].[Payment].[All]" dimensionUniqueName="[Table3]" displayFolder="" count="2" memberValueDatatype="130" unbalanced="0">
      <fieldsUsage count="2">
        <fieldUsage x="-1"/>
        <fieldUsage x="4"/>
      </fieldsUsage>
    </cacheHierarchy>
    <cacheHierarchy uniqueName="[Table3].[Invoices]" caption="Invoices" attribute="1" defaultMemberUniqueName="[Table3].[Invoices].[All]" allUniqueName="[Table3].[Invoices].[All]" dimensionUniqueName="[Table3]" displayFolder="" count="0" memberValueDatatype="20" unbalanced="0"/>
    <cacheHierarchy uniqueName="[Table3].[Quantity]" caption="Quantity" attribute="1" defaultMemberUniqueName="[Table3].[Quantity].[All]" allUniqueName="[Table3].[Quantity].[All]" dimensionUniqueName="[Table3]" displayFolder="" count="0" memberValueDatatype="20" unbalanced="0"/>
    <cacheHierarchy uniqueName="[Table3].[Prices]" caption="Prices" attribute="1" defaultMemberUniqueName="[Table3].[Prices].[All]" allUniqueName="[Table3].[Prices].[All]" dimensionUniqueName="[Table3]" displayFolder="" count="0" memberValueDatatype="5" unbalanced="0"/>
    <cacheHierarchy uniqueName="[Table3].[gross income]" caption="gross income" attribute="1" defaultMemberUniqueName="[Table3].[gross income].[All]" allUniqueName="[Table3].[gross income].[All]" dimensionUniqueName="[Table3]" displayFolder="" count="0" memberValueDatatype="5" unbalanced="0"/>
    <cacheHierarchy uniqueName="[Table3].[Ratings score]" caption="Ratings score" attribute="1" defaultMemberUniqueName="[Table3].[Ratings score].[All]" allUniqueName="[Table3].[Ratings score].[All]" dimensionUniqueName="[Table3]" displayFolder="" count="0" memberValueDatatype="5" unbalanced="0"/>
    <cacheHierarchy uniqueName="[Table3].[Product category]" caption="Product category" attribute="1" defaultMemberUniqueName="[Table3].[Product category].[All]" allUniqueName="[Table3].[Product category].[All]" dimensionUniqueName="[Table3]" displayFolder="" count="2" memberValueDatatype="130" unbalanced="0">
      <fieldsUsage count="2">
        <fieldUsage x="-1"/>
        <fieldUsage x="1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Invoices]" caption="Sum of Invoices" measure="1" displayFolder="" measureGroup="Table3" count="0" oneField="1" hidden="1">
      <fieldsUsage count="1">
        <fieldUsage x="5"/>
      </fieldsUsage>
      <extLst>
        <ext xmlns:x15="http://schemas.microsoft.com/office/spreadsheetml/2010/11/main" uri="{B97F6D7D-B522-45F9-BDA1-12C45D357490}">
          <x15:cacheHierarchy aggregatedColumn="7"/>
        </ext>
      </extLst>
    </cacheHierarchy>
    <cacheHierarchy uniqueName="[Measures].[Sum of Quantity]" caption="Sum of Quantity" measure="1" displayFolder="" measureGroup="Table3" count="0" oneField="1" hidden="1">
      <fieldsUsage count="1">
        <fieldUsage x="6"/>
      </fieldsUsage>
      <extLst>
        <ext xmlns:x15="http://schemas.microsoft.com/office/spreadsheetml/2010/11/main" uri="{B97F6D7D-B522-45F9-BDA1-12C45D357490}">
          <x15:cacheHierarchy aggregatedColumn="8"/>
        </ext>
      </extLst>
    </cacheHierarchy>
    <cacheHierarchy uniqueName="[Measures].[Sum of Prices]" caption="Sum of Prices" measure="1" displayFolder="" measureGroup="Table3" count="0" oneField="1" hidden="1">
      <fieldsUsage count="1">
        <fieldUsage x="7"/>
      </fieldsUsage>
      <extLst>
        <ext xmlns:x15="http://schemas.microsoft.com/office/spreadsheetml/2010/11/main" uri="{B97F6D7D-B522-45F9-BDA1-12C45D357490}">
          <x15:cacheHierarchy aggregatedColumn="9"/>
        </ext>
      </extLst>
    </cacheHierarchy>
    <cacheHierarchy uniqueName="[Measures].[Sum of gross income]" caption="Sum of gross income" measure="1" displayFolder="" measureGroup="Table3" count="0" oneField="1" hidden="1">
      <fieldsUsage count="1">
        <fieldUsage x="8"/>
      </fieldsUsage>
      <extLst>
        <ext xmlns:x15="http://schemas.microsoft.com/office/spreadsheetml/2010/11/main" uri="{B97F6D7D-B522-45F9-BDA1-12C45D357490}">
          <x15:cacheHierarchy aggregatedColumn="10"/>
        </ext>
      </extLst>
    </cacheHierarchy>
    <cacheHierarchy uniqueName="[Measures].[Sum of Ratings score]" caption="Sum of Ratings score" measure="1" displayFolder="" measureGroup="Table3" count="0" oneField="1" hidden="1">
      <fieldsUsage count="1">
        <fieldUsage x="9"/>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lly Tchiengue" refreshedDate="45164.637966319446" backgroundQuery="1" createdVersion="3" refreshedVersion="8" minRefreshableVersion="3" recordCount="0" supportSubquery="1" supportAdvancedDrill="1" xr:uid="{5246CC99-7204-4620-B892-FD77F57197C5}">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Table3].[id]" caption="id" attribute="1" defaultMemberUniqueName="[Table3].[id].[All]" allUniqueName="[Table3].[id].[All]" dimensionUniqueName="[Table3]" displayFolder="" count="0" memberValueDatatype="20" unbalanced="0"/>
    <cacheHierarchy uniqueName="[Table3].[Branch]" caption="Branch" attribute="1" defaultMemberUniqueName="[Table3].[Branch].[All]" allUniqueName="[Table3].[Branch].[All]" dimensionUniqueName="[Table3]" displayFolder="" count="0" memberValueDatatype="130" unbalanced="0"/>
    <cacheHierarchy uniqueName="[Table3].[City]" caption="City" attribute="1" defaultMemberUniqueName="[Table3].[City].[All]" allUniqueName="[Table3].[City].[All]" dimensionUniqueName="[Table3]" displayFolder="" count="0" memberValueDatatype="130" unbalanced="0"/>
    <cacheHierarchy uniqueName="[Table3].[Customer type]" caption="Customer type" attribute="1" defaultMemberUniqueName="[Table3].[Customer type].[All]" allUniqueName="[Table3].[Customer type].[All]" dimensionUniqueName="[Table3]" displayFolder="" count="2" memberValueDatatype="130" unbalanced="0"/>
    <cacheHierarchy uniqueName="[Table3].[Gender]" caption="Gender" attribute="1" defaultMemberUniqueName="[Table3].[Gender].[All]" allUniqueName="[Table3].[Gender].[All]" dimensionUniqueName="[Table3]" displayFolder="" count="0" memberValueDatatype="130" unbalanced="0"/>
    <cacheHierarchy uniqueName="[Table3].[Product line]" caption="Product line" attribute="1" defaultMemberUniqueName="[Table3].[Product line].[All]" allUniqueName="[Table3].[Product line].[All]" dimensionUniqueName="[Table3]" displayFolder="" count="2" memberValueDatatype="130" unbalanced="0"/>
    <cacheHierarchy uniqueName="[Table3].[Payment]" caption="Payment" attribute="1" defaultMemberUniqueName="[Table3].[Payment].[All]" allUniqueName="[Table3].[Payment].[All]" dimensionUniqueName="[Table3]" displayFolder="" count="2" memberValueDatatype="130" unbalanced="0"/>
    <cacheHierarchy uniqueName="[Table3].[Invoices]" caption="Invoices" attribute="1" defaultMemberUniqueName="[Table3].[Invoices].[All]" allUniqueName="[Table3].[Invoices].[All]" dimensionUniqueName="[Table3]" displayFolder="" count="0" memberValueDatatype="20" unbalanced="0"/>
    <cacheHierarchy uniqueName="[Table3].[Quantity]" caption="Quantity" attribute="1" defaultMemberUniqueName="[Table3].[Quantity].[All]" allUniqueName="[Table3].[Quantity].[All]" dimensionUniqueName="[Table3]" displayFolder="" count="0" memberValueDatatype="20" unbalanced="0"/>
    <cacheHierarchy uniqueName="[Table3].[Prices]" caption="Prices" attribute="1" defaultMemberUniqueName="[Table3].[Prices].[All]" allUniqueName="[Table3].[Prices].[All]" dimensionUniqueName="[Table3]" displayFolder="" count="0" memberValueDatatype="5" unbalanced="0"/>
    <cacheHierarchy uniqueName="[Table3].[gross income]" caption="gross income" attribute="1" defaultMemberUniqueName="[Table3].[gross income].[All]" allUniqueName="[Table3].[gross income].[All]" dimensionUniqueName="[Table3]" displayFolder="" count="0" memberValueDatatype="5" unbalanced="0"/>
    <cacheHierarchy uniqueName="[Table3].[Ratings score]" caption="Ratings score" attribute="1" defaultMemberUniqueName="[Table3].[Ratings score].[All]" allUniqueName="[Table3].[Ratings score].[All]" dimensionUniqueName="[Table3]" displayFolder="" count="0" memberValueDatatype="5" unbalanced="0"/>
    <cacheHierarchy uniqueName="[Table3].[Product category]" caption="Product category" attribute="1" defaultMemberUniqueName="[Table3].[Product category].[All]" allUniqueName="[Table3].[Product category].[All]" dimensionUniqueName="[Table3]" displayFolder="" count="2"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Invoices]" caption="Sum of Invoices" measure="1" displayFolder="" measureGroup="Table3"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Table3" count="0" hidden="1">
      <extLst>
        <ext xmlns:x15="http://schemas.microsoft.com/office/spreadsheetml/2010/11/main" uri="{B97F6D7D-B522-45F9-BDA1-12C45D357490}">
          <x15:cacheHierarchy aggregatedColumn="8"/>
        </ext>
      </extLst>
    </cacheHierarchy>
    <cacheHierarchy uniqueName="[Measures].[Sum of Prices]" caption="Sum of Prices" measure="1" displayFolder="" measureGroup="Table3" count="0" hidden="1">
      <extLst>
        <ext xmlns:x15="http://schemas.microsoft.com/office/spreadsheetml/2010/11/main" uri="{B97F6D7D-B522-45F9-BDA1-12C45D357490}">
          <x15:cacheHierarchy aggregatedColumn="9"/>
        </ext>
      </extLst>
    </cacheHierarchy>
    <cacheHierarchy uniqueName="[Measures].[Sum of gross income]" caption="Sum of gross income" measure="1" displayFolder="" measureGroup="Table3" count="0" hidden="1">
      <extLst>
        <ext xmlns:x15="http://schemas.microsoft.com/office/spreadsheetml/2010/11/main" uri="{B97F6D7D-B522-45F9-BDA1-12C45D357490}">
          <x15:cacheHierarchy aggregatedColumn="10"/>
        </ext>
      </extLst>
    </cacheHierarchy>
    <cacheHierarchy uniqueName="[Measures].[Sum of Ratings score]" caption="Sum of Ratings score" measure="1" displayFolder="" measureGroup="Table3"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79366844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62420E-DF5E-4F36-9CAF-FB2343649ADD}" name="PivotTable6"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P53" firstHeaderRow="1" firstDataRow="3" firstDataCol="1" rowPageCount="4" colPageCount="1"/>
  <pivotFields count="11">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axis="axisCol" allDrilled="1" subtotalTop="0" showAll="0" dataSourceSort="1" defaultSubtotal="0" defaultAttributeDrillState="1">
      <items count="2">
        <item x="0"/>
        <item x="1"/>
      </items>
    </pivotField>
    <pivotField axis="axisPage"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Fields count="2">
    <field x="-2"/>
    <field x="2"/>
  </colFields>
  <colItems count="15">
    <i>
      <x/>
      <x/>
    </i>
    <i r="1">
      <x v="1"/>
    </i>
    <i i="1">
      <x v="1"/>
      <x/>
    </i>
    <i r="1" i="1">
      <x v="1"/>
    </i>
    <i i="2">
      <x v="2"/>
      <x/>
    </i>
    <i r="1" i="2">
      <x v="1"/>
    </i>
    <i i="3">
      <x v="3"/>
      <x/>
    </i>
    <i r="1" i="3">
      <x v="1"/>
    </i>
    <i i="4">
      <x v="4"/>
      <x/>
    </i>
    <i r="1" i="4">
      <x v="1"/>
    </i>
    <i t="grand">
      <x/>
    </i>
    <i t="grand" i="1">
      <x v="1"/>
    </i>
    <i t="grand" i="2">
      <x v="2"/>
    </i>
    <i t="grand" i="3">
      <x v="3"/>
    </i>
    <i t="grand" i="4">
      <x v="4"/>
    </i>
  </colItems>
  <pageFields count="4">
    <pageField fld="10" hier="12" name="[Table3].[Product category].[All]" cap="All"/>
    <pageField fld="1" hier="3" name="[Table3].[Customer type].[All]" cap="All"/>
    <pageField fld="3" hier="5" name="[Table3].[Product line].[All]" cap="All"/>
    <pageField fld="4" hier="6" name="[Table3].[Payment].[All]" cap="All"/>
  </pageFields>
  <dataFields count="5">
    <dataField name="Sum of Invoices" fld="5" baseField="0" baseItem="0"/>
    <dataField name="Sum of Quantity" fld="6" baseField="0" baseItem="0"/>
    <dataField name="Sum of gross income" fld="8" baseField="0" baseItem="0"/>
    <dataField name="Sum of Prices" fld="7" baseField="0" baseItem="0"/>
    <dataField name="Sum of Ratings score" fld="9" baseField="0" baseItem="0"/>
  </dataField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2">
    <colHierarchyUsage hierarchyUsage="-2"/>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D43013-6070-46E5-AE0E-DF03A0B2C669}" name="PivotTable5" cacheId="3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9:P25" firstHeaderRow="1" firstDataRow="3" firstDataCol="1" rowPageCount="4" colPageCount="1"/>
  <pivotFields count="11">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axis="axisCol" allDrilled="1" subtotalTop="0" showAll="0" dataSourceSort="1" defaultSubtotal="0" defaultAttributeDrillState="1">
      <items count="2">
        <item x="0"/>
        <item x="1"/>
      </items>
    </pivotField>
    <pivotField axis="axisPage"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Fields count="2">
    <field x="-2"/>
    <field x="2"/>
  </colFields>
  <colItems count="15">
    <i>
      <x/>
      <x/>
    </i>
    <i r="1">
      <x v="1"/>
    </i>
    <i i="1">
      <x v="1"/>
      <x/>
    </i>
    <i r="1" i="1">
      <x v="1"/>
    </i>
    <i i="2">
      <x v="2"/>
      <x/>
    </i>
    <i r="1" i="2">
      <x v="1"/>
    </i>
    <i i="3">
      <x v="3"/>
      <x/>
    </i>
    <i r="1" i="3">
      <x v="1"/>
    </i>
    <i i="4">
      <x v="4"/>
      <x/>
    </i>
    <i r="1" i="4">
      <x v="1"/>
    </i>
    <i t="grand">
      <x/>
    </i>
    <i t="grand" i="1">
      <x v="1"/>
    </i>
    <i t="grand" i="2">
      <x v="2"/>
    </i>
    <i t="grand" i="3">
      <x v="3"/>
    </i>
    <i t="grand" i="4">
      <x v="4"/>
    </i>
  </colItems>
  <pageFields count="4">
    <pageField fld="10" hier="12" name="[Table3].[Product category].[All]" cap="All"/>
    <pageField fld="1" hier="3" name="[Table3].[Customer type].[All]" cap="All"/>
    <pageField fld="3" hier="5" name="[Table3].[Product line].[All]" cap="All"/>
    <pageField fld="4" hier="6" name="[Table3].[Payment].[All]" cap="All"/>
  </pageFields>
  <dataFields count="5">
    <dataField name="Sum of Invoices" fld="5" baseField="0" baseItem="0"/>
    <dataField name="Sum of Quantity" fld="6" baseField="0" baseItem="0"/>
    <dataField name="Sum of gross income" fld="8" baseField="0" baseItem="0"/>
    <dataField name="Sum of Prices" fld="7" baseField="0" baseItem="0"/>
    <dataField name="Sum of Ratings score" fld="9" baseField="0" baseItem="0"/>
  </dataFields>
  <pivotHierarchies count="20">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2">
    <colHierarchyUsage hierarchyUsage="-2"/>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_name" xr10:uid="{1BA61A55-FB3F-44BE-A98C-7C5410F2F11A}" sourceName="[Table3].[Product category]">
  <pivotTables>
    <pivotTable tabId="3" name="PivotTable5"/>
  </pivotTables>
  <data>
    <olap pivotCacheId="793668442">
      <levels count="2">
        <level uniqueName="[Table3].[Product category].[(All)]" sourceCaption="(All)" count="0"/>
        <level uniqueName="[Table3].[Product category].[Product category]" sourceCaption="Product category" count="4">
          <ranges>
            <range startItem="0">
              <i n="[Table3].[Product category].&amp;[consumables]" c="consumables"/>
              <i n="[Table3].[Product category].&amp;[others]" c="others"/>
              <i n="[Table3].[Product category].&amp;[soft goods]" c="soft goods"/>
              <i n="[Table3].[Product category].&amp;[superior goods]" c="superior goods"/>
            </range>
          </ranges>
        </level>
      </levels>
      <selections count="1">
        <selection n="[Table3].[Product category].[All]"/>
      </selections>
    </olap>
  </data>
  <extLst>
    <x:ext xmlns:x15="http://schemas.microsoft.com/office/spreadsheetml/2010/11/main" uri="{470722E0-AACD-4C17-9CDC-17EF765DBC7E}">
      <x15:slicerCacheHideItemsWithNoData count="1">
        <x15:slicerCacheOlapLevelName uniqueName="[Table3].[Product category].[Product category]"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9E335360-3FD7-45B3-AAD4-68C99AFA5FDC}" sourceName="[Table3].[Customer type]">
  <pivotTables>
    <pivotTable tabId="3" name="PivotTable5"/>
  </pivotTables>
  <data>
    <olap pivotCacheId="793668442">
      <levels count="2">
        <level uniqueName="[Table3].[Customer type].[(All)]" sourceCaption="(All)" count="0"/>
        <level uniqueName="[Table3].[Customer type].[Customer type]" sourceCaption="Customer type" count="2">
          <ranges>
            <range startItem="0">
              <i n="[Table3].[Customer type].&amp;[Member]" c="Member"/>
              <i n="[Table3].[Customer type].&amp;[Normal]" c="Normal"/>
            </range>
          </ranges>
        </level>
      </levels>
      <selections count="1">
        <selection n="[Table3].[Customer type].[All]"/>
      </selections>
    </olap>
  </data>
  <extLst>
    <x:ext xmlns:x15="http://schemas.microsoft.com/office/spreadsheetml/2010/11/main" uri="{470722E0-AACD-4C17-9CDC-17EF765DBC7E}">
      <x15:slicerCacheHideItemsWithNoData count="1">
        <x15:slicerCacheOlapLevelName uniqueName="[Table3].[Customer type].[Customer type]" count="0"/>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E97DA0F1-2930-405F-A53A-4A09974AD597}" sourceName="[Table3].[Product line]">
  <pivotTables>
    <pivotTable tabId="3" name="PivotTable5"/>
  </pivotTables>
  <data>
    <olap pivotCacheId="793668442">
      <levels count="2">
        <level uniqueName="[Table3].[Product line].[(All)]" sourceCaption="(All)" count="0"/>
        <level uniqueName="[Table3].[Product line].[Product line]" sourceCaption="Product line" count="6">
          <ranges>
            <range startItem="0">
              <i n="[Table3].[Product line].&amp;[Electronic accessories]" c="Electronic accessories"/>
              <i n="[Table3].[Product line].&amp;[Fashion accessories]" c="Fashion accessories"/>
              <i n="[Table3].[Product line].&amp;[Food and beverages]" c="Food and beverages"/>
              <i n="[Table3].[Product line].&amp;[Health and beauty]" c="Health and beauty"/>
              <i n="[Table3].[Product line].&amp;[Home and lifestyle]" c="Home and lifestyle"/>
              <i n="[Table3].[Product line].&amp;[Sports and travel]" c="Sports and travel"/>
            </range>
          </ranges>
        </level>
      </levels>
      <selections count="1">
        <selection n="[Table3].[Product line].[All]"/>
      </selections>
    </olap>
  </data>
  <extLst>
    <x:ext xmlns:x15="http://schemas.microsoft.com/office/spreadsheetml/2010/11/main" uri="{470722E0-AACD-4C17-9CDC-17EF765DBC7E}">
      <x15:slicerCacheHideItemsWithNoData count="1">
        <x15:slicerCacheOlapLevelName uniqueName="[Table3].[Product line].[Product line]" count="0"/>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FA115E49-0954-4855-8580-FB7F85D3BB13}" sourceName="[Table3].[Payment]">
  <pivotTables>
    <pivotTable tabId="3" name="PivotTable5"/>
  </pivotTables>
  <data>
    <olap pivotCacheId="793668442">
      <levels count="2">
        <level uniqueName="[Table3].[Payment].[(All)]" sourceCaption="(All)" count="0"/>
        <level uniqueName="[Table3].[Payment].[Payment]" sourceCaption="Payment" count="3">
          <ranges>
            <range startItem="0">
              <i n="[Table3].[Payment].&amp;[Cash]" c="Cash"/>
              <i n="[Table3].[Payment].&amp;[Credit card]" c="Credit card"/>
              <i n="[Table3].[Payment].&amp;[Ewallet]" c="Ewallet"/>
            </range>
          </ranges>
        </level>
      </levels>
      <selections count="1">
        <selection n="[Table3].[Payment].[All]"/>
      </selections>
    </olap>
  </data>
  <extLst>
    <x:ext xmlns:x15="http://schemas.microsoft.com/office/spreadsheetml/2010/11/main" uri="{470722E0-AACD-4C17-9CDC-17EF765DBC7E}">
      <x15:slicerCacheHideItemsWithNoData count="1">
        <x15:slicerCacheOlapLevelName uniqueName="[Table3].[Payment].[Payment]"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name 3" xr10:uid="{A6865A06-FDA2-42CF-93A4-D6EC8A05E37D}" cache="Slicer_Branch_name" caption="Product category" level="1" style="SlicerStyleLight2 2" rowHeight="241300"/>
  <slicer name="Customer type 3" xr10:uid="{2EEAD239-329B-4854-9867-AEB16E397DA1}" cache="Slicer_Customer_type" caption="Customer type" level="1" style="SlicerStyleLight2 2" rowHeight="241300"/>
  <slicer name="Product line 2" xr10:uid="{49DC5A9C-5E31-447C-A76E-7A628F8CB44E}" cache="Slicer_Product_line" caption="Product line" level="1" style="SlicerStyleLight2 2" rowHeight="241300"/>
  <slicer name="Payment 1" xr10:uid="{DE653657-3807-41EC-A20B-E1698FF94074}" cache="Slicer_Payment" caption="Payment" level="1" style="SlicerStyleLight2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16E04EB9-E1A0-4220-A3C2-B4280C049361}" cache="Slicer_Branch_name" caption="Product category" level="1" rowHeight="241300"/>
  <slicer name="Customer type" xr10:uid="{329FBB00-5D59-4F2B-A8E1-A835F49E2D15}" cache="Slicer_Customer_type" caption="Customer type" level="1" rowHeight="241300"/>
  <slicer name="Product line" xr10:uid="{066BDCD9-810A-47F3-8B2C-C2DFC9D0BB6C}" cache="Slicer_Product_line" caption="Product line" level="1" rowHeight="241300"/>
  <slicer name="Payment" xr10:uid="{7EFD8298-A04F-46CB-BDA6-81F939D7CD2E}" cache="Slicer_Payment" caption="Payment"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E63C1D-8FD9-4A7E-BB02-D72F445D9A30}" name="Table3" displayName="Table3" ref="A1:M214" totalsRowShown="0" headerRowDxfId="1">
  <tableColumns count="13">
    <tableColumn id="1" xr3:uid="{67402B1D-C63D-46AC-BC33-9CCF86345E32}" name="id" dataDxfId="0"/>
    <tableColumn id="2" xr3:uid="{AB1DAD6C-7130-4455-90B7-1204C7B6362C}" name="Branch"/>
    <tableColumn id="3" xr3:uid="{AFF6763F-7287-40A7-AA90-7269BD6CC738}" name="City"/>
    <tableColumn id="4" xr3:uid="{B67B9FAE-FDD7-4101-9B34-DD5F5960DE52}" name="Customer type"/>
    <tableColumn id="5" xr3:uid="{E82BF46A-3899-4293-BD08-F3CD189E66B3}" name="Gender"/>
    <tableColumn id="6" xr3:uid="{12193A97-1F4D-4E84-8D7E-695C2A6B9BFD}" name="Product line"/>
    <tableColumn id="7" xr3:uid="{E9746DB1-19A7-4EA0-9EE7-0F07763DCA63}" name="Payment"/>
    <tableColumn id="8" xr3:uid="{7335A7D5-5D1D-44C7-980E-EAAF8CF5A4D8}" name="Invoices"/>
    <tableColumn id="9" xr3:uid="{73F3947E-5AD6-4162-A2B4-EB38AD2D02B5}" name="Quantity"/>
    <tableColumn id="10" xr3:uid="{DD07996E-3EA5-4C18-A068-416F372560D3}" name="Prices"/>
    <tableColumn id="11" xr3:uid="{7B94878A-8E80-472C-9BEF-9507C8680912}" name="gross income"/>
    <tableColumn id="12" xr3:uid="{229F98C7-DDC6-4954-B4B2-87FF3E82D995}" name="Ratings score"/>
    <tableColumn id="13" xr3:uid="{73972F52-5D62-4234-BFA7-34C898E6B022}" name="Product category"/>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A47CC-6C64-4C21-8999-BD8D3913F649}">
  <sheetPr>
    <tabColor theme="4" tint="-0.499984740745262"/>
  </sheetPr>
  <dimension ref="B1:V36"/>
  <sheetViews>
    <sheetView showGridLines="0" tabSelected="1" zoomScaleNormal="100" workbookViewId="0">
      <selection activeCell="M5" sqref="M5"/>
    </sheetView>
  </sheetViews>
  <sheetFormatPr defaultRowHeight="15" x14ac:dyDescent="0.25"/>
  <cols>
    <col min="1" max="1" width="1.7109375" customWidth="1"/>
    <col min="2" max="2" width="16" bestFit="1" customWidth="1"/>
    <col min="3" max="3" width="20.5703125" customWidth="1"/>
    <col min="4" max="4" width="5" customWidth="1"/>
    <col min="5" max="5" width="3.42578125" customWidth="1"/>
    <col min="6" max="6" width="17.140625" bestFit="1" customWidth="1"/>
    <col min="7" max="7" width="28.140625" hidden="1" customWidth="1"/>
    <col min="8" max="8" width="2.7109375" customWidth="1"/>
    <col min="9" max="12" width="11.42578125" customWidth="1"/>
    <col min="13" max="13" width="13.28515625" customWidth="1"/>
    <col min="14" max="14" width="9.140625" hidden="1" customWidth="1"/>
    <col min="15" max="15" width="11.42578125" customWidth="1"/>
    <col min="16" max="17" width="11.42578125" hidden="1" customWidth="1"/>
    <col min="18" max="18" width="6.7109375" style="22" customWidth="1"/>
  </cols>
  <sheetData>
    <row r="1" spans="2:18" s="5" customFormat="1" ht="23.25" x14ac:dyDescent="0.35">
      <c r="K1" s="6" t="s">
        <v>33</v>
      </c>
      <c r="R1" s="21"/>
    </row>
    <row r="3" spans="2:18" x14ac:dyDescent="0.25">
      <c r="B3" s="22" t="s">
        <v>34</v>
      </c>
      <c r="C3" s="22"/>
    </row>
    <row r="4" spans="2:18" x14ac:dyDescent="0.25">
      <c r="B4" s="12" t="s">
        <v>35</v>
      </c>
      <c r="C4" s="13" t="str">
        <f>IF(pivot_tables!B14="All"," -",pivot_tables!B14)</f>
        <v xml:space="preserve"> -</v>
      </c>
    </row>
    <row r="5" spans="2:18" x14ac:dyDescent="0.25">
      <c r="B5" s="10" t="s">
        <v>2</v>
      </c>
      <c r="C5" s="11" t="str">
        <f>IF(pivot_tables!B15="All"," -",pivot_tables!B15)</f>
        <v xml:space="preserve"> -</v>
      </c>
    </row>
    <row r="6" spans="2:18" x14ac:dyDescent="0.25">
      <c r="B6" s="10" t="s">
        <v>4</v>
      </c>
      <c r="C6" s="11" t="str">
        <f>IF(pivot_tables!B16="All"," -",pivot_tables!B16)</f>
        <v xml:space="preserve"> -</v>
      </c>
    </row>
    <row r="7" spans="2:18" x14ac:dyDescent="0.25">
      <c r="B7" s="10" t="s">
        <v>5</v>
      </c>
      <c r="C7" s="11" t="str">
        <f>IF(pivot_tables!B17="All"," -",pivot_tables!B17)</f>
        <v xml:space="preserve"> -</v>
      </c>
    </row>
    <row r="14" spans="2:18" ht="60.75" customHeight="1" x14ac:dyDescent="0.25"/>
    <row r="15" spans="2:18" ht="6" customHeight="1" x14ac:dyDescent="0.25"/>
    <row r="17" spans="6:18" hidden="1" x14ac:dyDescent="0.25"/>
    <row r="19" spans="6:18" ht="47.25" customHeight="1" x14ac:dyDescent="0.25"/>
    <row r="20" spans="6:18" ht="23.25" hidden="1" customHeight="1" x14ac:dyDescent="0.25">
      <c r="I20" s="20" t="s">
        <v>20</v>
      </c>
      <c r="J20" s="20" t="s">
        <v>19</v>
      </c>
      <c r="K20" s="20"/>
      <c r="L20" s="20"/>
      <c r="M20" s="20" t="s">
        <v>22</v>
      </c>
      <c r="N20" s="20" t="s">
        <v>20</v>
      </c>
      <c r="O20" s="20"/>
      <c r="P20" s="20" t="s">
        <v>23</v>
      </c>
      <c r="Q20" s="20"/>
      <c r="R20" s="23"/>
    </row>
    <row r="21" spans="6:18" ht="43.5" customHeight="1" x14ac:dyDescent="0.25">
      <c r="F21" s="57" t="s">
        <v>38</v>
      </c>
      <c r="G21" s="29"/>
      <c r="H21" s="29"/>
      <c r="I21" s="14" t="s">
        <v>51</v>
      </c>
      <c r="J21" s="14" t="s">
        <v>36</v>
      </c>
      <c r="K21" s="14" t="s">
        <v>53</v>
      </c>
      <c r="L21" s="14" t="s">
        <v>43</v>
      </c>
      <c r="M21" s="14" t="s">
        <v>37</v>
      </c>
      <c r="N21" s="17" t="s">
        <v>42</v>
      </c>
      <c r="O21" s="14" t="s">
        <v>54</v>
      </c>
      <c r="P21" s="14" t="s">
        <v>40</v>
      </c>
      <c r="Q21" s="14" t="s">
        <v>48</v>
      </c>
      <c r="R21" s="16" t="s">
        <v>41</v>
      </c>
    </row>
    <row r="22" spans="6:18" ht="8.25" customHeight="1" x14ac:dyDescent="0.25">
      <c r="F22" s="29"/>
      <c r="G22" s="29"/>
      <c r="H22" s="29"/>
      <c r="I22" s="29"/>
      <c r="J22" s="29"/>
      <c r="K22" s="29"/>
      <c r="L22" s="29"/>
      <c r="M22" s="29"/>
      <c r="N22" s="29"/>
      <c r="O22" s="29"/>
      <c r="P22" s="29"/>
      <c r="Q22" s="29"/>
      <c r="R22" s="30"/>
    </row>
    <row r="23" spans="6:18" ht="18" customHeight="1" x14ac:dyDescent="0.25">
      <c r="F23" s="19" cm="1">
        <f t="array" ref="F23">_xlfn.UNIQUE(data!C2:C201)</f>
        <v>0</v>
      </c>
      <c r="G23" s="20" t="str">
        <f>"[Table3].[City].&amp;[" &amp; F23 &amp; "]"</f>
        <v>[Table3].[City].&amp;[0]</v>
      </c>
      <c r="H23" s="20"/>
      <c r="I23" s="24" t="e">
        <f>GETPIVOTDATA("[Measures].["&amp; I$20 &amp;"]",pivot_tables!$A$19,"[Table3].[City]",$G23)</f>
        <v>#REF!</v>
      </c>
      <c r="J23" s="24" t="e">
        <f>GETPIVOTDATA("[Measures].["&amp; J$20 &amp;"]",pivot_tables!$A$19,"[Table3].[City]",$G23)</f>
        <v>#REF!</v>
      </c>
      <c r="K23" s="40" t="e">
        <f>I23/J23</f>
        <v>#REF!</v>
      </c>
      <c r="L23" s="26" t="e">
        <f>N23/I23</f>
        <v>#REF!</v>
      </c>
      <c r="M23" s="25" t="e">
        <f>GETPIVOTDATA("[Measures].["&amp; M$20 &amp;"]",pivot_tables!$A$19,"[Table3].[City]",$G23)</f>
        <v>#REF!</v>
      </c>
      <c r="N23" s="24" t="e">
        <f>GETPIVOTDATA("[Measures].["&amp; N$20 &amp;"]",pivot_tables!$A$19,"[Table3].[City]",$G23,"[Table3].[Gender]","[Table3].[Gender].&amp;[Female]")</f>
        <v>#REF!</v>
      </c>
      <c r="O23" s="40" t="e">
        <f>M23/I23</f>
        <v>#REF!</v>
      </c>
      <c r="P23" s="27" t="e">
        <f>GETPIVOTDATA("[Measures].["&amp; P$20 &amp;"]",pivot_tables!$A$19,"[Table3].[City]",$G23)</f>
        <v>#REF!</v>
      </c>
      <c r="Q23" s="27" t="e">
        <f>P23/J23</f>
        <v>#REF!</v>
      </c>
      <c r="R23" s="41" t="e">
        <f>RANK(O23,$O$23:$O$25)</f>
        <v>#REF!</v>
      </c>
    </row>
    <row r="24" spans="6:18" ht="18" customHeight="1" x14ac:dyDescent="0.25">
      <c r="F24" s="19"/>
      <c r="G24" s="20" t="str">
        <f t="shared" ref="G24:G25" si="0">"[Table3].[City].&amp;[" &amp; F24 &amp; "]"</f>
        <v>[Table3].[City].&amp;[]</v>
      </c>
      <c r="H24" s="20"/>
      <c r="I24" s="24" t="e">
        <f>GETPIVOTDATA("[Measures].["&amp; I$20 &amp;"]",pivot_tables!$A$19,"[Table3].[City]",$G24)</f>
        <v>#REF!</v>
      </c>
      <c r="J24" s="24" t="e">
        <f>GETPIVOTDATA("[Measures].["&amp; J$20 &amp;"]",pivot_tables!$A$19,"[Table3].[City]",$G24)</f>
        <v>#REF!</v>
      </c>
      <c r="K24" s="40" t="e">
        <f t="shared" ref="K24:K25" si="1">I24/J24</f>
        <v>#REF!</v>
      </c>
      <c r="L24" s="26" t="e">
        <f>N24/I24</f>
        <v>#REF!</v>
      </c>
      <c r="M24" s="25" t="e">
        <f>GETPIVOTDATA("[Measures].["&amp; M$20 &amp;"]",pivot_tables!$A$19,"[Table3].[City]",$G24)</f>
        <v>#REF!</v>
      </c>
      <c r="N24" s="24" t="e">
        <f>GETPIVOTDATA("[Measures].["&amp; N$20 &amp;"]",pivot_tables!$A$19,"[Table3].[City]",$G24,"[Table3].[Gender]","[Table3].[Gender].&amp;[Female]")</f>
        <v>#REF!</v>
      </c>
      <c r="O24" s="40" t="e">
        <f t="shared" ref="O24:O25" si="2">M24/I24</f>
        <v>#REF!</v>
      </c>
      <c r="P24" s="27" t="e">
        <f>GETPIVOTDATA("[Measures].["&amp; P$20 &amp;"]",pivot_tables!$A$19,"[Table3].[City]",$G24)</f>
        <v>#REF!</v>
      </c>
      <c r="Q24" s="27" t="e">
        <f>P24/J24</f>
        <v>#REF!</v>
      </c>
      <c r="R24" s="41" t="e">
        <f>RANK(O24,$O$23:$O$25)</f>
        <v>#REF!</v>
      </c>
    </row>
    <row r="25" spans="6:18" ht="18" customHeight="1" x14ac:dyDescent="0.25">
      <c r="F25" s="19"/>
      <c r="G25" s="20" t="str">
        <f t="shared" si="0"/>
        <v>[Table3].[City].&amp;[]</v>
      </c>
      <c r="H25" s="20"/>
      <c r="I25" s="24" t="e">
        <f>GETPIVOTDATA("[Measures].["&amp; I$20 &amp;"]",pivot_tables!$A$19,"[Table3].[City]",$G25)</f>
        <v>#REF!</v>
      </c>
      <c r="J25" s="24" t="e">
        <f>GETPIVOTDATA("[Measures].["&amp; J$20 &amp;"]",pivot_tables!$A$19,"[Table3].[City]",$G25)</f>
        <v>#REF!</v>
      </c>
      <c r="K25" s="40" t="e">
        <f t="shared" si="1"/>
        <v>#REF!</v>
      </c>
      <c r="L25" s="26" t="e">
        <f>N25/I25</f>
        <v>#REF!</v>
      </c>
      <c r="M25" s="25" t="e">
        <f>GETPIVOTDATA("[Measures].["&amp; M$20 &amp;"]",pivot_tables!$A$19,"[Table3].[City]",$G25)</f>
        <v>#REF!</v>
      </c>
      <c r="N25" s="24" t="e">
        <f>GETPIVOTDATA("[Measures].["&amp; N$20 &amp;"]",pivot_tables!$A$19,"[Table3].[City]",$G25,"[Table3].[Gender]","[Table3].[Gender].&amp;[Female]")</f>
        <v>#REF!</v>
      </c>
      <c r="O25" s="40" t="e">
        <f t="shared" si="2"/>
        <v>#REF!</v>
      </c>
      <c r="P25" s="27" t="e">
        <f>GETPIVOTDATA("[Measures].["&amp; P$20 &amp;"]",pivot_tables!$A$19,"[Table3].[City]",$G25)</f>
        <v>#REF!</v>
      </c>
      <c r="Q25" s="27" t="e">
        <f>P25/J25</f>
        <v>#REF!</v>
      </c>
      <c r="R25" s="41" t="e">
        <f>RANK(O25,$O$23:$O$25)</f>
        <v>#REF!</v>
      </c>
    </row>
    <row r="26" spans="6:18" ht="5.25" customHeight="1" x14ac:dyDescent="0.25">
      <c r="K26" s="42"/>
      <c r="O26" s="42"/>
    </row>
    <row r="27" spans="6:18" ht="5.25" customHeight="1" x14ac:dyDescent="0.25">
      <c r="K27" s="42"/>
      <c r="O27" s="42"/>
    </row>
    <row r="28" spans="6:18" x14ac:dyDescent="0.25">
      <c r="F28" s="15" t="s">
        <v>39</v>
      </c>
      <c r="I28" s="43">
        <f>GETPIVOTDATA("[Measures].["&amp; I20 &amp;"]",pivot_tables!$A$19)</f>
        <v>5510</v>
      </c>
      <c r="J28" s="43">
        <f>GETPIVOTDATA("[Measures].["&amp; J20 &amp;"]",pivot_tables!$A$19)</f>
        <v>1000</v>
      </c>
      <c r="K28" s="44">
        <f>I28/J28</f>
        <v>5.51</v>
      </c>
      <c r="L28" s="45">
        <f>N28/I28</f>
        <v>0.52068965517241383</v>
      </c>
      <c r="M28" s="46">
        <f>GETPIVOTDATA("[Measures].["&amp; M20 &amp;"]",pivot_tables!$A$19)</f>
        <v>15379.368999999999</v>
      </c>
      <c r="N28" s="43">
        <f>GETPIVOTDATA("[Measures].["&amp; N20 &amp;"]",pivot_tables!$A$19,"[Table3].[Gender]","[Table3].[Gender].&amp;[Female]")</f>
        <v>2869</v>
      </c>
      <c r="O28" s="44">
        <f>M28/I28</f>
        <v>2.7911740471869324</v>
      </c>
      <c r="P28" s="46">
        <f>GETPIVOTDATA("[Measures].["&amp; P$20 &amp;"]",pivot_tables!$A$19)</f>
        <v>6972.7000000000007</v>
      </c>
      <c r="Q28" s="47">
        <f>P28/J28</f>
        <v>6.9727000000000006</v>
      </c>
      <c r="R28" s="48"/>
    </row>
    <row r="36" spans="22:22" x14ac:dyDescent="0.25">
      <c r="V36" s="18" t="s">
        <v>44</v>
      </c>
    </row>
  </sheetData>
  <pageMargins left="0.7" right="0.7" top="0.75" bottom="0.75" header="0.3" footer="0.3"/>
  <pageSetup paperSize="9" orientation="portrait" horizontalDpi="300" verticalDpi="300" r:id="rId1"/>
  <drawing r:id="rId2"/>
  <legacy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C3A4C-2C13-4917-802C-28539B6171AC}">
  <dimension ref="B7:R30"/>
  <sheetViews>
    <sheetView topLeftCell="B10" workbookViewId="0">
      <selection activeCell="R30" sqref="R30"/>
    </sheetView>
  </sheetViews>
  <sheetFormatPr defaultRowHeight="15" x14ac:dyDescent="0.25"/>
  <cols>
    <col min="2" max="2" width="18.5703125" bestFit="1" customWidth="1"/>
    <col min="3" max="3" width="27.140625" bestFit="1" customWidth="1"/>
    <col min="5" max="14" width="11.85546875" customWidth="1"/>
    <col min="18" max="18" width="40.42578125" customWidth="1"/>
  </cols>
  <sheetData>
    <row r="7" spans="5:6" x14ac:dyDescent="0.25">
      <c r="E7" s="7" t="s">
        <v>46</v>
      </c>
      <c r="F7" s="7"/>
    </row>
    <row r="8" spans="5:6" x14ac:dyDescent="0.25">
      <c r="E8" t="s">
        <v>12</v>
      </c>
      <c r="F8" s="28">
        <f>'Sales Performance'!$L$28</f>
        <v>0.52068965517241383</v>
      </c>
    </row>
    <row r="9" spans="5:6" x14ac:dyDescent="0.25">
      <c r="E9" t="s">
        <v>13</v>
      </c>
      <c r="F9" s="28">
        <f>1-F8</f>
        <v>0.47931034482758617</v>
      </c>
    </row>
    <row r="19" spans="2:18" s="37" customFormat="1" ht="60" customHeight="1" x14ac:dyDescent="0.25">
      <c r="B19" s="38" t="s">
        <v>38</v>
      </c>
      <c r="C19" s="39"/>
      <c r="D19" s="39"/>
      <c r="E19" s="52" t="s">
        <v>51</v>
      </c>
      <c r="F19" s="52" t="s">
        <v>36</v>
      </c>
      <c r="G19" s="52" t="s">
        <v>52</v>
      </c>
      <c r="H19" s="52" t="s">
        <v>43</v>
      </c>
      <c r="I19" s="52" t="s">
        <v>37</v>
      </c>
      <c r="J19" s="52" t="s">
        <v>42</v>
      </c>
      <c r="K19" s="52" t="s">
        <v>47</v>
      </c>
      <c r="L19" s="52" t="s">
        <v>40</v>
      </c>
      <c r="M19" s="52" t="s">
        <v>48</v>
      </c>
      <c r="N19" s="53" t="s">
        <v>41</v>
      </c>
    </row>
    <row r="20" spans="2:18" x14ac:dyDescent="0.25">
      <c r="B20" s="31"/>
      <c r="C20" s="32"/>
      <c r="D20" s="32"/>
      <c r="E20" s="32"/>
      <c r="F20" s="32"/>
      <c r="G20" s="32"/>
      <c r="H20" s="32"/>
      <c r="I20" s="32"/>
      <c r="J20" s="32"/>
      <c r="K20" s="32"/>
      <c r="L20" s="32"/>
      <c r="M20" s="32"/>
      <c r="N20" s="33"/>
      <c r="P20" s="54">
        <f>$K$26</f>
        <v>2.7911740471869324</v>
      </c>
    </row>
    <row r="21" spans="2:18" x14ac:dyDescent="0.25">
      <c r="B21" s="34" t="s">
        <v>11</v>
      </c>
      <c r="C21" t="s">
        <v>49</v>
      </c>
      <c r="E21" t="e">
        <f>'Sales Performance'!I23</f>
        <v>#REF!</v>
      </c>
      <c r="F21" t="e">
        <f>'Sales Performance'!J23</f>
        <v>#REF!</v>
      </c>
      <c r="G21" t="e">
        <f>'Sales Performance'!K23</f>
        <v>#REF!</v>
      </c>
      <c r="H21" t="e">
        <f>'Sales Performance'!L23</f>
        <v>#REF!</v>
      </c>
      <c r="I21" t="e">
        <f>'Sales Performance'!M23</f>
        <v>#REF!</v>
      </c>
      <c r="J21" t="e">
        <f>'Sales Performance'!N23</f>
        <v>#REF!</v>
      </c>
      <c r="K21" s="49" t="e">
        <f>'Sales Performance'!O23</f>
        <v>#REF!</v>
      </c>
      <c r="L21" t="e">
        <f>'Sales Performance'!P23</f>
        <v>#REF!</v>
      </c>
      <c r="M21" s="50" t="e">
        <f>'Sales Performance'!Q23</f>
        <v>#REF!</v>
      </c>
      <c r="N21" s="35" t="e">
        <f>'Sales Performance'!R23</f>
        <v>#REF!</v>
      </c>
      <c r="P21" s="55">
        <f>$K$26</f>
        <v>2.7911740471869324</v>
      </c>
    </row>
    <row r="22" spans="2:18" x14ac:dyDescent="0.25">
      <c r="B22" s="34" t="s">
        <v>14</v>
      </c>
      <c r="C22" t="s">
        <v>45</v>
      </c>
      <c r="E22" t="e">
        <f>'Sales Performance'!I24</f>
        <v>#REF!</v>
      </c>
      <c r="F22" t="e">
        <f>'Sales Performance'!J24</f>
        <v>#REF!</v>
      </c>
      <c r="G22" t="e">
        <f>'Sales Performance'!K24</f>
        <v>#REF!</v>
      </c>
      <c r="H22" t="e">
        <f>'Sales Performance'!L24</f>
        <v>#REF!</v>
      </c>
      <c r="I22" t="e">
        <f>'Sales Performance'!M24</f>
        <v>#REF!</v>
      </c>
      <c r="J22" t="e">
        <f>'Sales Performance'!N24</f>
        <v>#REF!</v>
      </c>
      <c r="K22" s="49" t="e">
        <f>'Sales Performance'!O24</f>
        <v>#REF!</v>
      </c>
      <c r="L22" t="e">
        <f>'Sales Performance'!P24</f>
        <v>#REF!</v>
      </c>
      <c r="M22" s="50" t="e">
        <f>'Sales Performance'!Q24</f>
        <v>#REF!</v>
      </c>
      <c r="N22" s="35" t="e">
        <f>'Sales Performance'!R24</f>
        <v>#REF!</v>
      </c>
      <c r="P22" s="55">
        <f t="shared" ref="P22:P24" si="0">$K$26</f>
        <v>2.7911740471869324</v>
      </c>
    </row>
    <row r="23" spans="2:18" x14ac:dyDescent="0.25">
      <c r="B23" s="34" t="s">
        <v>15</v>
      </c>
      <c r="C23" t="s">
        <v>50</v>
      </c>
      <c r="E23" t="e">
        <f>'Sales Performance'!I25</f>
        <v>#REF!</v>
      </c>
      <c r="F23" t="e">
        <f>'Sales Performance'!J25</f>
        <v>#REF!</v>
      </c>
      <c r="G23" t="e">
        <f>'Sales Performance'!K25</f>
        <v>#REF!</v>
      </c>
      <c r="H23" t="e">
        <f>'Sales Performance'!L25</f>
        <v>#REF!</v>
      </c>
      <c r="I23" t="e">
        <f>'Sales Performance'!M25</f>
        <v>#REF!</v>
      </c>
      <c r="J23" t="e">
        <f>'Sales Performance'!N25</f>
        <v>#REF!</v>
      </c>
      <c r="K23" s="49" t="e">
        <f>'Sales Performance'!O25</f>
        <v>#REF!</v>
      </c>
      <c r="L23" t="e">
        <f>'Sales Performance'!P25</f>
        <v>#REF!</v>
      </c>
      <c r="M23" s="50" t="e">
        <f>'Sales Performance'!Q25</f>
        <v>#REF!</v>
      </c>
      <c r="N23" s="35" t="e">
        <f>'Sales Performance'!R25</f>
        <v>#REF!</v>
      </c>
      <c r="P23" s="55">
        <f t="shared" si="0"/>
        <v>2.7911740471869324</v>
      </c>
    </row>
    <row r="24" spans="2:18" x14ac:dyDescent="0.25">
      <c r="B24" s="31"/>
      <c r="C24" s="32"/>
      <c r="D24" s="32"/>
      <c r="E24" s="32"/>
      <c r="F24" s="32"/>
      <c r="G24" s="32"/>
      <c r="H24" s="32"/>
      <c r="I24" s="32"/>
      <c r="J24" s="32"/>
      <c r="K24" s="51"/>
      <c r="L24" s="32"/>
      <c r="M24" s="32"/>
      <c r="N24" s="33"/>
      <c r="P24" s="56">
        <f t="shared" si="0"/>
        <v>2.7911740471869324</v>
      </c>
    </row>
    <row r="25" spans="2:18" x14ac:dyDescent="0.25">
      <c r="B25" s="31"/>
      <c r="C25" s="32"/>
      <c r="D25" s="32"/>
      <c r="E25" s="32"/>
      <c r="F25" s="32"/>
      <c r="G25" s="32"/>
      <c r="H25" s="32"/>
      <c r="I25" s="32"/>
      <c r="J25" s="32"/>
      <c r="K25" s="51"/>
      <c r="L25" s="32"/>
      <c r="M25" s="32"/>
      <c r="N25" s="33"/>
    </row>
    <row r="26" spans="2:18" x14ac:dyDescent="0.25">
      <c r="B26" s="36" t="s">
        <v>39</v>
      </c>
      <c r="C26" s="9"/>
      <c r="D26" s="9"/>
      <c r="E26" s="43">
        <f>'Sales Performance'!I28</f>
        <v>5510</v>
      </c>
      <c r="F26" s="43">
        <f>'Sales Performance'!J28</f>
        <v>1000</v>
      </c>
      <c r="G26" s="44">
        <f>'Sales Performance'!K28</f>
        <v>5.51</v>
      </c>
      <c r="H26" s="45">
        <f>'Sales Performance'!L28</f>
        <v>0.52068965517241383</v>
      </c>
      <c r="I26" s="46">
        <f>'Sales Performance'!M28</f>
        <v>15379.368999999999</v>
      </c>
      <c r="J26" s="43">
        <f>'Sales Performance'!N28</f>
        <v>2869</v>
      </c>
      <c r="K26" s="44">
        <f>'Sales Performance'!O28</f>
        <v>2.7911740471869324</v>
      </c>
      <c r="L26" s="46">
        <f>'Sales Performance'!P28</f>
        <v>6972.7000000000007</v>
      </c>
      <c r="M26" s="47">
        <f>'Sales Performance'!Q28</f>
        <v>6.9727000000000006</v>
      </c>
      <c r="N26" s="48">
        <f>'Sales Performance'!R28</f>
        <v>0</v>
      </c>
    </row>
    <row r="28" spans="2:18" x14ac:dyDescent="0.25">
      <c r="B28" t="s">
        <v>55</v>
      </c>
      <c r="C28" t="s">
        <v>56</v>
      </c>
    </row>
    <row r="29" spans="2:18" x14ac:dyDescent="0.25">
      <c r="B29" s="58" t="e">
        <f>_xlfn.XMATCH(1,N21:N23)</f>
        <v>#N/A</v>
      </c>
      <c r="C29" s="58" t="e" cm="1">
        <f t="array" ref="C29">INDEX(B21:B23,B29)</f>
        <v>#N/A</v>
      </c>
    </row>
    <row r="30" spans="2:18" ht="129.75" customHeight="1" x14ac:dyDescent="0.25">
      <c r="R30" s="59" t="e">
        <f>"
There is " &amp;  TEXT(calculations!I26,"_-* #,##0.00_-") &amp; " gross incomes for " &amp;  calculations!F26 &amp; " invoices purchased of " &amp;  TEXT(calculations!E26,"_-* #,##0_-") &amp; " products. 
In average there is " &amp;  TEXT(calculations!K26,"_-* #,##0.00_-") &amp; " income per invoice. 
The city ranked first is " &amp;  calculations!C29</f>
        <v>#N/A</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2CE0-8AF9-485C-8027-BC6603DB4E4F}">
  <dimension ref="A11:P53"/>
  <sheetViews>
    <sheetView workbookViewId="0">
      <selection activeCell="J23" sqref="J23"/>
    </sheetView>
  </sheetViews>
  <sheetFormatPr defaultRowHeight="15" x14ac:dyDescent="0.25"/>
  <cols>
    <col min="1" max="1" width="16" bestFit="1" customWidth="1"/>
    <col min="2" max="2" width="16.28515625" bestFit="1" customWidth="1"/>
    <col min="3" max="3" width="5.5703125" bestFit="1" customWidth="1"/>
    <col min="4" max="4" width="15.42578125" bestFit="1" customWidth="1"/>
    <col min="5" max="5" width="5.5703125" bestFit="1" customWidth="1"/>
    <col min="6" max="6" width="19.42578125" bestFit="1" customWidth="1"/>
    <col min="7" max="7" width="10" bestFit="1" customWidth="1"/>
    <col min="8" max="8" width="12.85546875" bestFit="1" customWidth="1"/>
    <col min="9" max="9" width="11" bestFit="1" customWidth="1"/>
    <col min="10" max="10" width="19.42578125" bestFit="1" customWidth="1"/>
    <col min="11" max="11" width="7" bestFit="1" customWidth="1"/>
    <col min="12" max="12" width="20" bestFit="1" customWidth="1"/>
    <col min="13" max="13" width="20.42578125" bestFit="1" customWidth="1"/>
    <col min="14" max="14" width="24.42578125" bestFit="1" customWidth="1"/>
    <col min="15" max="15" width="18" bestFit="1" customWidth="1"/>
    <col min="16" max="16" width="24.42578125" bestFit="1" customWidth="1"/>
  </cols>
  <sheetData>
    <row r="11" spans="1:2" s="8" customFormat="1" ht="28.5" x14ac:dyDescent="0.45">
      <c r="A11" s="8" t="s">
        <v>25</v>
      </c>
    </row>
    <row r="14" spans="1:2" x14ac:dyDescent="0.25">
      <c r="A14" s="2" t="s">
        <v>35</v>
      </c>
      <c r="B14" t="s" vm="4">
        <v>24</v>
      </c>
    </row>
    <row r="15" spans="1:2" x14ac:dyDescent="0.25">
      <c r="A15" s="2" t="s">
        <v>2</v>
      </c>
      <c r="B15" t="s" vm="1">
        <v>24</v>
      </c>
    </row>
    <row r="16" spans="1:2" x14ac:dyDescent="0.25">
      <c r="A16" s="2" t="s">
        <v>4</v>
      </c>
      <c r="B16" t="s" vm="2">
        <v>24</v>
      </c>
    </row>
    <row r="17" spans="1:16" x14ac:dyDescent="0.25">
      <c r="A17" s="2" t="s">
        <v>5</v>
      </c>
      <c r="B17" t="s" vm="3">
        <v>24</v>
      </c>
    </row>
    <row r="19" spans="1:16" x14ac:dyDescent="0.25">
      <c r="B19" s="2" t="s">
        <v>26</v>
      </c>
    </row>
    <row r="20" spans="1:16" x14ac:dyDescent="0.25">
      <c r="B20" t="s">
        <v>19</v>
      </c>
      <c r="D20" t="s">
        <v>20</v>
      </c>
      <c r="F20" t="s">
        <v>22</v>
      </c>
      <c r="H20" t="s">
        <v>21</v>
      </c>
      <c r="J20" t="s">
        <v>23</v>
      </c>
      <c r="L20" t="s">
        <v>27</v>
      </c>
      <c r="M20" t="s">
        <v>28</v>
      </c>
      <c r="N20" t="s">
        <v>29</v>
      </c>
      <c r="O20" t="s">
        <v>30</v>
      </c>
      <c r="P20" t="s">
        <v>31</v>
      </c>
    </row>
    <row r="21" spans="1:16" x14ac:dyDescent="0.25">
      <c r="A21" s="2" t="s">
        <v>17</v>
      </c>
      <c r="B21" t="s">
        <v>12</v>
      </c>
      <c r="C21" t="s">
        <v>13</v>
      </c>
      <c r="D21" t="s">
        <v>12</v>
      </c>
      <c r="E21" t="s">
        <v>13</v>
      </c>
      <c r="F21" t="s">
        <v>12</v>
      </c>
      <c r="G21" t="s">
        <v>13</v>
      </c>
      <c r="H21" t="s">
        <v>12</v>
      </c>
      <c r="I21" t="s">
        <v>13</v>
      </c>
      <c r="J21" t="s">
        <v>12</v>
      </c>
      <c r="K21" t="s">
        <v>13</v>
      </c>
    </row>
    <row r="22" spans="1:16" x14ac:dyDescent="0.25">
      <c r="A22" s="3" t="s">
        <v>14</v>
      </c>
      <c r="B22" s="60">
        <v>162</v>
      </c>
      <c r="C22" s="60">
        <v>170</v>
      </c>
      <c r="D22" s="60">
        <v>911</v>
      </c>
      <c r="E22" s="60">
        <v>909</v>
      </c>
      <c r="F22" s="60">
        <v>2520.395</v>
      </c>
      <c r="G22" s="60">
        <v>2536.6370000000002</v>
      </c>
      <c r="H22" s="60">
        <v>52928.294999999998</v>
      </c>
      <c r="I22" s="60">
        <v>53269.377</v>
      </c>
      <c r="J22" s="60">
        <v>1114</v>
      </c>
      <c r="K22" s="60">
        <v>1149.6000000000004</v>
      </c>
      <c r="L22" s="60">
        <v>332</v>
      </c>
      <c r="M22" s="60">
        <v>1820</v>
      </c>
      <c r="N22" s="60">
        <v>5057.0319999999992</v>
      </c>
      <c r="O22" s="60">
        <v>106197.67200000004</v>
      </c>
      <c r="P22" s="60">
        <v>2263.5999999999995</v>
      </c>
    </row>
    <row r="23" spans="1:16" x14ac:dyDescent="0.25">
      <c r="A23" s="3" t="s">
        <v>15</v>
      </c>
      <c r="B23" s="60">
        <v>178</v>
      </c>
      <c r="C23" s="60">
        <v>150</v>
      </c>
      <c r="D23" s="60">
        <v>1049</v>
      </c>
      <c r="E23" s="60">
        <v>782</v>
      </c>
      <c r="F23" s="60">
        <v>2937.4030000000002</v>
      </c>
      <c r="G23" s="60">
        <v>2327.7735000000002</v>
      </c>
      <c r="H23" s="60">
        <v>61685.462999999996</v>
      </c>
      <c r="I23" s="60">
        <v>48883.243500000004</v>
      </c>
      <c r="J23" s="60">
        <v>1274.0999999999995</v>
      </c>
      <c r="K23" s="60">
        <v>1045.8</v>
      </c>
      <c r="L23" s="60">
        <v>328</v>
      </c>
      <c r="M23" s="60">
        <v>1831</v>
      </c>
      <c r="N23" s="60">
        <v>5265.1764999999996</v>
      </c>
      <c r="O23" s="60">
        <v>110568.70650000003</v>
      </c>
      <c r="P23" s="60">
        <v>2319.8999999999996</v>
      </c>
    </row>
    <row r="24" spans="1:16" x14ac:dyDescent="0.25">
      <c r="A24" s="3" t="s">
        <v>11</v>
      </c>
      <c r="B24" s="60">
        <v>161</v>
      </c>
      <c r="C24" s="60">
        <v>179</v>
      </c>
      <c r="D24" s="60">
        <v>909</v>
      </c>
      <c r="E24" s="60">
        <v>950</v>
      </c>
      <c r="F24" s="60">
        <v>2536.6270000000004</v>
      </c>
      <c r="G24" s="60">
        <v>2520.5334999999995</v>
      </c>
      <c r="H24" s="60">
        <v>53269.166999999994</v>
      </c>
      <c r="I24" s="60">
        <v>52931.203499999989</v>
      </c>
      <c r="J24" s="60">
        <v>1101.1000000000001</v>
      </c>
      <c r="K24" s="60">
        <v>1288.1000000000001</v>
      </c>
      <c r="L24" s="60">
        <v>340</v>
      </c>
      <c r="M24" s="60">
        <v>1859</v>
      </c>
      <c r="N24" s="60">
        <v>5057.1605000000018</v>
      </c>
      <c r="O24" s="60">
        <v>106200.37049999996</v>
      </c>
      <c r="P24" s="60">
        <v>2389.1999999999998</v>
      </c>
    </row>
    <row r="25" spans="1:16" x14ac:dyDescent="0.25">
      <c r="A25" s="3" t="s">
        <v>18</v>
      </c>
      <c r="B25" s="60">
        <v>501</v>
      </c>
      <c r="C25" s="60">
        <v>499</v>
      </c>
      <c r="D25" s="60">
        <v>2869</v>
      </c>
      <c r="E25" s="60">
        <v>2641</v>
      </c>
      <c r="F25" s="60">
        <v>7994.4249999999993</v>
      </c>
      <c r="G25" s="60">
        <v>7384.9439999999995</v>
      </c>
      <c r="H25" s="60">
        <v>167882.92499999999</v>
      </c>
      <c r="I25" s="60">
        <v>155083.82399999996</v>
      </c>
      <c r="J25" s="60">
        <v>3489.2</v>
      </c>
      <c r="K25" s="60">
        <v>3483.4999999999982</v>
      </c>
      <c r="L25" s="60">
        <v>1000</v>
      </c>
      <c r="M25" s="60">
        <v>5510</v>
      </c>
      <c r="N25" s="60">
        <v>15379.368999999999</v>
      </c>
      <c r="O25" s="60">
        <v>322966.74899999989</v>
      </c>
      <c r="P25" s="60">
        <v>6972.7000000000007</v>
      </c>
    </row>
    <row r="38" spans="1:16" s="7" customFormat="1" x14ac:dyDescent="0.25"/>
    <row r="39" spans="1:16" s="8" customFormat="1" ht="28.5" x14ac:dyDescent="0.45">
      <c r="A39" s="8" t="s">
        <v>32</v>
      </c>
    </row>
    <row r="42" spans="1:16" x14ac:dyDescent="0.25">
      <c r="A42" s="2" t="s">
        <v>35</v>
      </c>
      <c r="B42" t="s" vm="4">
        <v>24</v>
      </c>
    </row>
    <row r="43" spans="1:16" x14ac:dyDescent="0.25">
      <c r="A43" s="2" t="s">
        <v>2</v>
      </c>
      <c r="B43" t="s" vm="1">
        <v>24</v>
      </c>
    </row>
    <row r="44" spans="1:16" x14ac:dyDescent="0.25">
      <c r="A44" s="2" t="s">
        <v>4</v>
      </c>
      <c r="B44" t="s" vm="2">
        <v>24</v>
      </c>
    </row>
    <row r="45" spans="1:16" x14ac:dyDescent="0.25">
      <c r="A45" s="2" t="s">
        <v>5</v>
      </c>
      <c r="B45" t="s" vm="3">
        <v>24</v>
      </c>
    </row>
    <row r="47" spans="1:16" x14ac:dyDescent="0.25">
      <c r="B47" s="2" t="s">
        <v>26</v>
      </c>
    </row>
    <row r="48" spans="1:16" x14ac:dyDescent="0.25">
      <c r="B48" t="s">
        <v>19</v>
      </c>
      <c r="D48" t="s">
        <v>20</v>
      </c>
      <c r="F48" t="s">
        <v>22</v>
      </c>
      <c r="H48" t="s">
        <v>21</v>
      </c>
      <c r="J48" t="s">
        <v>23</v>
      </c>
      <c r="L48" t="s">
        <v>27</v>
      </c>
      <c r="M48" t="s">
        <v>28</v>
      </c>
      <c r="N48" t="s">
        <v>29</v>
      </c>
      <c r="O48" t="s">
        <v>30</v>
      </c>
      <c r="P48" t="s">
        <v>31</v>
      </c>
    </row>
    <row r="49" spans="1:16" x14ac:dyDescent="0.25">
      <c r="A49" s="2" t="s">
        <v>17</v>
      </c>
      <c r="B49" t="s">
        <v>12</v>
      </c>
      <c r="C49" t="s">
        <v>13</v>
      </c>
      <c r="D49" t="s">
        <v>12</v>
      </c>
      <c r="E49" t="s">
        <v>13</v>
      </c>
      <c r="F49" t="s">
        <v>12</v>
      </c>
      <c r="G49" t="s">
        <v>13</v>
      </c>
      <c r="H49" t="s">
        <v>12</v>
      </c>
      <c r="I49" t="s">
        <v>13</v>
      </c>
      <c r="J49" t="s">
        <v>12</v>
      </c>
      <c r="K49" t="s">
        <v>13</v>
      </c>
    </row>
    <row r="50" spans="1:16" x14ac:dyDescent="0.25">
      <c r="A50" s="3" t="s">
        <v>14</v>
      </c>
      <c r="B50">
        <v>162</v>
      </c>
      <c r="C50">
        <v>170</v>
      </c>
      <c r="D50">
        <v>911</v>
      </c>
      <c r="E50">
        <v>909</v>
      </c>
      <c r="F50">
        <v>2520.395</v>
      </c>
      <c r="G50">
        <v>2536.6370000000002</v>
      </c>
      <c r="H50">
        <v>52928.294999999998</v>
      </c>
      <c r="I50">
        <v>53269.377</v>
      </c>
      <c r="J50">
        <v>1114</v>
      </c>
      <c r="K50">
        <v>1149.6000000000004</v>
      </c>
      <c r="L50">
        <v>332</v>
      </c>
      <c r="M50">
        <v>1820</v>
      </c>
      <c r="N50">
        <v>5057.0319999999992</v>
      </c>
      <c r="O50">
        <v>106197.67200000004</v>
      </c>
      <c r="P50">
        <v>2263.5999999999995</v>
      </c>
    </row>
    <row r="51" spans="1:16" x14ac:dyDescent="0.25">
      <c r="A51" s="3" t="s">
        <v>15</v>
      </c>
      <c r="B51">
        <v>178</v>
      </c>
      <c r="C51">
        <v>150</v>
      </c>
      <c r="D51">
        <v>1049</v>
      </c>
      <c r="E51">
        <v>782</v>
      </c>
      <c r="F51">
        <v>2937.4030000000002</v>
      </c>
      <c r="G51">
        <v>2327.7735000000002</v>
      </c>
      <c r="H51">
        <v>61685.462999999996</v>
      </c>
      <c r="I51">
        <v>48883.243500000004</v>
      </c>
      <c r="J51">
        <v>1274.0999999999995</v>
      </c>
      <c r="K51">
        <v>1045.8</v>
      </c>
      <c r="L51">
        <v>328</v>
      </c>
      <c r="M51">
        <v>1831</v>
      </c>
      <c r="N51">
        <v>5265.1764999999996</v>
      </c>
      <c r="O51">
        <v>110568.70650000003</v>
      </c>
      <c r="P51">
        <v>2319.8999999999996</v>
      </c>
    </row>
    <row r="52" spans="1:16" x14ac:dyDescent="0.25">
      <c r="A52" s="3" t="s">
        <v>11</v>
      </c>
      <c r="B52">
        <v>161</v>
      </c>
      <c r="C52">
        <v>179</v>
      </c>
      <c r="D52">
        <v>909</v>
      </c>
      <c r="E52">
        <v>950</v>
      </c>
      <c r="F52">
        <v>2536.6270000000004</v>
      </c>
      <c r="G52">
        <v>2520.5334999999995</v>
      </c>
      <c r="H52">
        <v>53269.166999999994</v>
      </c>
      <c r="I52">
        <v>52931.203499999989</v>
      </c>
      <c r="J52">
        <v>1101.1000000000001</v>
      </c>
      <c r="K52">
        <v>1288.1000000000001</v>
      </c>
      <c r="L52">
        <v>340</v>
      </c>
      <c r="M52">
        <v>1859</v>
      </c>
      <c r="N52">
        <v>5057.1605000000018</v>
      </c>
      <c r="O52">
        <v>106200.37049999996</v>
      </c>
      <c r="P52">
        <v>2389.1999999999998</v>
      </c>
    </row>
    <row r="53" spans="1:16" x14ac:dyDescent="0.25">
      <c r="A53" s="3" t="s">
        <v>18</v>
      </c>
      <c r="B53">
        <v>501</v>
      </c>
      <c r="C53">
        <v>499</v>
      </c>
      <c r="D53">
        <v>2869</v>
      </c>
      <c r="E53">
        <v>2641</v>
      </c>
      <c r="F53">
        <v>7994.4249999999993</v>
      </c>
      <c r="G53">
        <v>7384.9439999999995</v>
      </c>
      <c r="H53">
        <v>167882.92499999999</v>
      </c>
      <c r="I53">
        <v>155083.82399999996</v>
      </c>
      <c r="J53">
        <v>3489.2</v>
      </c>
      <c r="K53">
        <v>3483.4999999999982</v>
      </c>
      <c r="L53">
        <v>1000</v>
      </c>
      <c r="M53">
        <v>5510</v>
      </c>
      <c r="N53">
        <v>15379.368999999999</v>
      </c>
      <c r="O53">
        <v>322966.74899999989</v>
      </c>
      <c r="P53">
        <v>6972.7000000000007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0DCEE-F1FE-4A2D-A682-A231A23DB65D}">
  <dimension ref="A1:M214"/>
  <sheetViews>
    <sheetView workbookViewId="0">
      <pane ySplit="1" topLeftCell="A2" activePane="bottomLeft" state="frozen"/>
      <selection pane="bottomLeft"/>
    </sheetView>
  </sheetViews>
  <sheetFormatPr defaultRowHeight="15" x14ac:dyDescent="0.25"/>
  <cols>
    <col min="1" max="1" width="4.85546875" customWidth="1"/>
    <col min="2" max="2" width="9.140625" customWidth="1"/>
    <col min="3" max="3" width="10.42578125" bestFit="1" customWidth="1"/>
    <col min="4" max="4" width="16.140625" customWidth="1"/>
    <col min="5" max="5" width="9.85546875" customWidth="1"/>
    <col min="6" max="6" width="20.42578125" bestFit="1" customWidth="1"/>
    <col min="7" max="7" width="11" customWidth="1"/>
    <col min="8" max="8" width="10.42578125" customWidth="1"/>
    <col min="9" max="9" width="10.85546875" customWidth="1"/>
    <col min="10" max="10" width="10" bestFit="1" customWidth="1"/>
    <col min="11" max="13" width="14.7109375" customWidth="1"/>
  </cols>
  <sheetData>
    <row r="1" spans="1:13" x14ac:dyDescent="0.25">
      <c r="A1" t="s">
        <v>16</v>
      </c>
      <c r="B1" s="1" t="s">
        <v>0</v>
      </c>
      <c r="C1" s="1" t="s">
        <v>1</v>
      </c>
      <c r="D1" s="1" t="s">
        <v>2</v>
      </c>
      <c r="E1" s="1" t="s">
        <v>3</v>
      </c>
      <c r="F1" s="1" t="s">
        <v>4</v>
      </c>
      <c r="G1" s="1" t="s">
        <v>5</v>
      </c>
      <c r="H1" s="1" t="s">
        <v>6</v>
      </c>
      <c r="I1" s="1" t="s">
        <v>7</v>
      </c>
      <c r="J1" s="1" t="s">
        <v>8</v>
      </c>
      <c r="K1" s="1" t="s">
        <v>9</v>
      </c>
      <c r="L1" s="1" t="s">
        <v>10</v>
      </c>
      <c r="M1" s="4" t="s">
        <v>35</v>
      </c>
    </row>
    <row r="2" spans="1:13" x14ac:dyDescent="0.25">
      <c r="A2" s="1"/>
    </row>
    <row r="3" spans="1:13" x14ac:dyDescent="0.25">
      <c r="A3" s="1"/>
    </row>
    <row r="4" spans="1:13" x14ac:dyDescent="0.25">
      <c r="A4" s="1"/>
    </row>
    <row r="5" spans="1:13" x14ac:dyDescent="0.25">
      <c r="A5" s="1"/>
    </row>
    <row r="6" spans="1:13" x14ac:dyDescent="0.25">
      <c r="A6" s="1"/>
    </row>
    <row r="7" spans="1:13" x14ac:dyDescent="0.25">
      <c r="A7" s="1"/>
    </row>
    <row r="8" spans="1:13" x14ac:dyDescent="0.25">
      <c r="A8" s="1"/>
    </row>
    <row r="9" spans="1:13" x14ac:dyDescent="0.25">
      <c r="A9" s="1"/>
    </row>
    <row r="10" spans="1:13" x14ac:dyDescent="0.25">
      <c r="A10" s="1"/>
    </row>
    <row r="11" spans="1:13" x14ac:dyDescent="0.25">
      <c r="A11" s="1"/>
    </row>
    <row r="12" spans="1:13" x14ac:dyDescent="0.25">
      <c r="A12" s="1"/>
    </row>
    <row r="13" spans="1:13" x14ac:dyDescent="0.25">
      <c r="A13" s="1"/>
    </row>
    <row r="14" spans="1:13" x14ac:dyDescent="0.25">
      <c r="A14" s="1"/>
    </row>
    <row r="15" spans="1:13" x14ac:dyDescent="0.25">
      <c r="A15" s="1"/>
    </row>
    <row r="16" spans="1:13"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row r="94" spans="1:1" x14ac:dyDescent="0.25">
      <c r="A94" s="1"/>
    </row>
    <row r="95" spans="1:1" x14ac:dyDescent="0.25">
      <c r="A95" s="1"/>
    </row>
    <row r="96" spans="1:1" x14ac:dyDescent="0.25">
      <c r="A96" s="1"/>
    </row>
    <row r="97" spans="1:1" x14ac:dyDescent="0.25">
      <c r="A97" s="1"/>
    </row>
    <row r="98" spans="1:1" x14ac:dyDescent="0.25">
      <c r="A98" s="1"/>
    </row>
    <row r="99" spans="1:1" x14ac:dyDescent="0.25">
      <c r="A99" s="1"/>
    </row>
    <row r="100" spans="1:1" x14ac:dyDescent="0.25">
      <c r="A100" s="1"/>
    </row>
    <row r="101" spans="1:1" x14ac:dyDescent="0.25">
      <c r="A101" s="1"/>
    </row>
    <row r="102" spans="1:1" x14ac:dyDescent="0.25">
      <c r="A102" s="1"/>
    </row>
    <row r="103" spans="1:1" x14ac:dyDescent="0.25">
      <c r="A103" s="1"/>
    </row>
    <row r="104" spans="1:1" x14ac:dyDescent="0.25">
      <c r="A104" s="1"/>
    </row>
    <row r="105" spans="1:1" x14ac:dyDescent="0.25">
      <c r="A105" s="1"/>
    </row>
    <row r="106" spans="1:1" x14ac:dyDescent="0.25">
      <c r="A106" s="1"/>
    </row>
    <row r="107" spans="1:1" x14ac:dyDescent="0.25">
      <c r="A107" s="1"/>
    </row>
    <row r="108" spans="1:1" x14ac:dyDescent="0.25">
      <c r="A108" s="1"/>
    </row>
    <row r="109" spans="1:1" x14ac:dyDescent="0.25">
      <c r="A109" s="1"/>
    </row>
    <row r="110" spans="1:1" x14ac:dyDescent="0.25">
      <c r="A110" s="1"/>
    </row>
    <row r="111" spans="1:1" x14ac:dyDescent="0.25">
      <c r="A111" s="1"/>
    </row>
    <row r="112" spans="1:1" x14ac:dyDescent="0.25">
      <c r="A112" s="1"/>
    </row>
    <row r="113" spans="1:1" x14ac:dyDescent="0.25">
      <c r="A113" s="1"/>
    </row>
    <row r="114" spans="1:1" x14ac:dyDescent="0.25">
      <c r="A114" s="1"/>
    </row>
    <row r="115" spans="1:1" x14ac:dyDescent="0.25">
      <c r="A115" s="1"/>
    </row>
    <row r="116" spans="1:1" x14ac:dyDescent="0.25">
      <c r="A116" s="1"/>
    </row>
    <row r="117" spans="1:1" x14ac:dyDescent="0.25">
      <c r="A117" s="1"/>
    </row>
    <row r="118" spans="1:1" x14ac:dyDescent="0.25">
      <c r="A118" s="1"/>
    </row>
    <row r="119" spans="1:1" x14ac:dyDescent="0.25">
      <c r="A119" s="1"/>
    </row>
    <row r="120" spans="1:1" x14ac:dyDescent="0.25">
      <c r="A120" s="1"/>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Performance</vt:lpstr>
      <vt:lpstr>calculations</vt:lpstr>
      <vt:lpstr>pivot_tables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Nelly Tchiengue</dc:creator>
  <cp:lastModifiedBy>Nelly Tchiengue</cp:lastModifiedBy>
  <dcterms:created xsi:type="dcterms:W3CDTF">2023-08-25T23:16:23Z</dcterms:created>
  <dcterms:modified xsi:type="dcterms:W3CDTF">2023-08-27T01:29:13Z</dcterms:modified>
</cp:coreProperties>
</file>