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NELLY\PROJECTS\PORTFOLIO\excel_dashboard\"/>
    </mc:Choice>
  </mc:AlternateContent>
  <xr:revisionPtr revIDLastSave="0" documentId="13_ncr:1_{96EAC933-C652-40C6-954B-30725429A3D1}" xr6:coauthVersionLast="47" xr6:coauthVersionMax="47" xr10:uidLastSave="{00000000-0000-0000-0000-000000000000}"/>
  <bookViews>
    <workbookView xWindow="780" yWindow="780" windowWidth="21045" windowHeight="14280" tabRatio="655" xr2:uid="{F3A08C4E-7C70-4832-9980-06063C395BD2}"/>
  </bookViews>
  <sheets>
    <sheet name="Sales Performance" sheetId="5" r:id="rId1"/>
    <sheet name="calculations" sheetId="4" r:id="rId2"/>
    <sheet name="pivot_tables" sheetId="3" r:id="rId3"/>
    <sheet name="data" sheetId="1" r:id="rId4"/>
  </sheets>
  <definedNames>
    <definedName name="_xlcn.WorksheetConnection_Book2Table31" hidden="1">Table3[]</definedName>
    <definedName name="Slicer_Branch_name">#N/A</definedName>
    <definedName name="Slicer_Customer_type">#N/A</definedName>
    <definedName name="Slicer_Payment">#N/A</definedName>
    <definedName name="Slicer_Product_line">#N/A</definedName>
  </definedNames>
  <calcPr calcId="191029"/>
  <pivotCaches>
    <pivotCache cacheId="9" r:id="rId5"/>
    <pivotCache cacheId="12" r:id="rId6"/>
  </pivotCaches>
  <extLst>
    <ext xmlns:x14="http://schemas.microsoft.com/office/spreadsheetml/2009/9/main" uri="{876F7934-8845-4945-9796-88D515C7AA90}">
      <x14:pivotCaches>
        <pivotCache cacheId="8" r:id="rId7"/>
      </x14:pivotCaches>
    </ex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Book2!Table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5" l="1"/>
  <c r="N26" i="4"/>
  <c r="J28" i="5"/>
  <c r="P28" i="5"/>
  <c r="M28" i="5"/>
  <c r="N28" i="5"/>
  <c r="F26" i="4" l="1"/>
  <c r="I26" i="4"/>
  <c r="J26" i="4"/>
  <c r="L26" i="4"/>
  <c r="Q28" i="5"/>
  <c r="M26" i="4" s="1"/>
  <c r="F23" i="5" a="1"/>
  <c r="F23" i="5" s="1"/>
  <c r="G23" i="5" s="1"/>
  <c r="C5" i="5"/>
  <c r="C6" i="5"/>
  <c r="C7" i="5"/>
  <c r="I28" i="5"/>
  <c r="E26" i="4" l="1"/>
  <c r="O28" i="5"/>
  <c r="K26" i="4" s="1"/>
  <c r="K28" i="5"/>
  <c r="G26" i="4" s="1"/>
  <c r="L28" i="5"/>
  <c r="H26" i="4" s="1"/>
  <c r="G24" i="5"/>
  <c r="G25" i="5"/>
  <c r="J23" i="5"/>
  <c r="M23" i="5"/>
  <c r="M24" i="5"/>
  <c r="I24" i="5"/>
  <c r="M25" i="5"/>
  <c r="P24" i="5"/>
  <c r="N23" i="5"/>
  <c r="P23" i="5"/>
  <c r="I23" i="5"/>
  <c r="J24" i="5"/>
  <c r="L21" i="4" l="1"/>
  <c r="Q23" i="5"/>
  <c r="M21" i="4" s="1"/>
  <c r="F21" i="4"/>
  <c r="J21" i="4"/>
  <c r="L23" i="5"/>
  <c r="H21" i="4" s="1"/>
  <c r="E21" i="4"/>
  <c r="K23" i="5"/>
  <c r="G21" i="4" s="1"/>
  <c r="I21" i="4"/>
  <c r="O23" i="5"/>
  <c r="K21" i="4" s="1"/>
  <c r="P22" i="4"/>
  <c r="P23" i="4"/>
  <c r="P24" i="4"/>
  <c r="P21" i="4"/>
  <c r="P20" i="4"/>
  <c r="I22" i="4"/>
  <c r="I23" i="4"/>
  <c r="E22" i="4"/>
  <c r="F22" i="4"/>
  <c r="L22" i="4"/>
  <c r="K24" i="5"/>
  <c r="G22" i="4" s="1"/>
  <c r="O24" i="5"/>
  <c r="K22" i="4" s="1"/>
  <c r="Q24" i="5"/>
  <c r="M22" i="4" s="1"/>
  <c r="F8" i="4"/>
  <c r="F9" i="4" s="1"/>
  <c r="J25" i="5"/>
  <c r="N24" i="5"/>
  <c r="N25" i="5"/>
  <c r="P25" i="5"/>
  <c r="I25" i="5"/>
  <c r="E23" i="4" l="1"/>
  <c r="O25" i="5"/>
  <c r="K23" i="4" s="1"/>
  <c r="K25" i="5"/>
  <c r="G23" i="4" s="1"/>
  <c r="J22" i="4"/>
  <c r="L24" i="5"/>
  <c r="H22" i="4" s="1"/>
  <c r="L23" i="4"/>
  <c r="Q25" i="5"/>
  <c r="M23" i="4" s="1"/>
  <c r="F23" i="4"/>
  <c r="J23" i="4"/>
  <c r="L25" i="5"/>
  <c r="H23" i="4" s="1"/>
  <c r="R23" i="5"/>
  <c r="N21" i="4" s="1"/>
  <c r="R24" i="5"/>
  <c r="N22" i="4" s="1"/>
  <c r="R25" i="5"/>
  <c r="N23" i="4" s="1"/>
  <c r="B29" i="4" l="1"/>
  <c r="C29" i="4" s="1" a="1"/>
  <c r="C29" i="4" s="1"/>
  <c r="R30"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7987C0-B400-479A-BA4C-7427426C81F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0E9F905-2430-409E-9BF7-1EA599D631A4}" name="WorksheetConnection_Book2!Table3" type="102" refreshedVersion="8" minRefreshableVersion="5">
    <extLst>
      <ext xmlns:x15="http://schemas.microsoft.com/office/spreadsheetml/2010/11/main" uri="{DE250136-89BD-433C-8126-D09CA5730AF9}">
        <x15:connection id="Table3" autoDelete="1">
          <x15:rangePr sourceName="_xlcn.WorksheetConnection_Book2Table3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5">
    <s v="ThisWorkbookDataModel"/>
    <s v="{[Table3].[Customer type].[All]}"/>
    <s v="{[Table3].[Product line].[All]}"/>
    <s v="{[Table3].[Payment].[All]}"/>
    <s v="{[Table3].[Product category].[All]}"/>
  </metadataStrings>
  <mdxMetadata count="4">
    <mdx n="0" f="s">
      <ms ns="1" c="0"/>
    </mdx>
    <mdx n="0" f="s">
      <ms ns="2" c="0"/>
    </mdx>
    <mdx n="0" f="s">
      <ms ns="3" c="0"/>
    </mdx>
    <mdx n="0" f="s">
      <ms ns="4" c="0"/>
    </mdx>
  </mdx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<sst xmlns="http://schemas.openxmlformats.org/spreadsheetml/2006/main" count="1621" uniqueCount="75">
  <si>
    <t>Branch</t>
  </si>
  <si>
    <t>City</t>
  </si>
  <si>
    <t>Customer type</t>
  </si>
  <si>
    <t>Gender</t>
  </si>
  <si>
    <t>Product line</t>
  </si>
  <si>
    <t>Payment</t>
  </si>
  <si>
    <t>Invoices</t>
  </si>
  <si>
    <t>Quantity</t>
  </si>
  <si>
    <t>Prices</t>
  </si>
  <si>
    <t>gross income</t>
  </si>
  <si>
    <t>Ratings score</t>
  </si>
  <si>
    <t>Yangon</t>
  </si>
  <si>
    <t>Female</t>
  </si>
  <si>
    <t>Male</t>
  </si>
  <si>
    <t>Mandalay</t>
  </si>
  <si>
    <t>Naypyitaw</t>
  </si>
  <si>
    <t>id</t>
  </si>
  <si>
    <t>Row Labels</t>
  </si>
  <si>
    <t>Grand Total</t>
  </si>
  <si>
    <t>Sum of Invoices</t>
  </si>
  <si>
    <t>Sum of Quantity</t>
  </si>
  <si>
    <t>Sum of Prices</t>
  </si>
  <si>
    <t>Sum of gross income</t>
  </si>
  <si>
    <t>Sum of Ratings score</t>
  </si>
  <si>
    <t>All</t>
  </si>
  <si>
    <t>per city</t>
  </si>
  <si>
    <t>Column Labels</t>
  </si>
  <si>
    <t>Total Sum of Invoices</t>
  </si>
  <si>
    <t>Total Sum of Quantity</t>
  </si>
  <si>
    <t>Total Sum of gross income</t>
  </si>
  <si>
    <t>Total Sum of Prices</t>
  </si>
  <si>
    <t>Total Sum of Ratings score</t>
  </si>
  <si>
    <t>per product</t>
  </si>
  <si>
    <t>SALES PERFORMANCES</t>
  </si>
  <si>
    <t>Filters</t>
  </si>
  <si>
    <t>Product category</t>
  </si>
  <si>
    <t>Total Invoices</t>
  </si>
  <si>
    <t>Total gross income</t>
  </si>
  <si>
    <t>Sales Performances</t>
  </si>
  <si>
    <t xml:space="preserve">TOTAL </t>
  </si>
  <si>
    <t>Customer ratings</t>
  </si>
  <si>
    <t>Rank</t>
  </si>
  <si>
    <t>Female quantity</t>
  </si>
  <si>
    <t>% Female Quantity</t>
  </si>
  <si>
    <t>GETPIVOTDATA("[Measures].[Sum of Quantity]",pivot_tables!$A$19,"[Table3].[City]","[Table3].[City].&amp;[Mandalay]")</t>
  </si>
  <si>
    <t>[Table3].[City].&amp;[Mandalay]</t>
  </si>
  <si>
    <t>GENDER</t>
  </si>
  <si>
    <t xml:space="preserve">Average income </t>
  </si>
  <si>
    <t>Average rating</t>
  </si>
  <si>
    <t>[Table3].[City].&amp;[Yangon]</t>
  </si>
  <si>
    <t>[Table3].[City].&amp;[Naypyitaw]</t>
  </si>
  <si>
    <t xml:space="preserve">Total products purchased </t>
  </si>
  <si>
    <t>Average products / invoice</t>
  </si>
  <si>
    <t>Quantity of products / invoice</t>
  </si>
  <si>
    <t>Average income per invoice</t>
  </si>
  <si>
    <t>Position ligne of first</t>
  </si>
  <si>
    <t>Name of the city ranked first</t>
  </si>
  <si>
    <t>A</t>
  </si>
  <si>
    <t>Member</t>
  </si>
  <si>
    <t>Electronic accessories</t>
  </si>
  <si>
    <t>Cash</t>
  </si>
  <si>
    <t>soft goods</t>
  </si>
  <si>
    <t>Credit card</t>
  </si>
  <si>
    <t>Ewallet</t>
  </si>
  <si>
    <t>Fashion accessories</t>
  </si>
  <si>
    <t>superior goods</t>
  </si>
  <si>
    <t>Food and beverages</t>
  </si>
  <si>
    <t>consumables</t>
  </si>
  <si>
    <t>Health and beauty</t>
  </si>
  <si>
    <t>Home and lifestyle</t>
  </si>
  <si>
    <t>others</t>
  </si>
  <si>
    <t>Sports and travel</t>
  </si>
  <si>
    <t>Normal</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</si>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</sst>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_-* #,##0.0_-;\-* #,##0.0_-;_-* &quot;-&quot;??_-;_-@_-"/>
    <numFmt numFmtId="165" formatCode="_-* #,##0_-;\-* #,##0_-;_-* &quot;-&quot;??_-;_-@_-"/>
    <numFmt numFmtId="166" formatCode="[Color45][=1]#\_xd83e_\_xdd47_;General"/>
    <numFmt numFmtId="167" formatCode="0.0"/>
  </numFmts>
  <fonts count="1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font>
    <font>
      <b/>
      <sz val="12"/>
      <color theme="1"/>
      <name val="Calibri"/>
      <family val="2"/>
      <scheme val="minor"/>
    </font>
    <font>
      <b/>
      <sz val="14"/>
      <color theme="1"/>
      <name val="Calibri"/>
      <family val="2"/>
      <scheme val="minor"/>
    </font>
    <font>
      <b/>
      <sz val="18"/>
      <color theme="0"/>
      <name val="Calibri"/>
      <family val="2"/>
      <scheme val="minor"/>
    </font>
    <font>
      <b/>
      <sz val="22"/>
      <color theme="1"/>
      <name val="Calibri"/>
      <family val="2"/>
      <scheme val="minor"/>
    </font>
    <font>
      <i/>
      <sz val="11"/>
      <color theme="1"/>
      <name val="Calibri"/>
      <family val="2"/>
      <scheme val="minor"/>
    </font>
    <font>
      <sz val="12"/>
      <color theme="1"/>
      <name val="Calibri"/>
      <family val="2"/>
      <scheme val="minor"/>
    </font>
    <font>
      <b/>
      <sz val="11"/>
      <name val="Calibri"/>
      <family val="2"/>
      <scheme val="minor"/>
    </font>
    <font>
      <sz val="11"/>
      <color rgb="FFC00000"/>
      <name val="Calibri"/>
      <family val="2"/>
      <scheme val="minor"/>
    </font>
    <font>
      <sz val="11"/>
      <color theme="1" tint="0.499984740745262"/>
      <name val="Calibri"/>
      <family val="2"/>
      <scheme val="minor"/>
    </font>
    <font>
      <b/>
      <sz val="11"/>
      <color theme="1" tint="0.499984740745262"/>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theme="4" tint="-0.499984740745262"/>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2"/>
        <bgColor indexed="64"/>
      </patternFill>
    </fill>
    <fill>
      <patternFill patternType="lightDown">
        <bgColor theme="3" tint="0.79995117038483843"/>
      </patternFill>
    </fill>
    <fill>
      <patternFill patternType="solid">
        <fgColor theme="3" tint="0.39997558519241921"/>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theme="2"/>
      </left>
      <right style="thin">
        <color theme="2"/>
      </right>
      <top style="thin">
        <color theme="2"/>
      </top>
      <bottom style="thin">
        <color theme="2"/>
      </bottom>
      <diagonal/>
    </border>
    <border>
      <left style="thin">
        <color theme="2"/>
      </left>
      <right style="thin">
        <color theme="2"/>
      </right>
      <top style="thin">
        <color indexed="64"/>
      </top>
      <bottom style="thin">
        <color them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1">
    <xf numFmtId="0" fontId="0" fillId="0" borderId="0" xfId="0"/>
    <xf numFmtId="0" fontId="5" fillId="0" borderId="1" xfId="0" applyFont="1" applyBorder="1" applyAlignment="1">
      <alignment horizontal="center" vertical="top"/>
    </xf>
    <xf numFmtId="0" fontId="0" fillId="0" borderId="0" xfId="0" pivotButton="1"/>
    <xf numFmtId="0" fontId="0" fillId="0" borderId="0" xfId="0" applyAlignment="1">
      <alignment horizontal="left"/>
    </xf>
    <xf numFmtId="0" fontId="5" fillId="0" borderId="2" xfId="0" applyFont="1" applyBorder="1" applyAlignment="1">
      <alignment horizontal="center" vertical="top"/>
    </xf>
    <xf numFmtId="0" fontId="4" fillId="2" borderId="0" xfId="0" applyFont="1" applyFill="1"/>
    <xf numFmtId="0" fontId="8" fillId="2" borderId="0" xfId="0" applyFont="1" applyFill="1"/>
    <xf numFmtId="0" fontId="0" fillId="0" borderId="3" xfId="0" applyBorder="1"/>
    <xf numFmtId="0" fontId="9" fillId="0" borderId="0" xfId="0" applyFont="1"/>
    <xf numFmtId="0" fontId="3" fillId="0" borderId="3" xfId="0" applyFont="1" applyBorder="1"/>
    <xf numFmtId="0" fontId="0" fillId="3" borderId="7" xfId="0" applyFill="1" applyBorder="1"/>
    <xf numFmtId="0" fontId="10" fillId="0" borderId="7" xfId="0" applyFont="1" applyBorder="1"/>
    <xf numFmtId="0" fontId="0" fillId="3" borderId="8" xfId="0" applyFill="1" applyBorder="1"/>
    <xf numFmtId="0" fontId="10" fillId="0" borderId="8" xfId="0" applyFont="1" applyBorder="1"/>
    <xf numFmtId="0" fontId="2" fillId="4" borderId="9" xfId="0" applyFont="1" applyFill="1" applyBorder="1" applyAlignment="1">
      <alignment horizontal="center" vertical="center" wrapText="1"/>
    </xf>
    <xf numFmtId="0" fontId="3" fillId="0" borderId="3" xfId="0" applyFont="1" applyBorder="1" applyAlignment="1">
      <alignment horizontal="right"/>
    </xf>
    <xf numFmtId="0" fontId="2" fillId="2" borderId="9" xfId="0" applyFont="1" applyFill="1" applyBorder="1" applyAlignment="1">
      <alignment horizontal="center" vertical="center" wrapText="1"/>
    </xf>
    <xf numFmtId="0" fontId="12" fillId="8" borderId="9" xfId="0" applyFont="1" applyFill="1" applyBorder="1" applyAlignment="1">
      <alignment horizontal="center" vertical="center" wrapText="1"/>
    </xf>
    <xf numFmtId="0" fontId="13" fillId="0" borderId="0" xfId="0" applyFont="1"/>
    <xf numFmtId="0" fontId="0" fillId="5" borderId="9" xfId="0" applyFill="1" applyBorder="1"/>
    <xf numFmtId="0" fontId="14" fillId="0" borderId="0" xfId="0" applyFont="1"/>
    <xf numFmtId="0" fontId="2" fillId="2" borderId="0" xfId="0" applyFont="1" applyFill="1" applyAlignment="1">
      <alignment horizontal="center" vertical="center"/>
    </xf>
    <xf numFmtId="0" fontId="3" fillId="0" borderId="0" xfId="0" applyFont="1" applyAlignment="1">
      <alignment horizontal="center" vertical="center"/>
    </xf>
    <xf numFmtId="0" fontId="15" fillId="0" borderId="0" xfId="0" applyFont="1" applyAlignment="1">
      <alignment horizontal="center" vertical="center"/>
    </xf>
    <xf numFmtId="165" fontId="0" fillId="0" borderId="9" xfId="1" applyNumberFormat="1" applyFont="1" applyBorder="1" applyAlignment="1">
      <alignment vertical="center"/>
    </xf>
    <xf numFmtId="43" fontId="0" fillId="0" borderId="9" xfId="1" applyFont="1" applyBorder="1" applyAlignment="1">
      <alignment vertical="center"/>
    </xf>
    <xf numFmtId="9" fontId="0" fillId="0" borderId="9" xfId="2" applyFont="1" applyBorder="1" applyAlignment="1">
      <alignment vertical="center"/>
    </xf>
    <xf numFmtId="164" fontId="0" fillId="0" borderId="11" xfId="1" applyNumberFormat="1" applyFont="1" applyBorder="1" applyAlignment="1">
      <alignment vertical="center"/>
    </xf>
    <xf numFmtId="9" fontId="0" fillId="0" borderId="0" xfId="0" applyNumberFormat="1"/>
    <xf numFmtId="0" fontId="11" fillId="0" borderId="0" xfId="0" applyFont="1"/>
    <xf numFmtId="0" fontId="6" fillId="0" borderId="0" xfId="0" applyFont="1" applyAlignment="1">
      <alignment horizontal="center" vertical="center"/>
    </xf>
    <xf numFmtId="0" fontId="0" fillId="8" borderId="4" xfId="0" applyFill="1" applyBorder="1"/>
    <xf numFmtId="0" fontId="0" fillId="8" borderId="0" xfId="0" applyFill="1"/>
    <xf numFmtId="0" fontId="0" fillId="8" borderId="5" xfId="0" applyFill="1" applyBorder="1"/>
    <xf numFmtId="0" fontId="0" fillId="0" borderId="4" xfId="0" applyBorder="1"/>
    <xf numFmtId="0" fontId="0" fillId="0" borderId="5" xfId="0" applyBorder="1"/>
    <xf numFmtId="0" fontId="3" fillId="0" borderId="6" xfId="0" applyFont="1" applyBorder="1"/>
    <xf numFmtId="0" fontId="0" fillId="0" borderId="0" xfId="0" applyAlignment="1">
      <alignment wrapText="1"/>
    </xf>
    <xf numFmtId="0" fontId="0" fillId="0" borderId="13" xfId="0" applyBorder="1" applyAlignment="1">
      <alignment wrapText="1"/>
    </xf>
    <xf numFmtId="0" fontId="0" fillId="0" borderId="14" xfId="0" applyBorder="1" applyAlignment="1">
      <alignment wrapText="1"/>
    </xf>
    <xf numFmtId="164" fontId="0" fillId="6" borderId="9" xfId="1" applyNumberFormat="1" applyFont="1" applyFill="1" applyBorder="1" applyAlignment="1">
      <alignment vertical="center"/>
    </xf>
    <xf numFmtId="166" fontId="3" fillId="7" borderId="10" xfId="0" applyNumberFormat="1" applyFont="1" applyFill="1" applyBorder="1" applyAlignment="1">
      <alignment horizontal="left" indent="1"/>
    </xf>
    <xf numFmtId="164" fontId="0" fillId="0" borderId="0" xfId="0" applyNumberFormat="1"/>
    <xf numFmtId="165" fontId="3" fillId="5" borderId="12" xfId="1" applyNumberFormat="1" applyFont="1" applyFill="1" applyBorder="1"/>
    <xf numFmtId="164" fontId="3" fillId="10" borderId="12" xfId="1" applyNumberFormat="1" applyFont="1" applyFill="1" applyBorder="1"/>
    <xf numFmtId="9" fontId="3" fillId="5" borderId="12" xfId="2" applyFont="1" applyFill="1" applyBorder="1"/>
    <xf numFmtId="43" fontId="3" fillId="5" borderId="12" xfId="1" applyFont="1" applyFill="1" applyBorder="1"/>
    <xf numFmtId="164" fontId="3" fillId="5" borderId="12" xfId="1" applyNumberFormat="1" applyFont="1" applyFill="1" applyBorder="1"/>
    <xf numFmtId="0" fontId="3" fillId="9" borderId="12" xfId="0" applyFont="1" applyFill="1" applyBorder="1" applyAlignment="1">
      <alignment horizontal="center" vertical="center"/>
    </xf>
    <xf numFmtId="2" fontId="0" fillId="0" borderId="0" xfId="0" applyNumberFormat="1"/>
    <xf numFmtId="167" fontId="0" fillId="0" borderId="0" xfId="0" applyNumberFormat="1"/>
    <xf numFmtId="2" fontId="0" fillId="8" borderId="0" xfId="0" applyNumberFormat="1" applyFill="1"/>
    <xf numFmtId="0" fontId="3" fillId="0" borderId="14" xfId="0" applyFont="1" applyBorder="1" applyAlignment="1">
      <alignment wrapText="1"/>
    </xf>
    <xf numFmtId="0" fontId="3" fillId="0" borderId="15" xfId="0" applyFont="1" applyBorder="1" applyAlignment="1">
      <alignment wrapText="1"/>
    </xf>
    <xf numFmtId="2" fontId="0" fillId="0" borderId="16" xfId="0" applyNumberFormat="1" applyBorder="1"/>
    <xf numFmtId="2" fontId="0" fillId="0" borderId="2" xfId="0" applyNumberFormat="1" applyBorder="1"/>
    <xf numFmtId="2" fontId="0" fillId="0" borderId="17" xfId="0" applyNumberFormat="1" applyBorder="1"/>
    <xf numFmtId="165" fontId="7" fillId="0" borderId="12" xfId="1" applyNumberFormat="1" applyFont="1" applyBorder="1" applyAlignment="1">
      <alignment horizontal="center" vertical="center" wrapText="1"/>
    </xf>
    <xf numFmtId="0" fontId="3" fillId="8" borderId="3" xfId="0" applyFont="1" applyFill="1" applyBorder="1"/>
    <xf numFmtId="0" fontId="0" fillId="0" borderId="1" xfId="0" applyBorder="1" applyAlignment="1">
      <alignment horizontal="left" vertical="top" wrapText="1" indent="1"/>
    </xf>
    <xf numFmtId="0" fontId="0" fillId="0" borderId="0" xfId="0" applyNumberFormat="1"/>
  </cellXfs>
  <cellStyles count="3">
    <cellStyle name="Comma" xfId="1" builtinId="3"/>
    <cellStyle name="Normal" xfId="0" builtinId="0"/>
    <cellStyle name="Percent" xfId="2" builtinId="5"/>
  </cellStyles>
  <dxfs count="4">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b/>
        <color theme="1"/>
      </font>
      <border>
        <bottom style="thin">
          <color theme="5"/>
        </bottom>
        <vertical/>
        <horizontal/>
      </border>
    </dxf>
    <dxf>
      <font>
        <sz val="11"/>
        <color theme="1"/>
      </font>
      <border diagonalUp="0" diagonalDown="0">
        <left/>
        <right/>
        <top/>
        <bottom/>
        <vertical/>
        <horizontal/>
      </border>
    </dxf>
  </dxfs>
  <tableStyles count="1" defaultTableStyle="TableStyleMedium2" defaultPivotStyle="PivotStyleLight16">
    <tableStyle name="SlicerStyleLight2 2" pivot="0" table="0" count="10" xr9:uid="{9A95ED07-8CE9-4451-A857-342EB08A9DB7}">
      <tableStyleElement type="wholeTable" dxfId="3"/>
      <tableStyleElement type="headerRow" dxfId="2"/>
    </tableStyle>
  </tableStyles>
  <colors>
    <mruColors>
      <color rgb="FF203864"/>
      <color rgb="FF0000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2"/>
            <color theme="5" tint="-0.24994659260841701"/>
          </font>
          <fill>
            <gradientFill degree="90">
              <stop position="0">
                <color rgb="FFF8E162"/>
              </stop>
              <stop position="1">
                <color rgb="FFFCF7E0"/>
              </stop>
            </gradientFill>
          </fill>
          <border diagonalUp="0" diagonalDown="0">
            <left/>
            <right/>
            <top/>
            <bottom/>
            <vertical/>
            <horizontal/>
          </border>
        </dxf>
        <dxf>
          <font>
            <sz val="12"/>
            <color theme="5" tint="-0.24994659260841701"/>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2"/>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i val="0"/>
            <sz val="12"/>
            <color theme="0"/>
          </font>
          <fill>
            <patternFill patternType="solid">
              <fgColor theme="5" tint="-0.24994659260841701"/>
              <bgColor theme="5" tint="-0.24994659260841701"/>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10"/>
            <color rgb="FF000000"/>
          </font>
          <fill>
            <patternFill patternType="solid">
              <fgColor rgb="FFFFFFFF"/>
              <bgColor rgb="FFFFFFFF"/>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4.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0219560720983951E-2"/>
          <c:y val="3.1647502345801709E-4"/>
          <c:w val="0.80952645018295433"/>
          <c:h val="0.99968336683624381"/>
        </c:manualLayout>
      </c:layout>
      <c:doughnutChart>
        <c:varyColors val="1"/>
        <c:ser>
          <c:idx val="0"/>
          <c:order val="0"/>
          <c:dPt>
            <c:idx val="0"/>
            <c:bubble3D val="0"/>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FAB-47B0-8B5B-43605080561E}"/>
              </c:ext>
            </c:extLst>
          </c:dPt>
          <c:dPt>
            <c:idx val="1"/>
            <c:bubble3D val="0"/>
            <c:spPr>
              <a:solidFill>
                <a:schemeClr val="accent1">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FAB-47B0-8B5B-43605080561E}"/>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calculations!$E$8:$E$9</c:f>
              <c:strCache>
                <c:ptCount val="2"/>
                <c:pt idx="0">
                  <c:v>Female</c:v>
                </c:pt>
                <c:pt idx="1">
                  <c:v>Male</c:v>
                </c:pt>
              </c:strCache>
            </c:strRef>
          </c:cat>
          <c:val>
            <c:numRef>
              <c:f>calculations!$F$8:$F$9</c:f>
              <c:numCache>
                <c:formatCode>0%</c:formatCode>
                <c:ptCount val="2"/>
                <c:pt idx="0">
                  <c:v>0.52068965517241383</c:v>
                </c:pt>
                <c:pt idx="1">
                  <c:v>0.47931034482758617</c:v>
                </c:pt>
              </c:numCache>
            </c:numRef>
          </c:val>
          <c:extLst>
            <c:ext xmlns:c16="http://schemas.microsoft.com/office/drawing/2014/chart" uri="{C3380CC4-5D6E-409C-BE32-E72D297353CC}">
              <c16:uniqueId val="{00000004-0FAB-47B0-8B5B-43605080561E}"/>
            </c:ext>
          </c:extLst>
        </c:ser>
        <c:dLbls>
          <c:showLegendKey val="0"/>
          <c:showVal val="0"/>
          <c:showCatName val="0"/>
          <c:showSerName val="0"/>
          <c:showPercent val="1"/>
          <c:showBubbleSize val="0"/>
          <c:showLeaderLines val="0"/>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'Sales Performance'!$I$21</c:f>
          <c:strCache>
            <c:ptCount val="1"/>
            <c:pt idx="0">
              <c:v>Total products purchased </c:v>
            </c:pt>
          </c:strCache>
        </c:strRef>
      </c:tx>
      <c:layout>
        <c:manualLayout>
          <c:xMode val="edge"/>
          <c:yMode val="edge"/>
          <c:x val="0.31082307105710372"/>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2">
                  <a:lumMod val="50000"/>
                </a:schemeClr>
              </a:solidFill>
              <a:latin typeface="+mn-lt"/>
              <a:ea typeface="+mn-ea"/>
              <a:cs typeface="+mn-cs"/>
            </a:defRPr>
          </a:pPr>
          <a:endParaRPr lang="en-US"/>
        </a:p>
      </c:txPr>
    </c:title>
    <c:autoTitleDeleted val="0"/>
    <c:plotArea>
      <c:layout>
        <c:manualLayout>
          <c:layoutTarget val="inner"/>
          <c:xMode val="edge"/>
          <c:yMode val="edge"/>
          <c:x val="4.1441117742134034E-2"/>
          <c:y val="0.26655572466313215"/>
          <c:w val="0.91849078560401276"/>
          <c:h val="0.60125000455692856"/>
        </c:manualLayout>
      </c:layout>
      <c:barChart>
        <c:barDir val="bar"/>
        <c:grouping val="clustered"/>
        <c:varyColors val="0"/>
        <c:ser>
          <c:idx val="0"/>
          <c:order val="0"/>
          <c:spPr>
            <a:solidFill>
              <a:srgbClr val="203864">
                <a:alpha val="85098"/>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calculations!$E$21:$E$23</c:f>
              <c:numCache>
                <c:formatCode>General</c:formatCode>
                <c:ptCount val="3"/>
                <c:pt idx="0">
                  <c:v>1859</c:v>
                </c:pt>
                <c:pt idx="1">
                  <c:v>1820</c:v>
                </c:pt>
                <c:pt idx="2">
                  <c:v>1831</c:v>
                </c:pt>
              </c:numCache>
            </c:numRef>
          </c:val>
          <c:extLst>
            <c:ext xmlns:c16="http://schemas.microsoft.com/office/drawing/2014/chart" uri="{C3380CC4-5D6E-409C-BE32-E72D297353CC}">
              <c16:uniqueId val="{00000000-3323-4247-8A77-97EF8D532298}"/>
            </c:ext>
          </c:extLst>
        </c:ser>
        <c:dLbls>
          <c:showLegendKey val="0"/>
          <c:showVal val="0"/>
          <c:showCatName val="0"/>
          <c:showSerName val="0"/>
          <c:showPercent val="0"/>
          <c:showBubbleSize val="0"/>
        </c:dLbls>
        <c:gapWidth val="39"/>
        <c:axId val="1098907759"/>
        <c:axId val="1000273423"/>
      </c:barChart>
      <c:catAx>
        <c:axId val="1098907759"/>
        <c:scaling>
          <c:orientation val="minMax"/>
        </c:scaling>
        <c:delete val="1"/>
        <c:axPos val="l"/>
        <c:numFmt formatCode="General" sourceLinked="1"/>
        <c:majorTickMark val="none"/>
        <c:minorTickMark val="none"/>
        <c:tickLblPos val="nextTo"/>
        <c:crossAx val="1000273423"/>
        <c:crosses val="autoZero"/>
        <c:auto val="1"/>
        <c:lblAlgn val="ctr"/>
        <c:lblOffset val="100"/>
        <c:noMultiLvlLbl val="0"/>
      </c:catAx>
      <c:valAx>
        <c:axId val="1000273423"/>
        <c:scaling>
          <c:orientation val="minMax"/>
        </c:scaling>
        <c:delete val="0"/>
        <c:axPos val="b"/>
        <c:majorGridlines>
          <c:spPr>
            <a:ln w="9525" cap="flat" cmpd="sng" algn="ctr">
              <a:solidFill>
                <a:schemeClr val="tx1">
                  <a:lumMod val="15000"/>
                  <a:lumOff val="85000"/>
                </a:schemeClr>
              </a:solidFill>
              <a:prstDash val="dash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90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'Sales Performance'!$O$21</c:f>
          <c:strCache>
            <c:ptCount val="1"/>
            <c:pt idx="0">
              <c:v>Average income per invoice</c:v>
            </c:pt>
          </c:strCache>
        </c:strRef>
      </c:tx>
      <c:layout>
        <c:manualLayout>
          <c:xMode val="edge"/>
          <c:yMode val="edge"/>
          <c:x val="0.24368849992354491"/>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2">
                  <a:lumMod val="75000"/>
                </a:schemeClr>
              </a:solidFill>
              <a:latin typeface="+mn-lt"/>
              <a:ea typeface="+mn-ea"/>
              <a:cs typeface="+mn-cs"/>
            </a:defRPr>
          </a:pPr>
          <a:endParaRPr lang="en-US"/>
        </a:p>
      </c:txPr>
    </c:title>
    <c:autoTitleDeleted val="0"/>
    <c:plotArea>
      <c:layout>
        <c:manualLayout>
          <c:layoutTarget val="inner"/>
          <c:xMode val="edge"/>
          <c:yMode val="edge"/>
          <c:x val="3.5489363798166616E-3"/>
          <c:y val="0.10787353415685424"/>
          <c:w val="0.99645105196579298"/>
          <c:h val="0.75859425273365877"/>
        </c:manualLayout>
      </c:layout>
      <c:barChart>
        <c:barDir val="col"/>
        <c:grouping val="clustered"/>
        <c:varyColors val="0"/>
        <c:ser>
          <c:idx val="0"/>
          <c:order val="0"/>
          <c:tx>
            <c:v>City</c:v>
          </c:tx>
          <c:spPr>
            <a:solidFill>
              <a:schemeClr val="bg2">
                <a:lumMod val="1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calculations!$K$21:$K$23</c:f>
              <c:numCache>
                <c:formatCode>0.00</c:formatCode>
                <c:ptCount val="3"/>
                <c:pt idx="0">
                  <c:v>2.7203660570199042</c:v>
                </c:pt>
                <c:pt idx="1">
                  <c:v>2.7785890109890108</c:v>
                </c:pt>
                <c:pt idx="2">
                  <c:v>2.8755742763517205</c:v>
                </c:pt>
              </c:numCache>
            </c:numRef>
          </c:val>
          <c:extLst>
            <c:ext xmlns:c16="http://schemas.microsoft.com/office/drawing/2014/chart" uri="{C3380CC4-5D6E-409C-BE32-E72D297353CC}">
              <c16:uniqueId val="{00000000-B705-40DD-82EC-2179851C2509}"/>
            </c:ext>
          </c:extLst>
        </c:ser>
        <c:dLbls>
          <c:showLegendKey val="0"/>
          <c:showVal val="0"/>
          <c:showCatName val="0"/>
          <c:showSerName val="0"/>
          <c:showPercent val="0"/>
          <c:showBubbleSize val="0"/>
        </c:dLbls>
        <c:gapWidth val="149"/>
        <c:axId val="1070817423"/>
        <c:axId val="469836191"/>
      </c:barChart>
      <c:lineChart>
        <c:grouping val="standard"/>
        <c:varyColors val="0"/>
        <c:ser>
          <c:idx val="1"/>
          <c:order val="1"/>
          <c:tx>
            <c:v>Total</c:v>
          </c:tx>
          <c:spPr>
            <a:ln w="28575" cap="rnd">
              <a:solidFill>
                <a:schemeClr val="accent2"/>
              </a:solidFill>
              <a:prstDash val="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1-B705-40DD-82EC-2179851C2509}"/>
                </c:ext>
              </c:extLst>
            </c:dLbl>
            <c:dLbl>
              <c:idx val="1"/>
              <c:delete val="1"/>
              <c:extLst>
                <c:ext xmlns:c15="http://schemas.microsoft.com/office/drawing/2012/chart" uri="{CE6537A1-D6FC-4f65-9D91-7224C49458BB}"/>
                <c:ext xmlns:c16="http://schemas.microsoft.com/office/drawing/2014/chart" uri="{C3380CC4-5D6E-409C-BE32-E72D297353CC}">
                  <c16:uniqueId val="{00000002-B705-40DD-82EC-2179851C2509}"/>
                </c:ext>
              </c:extLst>
            </c:dLbl>
            <c:dLbl>
              <c:idx val="2"/>
              <c:delete val="1"/>
              <c:extLst>
                <c:ext xmlns:c15="http://schemas.microsoft.com/office/drawing/2012/chart" uri="{CE6537A1-D6FC-4f65-9D91-7224C49458BB}"/>
                <c:ext xmlns:c16="http://schemas.microsoft.com/office/drawing/2014/chart" uri="{C3380CC4-5D6E-409C-BE32-E72D297353CC}">
                  <c16:uniqueId val="{00000003-B705-40DD-82EC-2179851C2509}"/>
                </c:ext>
              </c:extLst>
            </c:dLbl>
            <c:dLbl>
              <c:idx val="3"/>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4-B705-40DD-82EC-2179851C2509}"/>
                </c:ext>
              </c:extLst>
            </c:dLbl>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calculations!$P$21:$P$24</c:f>
              <c:numCache>
                <c:formatCode>0.00</c:formatCode>
                <c:ptCount val="4"/>
                <c:pt idx="0">
                  <c:v>2.7911740471869324</c:v>
                </c:pt>
                <c:pt idx="1">
                  <c:v>2.7911740471869324</c:v>
                </c:pt>
                <c:pt idx="2">
                  <c:v>2.7911740471869324</c:v>
                </c:pt>
                <c:pt idx="3">
                  <c:v>2.7911740471869324</c:v>
                </c:pt>
              </c:numCache>
            </c:numRef>
          </c:val>
          <c:smooth val="0"/>
          <c:extLst>
            <c:ext xmlns:c16="http://schemas.microsoft.com/office/drawing/2014/chart" uri="{C3380CC4-5D6E-409C-BE32-E72D297353CC}">
              <c16:uniqueId val="{00000005-B705-40DD-82EC-2179851C2509}"/>
            </c:ext>
          </c:extLst>
        </c:ser>
        <c:dLbls>
          <c:showLegendKey val="0"/>
          <c:showVal val="0"/>
          <c:showCatName val="0"/>
          <c:showSerName val="0"/>
          <c:showPercent val="0"/>
          <c:showBubbleSize val="0"/>
        </c:dLbls>
        <c:marker val="1"/>
        <c:smooth val="0"/>
        <c:axId val="1070817423"/>
        <c:axId val="469836191"/>
      </c:lineChart>
      <c:catAx>
        <c:axId val="107081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69836191"/>
        <c:crosses val="autoZero"/>
        <c:auto val="1"/>
        <c:lblAlgn val="ctr"/>
        <c:lblOffset val="100"/>
        <c:noMultiLvlLbl val="0"/>
      </c:catAx>
      <c:valAx>
        <c:axId val="469836191"/>
        <c:scaling>
          <c:orientation val="minMax"/>
        </c:scaling>
        <c:delete val="1"/>
        <c:axPos val="l"/>
        <c:numFmt formatCode="0.00" sourceLinked="0"/>
        <c:majorTickMark val="none"/>
        <c:minorTickMark val="none"/>
        <c:tickLblPos val="nextTo"/>
        <c:crossAx val="107081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517591370442845E-2"/>
          <c:y val="7.100164403986689E-2"/>
          <c:w val="0.71599129453336685"/>
          <c:h val="0.92191870777992202"/>
        </c:manualLayout>
      </c:layout>
      <c:doughnutChart>
        <c:varyColors val="1"/>
        <c:ser>
          <c:idx val="0"/>
          <c:order val="0"/>
          <c:dPt>
            <c:idx val="0"/>
            <c:bubble3D val="0"/>
            <c:spPr>
              <a:solidFill>
                <a:schemeClr val="accent2">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A06-45F1-90F7-C7722EBC584E}"/>
              </c:ext>
            </c:extLst>
          </c:dPt>
          <c:dPt>
            <c:idx val="1"/>
            <c:bubble3D val="0"/>
            <c:spPr>
              <a:solidFill>
                <a:schemeClr val="accent1">
                  <a:lumMod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A06-45F1-90F7-C7722EBC584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calculations!$E$8:$E$9</c:f>
              <c:strCache>
                <c:ptCount val="2"/>
                <c:pt idx="0">
                  <c:v>Female</c:v>
                </c:pt>
                <c:pt idx="1">
                  <c:v>Male</c:v>
                </c:pt>
              </c:strCache>
            </c:strRef>
          </c:cat>
          <c:val>
            <c:numRef>
              <c:f>calculations!$F$8:$F$9</c:f>
              <c:numCache>
                <c:formatCode>0%</c:formatCode>
                <c:ptCount val="2"/>
                <c:pt idx="0">
                  <c:v>0.52068965517241383</c:v>
                </c:pt>
                <c:pt idx="1">
                  <c:v>0.47931034482758617</c:v>
                </c:pt>
              </c:numCache>
            </c:numRef>
          </c:val>
          <c:extLst>
            <c:ext xmlns:c16="http://schemas.microsoft.com/office/drawing/2014/chart" uri="{C3380CC4-5D6E-409C-BE32-E72D297353CC}">
              <c16:uniqueId val="{00000004-4A06-45F1-90F7-C7722EBC584E}"/>
            </c:ext>
          </c:extLst>
        </c:ser>
        <c:dLbls>
          <c:showLegendKey val="0"/>
          <c:showVal val="0"/>
          <c:showCatName val="0"/>
          <c:showSerName val="0"/>
          <c:showPercent val="1"/>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lumMod val="50000"/>
                <a:alpha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calculations!$E$21:$E$23</c:f>
              <c:numCache>
                <c:formatCode>General</c:formatCode>
                <c:ptCount val="3"/>
                <c:pt idx="0">
                  <c:v>1859</c:v>
                </c:pt>
                <c:pt idx="1">
                  <c:v>1820</c:v>
                </c:pt>
                <c:pt idx="2">
                  <c:v>1831</c:v>
                </c:pt>
              </c:numCache>
            </c:numRef>
          </c:val>
          <c:extLst>
            <c:ext xmlns:c16="http://schemas.microsoft.com/office/drawing/2014/chart" uri="{C3380CC4-5D6E-409C-BE32-E72D297353CC}">
              <c16:uniqueId val="{00000000-F23F-4B8C-9B07-CF722C6880CD}"/>
            </c:ext>
          </c:extLst>
        </c:ser>
        <c:dLbls>
          <c:showLegendKey val="0"/>
          <c:showVal val="0"/>
          <c:showCatName val="0"/>
          <c:showSerName val="0"/>
          <c:showPercent val="0"/>
          <c:showBubbleSize val="0"/>
        </c:dLbls>
        <c:gapWidth val="39"/>
        <c:axId val="1098907759"/>
        <c:axId val="1000273423"/>
      </c:barChart>
      <c:catAx>
        <c:axId val="1098907759"/>
        <c:scaling>
          <c:orientation val="minMax"/>
        </c:scaling>
        <c:delete val="1"/>
        <c:axPos val="l"/>
        <c:numFmt formatCode="General" sourceLinked="1"/>
        <c:majorTickMark val="none"/>
        <c:minorTickMark val="none"/>
        <c:tickLblPos val="nextTo"/>
        <c:crossAx val="1000273423"/>
        <c:crosses val="autoZero"/>
        <c:auto val="1"/>
        <c:lblAlgn val="ctr"/>
        <c:lblOffset val="100"/>
        <c:noMultiLvlLbl val="0"/>
      </c:catAx>
      <c:valAx>
        <c:axId val="1000273423"/>
        <c:scaling>
          <c:orientation val="minMax"/>
        </c:scaling>
        <c:delete val="0"/>
        <c:axPos val="b"/>
        <c:majorGridlines>
          <c:spPr>
            <a:ln w="9525" cap="flat" cmpd="sng" algn="ctr">
              <a:solidFill>
                <a:schemeClr val="tx1">
                  <a:lumMod val="15000"/>
                  <a:lumOff val="85000"/>
                </a:schemeClr>
              </a:solidFill>
              <a:prstDash val="dash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90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33684000862462E-4"/>
          <c:y val="6.1384384887993243E-3"/>
          <c:w val="0.99645105196579298"/>
          <c:h val="0.75859425273365877"/>
        </c:manualLayout>
      </c:layout>
      <c:barChart>
        <c:barDir val="col"/>
        <c:grouping val="clustered"/>
        <c:varyColors val="0"/>
        <c:ser>
          <c:idx val="0"/>
          <c:order val="0"/>
          <c:tx>
            <c:v>City</c:v>
          </c:tx>
          <c:spPr>
            <a:solidFill>
              <a:schemeClr val="bg2">
                <a:lumMod val="1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calculations!$B$21:$B$23</c:f>
              <c:strCache>
                <c:ptCount val="3"/>
                <c:pt idx="0">
                  <c:v>Yangon</c:v>
                </c:pt>
                <c:pt idx="1">
                  <c:v>Mandalay</c:v>
                </c:pt>
                <c:pt idx="2">
                  <c:v>Naypyitaw</c:v>
                </c:pt>
              </c:strCache>
            </c:strRef>
          </c:cat>
          <c:val>
            <c:numRef>
              <c:f>calculations!$K$21:$K$23</c:f>
              <c:numCache>
                <c:formatCode>0.00</c:formatCode>
                <c:ptCount val="3"/>
                <c:pt idx="0">
                  <c:v>2.7203660570199042</c:v>
                </c:pt>
                <c:pt idx="1">
                  <c:v>2.7785890109890108</c:v>
                </c:pt>
                <c:pt idx="2">
                  <c:v>2.8755742763517205</c:v>
                </c:pt>
              </c:numCache>
            </c:numRef>
          </c:val>
          <c:extLst>
            <c:ext xmlns:c16="http://schemas.microsoft.com/office/drawing/2014/chart" uri="{C3380CC4-5D6E-409C-BE32-E72D297353CC}">
              <c16:uniqueId val="{00000000-9ABF-4DA5-AC80-860A8F39C484}"/>
            </c:ext>
          </c:extLst>
        </c:ser>
        <c:dLbls>
          <c:showLegendKey val="0"/>
          <c:showVal val="0"/>
          <c:showCatName val="0"/>
          <c:showSerName val="0"/>
          <c:showPercent val="0"/>
          <c:showBubbleSize val="0"/>
        </c:dLbls>
        <c:gapWidth val="149"/>
        <c:axId val="1070817423"/>
        <c:axId val="469836191"/>
      </c:barChart>
      <c:lineChart>
        <c:grouping val="standard"/>
        <c:varyColors val="0"/>
        <c:ser>
          <c:idx val="1"/>
          <c:order val="1"/>
          <c:tx>
            <c:v>Total</c:v>
          </c:tx>
          <c:spPr>
            <a:ln w="28575" cap="rnd">
              <a:solidFill>
                <a:schemeClr val="accent2"/>
              </a:solidFill>
              <a:prstDash val="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9ABF-4DA5-AC80-860A8F39C484}"/>
                </c:ext>
              </c:extLst>
            </c:dLbl>
            <c:dLbl>
              <c:idx val="1"/>
              <c:delete val="1"/>
              <c:extLst>
                <c:ext xmlns:c15="http://schemas.microsoft.com/office/drawing/2012/chart" uri="{CE6537A1-D6FC-4f65-9D91-7224C49458BB}"/>
                <c:ext xmlns:c16="http://schemas.microsoft.com/office/drawing/2014/chart" uri="{C3380CC4-5D6E-409C-BE32-E72D297353CC}">
                  <c16:uniqueId val="{00000002-9ABF-4DA5-AC80-860A8F39C484}"/>
                </c:ext>
              </c:extLst>
            </c:dLbl>
            <c:dLbl>
              <c:idx val="2"/>
              <c:delete val="1"/>
              <c:extLst>
                <c:ext xmlns:c15="http://schemas.microsoft.com/office/drawing/2012/chart" uri="{CE6537A1-D6FC-4f65-9D91-7224C49458BB}"/>
                <c:ext xmlns:c16="http://schemas.microsoft.com/office/drawing/2014/chart" uri="{C3380CC4-5D6E-409C-BE32-E72D297353CC}">
                  <c16:uniqueId val="{00000004-9ABF-4DA5-AC80-860A8F39C484}"/>
                </c:ext>
              </c:extLst>
            </c:dLbl>
            <c:dLbl>
              <c:idx val="3"/>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accent2">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6="http://schemas.microsoft.com/office/drawing/2014/chart" uri="{C3380CC4-5D6E-409C-BE32-E72D297353CC}">
                  <c16:uniqueId val="{00000006-9ABF-4DA5-AC80-860A8F39C484}"/>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calculations!$P$21:$P$24</c:f>
              <c:numCache>
                <c:formatCode>0.00</c:formatCode>
                <c:ptCount val="4"/>
                <c:pt idx="0">
                  <c:v>2.7911740471869324</c:v>
                </c:pt>
                <c:pt idx="1">
                  <c:v>2.7911740471869324</c:v>
                </c:pt>
                <c:pt idx="2">
                  <c:v>2.7911740471869324</c:v>
                </c:pt>
                <c:pt idx="3">
                  <c:v>2.7911740471869324</c:v>
                </c:pt>
              </c:numCache>
            </c:numRef>
          </c:val>
          <c:smooth val="0"/>
          <c:extLst>
            <c:ext xmlns:c16="http://schemas.microsoft.com/office/drawing/2014/chart" uri="{C3380CC4-5D6E-409C-BE32-E72D297353CC}">
              <c16:uniqueId val="{00000001-9ABF-4DA5-AC80-860A8F39C484}"/>
            </c:ext>
          </c:extLst>
        </c:ser>
        <c:dLbls>
          <c:showLegendKey val="0"/>
          <c:showVal val="0"/>
          <c:showCatName val="0"/>
          <c:showSerName val="0"/>
          <c:showPercent val="0"/>
          <c:showBubbleSize val="0"/>
        </c:dLbls>
        <c:marker val="1"/>
        <c:smooth val="0"/>
        <c:axId val="1070817423"/>
        <c:axId val="469836191"/>
      </c:lineChart>
      <c:catAx>
        <c:axId val="107081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836191"/>
        <c:crosses val="autoZero"/>
        <c:auto val="1"/>
        <c:lblAlgn val="ctr"/>
        <c:lblOffset val="100"/>
        <c:noMultiLvlLbl val="0"/>
      </c:catAx>
      <c:valAx>
        <c:axId val="469836191"/>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crossAx val="107081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95251</xdr:colOff>
      <xdr:row>8</xdr:row>
      <xdr:rowOff>83126</xdr:rowOff>
    </xdr:from>
    <xdr:to>
      <xdr:col>3</xdr:col>
      <xdr:colOff>1</xdr:colOff>
      <xdr:row>35</xdr:row>
      <xdr:rowOff>152400</xdr:rowOff>
    </xdr:to>
    <xdr:grpSp>
      <xdr:nvGrpSpPr>
        <xdr:cNvPr id="9" name="Group 8">
          <a:extLst>
            <a:ext uri="{FF2B5EF4-FFF2-40B4-BE49-F238E27FC236}">
              <a16:creationId xmlns:a16="http://schemas.microsoft.com/office/drawing/2014/main" id="{9B174EE0-9D1D-1186-2BFB-83D0315BB131}"/>
            </a:ext>
          </a:extLst>
        </xdr:cNvPr>
        <xdr:cNvGrpSpPr/>
      </xdr:nvGrpSpPr>
      <xdr:grpSpPr>
        <a:xfrm>
          <a:off x="95251" y="1711901"/>
          <a:ext cx="2457450" cy="5850949"/>
          <a:chOff x="113836" y="1828799"/>
          <a:chExt cx="2337575" cy="6985286"/>
        </a:xfrm>
      </xdr:grpSpPr>
      <xdr:sp macro="" textlink="">
        <xdr:nvSpPr>
          <xdr:cNvPr id="6" name="Rectangle 5">
            <a:extLst>
              <a:ext uri="{FF2B5EF4-FFF2-40B4-BE49-F238E27FC236}">
                <a16:creationId xmlns:a16="http://schemas.microsoft.com/office/drawing/2014/main" id="{F4272911-52FD-0EB4-031D-8950A1F0895F}"/>
              </a:ext>
            </a:extLst>
          </xdr:cNvPr>
          <xdr:cNvSpPr/>
        </xdr:nvSpPr>
        <xdr:spPr>
          <a:xfrm>
            <a:off x="113836" y="1828799"/>
            <a:ext cx="2337575" cy="6632764"/>
          </a:xfrm>
          <a:prstGeom prst="rect">
            <a:avLst/>
          </a:prstGeom>
          <a:solidFill>
            <a:schemeClr val="bg1">
              <a:lumMod val="95000"/>
              <a:alpha val="25098"/>
            </a:schemeClr>
          </a:solidFill>
          <a:ln>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mc:AlternateContent xmlns:mc="http://schemas.openxmlformats.org/markup-compatibility/2006" xmlns:a14="http://schemas.microsoft.com/office/drawing/2010/main">
        <mc:Choice Requires="a14">
          <xdr:graphicFrame macro="">
            <xdr:nvGraphicFramePr>
              <xdr:cNvPr id="2" name="Payment 1">
                <a:extLst>
                  <a:ext uri="{FF2B5EF4-FFF2-40B4-BE49-F238E27FC236}">
                    <a16:creationId xmlns:a16="http://schemas.microsoft.com/office/drawing/2014/main" id="{BC221051-3883-4205-8D89-411A40A106D4}"/>
                  </a:ext>
                </a:extLst>
              </xdr:cNvPr>
              <xdr:cNvGraphicFramePr/>
            </xdr:nvGraphicFramePr>
            <xdr:xfrm>
              <a:off x="314401" y="5931330"/>
              <a:ext cx="1892379" cy="1571624"/>
            </xdr:xfrm>
            <a:graphic>
              <a:graphicData uri="http://schemas.microsoft.com/office/drawing/2010/slicer">
                <sle:slicer xmlns:sle="http://schemas.microsoft.com/office/drawing/2010/slicer" name="Payment 1"/>
              </a:graphicData>
            </a:graphic>
          </xdr:graphicFrame>
        </mc:Choice>
        <mc:Fallback xmlns="">
          <xdr:sp macro="" textlink="">
            <xdr:nvSpPr>
              <xdr:cNvPr id="0" name=""/>
              <xdr:cNvSpPr>
                <a:spLocks noTextEdit="1"/>
              </xdr:cNvSpPr>
            </xdr:nvSpPr>
            <xdr:spPr>
              <a:xfrm>
                <a:off x="306101" y="5148224"/>
                <a:ext cx="1494124" cy="131640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 name="Product line 2">
                <a:extLst>
                  <a:ext uri="{FF2B5EF4-FFF2-40B4-BE49-F238E27FC236}">
                    <a16:creationId xmlns:a16="http://schemas.microsoft.com/office/drawing/2014/main" id="{5656F29C-1F70-47C7-862E-643372A8A8A3}"/>
                  </a:ext>
                </a:extLst>
              </xdr:cNvPr>
              <xdr:cNvGraphicFramePr/>
            </xdr:nvGraphicFramePr>
            <xdr:xfrm>
              <a:off x="267861" y="3764407"/>
              <a:ext cx="2056703" cy="2105025"/>
            </xdr:xfrm>
            <a:graphic>
              <a:graphicData uri="http://schemas.microsoft.com/office/drawing/2010/slicer">
                <sle:slicer xmlns:sle="http://schemas.microsoft.com/office/drawing/2010/slicer" name="Product line 2"/>
              </a:graphicData>
            </a:graphic>
          </xdr:graphicFrame>
        </mc:Choice>
        <mc:Fallback xmlns="">
          <xdr:sp macro="" textlink="">
            <xdr:nvSpPr>
              <xdr:cNvPr id="0" name=""/>
              <xdr:cNvSpPr>
                <a:spLocks noTextEdit="1"/>
              </xdr:cNvSpPr>
            </xdr:nvSpPr>
            <xdr:spPr>
              <a:xfrm>
                <a:off x="257175" y="3333187"/>
                <a:ext cx="2162174" cy="17631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Branch name 3">
                <a:extLst>
                  <a:ext uri="{FF2B5EF4-FFF2-40B4-BE49-F238E27FC236}">
                    <a16:creationId xmlns:a16="http://schemas.microsoft.com/office/drawing/2014/main" id="{B5FAAD88-79BA-4E59-A908-4B11D738B8F9}"/>
                  </a:ext>
                </a:extLst>
              </xdr:cNvPr>
              <xdr:cNvGraphicFramePr/>
            </xdr:nvGraphicFramePr>
            <xdr:xfrm>
              <a:off x="257176" y="1933574"/>
              <a:ext cx="2057798" cy="1774647"/>
            </xdr:xfrm>
            <a:graphic>
              <a:graphicData uri="http://schemas.microsoft.com/office/drawing/2010/slicer">
                <sle:slicer xmlns:sle="http://schemas.microsoft.com/office/drawing/2010/slicer" name="Branch name 3"/>
              </a:graphicData>
            </a:graphic>
          </xdr:graphicFrame>
        </mc:Choice>
        <mc:Fallback xmlns="">
          <xdr:sp macro="" textlink="">
            <xdr:nvSpPr>
              <xdr:cNvPr id="0" name=""/>
              <xdr:cNvSpPr>
                <a:spLocks noTextEdit="1"/>
              </xdr:cNvSpPr>
            </xdr:nvSpPr>
            <xdr:spPr>
              <a:xfrm>
                <a:off x="245942" y="1799662"/>
                <a:ext cx="2163326" cy="148646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Customer type 3">
                <a:extLst>
                  <a:ext uri="{FF2B5EF4-FFF2-40B4-BE49-F238E27FC236}">
                    <a16:creationId xmlns:a16="http://schemas.microsoft.com/office/drawing/2014/main" id="{41B029F4-55A4-46A4-8B6B-62B50727598E}"/>
                  </a:ext>
                </a:extLst>
              </xdr:cNvPr>
              <xdr:cNvGraphicFramePr/>
            </xdr:nvGraphicFramePr>
            <xdr:xfrm>
              <a:off x="297906" y="7284553"/>
              <a:ext cx="1899813" cy="1529532"/>
            </xdr:xfrm>
            <a:graphic>
              <a:graphicData uri="http://schemas.microsoft.com/office/drawing/2010/slicer">
                <sle:slicer xmlns:sle="http://schemas.microsoft.com/office/drawing/2010/slicer" name="Customer type 3"/>
              </a:graphicData>
            </a:graphic>
          </xdr:graphicFrame>
        </mc:Choice>
        <mc:Fallback xmlns="">
          <xdr:sp macro="" textlink="">
            <xdr:nvSpPr>
              <xdr:cNvPr id="0" name=""/>
              <xdr:cNvSpPr>
                <a:spLocks noTextEdit="1"/>
              </xdr:cNvSpPr>
            </xdr:nvSpPr>
            <xdr:spPr>
              <a:xfrm>
                <a:off x="288760" y="6281698"/>
                <a:ext cx="1997239" cy="128115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12</xdr:col>
      <xdr:colOff>715239</xdr:colOff>
      <xdr:row>8</xdr:row>
      <xdr:rowOff>129309</xdr:rowOff>
    </xdr:from>
    <xdr:to>
      <xdr:col>19</xdr:col>
      <xdr:colOff>302491</xdr:colOff>
      <xdr:row>15</xdr:row>
      <xdr:rowOff>72634</xdr:rowOff>
    </xdr:to>
    <xdr:grpSp>
      <xdr:nvGrpSpPr>
        <xdr:cNvPr id="15" name="Group 14">
          <a:extLst>
            <a:ext uri="{FF2B5EF4-FFF2-40B4-BE49-F238E27FC236}">
              <a16:creationId xmlns:a16="http://schemas.microsoft.com/office/drawing/2014/main" id="{D5CE5D1D-25DE-9EBD-C416-733B4D3B9019}"/>
            </a:ext>
          </a:extLst>
        </xdr:cNvPr>
        <xdr:cNvGrpSpPr/>
      </xdr:nvGrpSpPr>
      <xdr:grpSpPr>
        <a:xfrm>
          <a:off x="8201889" y="1758084"/>
          <a:ext cx="2292352" cy="1743550"/>
          <a:chOff x="6583361" y="752474"/>
          <a:chExt cx="2677542" cy="1991200"/>
        </a:xfrm>
      </xdr:grpSpPr>
      <xdr:graphicFrame macro="">
        <xdr:nvGraphicFramePr>
          <xdr:cNvPr id="11" name="Chart 10">
            <a:extLst>
              <a:ext uri="{FF2B5EF4-FFF2-40B4-BE49-F238E27FC236}">
                <a16:creationId xmlns:a16="http://schemas.microsoft.com/office/drawing/2014/main" id="{E890582F-A9ED-4023-897C-CB32FC5F657D}"/>
              </a:ext>
            </a:extLst>
          </xdr:cNvPr>
          <xdr:cNvGraphicFramePr>
            <a:graphicFrameLocks/>
          </xdr:cNvGraphicFramePr>
        </xdr:nvGraphicFramePr>
        <xdr:xfrm>
          <a:off x="6583361" y="752474"/>
          <a:ext cx="2677542" cy="19912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14" name="Group 13">
            <a:extLst>
              <a:ext uri="{FF2B5EF4-FFF2-40B4-BE49-F238E27FC236}">
                <a16:creationId xmlns:a16="http://schemas.microsoft.com/office/drawing/2014/main" id="{62DFB1D6-29CF-FFC0-E856-C822B8F21394}"/>
              </a:ext>
            </a:extLst>
          </xdr:cNvPr>
          <xdr:cNvGrpSpPr/>
        </xdr:nvGrpSpPr>
        <xdr:grpSpPr>
          <a:xfrm>
            <a:off x="7247357" y="1495425"/>
            <a:ext cx="1258467" cy="604449"/>
            <a:chOff x="10790657" y="1285875"/>
            <a:chExt cx="1258467" cy="604449"/>
          </a:xfrm>
        </xdr:grpSpPr>
        <xdr:sp macro="" textlink="$I$28">
          <xdr:nvSpPr>
            <xdr:cNvPr id="12" name="TextBox 11">
              <a:extLst>
                <a:ext uri="{FF2B5EF4-FFF2-40B4-BE49-F238E27FC236}">
                  <a16:creationId xmlns:a16="http://schemas.microsoft.com/office/drawing/2014/main" id="{CE05982A-D779-DC1C-2F0C-63B56A1CC01F}"/>
                </a:ext>
              </a:extLst>
            </xdr:cNvPr>
            <xdr:cNvSpPr txBox="1"/>
          </xdr:nvSpPr>
          <xdr:spPr>
            <a:xfrm>
              <a:off x="10790657" y="1575999"/>
              <a:ext cx="1173932"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39298B-3F6F-4B42-9CE1-C5CA7F15FD0B}" type="TxLink">
                <a:rPr lang="en-US" sz="1600" b="1" i="0" u="none" strike="noStrike">
                  <a:solidFill>
                    <a:srgbClr val="000000"/>
                  </a:solidFill>
                  <a:latin typeface="Calibri"/>
                  <a:cs typeface="Calibri"/>
                </a:rPr>
                <a:pPr algn="ctr"/>
                <a:t> 5,510 </a:t>
              </a:fld>
              <a:endParaRPr lang="en-GB" sz="1400"/>
            </a:p>
          </xdr:txBody>
        </xdr:sp>
        <xdr:sp macro="" textlink="">
          <xdr:nvSpPr>
            <xdr:cNvPr id="13" name="TextBox 12">
              <a:extLst>
                <a:ext uri="{FF2B5EF4-FFF2-40B4-BE49-F238E27FC236}">
                  <a16:creationId xmlns:a16="http://schemas.microsoft.com/office/drawing/2014/main" id="{AEE690D3-3392-4495-9647-B3974E5EAFCB}"/>
                </a:ext>
              </a:extLst>
            </xdr:cNvPr>
            <xdr:cNvSpPr txBox="1"/>
          </xdr:nvSpPr>
          <xdr:spPr>
            <a:xfrm>
              <a:off x="10858499" y="1285875"/>
              <a:ext cx="11906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u="none" strike="noStrike">
                  <a:solidFill>
                    <a:srgbClr val="000000"/>
                  </a:solidFill>
                  <a:latin typeface="Calibri"/>
                  <a:cs typeface="Calibri"/>
                </a:rPr>
                <a:t>Total Products</a:t>
              </a:r>
              <a:endParaRPr lang="en-US" sz="1050" b="0" i="0" u="none" strike="noStrike" baseline="0">
                <a:solidFill>
                  <a:srgbClr val="000000"/>
                </a:solidFill>
                <a:latin typeface="Calibri"/>
                <a:cs typeface="Calibri"/>
              </a:endParaRPr>
            </a:p>
            <a:p>
              <a:endParaRPr lang="en-US" sz="1050" b="0" i="0" u="none" strike="noStrike">
                <a:solidFill>
                  <a:srgbClr val="000000"/>
                </a:solidFill>
                <a:latin typeface="Calibri"/>
                <a:cs typeface="Calibri"/>
              </a:endParaRPr>
            </a:p>
          </xdr:txBody>
        </xdr:sp>
      </xdr:grpSp>
    </xdr:grpSp>
    <xdr:clientData/>
  </xdr:twoCellAnchor>
  <xdr:twoCellAnchor>
    <xdr:from>
      <xdr:col>5</xdr:col>
      <xdr:colOff>34637</xdr:colOff>
      <xdr:row>8</xdr:row>
      <xdr:rowOff>85725</xdr:rowOff>
    </xdr:from>
    <xdr:to>
      <xdr:col>12</xdr:col>
      <xdr:colOff>666750</xdr:colOff>
      <xdr:row>18</xdr:row>
      <xdr:rowOff>123825</xdr:rowOff>
    </xdr:to>
    <xdr:graphicFrame macro="">
      <xdr:nvGraphicFramePr>
        <xdr:cNvPr id="16" name="Chart 15">
          <a:extLst>
            <a:ext uri="{FF2B5EF4-FFF2-40B4-BE49-F238E27FC236}">
              <a16:creationId xmlns:a16="http://schemas.microsoft.com/office/drawing/2014/main" id="{6F09C8CD-454A-4B72-83F2-1372989047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284884</xdr:colOff>
      <xdr:row>8</xdr:row>
      <xdr:rowOff>161925</xdr:rowOff>
    </xdr:from>
    <xdr:to>
      <xdr:col>26</xdr:col>
      <xdr:colOff>314325</xdr:colOff>
      <xdr:row>18</xdr:row>
      <xdr:rowOff>228600</xdr:rowOff>
    </xdr:to>
    <xdr:graphicFrame macro="">
      <xdr:nvGraphicFramePr>
        <xdr:cNvPr id="18" name="Chart 17">
          <a:extLst>
            <a:ext uri="{FF2B5EF4-FFF2-40B4-BE49-F238E27FC236}">
              <a16:creationId xmlns:a16="http://schemas.microsoft.com/office/drawing/2014/main" id="{AA59301E-A827-46A0-BA3B-507F347C62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466721</xdr:colOff>
      <xdr:row>2</xdr:row>
      <xdr:rowOff>142875</xdr:rowOff>
    </xdr:from>
    <xdr:to>
      <xdr:col>11</xdr:col>
      <xdr:colOff>19046</xdr:colOff>
      <xdr:row>6</xdr:row>
      <xdr:rowOff>0</xdr:rowOff>
    </xdr:to>
    <xdr:grpSp>
      <xdr:nvGrpSpPr>
        <xdr:cNvPr id="28" name="Group 27">
          <a:extLst>
            <a:ext uri="{FF2B5EF4-FFF2-40B4-BE49-F238E27FC236}">
              <a16:creationId xmlns:a16="http://schemas.microsoft.com/office/drawing/2014/main" id="{BCCB483B-61FF-126A-CEB4-880EB1A9CA35}"/>
            </a:ext>
          </a:extLst>
        </xdr:cNvPr>
        <xdr:cNvGrpSpPr/>
      </xdr:nvGrpSpPr>
      <xdr:grpSpPr>
        <a:xfrm>
          <a:off x="4905371" y="628650"/>
          <a:ext cx="1838325" cy="619125"/>
          <a:chOff x="4819646" y="828675"/>
          <a:chExt cx="1838325" cy="619125"/>
        </a:xfrm>
      </xdr:grpSpPr>
      <xdr:grpSp>
        <xdr:nvGrpSpPr>
          <xdr:cNvPr id="21" name="Group 20">
            <a:extLst>
              <a:ext uri="{FF2B5EF4-FFF2-40B4-BE49-F238E27FC236}">
                <a16:creationId xmlns:a16="http://schemas.microsoft.com/office/drawing/2014/main" id="{1D0DA05C-92DD-EB8A-5434-6EAB0761D3C7}"/>
              </a:ext>
            </a:extLst>
          </xdr:cNvPr>
          <xdr:cNvGrpSpPr/>
        </xdr:nvGrpSpPr>
        <xdr:grpSpPr>
          <a:xfrm>
            <a:off x="4819646" y="828675"/>
            <a:ext cx="1838325" cy="609600"/>
            <a:chOff x="4791075" y="828675"/>
            <a:chExt cx="1048007" cy="460992"/>
          </a:xfrm>
        </xdr:grpSpPr>
        <xdr:sp macro="" textlink="">
          <xdr:nvSpPr>
            <xdr:cNvPr id="19" name="TextBox 18">
              <a:extLst>
                <a:ext uri="{FF2B5EF4-FFF2-40B4-BE49-F238E27FC236}">
                  <a16:creationId xmlns:a16="http://schemas.microsoft.com/office/drawing/2014/main" id="{76BF4CFD-7CEA-403D-B3F4-81AC460D2C6D}"/>
                </a:ext>
              </a:extLst>
            </xdr:cNvPr>
            <xdr:cNvSpPr txBox="1"/>
          </xdr:nvSpPr>
          <xdr:spPr>
            <a:xfrm>
              <a:off x="4819740" y="1064478"/>
              <a:ext cx="1019342" cy="225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Calibri"/>
                  <a:cs typeface="Calibri"/>
                </a:rPr>
                <a:t>Total</a:t>
              </a:r>
              <a:r>
                <a:rPr lang="en-US" sz="1200" b="0" i="0" u="none" strike="noStrike" baseline="0">
                  <a:solidFill>
                    <a:srgbClr val="000000"/>
                  </a:solidFill>
                  <a:latin typeface="Calibri"/>
                  <a:cs typeface="Calibri"/>
                </a:rPr>
                <a:t> i</a:t>
              </a:r>
              <a:r>
                <a:rPr lang="en-US" sz="1200" b="0" i="0" u="none" strike="noStrike">
                  <a:solidFill>
                    <a:srgbClr val="000000"/>
                  </a:solidFill>
                  <a:latin typeface="Calibri"/>
                  <a:cs typeface="Calibri"/>
                </a:rPr>
                <a:t>nvoices</a:t>
              </a:r>
              <a:endParaRPr lang="en-US" sz="1200" b="0" i="0" u="none" strike="noStrike" baseline="0">
                <a:solidFill>
                  <a:srgbClr val="000000"/>
                </a:solidFill>
                <a:latin typeface="Calibri"/>
                <a:cs typeface="Calibri"/>
              </a:endParaRPr>
            </a:p>
            <a:p>
              <a:pPr algn="ctr"/>
              <a:endParaRPr lang="en-US" sz="1200" b="0" i="0" u="none" strike="noStrike">
                <a:solidFill>
                  <a:srgbClr val="000000"/>
                </a:solidFill>
                <a:latin typeface="Calibri"/>
                <a:cs typeface="Calibri"/>
              </a:endParaRPr>
            </a:p>
          </xdr:txBody>
        </xdr:sp>
        <xdr:sp macro="" textlink="$J$28">
          <xdr:nvSpPr>
            <xdr:cNvPr id="20" name="TextBox 19">
              <a:extLst>
                <a:ext uri="{FF2B5EF4-FFF2-40B4-BE49-F238E27FC236}">
                  <a16:creationId xmlns:a16="http://schemas.microsoft.com/office/drawing/2014/main" id="{ACFDF9D0-272B-4F05-B633-C316338F656F}"/>
                </a:ext>
              </a:extLst>
            </xdr:cNvPr>
            <xdr:cNvSpPr txBox="1"/>
          </xdr:nvSpPr>
          <xdr:spPr>
            <a:xfrm>
              <a:off x="4791075" y="828675"/>
              <a:ext cx="1005050" cy="275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5714DD-6BAB-4334-860D-F7F886CB60B2}" type="TxLink">
                <a:rPr lang="en-US" sz="2000" b="1" i="0" u="none" strike="noStrike">
                  <a:solidFill>
                    <a:srgbClr val="000000"/>
                  </a:solidFill>
                  <a:latin typeface="Calibri"/>
                  <a:cs typeface="Calibri"/>
                </a:rPr>
                <a:pPr algn="ctr"/>
                <a:t> 1,000 </a:t>
              </a:fld>
              <a:endParaRPr lang="en-GB" sz="2000"/>
            </a:p>
          </xdr:txBody>
        </xdr:sp>
      </xdr:grpSp>
      <xdr:cxnSp macro="">
        <xdr:nvCxnSpPr>
          <xdr:cNvPr id="23" name="Straight Connector 22">
            <a:extLst>
              <a:ext uri="{FF2B5EF4-FFF2-40B4-BE49-F238E27FC236}">
                <a16:creationId xmlns:a16="http://schemas.microsoft.com/office/drawing/2014/main" id="{284A1298-C724-668D-81C4-AFA059822226}"/>
              </a:ext>
            </a:extLst>
          </xdr:cNvPr>
          <xdr:cNvCxnSpPr/>
        </xdr:nvCxnSpPr>
        <xdr:spPr>
          <a:xfrm>
            <a:off x="5095875" y="1447800"/>
            <a:ext cx="1409700" cy="0"/>
          </a:xfrm>
          <a:prstGeom prst="line">
            <a:avLst/>
          </a:prstGeom>
          <a:ln w="19050"/>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4</xdr:col>
      <xdr:colOff>314325</xdr:colOff>
      <xdr:row>2</xdr:row>
      <xdr:rowOff>152400</xdr:rowOff>
    </xdr:from>
    <xdr:to>
      <xdr:col>8</xdr:col>
      <xdr:colOff>285750</xdr:colOff>
      <xdr:row>6</xdr:row>
      <xdr:rowOff>9525</xdr:rowOff>
    </xdr:to>
    <xdr:grpSp>
      <xdr:nvGrpSpPr>
        <xdr:cNvPr id="30" name="Group 29">
          <a:extLst>
            <a:ext uri="{FF2B5EF4-FFF2-40B4-BE49-F238E27FC236}">
              <a16:creationId xmlns:a16="http://schemas.microsoft.com/office/drawing/2014/main" id="{9EA42613-E62E-4E87-B253-2796FA672C98}"/>
            </a:ext>
          </a:extLst>
        </xdr:cNvPr>
        <xdr:cNvGrpSpPr/>
      </xdr:nvGrpSpPr>
      <xdr:grpSpPr>
        <a:xfrm>
          <a:off x="3114675" y="638175"/>
          <a:ext cx="1609725" cy="619125"/>
          <a:chOff x="4819650" y="828675"/>
          <a:chExt cx="1905000" cy="619125"/>
        </a:xfrm>
      </xdr:grpSpPr>
      <xdr:grpSp>
        <xdr:nvGrpSpPr>
          <xdr:cNvPr id="31" name="Group 30">
            <a:extLst>
              <a:ext uri="{FF2B5EF4-FFF2-40B4-BE49-F238E27FC236}">
                <a16:creationId xmlns:a16="http://schemas.microsoft.com/office/drawing/2014/main" id="{52A24523-EFC5-FB38-89FE-1AB8A49DFA53}"/>
              </a:ext>
            </a:extLst>
          </xdr:cNvPr>
          <xdr:cNvGrpSpPr/>
        </xdr:nvGrpSpPr>
        <xdr:grpSpPr>
          <a:xfrm>
            <a:off x="4819650" y="828675"/>
            <a:ext cx="1905000" cy="600075"/>
            <a:chOff x="4791075" y="828675"/>
            <a:chExt cx="1086017" cy="453789"/>
          </a:xfrm>
        </xdr:grpSpPr>
        <xdr:sp macro="" textlink="">
          <xdr:nvSpPr>
            <xdr:cNvPr id="33" name="TextBox 32">
              <a:extLst>
                <a:ext uri="{FF2B5EF4-FFF2-40B4-BE49-F238E27FC236}">
                  <a16:creationId xmlns:a16="http://schemas.microsoft.com/office/drawing/2014/main" id="{B92AE0E0-5A3F-8A31-7C38-B9505D1A6EE9}"/>
                </a:ext>
              </a:extLst>
            </xdr:cNvPr>
            <xdr:cNvSpPr txBox="1"/>
          </xdr:nvSpPr>
          <xdr:spPr>
            <a:xfrm>
              <a:off x="4857750" y="1057275"/>
              <a:ext cx="1019342" cy="225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baseline="0">
                  <a:solidFill>
                    <a:srgbClr val="000000"/>
                  </a:solidFill>
                  <a:latin typeface="Calibri"/>
                  <a:cs typeface="Calibri"/>
                </a:rPr>
                <a:t>Products puchased</a:t>
              </a:r>
            </a:p>
            <a:p>
              <a:pPr algn="ctr"/>
              <a:endParaRPr lang="en-US" sz="1200" b="0" i="0" u="none" strike="noStrike">
                <a:solidFill>
                  <a:srgbClr val="000000"/>
                </a:solidFill>
                <a:latin typeface="Calibri"/>
                <a:cs typeface="Calibri"/>
              </a:endParaRPr>
            </a:p>
          </xdr:txBody>
        </xdr:sp>
        <xdr:sp macro="" textlink="$I$28">
          <xdr:nvSpPr>
            <xdr:cNvPr id="34" name="TextBox 33">
              <a:extLst>
                <a:ext uri="{FF2B5EF4-FFF2-40B4-BE49-F238E27FC236}">
                  <a16:creationId xmlns:a16="http://schemas.microsoft.com/office/drawing/2014/main" id="{9CAE33F4-23E6-3AFC-3255-1F4402893A27}"/>
                </a:ext>
              </a:extLst>
            </xdr:cNvPr>
            <xdr:cNvSpPr txBox="1"/>
          </xdr:nvSpPr>
          <xdr:spPr>
            <a:xfrm>
              <a:off x="4791075" y="828675"/>
              <a:ext cx="1005050" cy="275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445F43-5DE5-4DA1-AF5C-B50C6FE7BE39}" type="TxLink">
                <a:rPr lang="en-US" sz="2000" b="1" i="0" u="none" strike="noStrike">
                  <a:solidFill>
                    <a:srgbClr val="000000"/>
                  </a:solidFill>
                  <a:latin typeface="Calibri"/>
                  <a:cs typeface="Calibri"/>
                </a:rPr>
                <a:pPr algn="ctr"/>
                <a:t> 5,510 </a:t>
              </a:fld>
              <a:endParaRPr lang="en-GB" sz="2000"/>
            </a:p>
          </xdr:txBody>
        </xdr:sp>
      </xdr:grpSp>
      <xdr:cxnSp macro="">
        <xdr:nvCxnSpPr>
          <xdr:cNvPr id="32" name="Straight Connector 31">
            <a:extLst>
              <a:ext uri="{FF2B5EF4-FFF2-40B4-BE49-F238E27FC236}">
                <a16:creationId xmlns:a16="http://schemas.microsoft.com/office/drawing/2014/main" id="{E70A95D6-A328-E138-1960-EA2B56E44640}"/>
              </a:ext>
            </a:extLst>
          </xdr:cNvPr>
          <xdr:cNvCxnSpPr/>
        </xdr:nvCxnSpPr>
        <xdr:spPr>
          <a:xfrm>
            <a:off x="5095875" y="1447800"/>
            <a:ext cx="1409700" cy="0"/>
          </a:xfrm>
          <a:prstGeom prst="line">
            <a:avLst/>
          </a:prstGeom>
          <a:ln w="19050"/>
        </xdr:spPr>
        <xdr:style>
          <a:lnRef idx="1">
            <a:schemeClr val="accent2"/>
          </a:lnRef>
          <a:fillRef idx="0">
            <a:schemeClr val="accent2"/>
          </a:fillRef>
          <a:effectRef idx="0">
            <a:schemeClr val="accent2"/>
          </a:effectRef>
          <a:fontRef idx="minor">
            <a:schemeClr val="tx1"/>
          </a:fontRef>
        </xdr:style>
      </xdr:cxnSp>
    </xdr:grpSp>
    <xdr:clientData/>
  </xdr:twoCellAnchor>
  <xdr:twoCellAnchor>
    <xdr:from>
      <xdr:col>19</xdr:col>
      <xdr:colOff>133350</xdr:colOff>
      <xdr:row>2</xdr:row>
      <xdr:rowOff>104775</xdr:rowOff>
    </xdr:from>
    <xdr:to>
      <xdr:col>22</xdr:col>
      <xdr:colOff>209551</xdr:colOff>
      <xdr:row>5</xdr:row>
      <xdr:rowOff>152400</xdr:rowOff>
    </xdr:to>
    <xdr:grpSp>
      <xdr:nvGrpSpPr>
        <xdr:cNvPr id="36" name="Group 35">
          <a:extLst>
            <a:ext uri="{FF2B5EF4-FFF2-40B4-BE49-F238E27FC236}">
              <a16:creationId xmlns:a16="http://schemas.microsoft.com/office/drawing/2014/main" id="{1F344F74-362D-490B-BA41-7C7C7D13DEB0}"/>
            </a:ext>
          </a:extLst>
        </xdr:cNvPr>
        <xdr:cNvGrpSpPr/>
      </xdr:nvGrpSpPr>
      <xdr:grpSpPr>
        <a:xfrm>
          <a:off x="10325100" y="590550"/>
          <a:ext cx="1905001" cy="619125"/>
          <a:chOff x="4819647" y="828675"/>
          <a:chExt cx="1905001" cy="619125"/>
        </a:xfrm>
      </xdr:grpSpPr>
      <xdr:grpSp>
        <xdr:nvGrpSpPr>
          <xdr:cNvPr id="37" name="Group 36">
            <a:extLst>
              <a:ext uri="{FF2B5EF4-FFF2-40B4-BE49-F238E27FC236}">
                <a16:creationId xmlns:a16="http://schemas.microsoft.com/office/drawing/2014/main" id="{4A042EDE-79F9-6C72-3CEF-0D28A6F4C122}"/>
              </a:ext>
            </a:extLst>
          </xdr:cNvPr>
          <xdr:cNvGrpSpPr/>
        </xdr:nvGrpSpPr>
        <xdr:grpSpPr>
          <a:xfrm>
            <a:off x="4819647" y="828675"/>
            <a:ext cx="1905001" cy="600075"/>
            <a:chOff x="4791075" y="828675"/>
            <a:chExt cx="1086018" cy="453789"/>
          </a:xfrm>
        </xdr:grpSpPr>
        <xdr:sp macro="" textlink="">
          <xdr:nvSpPr>
            <xdr:cNvPr id="39" name="TextBox 38">
              <a:extLst>
                <a:ext uri="{FF2B5EF4-FFF2-40B4-BE49-F238E27FC236}">
                  <a16:creationId xmlns:a16="http://schemas.microsoft.com/office/drawing/2014/main" id="{00DE1B53-0B36-7CFE-D6C8-F50DAE729A5A}"/>
                </a:ext>
              </a:extLst>
            </xdr:cNvPr>
            <xdr:cNvSpPr txBox="1"/>
          </xdr:nvSpPr>
          <xdr:spPr>
            <a:xfrm>
              <a:off x="4857751" y="1057275"/>
              <a:ext cx="1019342" cy="225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000000"/>
                  </a:solidFill>
                  <a:latin typeface="Calibri"/>
                  <a:cs typeface="Calibri"/>
                </a:rPr>
                <a:t>Total gross income</a:t>
              </a:r>
              <a:endParaRPr lang="en-US" sz="1200" b="0" i="0" u="none" strike="noStrike" baseline="0">
                <a:solidFill>
                  <a:srgbClr val="000000"/>
                </a:solidFill>
                <a:latin typeface="Calibri"/>
                <a:cs typeface="Calibri"/>
              </a:endParaRPr>
            </a:p>
            <a:p>
              <a:pPr algn="ctr"/>
              <a:endParaRPr lang="en-US" sz="1200" b="0" i="0" u="none" strike="noStrike">
                <a:solidFill>
                  <a:srgbClr val="000000"/>
                </a:solidFill>
                <a:latin typeface="Calibri"/>
                <a:cs typeface="Calibri"/>
              </a:endParaRPr>
            </a:p>
          </xdr:txBody>
        </xdr:sp>
        <xdr:sp macro="" textlink="$M$28">
          <xdr:nvSpPr>
            <xdr:cNvPr id="40" name="TextBox 39">
              <a:extLst>
                <a:ext uri="{FF2B5EF4-FFF2-40B4-BE49-F238E27FC236}">
                  <a16:creationId xmlns:a16="http://schemas.microsoft.com/office/drawing/2014/main" id="{CDB051B0-E533-4D0B-61CE-F0C7950A4A57}"/>
                </a:ext>
              </a:extLst>
            </xdr:cNvPr>
            <xdr:cNvSpPr txBox="1"/>
          </xdr:nvSpPr>
          <xdr:spPr>
            <a:xfrm>
              <a:off x="4791075" y="828675"/>
              <a:ext cx="1005050" cy="275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2CA51B-13DC-48F4-8627-818D59BC05FF}" type="TxLink">
                <a:rPr lang="en-US" sz="2000" b="1" i="0" u="none" strike="noStrike">
                  <a:solidFill>
                    <a:srgbClr val="000000"/>
                  </a:solidFill>
                  <a:latin typeface="Calibri"/>
                  <a:cs typeface="Calibri"/>
                </a:rPr>
                <a:pPr algn="ctr"/>
                <a:t> 15,379.37 </a:t>
              </a:fld>
              <a:endParaRPr lang="en-GB" sz="2000"/>
            </a:p>
          </xdr:txBody>
        </xdr:sp>
      </xdr:grpSp>
      <xdr:cxnSp macro="">
        <xdr:nvCxnSpPr>
          <xdr:cNvPr id="38" name="Straight Connector 37">
            <a:extLst>
              <a:ext uri="{FF2B5EF4-FFF2-40B4-BE49-F238E27FC236}">
                <a16:creationId xmlns:a16="http://schemas.microsoft.com/office/drawing/2014/main" id="{6A677193-7310-D19A-A61E-E07E71333954}"/>
              </a:ext>
            </a:extLst>
          </xdr:cNvPr>
          <xdr:cNvCxnSpPr/>
        </xdr:nvCxnSpPr>
        <xdr:spPr>
          <a:xfrm>
            <a:off x="5095875" y="1447800"/>
            <a:ext cx="1409700" cy="0"/>
          </a:xfrm>
          <a:prstGeom prst="line">
            <a:avLst/>
          </a:prstGeom>
          <a:ln w="19050"/>
        </xdr:spPr>
        <xdr:style>
          <a:lnRef idx="1">
            <a:schemeClr val="accent2"/>
          </a:lnRef>
          <a:fillRef idx="0">
            <a:schemeClr val="accent2"/>
          </a:fillRef>
          <a:effectRef idx="0">
            <a:schemeClr val="accent2"/>
          </a:effectRef>
          <a:fontRef idx="minor">
            <a:schemeClr val="tx1"/>
          </a:fontRef>
        </xdr:style>
      </xdr:cxnSp>
    </xdr:grpSp>
    <xdr:clientData/>
  </xdr:twoCellAnchor>
  <mc:AlternateContent xmlns:mc="http://schemas.openxmlformats.org/markup-compatibility/2006">
    <mc:Choice xmlns:a14="http://schemas.microsoft.com/office/drawing/2010/main" Requires="a14">
      <xdr:twoCellAnchor editAs="oneCell">
        <xdr:from>
          <xdr:col>20</xdr:col>
          <xdr:colOff>361950</xdr:colOff>
          <xdr:row>20</xdr:row>
          <xdr:rowOff>257175</xdr:rowOff>
        </xdr:from>
        <xdr:to>
          <xdr:col>25</xdr:col>
          <xdr:colOff>9525</xdr:colOff>
          <xdr:row>29</xdr:row>
          <xdr:rowOff>47625</xdr:rowOff>
        </xdr:to>
        <xdr:pic>
          <xdr:nvPicPr>
            <xdr:cNvPr id="7" name="Picture 6">
              <a:extLst>
                <a:ext uri="{FF2B5EF4-FFF2-40B4-BE49-F238E27FC236}">
                  <a16:creationId xmlns:a16="http://schemas.microsoft.com/office/drawing/2014/main" id="{555A2727-1D8A-2202-0346-B1AFDAE73134}"/>
                </a:ext>
              </a:extLst>
            </xdr:cNvPr>
            <xdr:cNvPicPr>
              <a:picLocks noChangeAspect="1" noChangeArrowheads="1"/>
              <a:extLst>
                <a:ext uri="{84589F7E-364E-4C9E-8A38-B11213B215E9}">
                  <a14:cameraTool cellRange="calculations!$R$30" spid="_x0000_s1036"/>
                </a:ext>
              </a:extLst>
            </xdr:cNvPicPr>
          </xdr:nvPicPr>
          <xdr:blipFill>
            <a:blip xmlns:r="http://schemas.openxmlformats.org/officeDocument/2006/relationships" r:embed="rId4"/>
            <a:srcRect/>
            <a:stretch>
              <a:fillRect/>
            </a:stretch>
          </xdr:blipFill>
          <xdr:spPr bwMode="auto">
            <a:xfrm>
              <a:off x="11915775" y="4667250"/>
              <a:ext cx="2695575" cy="164782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21</xdr:col>
      <xdr:colOff>295275</xdr:colOff>
      <xdr:row>20</xdr:row>
      <xdr:rowOff>47625</xdr:rowOff>
    </xdr:from>
    <xdr:to>
      <xdr:col>23</xdr:col>
      <xdr:colOff>586972</xdr:colOff>
      <xdr:row>20</xdr:row>
      <xdr:rowOff>345407</xdr:rowOff>
    </xdr:to>
    <xdr:sp macro="" textlink="">
      <xdr:nvSpPr>
        <xdr:cNvPr id="8" name="TextBox 7">
          <a:extLst>
            <a:ext uri="{FF2B5EF4-FFF2-40B4-BE49-F238E27FC236}">
              <a16:creationId xmlns:a16="http://schemas.microsoft.com/office/drawing/2014/main" id="{2D67AE91-5922-4C02-9952-90CFB7C76FAE}"/>
            </a:ext>
          </a:extLst>
        </xdr:cNvPr>
        <xdr:cNvSpPr txBox="1"/>
      </xdr:nvSpPr>
      <xdr:spPr>
        <a:xfrm>
          <a:off x="12458700" y="4457700"/>
          <a:ext cx="1510897" cy="29778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baseline="0">
              <a:solidFill>
                <a:srgbClr val="000000"/>
              </a:solidFill>
              <a:latin typeface="Calibri"/>
              <a:cs typeface="Calibri"/>
            </a:rPr>
            <a:t>Notes</a:t>
          </a:r>
          <a:endParaRPr lang="en-US" sz="1400" b="1" i="0" u="none" strike="noStrike">
            <a:solidFill>
              <a:srgbClr val="000000"/>
            </a:solidFill>
            <a:latin typeface="Calibri"/>
            <a:cs typeface="Calibri"/>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85725</xdr:colOff>
      <xdr:row>3</xdr:row>
      <xdr:rowOff>85725</xdr:rowOff>
    </xdr:from>
    <xdr:to>
      <xdr:col>4</xdr:col>
      <xdr:colOff>776288</xdr:colOff>
      <xdr:row>12</xdr:row>
      <xdr:rowOff>165099</xdr:rowOff>
    </xdr:to>
    <xdr:graphicFrame macro="">
      <xdr:nvGraphicFramePr>
        <xdr:cNvPr id="2" name="Chart 1">
          <a:extLst>
            <a:ext uri="{FF2B5EF4-FFF2-40B4-BE49-F238E27FC236}">
              <a16:creationId xmlns:a16="http://schemas.microsoft.com/office/drawing/2014/main" id="{CA35DD52-9C8E-48F1-A2A4-9BB2BBD458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114300</xdr:colOff>
      <xdr:row>4</xdr:row>
      <xdr:rowOff>95249</xdr:rowOff>
    </xdr:from>
    <xdr:to>
      <xdr:col>11</xdr:col>
      <xdr:colOff>9525</xdr:colOff>
      <xdr:row>14</xdr:row>
      <xdr:rowOff>166686</xdr:rowOff>
    </xdr:to>
    <xdr:graphicFrame macro="">
      <xdr:nvGraphicFramePr>
        <xdr:cNvPr id="3" name="Chart 2">
          <a:extLst>
            <a:ext uri="{FF2B5EF4-FFF2-40B4-BE49-F238E27FC236}">
              <a16:creationId xmlns:a16="http://schemas.microsoft.com/office/drawing/2014/main" id="{62FE2103-C785-A2AC-3093-AF8C26AFCE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209550</xdr:colOff>
      <xdr:row>5</xdr:row>
      <xdr:rowOff>52388</xdr:rowOff>
    </xdr:from>
    <xdr:to>
      <xdr:col>15</xdr:col>
      <xdr:colOff>457201</xdr:colOff>
      <xdr:row>12</xdr:row>
      <xdr:rowOff>161926</xdr:rowOff>
    </xdr:to>
    <xdr:graphicFrame macro="">
      <xdr:nvGraphicFramePr>
        <xdr:cNvPr id="4" name="Chart 3">
          <a:extLst>
            <a:ext uri="{FF2B5EF4-FFF2-40B4-BE49-F238E27FC236}">
              <a16:creationId xmlns:a16="http://schemas.microsoft.com/office/drawing/2014/main" id="{229BC422-7902-0EA1-1040-027C342E2F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219075</xdr:colOff>
      <xdr:row>5</xdr:row>
      <xdr:rowOff>28576</xdr:rowOff>
    </xdr:from>
    <xdr:to>
      <xdr:col>12</xdr:col>
      <xdr:colOff>714375</xdr:colOff>
      <xdr:row>14</xdr:row>
      <xdr:rowOff>123826</xdr:rowOff>
    </xdr:to>
    <mc:AlternateContent xmlns:mc="http://schemas.openxmlformats.org/markup-compatibility/2006" xmlns:a14="http://schemas.microsoft.com/office/drawing/2010/main">
      <mc:Choice Requires="a14">
        <xdr:graphicFrame macro="">
          <xdr:nvGraphicFramePr>
            <xdr:cNvPr id="3" name="Customer type">
              <a:extLst>
                <a:ext uri="{FF2B5EF4-FFF2-40B4-BE49-F238E27FC236}">
                  <a16:creationId xmlns:a16="http://schemas.microsoft.com/office/drawing/2014/main" id="{0D9FF780-D4E9-47AF-C3E7-BE5477B82B13}"/>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9391650" y="981076"/>
              <a:ext cx="1828800" cy="1981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381000</xdr:colOff>
      <xdr:row>5</xdr:row>
      <xdr:rowOff>19051</xdr:rowOff>
    </xdr:from>
    <xdr:to>
      <xdr:col>8</xdr:col>
      <xdr:colOff>685800</xdr:colOff>
      <xdr:row>14</xdr:row>
      <xdr:rowOff>114301</xdr:rowOff>
    </xdr:to>
    <mc:AlternateContent xmlns:mc="http://schemas.openxmlformats.org/markup-compatibility/2006" xmlns:a14="http://schemas.microsoft.com/office/drawing/2010/main">
      <mc:Choice Requires="a14">
        <xdr:graphicFrame macro="">
          <xdr:nvGraphicFramePr>
            <xdr:cNvPr id="4" name="Product line">
              <a:extLst>
                <a:ext uri="{FF2B5EF4-FFF2-40B4-BE49-F238E27FC236}">
                  <a16:creationId xmlns:a16="http://schemas.microsoft.com/office/drawing/2014/main" id="{337AD51C-996C-AA4D-A54F-CEE56B7A9AE1}"/>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5600700" y="971551"/>
              <a:ext cx="1828800" cy="1981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85725</xdr:colOff>
      <xdr:row>5</xdr:row>
      <xdr:rowOff>28576</xdr:rowOff>
    </xdr:from>
    <xdr:to>
      <xdr:col>11</xdr:col>
      <xdr:colOff>152400</xdr:colOff>
      <xdr:row>14</xdr:row>
      <xdr:rowOff>123826</xdr:rowOff>
    </xdr:to>
    <mc:AlternateContent xmlns:mc="http://schemas.openxmlformats.org/markup-compatibility/2006" xmlns:a14="http://schemas.microsoft.com/office/drawing/2010/main">
      <mc:Choice Requires="a14">
        <xdr:graphicFrame macro="">
          <xdr:nvGraphicFramePr>
            <xdr:cNvPr id="5" name="Payment">
              <a:extLst>
                <a:ext uri="{FF2B5EF4-FFF2-40B4-BE49-F238E27FC236}">
                  <a16:creationId xmlns:a16="http://schemas.microsoft.com/office/drawing/2014/main" id="{FA2D8AC6-F074-B336-0C83-7DCAC6742315}"/>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7562850" y="981076"/>
              <a:ext cx="1828800" cy="1981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171450</xdr:colOff>
      <xdr:row>5</xdr:row>
      <xdr:rowOff>19050</xdr:rowOff>
    </xdr:from>
    <xdr:to>
      <xdr:col>6</xdr:col>
      <xdr:colOff>295275</xdr:colOff>
      <xdr:row>14</xdr:row>
      <xdr:rowOff>133350</xdr:rowOff>
    </xdr:to>
    <mc:AlternateContent xmlns:mc="http://schemas.openxmlformats.org/markup-compatibility/2006" xmlns:a14="http://schemas.microsoft.com/office/drawing/2010/main">
      <mc:Choice Requires="a14">
        <xdr:graphicFrame macro="">
          <xdr:nvGraphicFramePr>
            <xdr:cNvPr id="11" name="Product category">
              <a:extLst>
                <a:ext uri="{FF2B5EF4-FFF2-40B4-BE49-F238E27FC236}">
                  <a16:creationId xmlns:a16="http://schemas.microsoft.com/office/drawing/2014/main" id="{0BACD0A7-1D63-1942-0093-9E0DBBA3FABC}"/>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3724275" y="971550"/>
              <a:ext cx="1790700" cy="20002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lly Tchiengue" refreshedDate="45166.442418749997" backgroundQuery="1" createdVersion="8" refreshedVersion="8" minRefreshableVersion="3" recordCount="0" supportSubquery="1" supportAdvancedDrill="1" xr:uid="{58957E00-897F-4A97-937F-21C5CDEEDA24}">
  <cacheSource type="external" connectionId="1"/>
  <cacheFields count="11">
    <cacheField name="[Table3].[City].[City]" caption="City" numFmtId="0" hierarchy="2" level="1">
      <sharedItems count="3">
        <s v="Mandalay"/>
        <s v="Naypyitaw"/>
        <s v="Yangon"/>
      </sharedItems>
    </cacheField>
    <cacheField name="[Table3].[Customer type].[Customer type]" caption="Customer type" numFmtId="0" hierarchy="3" level="1">
      <sharedItems containsSemiMixedTypes="0" containsNonDate="0" containsString="0"/>
    </cacheField>
    <cacheField name="[Table3].[Gender].[Gender]" caption="Gender" numFmtId="0" hierarchy="4" level="1">
      <sharedItems count="2">
        <s v="Female"/>
        <s v="Male"/>
      </sharedItems>
    </cacheField>
    <cacheField name="[Table3].[Product line].[Product line]" caption="Product line" numFmtId="0" hierarchy="5" level="1">
      <sharedItems containsSemiMixedTypes="0" containsNonDate="0" containsString="0"/>
    </cacheField>
    <cacheField name="[Table3].[Payment].[Payment]" caption="Payment" numFmtId="0" hierarchy="6" level="1">
      <sharedItems containsSemiMixedTypes="0" containsNonDate="0" containsString="0"/>
    </cacheField>
    <cacheField name="[Measures].[Sum of Invoices]" caption="Sum of Invoices" numFmtId="0" hierarchy="15" level="32767"/>
    <cacheField name="[Measures].[Sum of Quantity]" caption="Sum of Quantity" numFmtId="0" hierarchy="16" level="32767"/>
    <cacheField name="[Measures].[Sum of Prices]" caption="Sum of Prices" numFmtId="0" hierarchy="17" level="32767"/>
    <cacheField name="[Measures].[Sum of gross income]" caption="Sum of gross income" numFmtId="0" hierarchy="18" level="32767"/>
    <cacheField name="[Measures].[Sum of Ratings score]" caption="Sum of Ratings score" numFmtId="0" hierarchy="19" level="32767"/>
    <cacheField name="[Table3].[Product category].[Product category]" caption="Product category" numFmtId="0" hierarchy="12" level="1">
      <sharedItems containsSemiMixedTypes="0" containsNonDate="0" containsString="0"/>
    </cacheField>
  </cacheFields>
  <cacheHierarchies count="20">
    <cacheHierarchy uniqueName="[Table3].[id]" caption="id" attribute="1" defaultMemberUniqueName="[Table3].[id].[All]" allUniqueName="[Table3].[id].[All]" dimensionUniqueName="[Table3]" displayFolder="" count="0" memberValueDatatype="130" unbalanced="0"/>
    <cacheHierarchy uniqueName="[Table3].[Branch]" caption="Branch" attribute="1" defaultMemberUniqueName="[Table3].[Branch].[All]" allUniqueName="[Table3].[Branch].[All]" dimensionUniqueName="[Table3]" displayFolder="" count="0" memberValueDatatype="130" unbalanced="0"/>
    <cacheHierarchy uniqueName="[Table3].[City]" caption="City" attribute="1" defaultMemberUniqueName="[Table3].[City].[All]" allUniqueName="[Table3].[City].[All]" dimensionUniqueName="[Table3]" displayFolder="" count="2" memberValueDatatype="130" unbalanced="0">
      <fieldsUsage count="2">
        <fieldUsage x="-1"/>
        <fieldUsage x="0"/>
      </fieldsUsage>
    </cacheHierarchy>
    <cacheHierarchy uniqueName="[Table3].[Customer type]" caption="Customer type" attribute="1" defaultMemberUniqueName="[Table3].[Customer type].[All]" allUniqueName="[Table3].[Customer type].[All]" dimensionUniqueName="[Table3]" displayFolder="" count="2" memberValueDatatype="130" unbalanced="0">
      <fieldsUsage count="2">
        <fieldUsage x="-1"/>
        <fieldUsage x="1"/>
      </fieldsUsage>
    </cacheHierarchy>
    <cacheHierarchy uniqueName="[Table3].[Gender]" caption="Gender" attribute="1" defaultMemberUniqueName="[Table3].[Gender].[All]" allUniqueName="[Table3].[Gender].[All]" dimensionUniqueName="[Table3]" displayFolder="" count="2" memberValueDatatype="130" unbalanced="0">
      <fieldsUsage count="2">
        <fieldUsage x="-1"/>
        <fieldUsage x="2"/>
      </fieldsUsage>
    </cacheHierarchy>
    <cacheHierarchy uniqueName="[Table3].[Product line]" caption="Product line" attribute="1" defaultMemberUniqueName="[Table3].[Product line].[All]" allUniqueName="[Table3].[Product line].[All]" dimensionUniqueName="[Table3]" displayFolder="" count="2" memberValueDatatype="130" unbalanced="0">
      <fieldsUsage count="2">
        <fieldUsage x="-1"/>
        <fieldUsage x="3"/>
      </fieldsUsage>
    </cacheHierarchy>
    <cacheHierarchy uniqueName="[Table3].[Payment]" caption="Payment" attribute="1" defaultMemberUniqueName="[Table3].[Payment].[All]" allUniqueName="[Table3].[Payment].[All]" dimensionUniqueName="[Table3]" displayFolder="" count="2" memberValueDatatype="130" unbalanced="0">
      <fieldsUsage count="2">
        <fieldUsage x="-1"/>
        <fieldUsage x="4"/>
      </fieldsUsage>
    </cacheHierarchy>
    <cacheHierarchy uniqueName="[Table3].[Invoices]" caption="Invoices" attribute="1" defaultMemberUniqueName="[Table3].[Invoices].[All]" allUniqueName="[Table3].[Invoices].[All]" dimensionUniqueName="[Table3]" displayFolder="" count="0" memberValueDatatype="20" unbalanced="0"/>
    <cacheHierarchy uniqueName="[Table3].[Quantity]" caption="Quantity" attribute="1" defaultMemberUniqueName="[Table3].[Quantity].[All]" allUniqueName="[Table3].[Quantity].[All]" dimensionUniqueName="[Table3]" displayFolder="" count="0" memberValueDatatype="20" unbalanced="0"/>
    <cacheHierarchy uniqueName="[Table3].[Prices]" caption="Prices" attribute="1" defaultMemberUniqueName="[Table3].[Prices].[All]" allUniqueName="[Table3].[Prices].[All]" dimensionUniqueName="[Table3]" displayFolder="" count="0" memberValueDatatype="5" unbalanced="0"/>
    <cacheHierarchy uniqueName="[Table3].[gross income]" caption="gross income" attribute="1" defaultMemberUniqueName="[Table3].[gross income].[All]" allUniqueName="[Table3].[gross income].[All]" dimensionUniqueName="[Table3]" displayFolder="" count="0" memberValueDatatype="5" unbalanced="0"/>
    <cacheHierarchy uniqueName="[Table3].[Ratings score]" caption="Ratings score" attribute="1" defaultMemberUniqueName="[Table3].[Ratings score].[All]" allUniqueName="[Table3].[Ratings score].[All]" dimensionUniqueName="[Table3]" displayFolder="" count="0" memberValueDatatype="5" unbalanced="0"/>
    <cacheHierarchy uniqueName="[Table3].[Product category]" caption="Product category" attribute="1" defaultMemberUniqueName="[Table3].[Product category].[All]" allUniqueName="[Table3].[Product category].[All]" dimensionUniqueName="[Table3]" displayFolder="" count="2" memberValueDatatype="130" unbalanced="0">
      <fieldsUsage count="2">
        <fieldUsage x="-1"/>
        <fieldUsage x="10"/>
      </fieldsUsage>
    </cacheHierarchy>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Invoices]" caption="Sum of Invoices" measure="1" displayFolder="" measureGroup="Table3" count="0" oneField="1" hidden="1">
      <fieldsUsage count="1">
        <fieldUsage x="5"/>
      </fieldsUsage>
      <extLst>
        <ext xmlns:x15="http://schemas.microsoft.com/office/spreadsheetml/2010/11/main" uri="{B97F6D7D-B522-45F9-BDA1-12C45D357490}">
          <x15:cacheHierarchy aggregatedColumn="7"/>
        </ext>
      </extLst>
    </cacheHierarchy>
    <cacheHierarchy uniqueName="[Measures].[Sum of Quantity]" caption="Sum of Quantity" measure="1" displayFolder="" measureGroup="Table3" count="0" oneField="1" hidden="1">
      <fieldsUsage count="1">
        <fieldUsage x="6"/>
      </fieldsUsage>
      <extLst>
        <ext xmlns:x15="http://schemas.microsoft.com/office/spreadsheetml/2010/11/main" uri="{B97F6D7D-B522-45F9-BDA1-12C45D357490}">
          <x15:cacheHierarchy aggregatedColumn="8"/>
        </ext>
      </extLst>
    </cacheHierarchy>
    <cacheHierarchy uniqueName="[Measures].[Sum of Prices]" caption="Sum of Prices" measure="1" displayFolder="" measureGroup="Table3" count="0" oneField="1" hidden="1">
      <fieldsUsage count="1">
        <fieldUsage x="7"/>
      </fieldsUsage>
      <extLst>
        <ext xmlns:x15="http://schemas.microsoft.com/office/spreadsheetml/2010/11/main" uri="{B97F6D7D-B522-45F9-BDA1-12C45D357490}">
          <x15:cacheHierarchy aggregatedColumn="9"/>
        </ext>
      </extLst>
    </cacheHierarchy>
    <cacheHierarchy uniqueName="[Measures].[Sum of gross income]" caption="Sum of gross income" measure="1" displayFolder="" measureGroup="Table3" count="0" oneField="1" hidden="1">
      <fieldsUsage count="1">
        <fieldUsage x="8"/>
      </fieldsUsage>
      <extLst>
        <ext xmlns:x15="http://schemas.microsoft.com/office/spreadsheetml/2010/11/main" uri="{B97F6D7D-B522-45F9-BDA1-12C45D357490}">
          <x15:cacheHierarchy aggregatedColumn="10"/>
        </ext>
      </extLst>
    </cacheHierarchy>
    <cacheHierarchy uniqueName="[Measures].[Sum of Ratings score]" caption="Sum of Ratings score" measure="1" displayFolder="" measureGroup="Table3" count="0" oneField="1" hidden="1">
      <fieldsUsage count="1">
        <fieldUsage x="9"/>
      </fieldsUsage>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lly Tchiengue" refreshedDate="45166.442425231478" backgroundQuery="1" createdVersion="8" refreshedVersion="8" minRefreshableVersion="3" recordCount="0" supportSubquery="1" supportAdvancedDrill="1" xr:uid="{9B1328AE-6934-4A6B-BEB1-D8D6B329B581}">
  <cacheSource type="external" connectionId="1"/>
  <cacheFields count="11">
    <cacheField name="[Table3].[City].[City]" caption="City" numFmtId="0" hierarchy="2" level="1">
      <sharedItems count="3">
        <s v="Mandalay"/>
        <s v="Naypyitaw"/>
        <s v="Yangon"/>
      </sharedItems>
    </cacheField>
    <cacheField name="[Table3].[Customer type].[Customer type]" caption="Customer type" numFmtId="0" hierarchy="3" level="1">
      <sharedItems containsSemiMixedTypes="0" containsNonDate="0" containsString="0"/>
    </cacheField>
    <cacheField name="[Table3].[Gender].[Gender]" caption="Gender" numFmtId="0" hierarchy="4" level="1">
      <sharedItems count="2">
        <s v="Female"/>
        <s v="Male"/>
      </sharedItems>
    </cacheField>
    <cacheField name="[Table3].[Product line].[Product line]" caption="Product line" numFmtId="0" hierarchy="5" level="1">
      <sharedItems containsSemiMixedTypes="0" containsNonDate="0" containsString="0"/>
    </cacheField>
    <cacheField name="[Table3].[Payment].[Payment]" caption="Payment" numFmtId="0" hierarchy="6" level="1">
      <sharedItems containsSemiMixedTypes="0" containsNonDate="0" containsString="0"/>
    </cacheField>
    <cacheField name="[Measures].[Sum of Invoices]" caption="Sum of Invoices" numFmtId="0" hierarchy="15" level="32767"/>
    <cacheField name="[Measures].[Sum of Quantity]" caption="Sum of Quantity" numFmtId="0" hierarchy="16" level="32767"/>
    <cacheField name="[Measures].[Sum of Prices]" caption="Sum of Prices" numFmtId="0" hierarchy="17" level="32767"/>
    <cacheField name="[Measures].[Sum of gross income]" caption="Sum of gross income" numFmtId="0" hierarchy="18" level="32767"/>
    <cacheField name="[Measures].[Sum of Ratings score]" caption="Sum of Ratings score" numFmtId="0" hierarchy="19" level="32767"/>
    <cacheField name="[Table3].[Product category].[Product category]" caption="Product category" numFmtId="0" hierarchy="12" level="1">
      <sharedItems containsSemiMixedTypes="0" containsNonDate="0" containsString="0"/>
    </cacheField>
  </cacheFields>
  <cacheHierarchies count="20">
    <cacheHierarchy uniqueName="[Table3].[id]" caption="id" attribute="1" defaultMemberUniqueName="[Table3].[id].[All]" allUniqueName="[Table3].[id].[All]" dimensionUniqueName="[Table3]" displayFolder="" count="0" memberValueDatatype="130" unbalanced="0"/>
    <cacheHierarchy uniqueName="[Table3].[Branch]" caption="Branch" attribute="1" defaultMemberUniqueName="[Table3].[Branch].[All]" allUniqueName="[Table3].[Branch].[All]" dimensionUniqueName="[Table3]" displayFolder="" count="0" memberValueDatatype="130" unbalanced="0"/>
    <cacheHierarchy uniqueName="[Table3].[City]" caption="City" attribute="1" defaultMemberUniqueName="[Table3].[City].[All]" allUniqueName="[Table3].[City].[All]" dimensionUniqueName="[Table3]" displayFolder="" count="2" memberValueDatatype="130" unbalanced="0">
      <fieldsUsage count="2">
        <fieldUsage x="-1"/>
        <fieldUsage x="0"/>
      </fieldsUsage>
    </cacheHierarchy>
    <cacheHierarchy uniqueName="[Table3].[Customer type]" caption="Customer type" attribute="1" defaultMemberUniqueName="[Table3].[Customer type].[All]" allUniqueName="[Table3].[Customer type].[All]" dimensionUniqueName="[Table3]" displayFolder="" count="2" memberValueDatatype="130" unbalanced="0">
      <fieldsUsage count="2">
        <fieldUsage x="-1"/>
        <fieldUsage x="1"/>
      </fieldsUsage>
    </cacheHierarchy>
    <cacheHierarchy uniqueName="[Table3].[Gender]" caption="Gender" attribute="1" defaultMemberUniqueName="[Table3].[Gender].[All]" allUniqueName="[Table3].[Gender].[All]" dimensionUniqueName="[Table3]" displayFolder="" count="2" memberValueDatatype="130" unbalanced="0">
      <fieldsUsage count="2">
        <fieldUsage x="-1"/>
        <fieldUsage x="2"/>
      </fieldsUsage>
    </cacheHierarchy>
    <cacheHierarchy uniqueName="[Table3].[Product line]" caption="Product line" attribute="1" defaultMemberUniqueName="[Table3].[Product line].[All]" allUniqueName="[Table3].[Product line].[All]" dimensionUniqueName="[Table3]" displayFolder="" count="2" memberValueDatatype="130" unbalanced="0">
      <fieldsUsage count="2">
        <fieldUsage x="-1"/>
        <fieldUsage x="3"/>
      </fieldsUsage>
    </cacheHierarchy>
    <cacheHierarchy uniqueName="[Table3].[Payment]" caption="Payment" attribute="1" defaultMemberUniqueName="[Table3].[Payment].[All]" allUniqueName="[Table3].[Payment].[All]" dimensionUniqueName="[Table3]" displayFolder="" count="2" memberValueDatatype="130" unbalanced="0">
      <fieldsUsage count="2">
        <fieldUsage x="-1"/>
        <fieldUsage x="4"/>
      </fieldsUsage>
    </cacheHierarchy>
    <cacheHierarchy uniqueName="[Table3].[Invoices]" caption="Invoices" attribute="1" defaultMemberUniqueName="[Table3].[Invoices].[All]" allUniqueName="[Table3].[Invoices].[All]" dimensionUniqueName="[Table3]" displayFolder="" count="0" memberValueDatatype="20" unbalanced="0"/>
    <cacheHierarchy uniqueName="[Table3].[Quantity]" caption="Quantity" attribute="1" defaultMemberUniqueName="[Table3].[Quantity].[All]" allUniqueName="[Table3].[Quantity].[All]" dimensionUniqueName="[Table3]" displayFolder="" count="0" memberValueDatatype="20" unbalanced="0"/>
    <cacheHierarchy uniqueName="[Table3].[Prices]" caption="Prices" attribute="1" defaultMemberUniqueName="[Table3].[Prices].[All]" allUniqueName="[Table3].[Prices].[All]" dimensionUniqueName="[Table3]" displayFolder="" count="0" memberValueDatatype="5" unbalanced="0"/>
    <cacheHierarchy uniqueName="[Table3].[gross income]" caption="gross income" attribute="1" defaultMemberUniqueName="[Table3].[gross income].[All]" allUniqueName="[Table3].[gross income].[All]" dimensionUniqueName="[Table3]" displayFolder="" count="0" memberValueDatatype="5" unbalanced="0"/>
    <cacheHierarchy uniqueName="[Table3].[Ratings score]" caption="Ratings score" attribute="1" defaultMemberUniqueName="[Table3].[Ratings score].[All]" allUniqueName="[Table3].[Ratings score].[All]" dimensionUniqueName="[Table3]" displayFolder="" count="0" memberValueDatatype="5" unbalanced="0"/>
    <cacheHierarchy uniqueName="[Table3].[Product category]" caption="Product category" attribute="1" defaultMemberUniqueName="[Table3].[Product category].[All]" allUniqueName="[Table3].[Product category].[All]" dimensionUniqueName="[Table3]" displayFolder="" count="2" memberValueDatatype="130" unbalanced="0">
      <fieldsUsage count="2">
        <fieldUsage x="-1"/>
        <fieldUsage x="10"/>
      </fieldsUsage>
    </cacheHierarchy>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Invoices]" caption="Sum of Invoices" measure="1" displayFolder="" measureGroup="Table3" count="0" oneField="1" hidden="1">
      <fieldsUsage count="1">
        <fieldUsage x="5"/>
      </fieldsUsage>
      <extLst>
        <ext xmlns:x15="http://schemas.microsoft.com/office/spreadsheetml/2010/11/main" uri="{B97F6D7D-B522-45F9-BDA1-12C45D357490}">
          <x15:cacheHierarchy aggregatedColumn="7"/>
        </ext>
      </extLst>
    </cacheHierarchy>
    <cacheHierarchy uniqueName="[Measures].[Sum of Quantity]" caption="Sum of Quantity" measure="1" displayFolder="" measureGroup="Table3" count="0" oneField="1" hidden="1">
      <fieldsUsage count="1">
        <fieldUsage x="6"/>
      </fieldsUsage>
      <extLst>
        <ext xmlns:x15="http://schemas.microsoft.com/office/spreadsheetml/2010/11/main" uri="{B97F6D7D-B522-45F9-BDA1-12C45D357490}">
          <x15:cacheHierarchy aggregatedColumn="8"/>
        </ext>
      </extLst>
    </cacheHierarchy>
    <cacheHierarchy uniqueName="[Measures].[Sum of Prices]" caption="Sum of Prices" measure="1" displayFolder="" measureGroup="Table3" count="0" oneField="1" hidden="1">
      <fieldsUsage count="1">
        <fieldUsage x="7"/>
      </fieldsUsage>
      <extLst>
        <ext xmlns:x15="http://schemas.microsoft.com/office/spreadsheetml/2010/11/main" uri="{B97F6D7D-B522-45F9-BDA1-12C45D357490}">
          <x15:cacheHierarchy aggregatedColumn="9"/>
        </ext>
      </extLst>
    </cacheHierarchy>
    <cacheHierarchy uniqueName="[Measures].[Sum of gross income]" caption="Sum of gross income" measure="1" displayFolder="" measureGroup="Table3" count="0" oneField="1" hidden="1">
      <fieldsUsage count="1">
        <fieldUsage x="8"/>
      </fieldsUsage>
      <extLst>
        <ext xmlns:x15="http://schemas.microsoft.com/office/spreadsheetml/2010/11/main" uri="{B97F6D7D-B522-45F9-BDA1-12C45D357490}">
          <x15:cacheHierarchy aggregatedColumn="10"/>
        </ext>
      </extLst>
    </cacheHierarchy>
    <cacheHierarchy uniqueName="[Measures].[Sum of Ratings score]" caption="Sum of Ratings score" measure="1" displayFolder="" measureGroup="Table3" count="0" oneField="1" hidden="1">
      <fieldsUsage count="1">
        <fieldUsage x="9"/>
      </fieldsUsage>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elly Tchiengue" refreshedDate="45166.442414583333" backgroundQuery="1" createdVersion="3" refreshedVersion="8" minRefreshableVersion="3" recordCount="0" supportSubquery="1" supportAdvancedDrill="1" xr:uid="{3D14F276-FEBF-48F6-AAA2-340885D2B253}">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Table3].[id]" caption="id" attribute="1" defaultMemberUniqueName="[Table3].[id].[All]" allUniqueName="[Table3].[id].[All]" dimensionUniqueName="[Table3]" displayFolder="" count="0" memberValueDatatype="130" unbalanced="0"/>
    <cacheHierarchy uniqueName="[Table3].[Branch]" caption="Branch" attribute="1" defaultMemberUniqueName="[Table3].[Branch].[All]" allUniqueName="[Table3].[Branch].[All]" dimensionUniqueName="[Table3]" displayFolder="" count="0" memberValueDatatype="130" unbalanced="0"/>
    <cacheHierarchy uniqueName="[Table3].[City]" caption="City" attribute="1" defaultMemberUniqueName="[Table3].[City].[All]" allUniqueName="[Table3].[City].[All]" dimensionUniqueName="[Table3]" displayFolder="" count="0" memberValueDatatype="130" unbalanced="0"/>
    <cacheHierarchy uniqueName="[Table3].[Customer type]" caption="Customer type" attribute="1" defaultMemberUniqueName="[Table3].[Customer type].[All]" allUniqueName="[Table3].[Customer type].[All]" dimensionUniqueName="[Table3]" displayFolder="" count="2" memberValueDatatype="130" unbalanced="0"/>
    <cacheHierarchy uniqueName="[Table3].[Gender]" caption="Gender" attribute="1" defaultMemberUniqueName="[Table3].[Gender].[All]" allUniqueName="[Table3].[Gender].[All]" dimensionUniqueName="[Table3]" displayFolder="" count="0" memberValueDatatype="130" unbalanced="0"/>
    <cacheHierarchy uniqueName="[Table3].[Product line]" caption="Product line" attribute="1" defaultMemberUniqueName="[Table3].[Product line].[All]" allUniqueName="[Table3].[Product line].[All]" dimensionUniqueName="[Table3]" displayFolder="" count="2" memberValueDatatype="130" unbalanced="0"/>
    <cacheHierarchy uniqueName="[Table3].[Payment]" caption="Payment" attribute="1" defaultMemberUniqueName="[Table3].[Payment].[All]" allUniqueName="[Table3].[Payment].[All]" dimensionUniqueName="[Table3]" displayFolder="" count="2" memberValueDatatype="130" unbalanced="0"/>
    <cacheHierarchy uniqueName="[Table3].[Invoices]" caption="Invoices" attribute="1" defaultMemberUniqueName="[Table3].[Invoices].[All]" allUniqueName="[Table3].[Invoices].[All]" dimensionUniqueName="[Table3]" displayFolder="" count="0" memberValueDatatype="20" unbalanced="0"/>
    <cacheHierarchy uniqueName="[Table3].[Quantity]" caption="Quantity" attribute="1" defaultMemberUniqueName="[Table3].[Quantity].[All]" allUniqueName="[Table3].[Quantity].[All]" dimensionUniqueName="[Table3]" displayFolder="" count="0" memberValueDatatype="20" unbalanced="0"/>
    <cacheHierarchy uniqueName="[Table3].[Prices]" caption="Prices" attribute="1" defaultMemberUniqueName="[Table3].[Prices].[All]" allUniqueName="[Table3].[Prices].[All]" dimensionUniqueName="[Table3]" displayFolder="" count="0" memberValueDatatype="5" unbalanced="0"/>
    <cacheHierarchy uniqueName="[Table3].[gross income]" caption="gross income" attribute="1" defaultMemberUniqueName="[Table3].[gross income].[All]" allUniqueName="[Table3].[gross income].[All]" dimensionUniqueName="[Table3]" displayFolder="" count="0" memberValueDatatype="5" unbalanced="0"/>
    <cacheHierarchy uniqueName="[Table3].[Ratings score]" caption="Ratings score" attribute="1" defaultMemberUniqueName="[Table3].[Ratings score].[All]" allUniqueName="[Table3].[Ratings score].[All]" dimensionUniqueName="[Table3]" displayFolder="" count="0" memberValueDatatype="5" unbalanced="0"/>
    <cacheHierarchy uniqueName="[Table3].[Product category]" caption="Product category" attribute="1" defaultMemberUniqueName="[Table3].[Product category].[All]" allUniqueName="[Table3].[Product category].[All]" dimensionUniqueName="[Table3]" displayFolder="" count="2" memberValueDatatype="130" unbalanced="0"/>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Invoices]" caption="Sum of Invoices" measure="1" displayFolder="" measureGroup="Table3" count="0" hidden="1">
      <extLst>
        <ext xmlns:x15="http://schemas.microsoft.com/office/spreadsheetml/2010/11/main" uri="{B97F6D7D-B522-45F9-BDA1-12C45D357490}">
          <x15:cacheHierarchy aggregatedColumn="7"/>
        </ext>
      </extLst>
    </cacheHierarchy>
    <cacheHierarchy uniqueName="[Measures].[Sum of Quantity]" caption="Sum of Quantity" measure="1" displayFolder="" measureGroup="Table3" count="0" hidden="1">
      <extLst>
        <ext xmlns:x15="http://schemas.microsoft.com/office/spreadsheetml/2010/11/main" uri="{B97F6D7D-B522-45F9-BDA1-12C45D357490}">
          <x15:cacheHierarchy aggregatedColumn="8"/>
        </ext>
      </extLst>
    </cacheHierarchy>
    <cacheHierarchy uniqueName="[Measures].[Sum of Prices]" caption="Sum of Prices" measure="1" displayFolder="" measureGroup="Table3" count="0" hidden="1">
      <extLst>
        <ext xmlns:x15="http://schemas.microsoft.com/office/spreadsheetml/2010/11/main" uri="{B97F6D7D-B522-45F9-BDA1-12C45D357490}">
          <x15:cacheHierarchy aggregatedColumn="9"/>
        </ext>
      </extLst>
    </cacheHierarchy>
    <cacheHierarchy uniqueName="[Measures].[Sum of gross income]" caption="Sum of gross income" measure="1" displayFolder="" measureGroup="Table3" count="0" hidden="1">
      <extLst>
        <ext xmlns:x15="http://schemas.microsoft.com/office/spreadsheetml/2010/11/main" uri="{B97F6D7D-B522-45F9-BDA1-12C45D357490}">
          <x15:cacheHierarchy aggregatedColumn="10"/>
        </ext>
      </extLst>
    </cacheHierarchy>
    <cacheHierarchy uniqueName="[Measures].[Sum of Ratings score]" caption="Sum of Ratings score" measure="1" displayFolder="" measureGroup="Table3"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113106134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62420E-DF5E-4F36-9CAF-FB2343649ADD}"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P53" firstHeaderRow="1" firstDataRow="3" firstDataCol="1" rowPageCount="4" colPageCount="1"/>
  <pivotFields count="11">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axis="axisCol" allDrilled="1" subtotalTop="0" showAll="0" dataSourceSort="1" defaultSubtotal="0" defaultAttributeDrillState="1">
      <items count="2">
        <item x="0"/>
        <item x="1"/>
      </items>
    </pivotField>
    <pivotField axis="axisPage" allDrilled="1" subtotalTop="0" showAll="0" dataSourceSort="1" defaultSubtotal="0" defaultAttributeDrillState="1"/>
    <pivotField axis="axisPage"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Fields count="2">
    <field x="-2"/>
    <field x="2"/>
  </colFields>
  <colItems count="15">
    <i>
      <x/>
      <x/>
    </i>
    <i r="1">
      <x v="1"/>
    </i>
    <i i="1">
      <x v="1"/>
      <x/>
    </i>
    <i r="1" i="1">
      <x v="1"/>
    </i>
    <i i="2">
      <x v="2"/>
      <x/>
    </i>
    <i r="1" i="2">
      <x v="1"/>
    </i>
    <i i="3">
      <x v="3"/>
      <x/>
    </i>
    <i r="1" i="3">
      <x v="1"/>
    </i>
    <i i="4">
      <x v="4"/>
      <x/>
    </i>
    <i r="1" i="4">
      <x v="1"/>
    </i>
    <i t="grand">
      <x/>
    </i>
    <i t="grand" i="1">
      <x v="1"/>
    </i>
    <i t="grand" i="2">
      <x v="2"/>
    </i>
    <i t="grand" i="3">
      <x v="3"/>
    </i>
    <i t="grand" i="4">
      <x v="4"/>
    </i>
  </colItems>
  <pageFields count="4">
    <pageField fld="10" hier="12" name="[Table3].[Product category].[All]" cap="All"/>
    <pageField fld="1" hier="3" name="[Table3].[Customer type].[All]" cap="All"/>
    <pageField fld="3" hier="5" name="[Table3].[Product line].[All]" cap="All"/>
    <pageField fld="4" hier="6" name="[Table3].[Payment].[All]" cap="All"/>
  </pageFields>
  <dataFields count="5">
    <dataField name="Sum of Invoices" fld="5" baseField="0" baseItem="0"/>
    <dataField name="Sum of Quantity" fld="6" baseField="0" baseItem="0"/>
    <dataField name="Sum of gross income" fld="8" baseField="0" baseItem="0"/>
    <dataField name="Sum of Prices" fld="7" baseField="0" baseItem="0"/>
    <dataField name="Sum of Ratings score" fld="9" baseField="0" baseItem="0"/>
  </dataField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2">
    <colHierarchyUsage hierarchyUsage="-2"/>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D43013-6070-46E5-AE0E-DF03A0B2C669}" name="PivotTable5" cacheId="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9:P25" firstHeaderRow="1" firstDataRow="3" firstDataCol="1" rowPageCount="4" colPageCount="1"/>
  <pivotFields count="11">
    <pivotField axis="axisRow" allDrilled="1" subtotalTop="0" showAll="0" dataSourceSort="1" defaultSubtotal="0" defaultAttributeDrillState="1">
      <items count="3">
        <item x="0"/>
        <item x="1"/>
        <item x="2"/>
      </items>
    </pivotField>
    <pivotField axis="axisPage" allDrilled="1" subtotalTop="0" showAll="0" dataSourceSort="1" defaultSubtotal="0" defaultAttributeDrillState="1"/>
    <pivotField axis="axisCol" allDrilled="1" subtotalTop="0" showAll="0" dataSourceSort="1" defaultSubtotal="0" defaultAttributeDrillState="1">
      <items count="2">
        <item x="0"/>
        <item x="1"/>
      </items>
    </pivotField>
    <pivotField axis="axisPage" allDrilled="1" subtotalTop="0" showAll="0" dataSourceSort="1" defaultSubtotal="0" defaultAttributeDrillState="1"/>
    <pivotField axis="axisPage"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Page" allDrilled="1" subtotalTop="0" showAll="0" dataSourceSort="1" defaultSubtotal="0" defaultAttributeDrillState="1"/>
  </pivotFields>
  <rowFields count="1">
    <field x="0"/>
  </rowFields>
  <rowItems count="4">
    <i>
      <x/>
    </i>
    <i>
      <x v="1"/>
    </i>
    <i>
      <x v="2"/>
    </i>
    <i t="grand">
      <x/>
    </i>
  </rowItems>
  <colFields count="2">
    <field x="-2"/>
    <field x="2"/>
  </colFields>
  <colItems count="15">
    <i>
      <x/>
      <x/>
    </i>
    <i r="1">
      <x v="1"/>
    </i>
    <i i="1">
      <x v="1"/>
      <x/>
    </i>
    <i r="1" i="1">
      <x v="1"/>
    </i>
    <i i="2">
      <x v="2"/>
      <x/>
    </i>
    <i r="1" i="2">
      <x v="1"/>
    </i>
    <i i="3">
      <x v="3"/>
      <x/>
    </i>
    <i r="1" i="3">
      <x v="1"/>
    </i>
    <i i="4">
      <x v="4"/>
      <x/>
    </i>
    <i r="1" i="4">
      <x v="1"/>
    </i>
    <i t="grand">
      <x/>
    </i>
    <i t="grand" i="1">
      <x v="1"/>
    </i>
    <i t="grand" i="2">
      <x v="2"/>
    </i>
    <i t="grand" i="3">
      <x v="3"/>
    </i>
    <i t="grand" i="4">
      <x v="4"/>
    </i>
  </colItems>
  <pageFields count="4">
    <pageField fld="10" hier="12" name="[Table3].[Product category].[All]" cap="All"/>
    <pageField fld="1" hier="3" name="[Table3].[Customer type].[All]" cap="All"/>
    <pageField fld="3" hier="5" name="[Table3].[Product line].[All]" cap="All"/>
    <pageField fld="4" hier="6" name="[Table3].[Payment].[All]" cap="All"/>
  </pageFields>
  <dataFields count="5">
    <dataField name="Sum of Invoices" fld="5" baseField="0" baseItem="0"/>
    <dataField name="Sum of Quantity" fld="6" baseField="0" baseItem="0"/>
    <dataField name="Sum of gross income" fld="8" baseField="0" baseItem="0"/>
    <dataField name="Sum of Prices" fld="7" baseField="0" baseItem="0"/>
    <dataField name="Sum of Ratings score" fld="9" baseField="0" baseItem="0"/>
  </dataFields>
  <pivotHierarchies count="20">
    <pivotHierarchy dragToData="1"/>
    <pivotHierarchy dragToData="1"/>
    <pivotHierarchy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2">
    <colHierarchyUsage hierarchyUsage="-2"/>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2!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_name" xr10:uid="{1BA61A55-FB3F-44BE-A98C-7C5410F2F11A}" sourceName="[Table3].[Product category]">
  <pivotTables>
    <pivotTable tabId="3" name="PivotTable5"/>
  </pivotTables>
  <data>
    <olap pivotCacheId="1131061343">
      <levels count="2">
        <level uniqueName="[Table3].[Product category].[(All)]" sourceCaption="(All)" count="0"/>
        <level uniqueName="[Table3].[Product category].[Product category]" sourceCaption="Product category" count="4">
          <ranges>
            <range startItem="0">
              <i n="[Table3].[Product category].&amp;[consumables]" c="consumables"/>
              <i n="[Table3].[Product category].&amp;[others]" c="others"/>
              <i n="[Table3].[Product category].&amp;[soft goods]" c="soft goods"/>
              <i n="[Table3].[Product category].&amp;[superior goods]" c="superior goods"/>
            </range>
          </ranges>
        </level>
      </levels>
      <selections count="1">
        <selection n="[Table3].[Product category].[All]"/>
      </selections>
    </olap>
  </data>
  <extLst>
    <x:ext xmlns:x15="http://schemas.microsoft.com/office/spreadsheetml/2010/11/main" uri="{470722E0-AACD-4C17-9CDC-17EF765DBC7E}">
      <x15:slicerCacheHideItemsWithNoData count="1">
        <x15:slicerCacheOlapLevelName uniqueName="[Table3].[Product category].[Product category]"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9E335360-3FD7-45B3-AAD4-68C99AFA5FDC}" sourceName="[Table3].[Customer type]">
  <pivotTables>
    <pivotTable tabId="3" name="PivotTable5"/>
  </pivotTables>
  <data>
    <olap pivotCacheId="1131061343">
      <levels count="2">
        <level uniqueName="[Table3].[Customer type].[(All)]" sourceCaption="(All)" count="0"/>
        <level uniqueName="[Table3].[Customer type].[Customer type]" sourceCaption="Customer type" count="2">
          <ranges>
            <range startItem="0">
              <i n="[Table3].[Customer type].&amp;[Member]" c="Member"/>
              <i n="[Table3].[Customer type].&amp;[Normal]" c="Normal"/>
            </range>
          </ranges>
        </level>
      </levels>
      <selections count="1">
        <selection n="[Table3].[Customer type].[All]"/>
      </selections>
    </olap>
  </data>
  <extLst>
    <x:ext xmlns:x15="http://schemas.microsoft.com/office/spreadsheetml/2010/11/main" uri="{470722E0-AACD-4C17-9CDC-17EF765DBC7E}">
      <x15:slicerCacheHideItemsWithNoData count="1">
        <x15:slicerCacheOlapLevelName uniqueName="[Table3].[Customer type].[Customer type]" count="0"/>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E97DA0F1-2930-405F-A53A-4A09974AD597}" sourceName="[Table3].[Product line]">
  <pivotTables>
    <pivotTable tabId="3" name="PivotTable5"/>
  </pivotTables>
  <data>
    <olap pivotCacheId="1131061343">
      <levels count="2">
        <level uniqueName="[Table3].[Product line].[(All)]" sourceCaption="(All)" count="0"/>
        <level uniqueName="[Table3].[Product line].[Product line]" sourceCaption="Product line" count="6">
          <ranges>
            <range startItem="0">
              <i n="[Table3].[Product line].&amp;[Electronic accessories]" c="Electronic accessories"/>
              <i n="[Table3].[Product line].&amp;[Fashion accessories]" c="Fashion accessories"/>
              <i n="[Table3].[Product line].&amp;[Food and beverages]" c="Food and beverages"/>
              <i n="[Table3].[Product line].&amp;[Health and beauty]" c="Health and beauty"/>
              <i n="[Table3].[Product line].&amp;[Home and lifestyle]" c="Home and lifestyle"/>
              <i n="[Table3].[Product line].&amp;[Sports and travel]" c="Sports and travel"/>
            </range>
          </ranges>
        </level>
      </levels>
      <selections count="1">
        <selection n="[Table3].[Product line].[All]"/>
      </selections>
    </olap>
  </data>
  <extLst>
    <x:ext xmlns:x15="http://schemas.microsoft.com/office/spreadsheetml/2010/11/main" uri="{470722E0-AACD-4C17-9CDC-17EF765DBC7E}">
      <x15:slicerCacheHideItemsWithNoData count="1">
        <x15:slicerCacheOlapLevelName uniqueName="[Table3].[Product line].[Product line]" count="0"/>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FA115E49-0954-4855-8580-FB7F85D3BB13}" sourceName="[Table3].[Payment]">
  <pivotTables>
    <pivotTable tabId="3" name="PivotTable5"/>
  </pivotTables>
  <data>
    <olap pivotCacheId="1131061343">
      <levels count="2">
        <level uniqueName="[Table3].[Payment].[(All)]" sourceCaption="(All)" count="0"/>
        <level uniqueName="[Table3].[Payment].[Payment]" sourceCaption="Payment" count="3">
          <ranges>
            <range startItem="0">
              <i n="[Table3].[Payment].&amp;[Cash]" c="Cash"/>
              <i n="[Table3].[Payment].&amp;[Credit card]" c="Credit card"/>
              <i n="[Table3].[Payment].&amp;[Ewallet]" c="Ewallet"/>
            </range>
          </ranges>
        </level>
      </levels>
      <selections count="1">
        <selection n="[Table3].[Payment].[All]"/>
      </selections>
    </olap>
  </data>
  <extLst>
    <x:ext xmlns:x15="http://schemas.microsoft.com/office/spreadsheetml/2010/11/main" uri="{470722E0-AACD-4C17-9CDC-17EF765DBC7E}">
      <x15:slicerCacheHideItemsWithNoData count="1">
        <x15:slicerCacheOlapLevelName uniqueName="[Table3].[Payment].[Payment]"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name 3" xr10:uid="{A6865A06-FDA2-42CF-93A4-D6EC8A05E37D}" cache="Slicer_Branch_name" caption="Product category" level="1" style="SlicerStyleLight2 2" rowHeight="241300"/>
  <slicer name="Customer type 3" xr10:uid="{2EEAD239-329B-4854-9867-AEB16E397DA1}" cache="Slicer_Customer_type" caption="Customer type" level="1" style="SlicerStyleLight2 2" rowHeight="241300"/>
  <slicer name="Product line 2" xr10:uid="{49DC5A9C-5E31-447C-A76E-7A628F8CB44E}" cache="Slicer_Product_line" caption="Product line" level="1" style="SlicerStyleLight2 2" rowHeight="241300"/>
  <slicer name="Payment 1" xr10:uid="{DE653657-3807-41EC-A20B-E1698FF94074}" cache="Slicer_Payment" caption="Payment" level="1" style="SlicerStyleLight2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16E04EB9-E1A0-4220-A3C2-B4280C049361}" cache="Slicer_Branch_name" caption="Product category" level="1" rowHeight="241300"/>
  <slicer name="Customer type" xr10:uid="{329FBB00-5D59-4F2B-A8E1-A835F49E2D15}" cache="Slicer_Customer_type" caption="Customer type" level="1" rowHeight="241300"/>
  <slicer name="Product line" xr10:uid="{066BDCD9-810A-47F3-8B2C-C2DFC9D0BB6C}" cache="Slicer_Product_line" caption="Product line" level="1" rowHeight="241300"/>
  <slicer name="Payment" xr10:uid="{7EFD8298-A04F-46CB-BDA6-81F939D7CD2E}" cache="Slicer_Payment" caption="Payment"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E63C1D-8FD9-4A7E-BB02-D72F445D9A30}" name="Table3" displayName="Table3" ref="A1:M214" totalsRowShown="0" headerRowDxfId="1">
  <tableColumns count="13">
    <tableColumn id="1" xr3:uid="{67402B1D-C63D-46AC-BC33-9CCF86345E32}" name="id" dataDxfId="0"/>
    <tableColumn id="2" xr3:uid="{AB1DAD6C-7130-4455-90B7-1204C7B6362C}" name="Branch"/>
    <tableColumn id="3" xr3:uid="{AFF6763F-7287-40A7-AA90-7269BD6CC738}" name="City"/>
    <tableColumn id="4" xr3:uid="{B67B9FAE-FDD7-4101-9B34-DD5F5960DE52}" name="Customer type"/>
    <tableColumn id="5" xr3:uid="{E82BF46A-3899-4293-BD08-F3CD189E66B3}" name="Gender"/>
    <tableColumn id="6" xr3:uid="{12193A97-1F4D-4E84-8D7E-695C2A6B9BFD}" name="Product line"/>
    <tableColumn id="7" xr3:uid="{E9746DB1-19A7-4EA0-9EE7-0F07763DCA63}" name="Payment"/>
    <tableColumn id="8" xr3:uid="{7335A7D5-5D1D-44C7-980E-EAAF8CF5A4D8}" name="Invoices"/>
    <tableColumn id="9" xr3:uid="{73F3947E-5AD6-4162-A2B4-EB38AD2D02B5}" name="Quantity"/>
    <tableColumn id="10" xr3:uid="{DD07996E-3EA5-4C18-A068-416F372560D3}" name="Prices"/>
    <tableColumn id="11" xr3:uid="{7B94878A-8E80-472C-9BEF-9507C8680912}" name="gross income"/>
    <tableColumn id="12" xr3:uid="{229F98C7-DDC6-4954-B4B2-87FF3E82D995}" name="Ratings score"/>
    <tableColumn id="13" xr3:uid="{73972F52-5D62-4234-BFA7-34C898E6B022}" name="Product category"/>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A47CC-6C64-4C21-8999-BD8D3913F649}">
  <sheetPr>
    <tabColor theme="4" tint="-0.499984740745262"/>
  </sheetPr>
  <dimension ref="B1:V36"/>
  <sheetViews>
    <sheetView showGridLines="0" tabSelected="1" zoomScaleNormal="100" workbookViewId="0">
      <selection activeCell="M5" sqref="M5"/>
    </sheetView>
  </sheetViews>
  <sheetFormatPr defaultRowHeight="15" x14ac:dyDescent="0.25"/>
  <cols>
    <col min="1" max="1" width="1.7109375" customWidth="1"/>
    <col min="2" max="2" width="16" bestFit="1" customWidth="1"/>
    <col min="3" max="3" width="20.5703125" customWidth="1"/>
    <col min="4" max="4" width="5" customWidth="1"/>
    <col min="5" max="5" width="3.42578125" customWidth="1"/>
    <col min="6" max="6" width="17.140625" bestFit="1" customWidth="1"/>
    <col min="7" max="7" width="28.140625" hidden="1" customWidth="1"/>
    <col min="8" max="8" width="2.7109375" customWidth="1"/>
    <col min="9" max="12" width="11.42578125" customWidth="1"/>
    <col min="13" max="13" width="13.28515625" customWidth="1"/>
    <col min="14" max="14" width="9.140625" hidden="1" customWidth="1"/>
    <col min="15" max="15" width="11.42578125" customWidth="1"/>
    <col min="16" max="17" width="11.42578125" hidden="1" customWidth="1"/>
    <col min="18" max="18" width="6.7109375" style="22" customWidth="1"/>
  </cols>
  <sheetData>
    <row r="1" spans="2:18" s="5" customFormat="1" ht="23.25" x14ac:dyDescent="0.35">
      <c r="K1" s="6" t="s">
        <v>33</v>
      </c>
      <c r="R1" s="21"/>
    </row>
    <row r="3" spans="2:18" x14ac:dyDescent="0.25">
      <c r="B3" s="22" t="s">
        <v>34</v>
      </c>
      <c r="C3" s="22"/>
    </row>
    <row r="4" spans="2:18" x14ac:dyDescent="0.25">
      <c r="B4" s="12" t="s">
        <v>35</v>
      </c>
      <c r="C4" s="13" t="str">
        <f>IF(pivot_tables!B14="All"," -",pivot_tables!B14)</f>
        <v xml:space="preserve"> -</v>
      </c>
    </row>
    <row r="5" spans="2:18" x14ac:dyDescent="0.25">
      <c r="B5" s="10" t="s">
        <v>2</v>
      </c>
      <c r="C5" s="11" t="str">
        <f>IF(pivot_tables!B15="All"," -",pivot_tables!B15)</f>
        <v xml:space="preserve"> -</v>
      </c>
    </row>
    <row r="6" spans="2:18" x14ac:dyDescent="0.25">
      <c r="B6" s="10" t="s">
        <v>4</v>
      </c>
      <c r="C6" s="11" t="str">
        <f>IF(pivot_tables!B16="All"," -",pivot_tables!B16)</f>
        <v xml:space="preserve"> -</v>
      </c>
    </row>
    <row r="7" spans="2:18" x14ac:dyDescent="0.25">
      <c r="B7" s="10" t="s">
        <v>5</v>
      </c>
      <c r="C7" s="11" t="str">
        <f>IF(pivot_tables!B17="All"," -",pivot_tables!B17)</f>
        <v xml:space="preserve"> -</v>
      </c>
    </row>
    <row r="14" spans="2:18" ht="60.75" customHeight="1" x14ac:dyDescent="0.25"/>
    <row r="15" spans="2:18" ht="6" customHeight="1" x14ac:dyDescent="0.25"/>
    <row r="17" spans="6:18" hidden="1" x14ac:dyDescent="0.25"/>
    <row r="19" spans="6:18" ht="47.25" customHeight="1" x14ac:dyDescent="0.25"/>
    <row r="20" spans="6:18" ht="23.25" hidden="1" customHeight="1" x14ac:dyDescent="0.25">
      <c r="I20" s="20" t="s">
        <v>20</v>
      </c>
      <c r="J20" s="20" t="s">
        <v>19</v>
      </c>
      <c r="K20" s="20"/>
      <c r="L20" s="20"/>
      <c r="M20" s="20" t="s">
        <v>22</v>
      </c>
      <c r="N20" s="20" t="s">
        <v>20</v>
      </c>
      <c r="O20" s="20"/>
      <c r="P20" s="20" t="s">
        <v>23</v>
      </c>
      <c r="Q20" s="20"/>
      <c r="R20" s="23"/>
    </row>
    <row r="21" spans="6:18" ht="43.5" customHeight="1" x14ac:dyDescent="0.25">
      <c r="F21" s="57" t="s">
        <v>38</v>
      </c>
      <c r="G21" s="29"/>
      <c r="H21" s="29"/>
      <c r="I21" s="14" t="s">
        <v>51</v>
      </c>
      <c r="J21" s="14" t="s">
        <v>36</v>
      </c>
      <c r="K21" s="14" t="s">
        <v>53</v>
      </c>
      <c r="L21" s="14" t="s">
        <v>43</v>
      </c>
      <c r="M21" s="14" t="s">
        <v>37</v>
      </c>
      <c r="N21" s="17" t="s">
        <v>42</v>
      </c>
      <c r="O21" s="14" t="s">
        <v>54</v>
      </c>
      <c r="P21" s="14" t="s">
        <v>40</v>
      </c>
      <c r="Q21" s="14" t="s">
        <v>48</v>
      </c>
      <c r="R21" s="16" t="s">
        <v>41</v>
      </c>
    </row>
    <row r="22" spans="6:18" ht="8.25" customHeight="1" x14ac:dyDescent="0.25">
      <c r="F22" s="29"/>
      <c r="G22" s="29"/>
      <c r="H22" s="29"/>
      <c r="I22" s="29"/>
      <c r="J22" s="29"/>
      <c r="K22" s="29"/>
      <c r="L22" s="29"/>
      <c r="M22" s="29"/>
      <c r="N22" s="29"/>
      <c r="O22" s="29"/>
      <c r="P22" s="29"/>
      <c r="Q22" s="29"/>
      <c r="R22" s="30"/>
    </row>
    <row r="23" spans="6:18" ht="18" customHeight="1" x14ac:dyDescent="0.25">
      <c r="F23" s="19" t="str" cm="1">
        <f t="array" ref="F23:F25">_xlfn.UNIQUE(data!C2:C201)</f>
        <v>Yangon</v>
      </c>
      <c r="G23" s="20" t="str">
        <f>"[Table3].[City].&amp;[" &amp; F23 &amp; "]"</f>
        <v>[Table3].[City].&amp;[Yangon]</v>
      </c>
      <c r="H23" s="20"/>
      <c r="I23" s="24">
        <f>GETPIVOTDATA("[Measures].["&amp; I$20 &amp;"]",pivot_tables!$A$19,"[Table3].[City]",$G23)</f>
        <v>1859</v>
      </c>
      <c r="J23" s="24">
        <f>GETPIVOTDATA("[Measures].["&amp; J$20 &amp;"]",pivot_tables!$A$19,"[Table3].[City]",$G23)</f>
        <v>340</v>
      </c>
      <c r="K23" s="40">
        <f>I23/J23</f>
        <v>5.4676470588235295</v>
      </c>
      <c r="L23" s="26">
        <f>N23/I23</f>
        <v>0.48897256589564281</v>
      </c>
      <c r="M23" s="25">
        <f>GETPIVOTDATA("[Measures].["&amp; M$20 &amp;"]",pivot_tables!$A$19,"[Table3].[City]",$G23)</f>
        <v>5057.1605000000018</v>
      </c>
      <c r="N23" s="24">
        <f>GETPIVOTDATA("[Measures].["&amp; N$20 &amp;"]",pivot_tables!$A$19,"[Table3].[City]",$G23,"[Table3].[Gender]","[Table3].[Gender].&amp;[Female]")</f>
        <v>909</v>
      </c>
      <c r="O23" s="40">
        <f>M23/I23</f>
        <v>2.7203660570199042</v>
      </c>
      <c r="P23" s="27">
        <f>GETPIVOTDATA("[Measures].["&amp; P$20 &amp;"]",pivot_tables!$A$19,"[Table3].[City]",$G23)</f>
        <v>2389.1999999999998</v>
      </c>
      <c r="Q23" s="27">
        <f>P23/J23</f>
        <v>7.0270588235294111</v>
      </c>
      <c r="R23" s="41">
        <f>RANK(O23,$O$23:$O$25)</f>
        <v>3</v>
      </c>
    </row>
    <row r="24" spans="6:18" ht="18" customHeight="1" x14ac:dyDescent="0.25">
      <c r="F24" s="19" t="str">
        <v>Mandalay</v>
      </c>
      <c r="G24" s="20" t="str">
        <f t="shared" ref="G24:G25" si="0">"[Table3].[City].&amp;[" &amp; F24 &amp; "]"</f>
        <v>[Table3].[City].&amp;[Mandalay]</v>
      </c>
      <c r="H24" s="20"/>
      <c r="I24" s="24">
        <f>GETPIVOTDATA("[Measures].["&amp; I$20 &amp;"]",pivot_tables!$A$19,"[Table3].[City]",$G24)</f>
        <v>1820</v>
      </c>
      <c r="J24" s="24">
        <f>GETPIVOTDATA("[Measures].["&amp; J$20 &amp;"]",pivot_tables!$A$19,"[Table3].[City]",$G24)</f>
        <v>332</v>
      </c>
      <c r="K24" s="40">
        <f t="shared" ref="K24:K25" si="1">I24/J24</f>
        <v>5.4819277108433733</v>
      </c>
      <c r="L24" s="26">
        <f>N24/I24</f>
        <v>0.50054945054945055</v>
      </c>
      <c r="M24" s="25">
        <f>GETPIVOTDATA("[Measures].["&amp; M$20 &amp;"]",pivot_tables!$A$19,"[Table3].[City]",$G24)</f>
        <v>5057.0319999999992</v>
      </c>
      <c r="N24" s="24">
        <f>GETPIVOTDATA("[Measures].["&amp; N$20 &amp;"]",pivot_tables!$A$19,"[Table3].[City]",$G24,"[Table3].[Gender]","[Table3].[Gender].&amp;[Female]")</f>
        <v>911</v>
      </c>
      <c r="O24" s="40">
        <f t="shared" ref="O24:O25" si="2">M24/I24</f>
        <v>2.7785890109890108</v>
      </c>
      <c r="P24" s="27">
        <f>GETPIVOTDATA("[Measures].["&amp; P$20 &amp;"]",pivot_tables!$A$19,"[Table3].[City]",$G24)</f>
        <v>2263.5999999999995</v>
      </c>
      <c r="Q24" s="27">
        <f>P24/J24</f>
        <v>6.8180722891566248</v>
      </c>
      <c r="R24" s="41">
        <f>RANK(O24,$O$23:$O$25)</f>
        <v>2</v>
      </c>
    </row>
    <row r="25" spans="6:18" ht="18" customHeight="1" x14ac:dyDescent="0.25">
      <c r="F25" s="19" t="str">
        <v>Naypyitaw</v>
      </c>
      <c r="G25" s="20" t="str">
        <f t="shared" si="0"/>
        <v>[Table3].[City].&amp;[Naypyitaw]</v>
      </c>
      <c r="H25" s="20"/>
      <c r="I25" s="24">
        <f>GETPIVOTDATA("[Measures].["&amp; I$20 &amp;"]",pivot_tables!$A$19,"[Table3].[City]",$G25)</f>
        <v>1831</v>
      </c>
      <c r="J25" s="24">
        <f>GETPIVOTDATA("[Measures].["&amp; J$20 &amp;"]",pivot_tables!$A$19,"[Table3].[City]",$G25)</f>
        <v>328</v>
      </c>
      <c r="K25" s="40">
        <f t="shared" si="1"/>
        <v>5.5823170731707314</v>
      </c>
      <c r="L25" s="26">
        <f>N25/I25</f>
        <v>0.57291097760786458</v>
      </c>
      <c r="M25" s="25">
        <f>GETPIVOTDATA("[Measures].["&amp; M$20 &amp;"]",pivot_tables!$A$19,"[Table3].[City]",$G25)</f>
        <v>5265.1765000000005</v>
      </c>
      <c r="N25" s="24">
        <f>GETPIVOTDATA("[Measures].["&amp; N$20 &amp;"]",pivot_tables!$A$19,"[Table3].[City]",$G25,"[Table3].[Gender]","[Table3].[Gender].&amp;[Female]")</f>
        <v>1049</v>
      </c>
      <c r="O25" s="40">
        <f t="shared" si="2"/>
        <v>2.8755742763517205</v>
      </c>
      <c r="P25" s="27">
        <f>GETPIVOTDATA("[Measures].["&amp; P$20 &amp;"]",pivot_tables!$A$19,"[Table3].[City]",$G25)</f>
        <v>2319.8999999999996</v>
      </c>
      <c r="Q25" s="27">
        <f>P25/J25</f>
        <v>7.0728658536585352</v>
      </c>
      <c r="R25" s="41">
        <f>RANK(O25,$O$23:$O$25)</f>
        <v>1</v>
      </c>
    </row>
    <row r="26" spans="6:18" ht="5.25" customHeight="1" x14ac:dyDescent="0.25">
      <c r="K26" s="42"/>
      <c r="O26" s="42"/>
    </row>
    <row r="27" spans="6:18" ht="5.25" customHeight="1" x14ac:dyDescent="0.25">
      <c r="K27" s="42"/>
      <c r="O27" s="42"/>
    </row>
    <row r="28" spans="6:18" x14ac:dyDescent="0.25">
      <c r="F28" s="15" t="s">
        <v>39</v>
      </c>
      <c r="I28" s="43">
        <f>GETPIVOTDATA("[Measures].["&amp; I20 &amp;"]",pivot_tables!$A$19)</f>
        <v>5510</v>
      </c>
      <c r="J28" s="43">
        <f>GETPIVOTDATA("[Measures].["&amp; J20 &amp;"]",pivot_tables!$A$19)</f>
        <v>1000</v>
      </c>
      <c r="K28" s="44">
        <f>I28/J28</f>
        <v>5.51</v>
      </c>
      <c r="L28" s="45">
        <f>N28/I28</f>
        <v>0.52068965517241383</v>
      </c>
      <c r="M28" s="46">
        <f>GETPIVOTDATA("[Measures].["&amp; M20 &amp;"]",pivot_tables!$A$19)</f>
        <v>15379.368999999999</v>
      </c>
      <c r="N28" s="43">
        <f>GETPIVOTDATA("[Measures].["&amp; N20 &amp;"]",pivot_tables!$A$19,"[Table3].[Gender]","[Table3].[Gender].&amp;[Female]")</f>
        <v>2869</v>
      </c>
      <c r="O28" s="44">
        <f>M28/I28</f>
        <v>2.7911740471869324</v>
      </c>
      <c r="P28" s="46">
        <f>GETPIVOTDATA("[Measures].["&amp; P$20 &amp;"]",pivot_tables!$A$19)</f>
        <v>6972.7000000000007</v>
      </c>
      <c r="Q28" s="47">
        <f>P28/J28</f>
        <v>6.9727000000000006</v>
      </c>
      <c r="R28" s="48"/>
    </row>
    <row r="36" spans="22:22" x14ac:dyDescent="0.25">
      <c r="V36" s="18" t="s">
        <v>44</v>
      </c>
    </row>
  </sheetData>
  <pageMargins left="0.7" right="0.7" top="0.75" bottom="0.75" header="0.3" footer="0.3"/>
  <pageSetup paperSize="9" orientation="portrait" horizontalDpi="300" verticalDpi="300" r:id="rId1"/>
  <drawing r:id="rId2"/>
  <legacy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C3A4C-2C13-4917-802C-28539B6171AC}">
  <dimension ref="B7:R30"/>
  <sheetViews>
    <sheetView topLeftCell="B10" workbookViewId="0">
      <selection activeCell="R30" sqref="R30"/>
    </sheetView>
  </sheetViews>
  <sheetFormatPr defaultRowHeight="15" x14ac:dyDescent="0.25"/>
  <cols>
    <col min="2" max="2" width="18.5703125" bestFit="1" customWidth="1"/>
    <col min="3" max="3" width="27.140625" bestFit="1" customWidth="1"/>
    <col min="5" max="14" width="11.85546875" customWidth="1"/>
    <col min="18" max="18" width="40.42578125" customWidth="1"/>
  </cols>
  <sheetData>
    <row r="7" spans="5:6" x14ac:dyDescent="0.25">
      <c r="E7" s="7" t="s">
        <v>46</v>
      </c>
      <c r="F7" s="7"/>
    </row>
    <row r="8" spans="5:6" x14ac:dyDescent="0.25">
      <c r="E8" t="s">
        <v>12</v>
      </c>
      <c r="F8" s="28">
        <f>'Sales Performance'!$L$28</f>
        <v>0.52068965517241383</v>
      </c>
    </row>
    <row r="9" spans="5:6" x14ac:dyDescent="0.25">
      <c r="E9" t="s">
        <v>13</v>
      </c>
      <c r="F9" s="28">
        <f>1-F8</f>
        <v>0.47931034482758617</v>
      </c>
    </row>
    <row r="19" spans="2:18" s="37" customFormat="1" ht="60" customHeight="1" x14ac:dyDescent="0.25">
      <c r="B19" s="38" t="s">
        <v>38</v>
      </c>
      <c r="C19" s="39"/>
      <c r="D19" s="39"/>
      <c r="E19" s="52" t="s">
        <v>51</v>
      </c>
      <c r="F19" s="52" t="s">
        <v>36</v>
      </c>
      <c r="G19" s="52" t="s">
        <v>52</v>
      </c>
      <c r="H19" s="52" t="s">
        <v>43</v>
      </c>
      <c r="I19" s="52" t="s">
        <v>37</v>
      </c>
      <c r="J19" s="52" t="s">
        <v>42</v>
      </c>
      <c r="K19" s="52" t="s">
        <v>47</v>
      </c>
      <c r="L19" s="52" t="s">
        <v>40</v>
      </c>
      <c r="M19" s="52" t="s">
        <v>48</v>
      </c>
      <c r="N19" s="53" t="s">
        <v>41</v>
      </c>
    </row>
    <row r="20" spans="2:18" x14ac:dyDescent="0.25">
      <c r="B20" s="31"/>
      <c r="C20" s="32"/>
      <c r="D20" s="32"/>
      <c r="E20" s="32"/>
      <c r="F20" s="32"/>
      <c r="G20" s="32"/>
      <c r="H20" s="32"/>
      <c r="I20" s="32"/>
      <c r="J20" s="32"/>
      <c r="K20" s="32"/>
      <c r="L20" s="32"/>
      <c r="M20" s="32"/>
      <c r="N20" s="33"/>
      <c r="P20" s="54">
        <f>$K$26</f>
        <v>2.7911740471869324</v>
      </c>
    </row>
    <row r="21" spans="2:18" x14ac:dyDescent="0.25">
      <c r="B21" s="34" t="s">
        <v>11</v>
      </c>
      <c r="C21" t="s">
        <v>49</v>
      </c>
      <c r="E21">
        <f>'Sales Performance'!I23</f>
        <v>1859</v>
      </c>
      <c r="F21">
        <f>'Sales Performance'!J23</f>
        <v>340</v>
      </c>
      <c r="G21">
        <f>'Sales Performance'!K23</f>
        <v>5.4676470588235295</v>
      </c>
      <c r="H21">
        <f>'Sales Performance'!L23</f>
        <v>0.48897256589564281</v>
      </c>
      <c r="I21">
        <f>'Sales Performance'!M23</f>
        <v>5057.1605000000018</v>
      </c>
      <c r="J21">
        <f>'Sales Performance'!N23</f>
        <v>909</v>
      </c>
      <c r="K21" s="49">
        <f>'Sales Performance'!O23</f>
        <v>2.7203660570199042</v>
      </c>
      <c r="L21">
        <f>'Sales Performance'!P23</f>
        <v>2389.1999999999998</v>
      </c>
      <c r="M21" s="50">
        <f>'Sales Performance'!Q23</f>
        <v>7.0270588235294111</v>
      </c>
      <c r="N21" s="35">
        <f>'Sales Performance'!R23</f>
        <v>3</v>
      </c>
      <c r="P21" s="55">
        <f>$K$26</f>
        <v>2.7911740471869324</v>
      </c>
    </row>
    <row r="22" spans="2:18" x14ac:dyDescent="0.25">
      <c r="B22" s="34" t="s">
        <v>14</v>
      </c>
      <c r="C22" t="s">
        <v>45</v>
      </c>
      <c r="E22">
        <f>'Sales Performance'!I24</f>
        <v>1820</v>
      </c>
      <c r="F22">
        <f>'Sales Performance'!J24</f>
        <v>332</v>
      </c>
      <c r="G22">
        <f>'Sales Performance'!K24</f>
        <v>5.4819277108433733</v>
      </c>
      <c r="H22">
        <f>'Sales Performance'!L24</f>
        <v>0.50054945054945055</v>
      </c>
      <c r="I22">
        <f>'Sales Performance'!M24</f>
        <v>5057.0319999999992</v>
      </c>
      <c r="J22">
        <f>'Sales Performance'!N24</f>
        <v>911</v>
      </c>
      <c r="K22" s="49">
        <f>'Sales Performance'!O24</f>
        <v>2.7785890109890108</v>
      </c>
      <c r="L22">
        <f>'Sales Performance'!P24</f>
        <v>2263.5999999999995</v>
      </c>
      <c r="M22" s="50">
        <f>'Sales Performance'!Q24</f>
        <v>6.8180722891566248</v>
      </c>
      <c r="N22" s="35">
        <f>'Sales Performance'!R24</f>
        <v>2</v>
      </c>
      <c r="P22" s="55">
        <f t="shared" ref="P22:P24" si="0">$K$26</f>
        <v>2.7911740471869324</v>
      </c>
    </row>
    <row r="23" spans="2:18" x14ac:dyDescent="0.25">
      <c r="B23" s="34" t="s">
        <v>15</v>
      </c>
      <c r="C23" t="s">
        <v>50</v>
      </c>
      <c r="E23">
        <f>'Sales Performance'!I25</f>
        <v>1831</v>
      </c>
      <c r="F23">
        <f>'Sales Performance'!J25</f>
        <v>328</v>
      </c>
      <c r="G23">
        <f>'Sales Performance'!K25</f>
        <v>5.5823170731707314</v>
      </c>
      <c r="H23">
        <f>'Sales Performance'!L25</f>
        <v>0.57291097760786458</v>
      </c>
      <c r="I23">
        <f>'Sales Performance'!M25</f>
        <v>5265.1765000000005</v>
      </c>
      <c r="J23">
        <f>'Sales Performance'!N25</f>
        <v>1049</v>
      </c>
      <c r="K23" s="49">
        <f>'Sales Performance'!O25</f>
        <v>2.8755742763517205</v>
      </c>
      <c r="L23">
        <f>'Sales Performance'!P25</f>
        <v>2319.8999999999996</v>
      </c>
      <c r="M23" s="50">
        <f>'Sales Performance'!Q25</f>
        <v>7.0728658536585352</v>
      </c>
      <c r="N23" s="35">
        <f>'Sales Performance'!R25</f>
        <v>1</v>
      </c>
      <c r="P23" s="55">
        <f t="shared" si="0"/>
        <v>2.7911740471869324</v>
      </c>
    </row>
    <row r="24" spans="2:18" x14ac:dyDescent="0.25">
      <c r="B24" s="31"/>
      <c r="C24" s="32"/>
      <c r="D24" s="32"/>
      <c r="E24" s="32"/>
      <c r="F24" s="32"/>
      <c r="G24" s="32"/>
      <c r="H24" s="32"/>
      <c r="I24" s="32"/>
      <c r="J24" s="32"/>
      <c r="K24" s="51"/>
      <c r="L24" s="32"/>
      <c r="M24" s="32"/>
      <c r="N24" s="33"/>
      <c r="P24" s="56">
        <f t="shared" si="0"/>
        <v>2.7911740471869324</v>
      </c>
    </row>
    <row r="25" spans="2:18" x14ac:dyDescent="0.25">
      <c r="B25" s="31"/>
      <c r="C25" s="32"/>
      <c r="D25" s="32"/>
      <c r="E25" s="32"/>
      <c r="F25" s="32"/>
      <c r="G25" s="32"/>
      <c r="H25" s="32"/>
      <c r="I25" s="32"/>
      <c r="J25" s="32"/>
      <c r="K25" s="51"/>
      <c r="L25" s="32"/>
      <c r="M25" s="32"/>
      <c r="N25" s="33"/>
    </row>
    <row r="26" spans="2:18" x14ac:dyDescent="0.25">
      <c r="B26" s="36" t="s">
        <v>39</v>
      </c>
      <c r="C26" s="9"/>
      <c r="D26" s="9"/>
      <c r="E26" s="43">
        <f>'Sales Performance'!I28</f>
        <v>5510</v>
      </c>
      <c r="F26" s="43">
        <f>'Sales Performance'!J28</f>
        <v>1000</v>
      </c>
      <c r="G26" s="44">
        <f>'Sales Performance'!K28</f>
        <v>5.51</v>
      </c>
      <c r="H26" s="45">
        <f>'Sales Performance'!L28</f>
        <v>0.52068965517241383</v>
      </c>
      <c r="I26" s="46">
        <f>'Sales Performance'!M28</f>
        <v>15379.368999999999</v>
      </c>
      <c r="J26" s="43">
        <f>'Sales Performance'!N28</f>
        <v>2869</v>
      </c>
      <c r="K26" s="44">
        <f>'Sales Performance'!O28</f>
        <v>2.7911740471869324</v>
      </c>
      <c r="L26" s="46">
        <f>'Sales Performance'!P28</f>
        <v>6972.7000000000007</v>
      </c>
      <c r="M26" s="47">
        <f>'Sales Performance'!Q28</f>
        <v>6.9727000000000006</v>
      </c>
      <c r="N26" s="48">
        <f>'Sales Performance'!R28</f>
        <v>0</v>
      </c>
    </row>
    <row r="28" spans="2:18" x14ac:dyDescent="0.25">
      <c r="B28" t="s">
        <v>55</v>
      </c>
      <c r="C28" t="s">
        <v>56</v>
      </c>
    </row>
    <row r="29" spans="2:18" x14ac:dyDescent="0.25">
      <c r="B29" s="58">
        <f>_xlfn.XMATCH(1,N21:N23)</f>
        <v>3</v>
      </c>
      <c r="C29" s="58" t="str" cm="1">
        <f t="array" ref="C29">INDEX(B21:B23,B29)</f>
        <v>Naypyitaw</v>
      </c>
    </row>
    <row r="30" spans="2:18" ht="129.75" customHeight="1" x14ac:dyDescent="0.25">
      <c r="R30" s="59" t="str">
        <f>"
There is " &amp;  TEXT(calculations!I26,"_-* #,##0.00_-") &amp; " gross incomes for " &amp;  calculations!F26 &amp; " invoices purchased of " &amp;  TEXT(calculations!E26,"_-* #,##0_-") &amp; " products. 
In average there is " &amp;  TEXT(calculations!K26,"_-* #,##0.00_-") &amp; " income per invoice. 
The city ranked first is " &amp;  calculations!C29</f>
        <v xml:space="preserve">
There is  15,379.37  gross incomes for 1000 invoices purchased of  5,510  products. 
In average there is  2.79  income per invoice. 
The city ranked first is Naypyitaw</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42CE0-8AF9-485C-8027-BC6603DB4E4F}">
  <dimension ref="A11:P53"/>
  <sheetViews>
    <sheetView workbookViewId="0">
      <selection activeCell="J23" sqref="J23"/>
    </sheetView>
  </sheetViews>
  <sheetFormatPr defaultRowHeight="15" x14ac:dyDescent="0.25"/>
  <cols>
    <col min="1" max="1" width="16" bestFit="1" customWidth="1"/>
    <col min="2" max="2" width="16.28515625" bestFit="1" customWidth="1"/>
    <col min="3" max="3" width="5.5703125" bestFit="1" customWidth="1"/>
    <col min="4" max="4" width="15.42578125" bestFit="1" customWidth="1"/>
    <col min="5" max="5" width="5.5703125" bestFit="1" customWidth="1"/>
    <col min="6" max="6" width="19.42578125" bestFit="1" customWidth="1"/>
    <col min="7" max="7" width="10" bestFit="1" customWidth="1"/>
    <col min="8" max="8" width="12.85546875" bestFit="1" customWidth="1"/>
    <col min="9" max="9" width="11" bestFit="1" customWidth="1"/>
    <col min="10" max="10" width="19.42578125" bestFit="1" customWidth="1"/>
    <col min="11" max="11" width="7" bestFit="1" customWidth="1"/>
    <col min="12" max="12" width="20" bestFit="1" customWidth="1"/>
    <col min="13" max="13" width="20.42578125" bestFit="1" customWidth="1"/>
    <col min="14" max="14" width="24.42578125" bestFit="1" customWidth="1"/>
    <col min="15" max="15" width="18" bestFit="1" customWidth="1"/>
    <col min="16" max="16" width="24.42578125" bestFit="1" customWidth="1"/>
  </cols>
  <sheetData>
    <row r="11" spans="1:2" s="8" customFormat="1" ht="28.5" x14ac:dyDescent="0.45">
      <c r="A11" s="8" t="s">
        <v>25</v>
      </c>
    </row>
    <row r="14" spans="1:2" x14ac:dyDescent="0.25">
      <c r="A14" s="2" t="s">
        <v>35</v>
      </c>
      <c r="B14" t="s" vm="4">
        <v>24</v>
      </c>
    </row>
    <row r="15" spans="1:2" x14ac:dyDescent="0.25">
      <c r="A15" s="2" t="s">
        <v>2</v>
      </c>
      <c r="B15" t="s" vm="1">
        <v>24</v>
      </c>
    </row>
    <row r="16" spans="1:2" x14ac:dyDescent="0.25">
      <c r="A16" s="2" t="s">
        <v>4</v>
      </c>
      <c r="B16" t="s" vm="2">
        <v>24</v>
      </c>
    </row>
    <row r="17" spans="1:16" x14ac:dyDescent="0.25">
      <c r="A17" s="2" t="s">
        <v>5</v>
      </c>
      <c r="B17" t="s" vm="3">
        <v>24</v>
      </c>
    </row>
    <row r="19" spans="1:16" x14ac:dyDescent="0.25">
      <c r="B19" s="2" t="s">
        <v>26</v>
      </c>
    </row>
    <row r="20" spans="1:16" x14ac:dyDescent="0.25">
      <c r="B20" t="s">
        <v>19</v>
      </c>
      <c r="D20" t="s">
        <v>20</v>
      </c>
      <c r="F20" t="s">
        <v>22</v>
      </c>
      <c r="H20" t="s">
        <v>21</v>
      </c>
      <c r="J20" t="s">
        <v>23</v>
      </c>
      <c r="L20" t="s">
        <v>27</v>
      </c>
      <c r="M20" t="s">
        <v>28</v>
      </c>
      <c r="N20" t="s">
        <v>29</v>
      </c>
      <c r="O20" t="s">
        <v>30</v>
      </c>
      <c r="P20" t="s">
        <v>31</v>
      </c>
    </row>
    <row r="21" spans="1:16" x14ac:dyDescent="0.25">
      <c r="A21" s="2" t="s">
        <v>17</v>
      </c>
      <c r="B21" t="s">
        <v>12</v>
      </c>
      <c r="C21" t="s">
        <v>13</v>
      </c>
      <c r="D21" t="s">
        <v>12</v>
      </c>
      <c r="E21" t="s">
        <v>13</v>
      </c>
      <c r="F21" t="s">
        <v>12</v>
      </c>
      <c r="G21" t="s">
        <v>13</v>
      </c>
      <c r="H21" t="s">
        <v>12</v>
      </c>
      <c r="I21" t="s">
        <v>13</v>
      </c>
      <c r="J21" t="s">
        <v>12</v>
      </c>
      <c r="K21" t="s">
        <v>13</v>
      </c>
    </row>
    <row r="22" spans="1:16" x14ac:dyDescent="0.25">
      <c r="A22" s="3" t="s">
        <v>14</v>
      </c>
      <c r="B22" s="60">
        <v>162</v>
      </c>
      <c r="C22" s="60">
        <v>170</v>
      </c>
      <c r="D22" s="60">
        <v>911</v>
      </c>
      <c r="E22" s="60">
        <v>909</v>
      </c>
      <c r="F22" s="60">
        <v>2520.3950000000004</v>
      </c>
      <c r="G22" s="60">
        <v>2536.6370000000002</v>
      </c>
      <c r="H22" s="60">
        <v>52928.294999999998</v>
      </c>
      <c r="I22" s="60">
        <v>53269.377</v>
      </c>
      <c r="J22" s="60">
        <v>1114</v>
      </c>
      <c r="K22" s="60">
        <v>1149.6000000000004</v>
      </c>
      <c r="L22" s="60">
        <v>332</v>
      </c>
      <c r="M22" s="60">
        <v>1820</v>
      </c>
      <c r="N22" s="60">
        <v>5057.0319999999992</v>
      </c>
      <c r="O22" s="60">
        <v>106197.67200000004</v>
      </c>
      <c r="P22" s="60">
        <v>2263.5999999999995</v>
      </c>
    </row>
    <row r="23" spans="1:16" x14ac:dyDescent="0.25">
      <c r="A23" s="3" t="s">
        <v>15</v>
      </c>
      <c r="B23" s="60">
        <v>178</v>
      </c>
      <c r="C23" s="60">
        <v>150</v>
      </c>
      <c r="D23" s="60">
        <v>1049</v>
      </c>
      <c r="E23" s="60">
        <v>782</v>
      </c>
      <c r="F23" s="60">
        <v>2937.4030000000007</v>
      </c>
      <c r="G23" s="60">
        <v>2327.7735000000002</v>
      </c>
      <c r="H23" s="60">
        <v>61685.462999999996</v>
      </c>
      <c r="I23" s="60">
        <v>48883.243500000004</v>
      </c>
      <c r="J23" s="60">
        <v>1274.0999999999995</v>
      </c>
      <c r="K23" s="60">
        <v>1045.8</v>
      </c>
      <c r="L23" s="60">
        <v>328</v>
      </c>
      <c r="M23" s="60">
        <v>1831</v>
      </c>
      <c r="N23" s="60">
        <v>5265.1765000000005</v>
      </c>
      <c r="O23" s="60">
        <v>110568.70650000003</v>
      </c>
      <c r="P23" s="60">
        <v>2319.8999999999996</v>
      </c>
    </row>
    <row r="24" spans="1:16" x14ac:dyDescent="0.25">
      <c r="A24" s="3" t="s">
        <v>11</v>
      </c>
      <c r="B24" s="60">
        <v>161</v>
      </c>
      <c r="C24" s="60">
        <v>179</v>
      </c>
      <c r="D24" s="60">
        <v>909</v>
      </c>
      <c r="E24" s="60">
        <v>950</v>
      </c>
      <c r="F24" s="60">
        <v>2536.6270000000004</v>
      </c>
      <c r="G24" s="60">
        <v>2520.5334999999995</v>
      </c>
      <c r="H24" s="60">
        <v>53269.166999999994</v>
      </c>
      <c r="I24" s="60">
        <v>52931.203499999996</v>
      </c>
      <c r="J24" s="60">
        <v>1101.1000000000001</v>
      </c>
      <c r="K24" s="60">
        <v>1288.1000000000001</v>
      </c>
      <c r="L24" s="60">
        <v>340</v>
      </c>
      <c r="M24" s="60">
        <v>1859</v>
      </c>
      <c r="N24" s="60">
        <v>5057.1605000000018</v>
      </c>
      <c r="O24" s="60">
        <v>106200.37049999996</v>
      </c>
      <c r="P24" s="60">
        <v>2389.1999999999998</v>
      </c>
    </row>
    <row r="25" spans="1:16" x14ac:dyDescent="0.25">
      <c r="A25" s="3" t="s">
        <v>18</v>
      </c>
      <c r="B25" s="60">
        <v>501</v>
      </c>
      <c r="C25" s="60">
        <v>499</v>
      </c>
      <c r="D25" s="60">
        <v>2869</v>
      </c>
      <c r="E25" s="60">
        <v>2641</v>
      </c>
      <c r="F25" s="60">
        <v>7994.4249999999993</v>
      </c>
      <c r="G25" s="60">
        <v>7384.9439999999995</v>
      </c>
      <c r="H25" s="60">
        <v>167882.92499999999</v>
      </c>
      <c r="I25" s="60">
        <v>155083.82399999996</v>
      </c>
      <c r="J25" s="60">
        <v>3489.2</v>
      </c>
      <c r="K25" s="60">
        <v>3483.4999999999982</v>
      </c>
      <c r="L25" s="60">
        <v>1000</v>
      </c>
      <c r="M25" s="60">
        <v>5510</v>
      </c>
      <c r="N25" s="60">
        <v>15379.368999999999</v>
      </c>
      <c r="O25" s="60">
        <v>322966.74899999989</v>
      </c>
      <c r="P25" s="60">
        <v>6972.7000000000007</v>
      </c>
    </row>
    <row r="38" spans="1:16" s="7" customFormat="1" x14ac:dyDescent="0.25"/>
    <row r="39" spans="1:16" s="8" customFormat="1" ht="28.5" x14ac:dyDescent="0.45">
      <c r="A39" s="8" t="s">
        <v>32</v>
      </c>
    </row>
    <row r="42" spans="1:16" x14ac:dyDescent="0.25">
      <c r="A42" s="2" t="s">
        <v>35</v>
      </c>
      <c r="B42" t="s" vm="4">
        <v>24</v>
      </c>
    </row>
    <row r="43" spans="1:16" x14ac:dyDescent="0.25">
      <c r="A43" s="2" t="s">
        <v>2</v>
      </c>
      <c r="B43" t="s" vm="1">
        <v>24</v>
      </c>
    </row>
    <row r="44" spans="1:16" x14ac:dyDescent="0.25">
      <c r="A44" s="2" t="s">
        <v>4</v>
      </c>
      <c r="B44" t="s" vm="2">
        <v>24</v>
      </c>
    </row>
    <row r="45" spans="1:16" x14ac:dyDescent="0.25">
      <c r="A45" s="2" t="s">
        <v>5</v>
      </c>
      <c r="B45" t="s" vm="3">
        <v>24</v>
      </c>
    </row>
    <row r="47" spans="1:16" x14ac:dyDescent="0.25">
      <c r="B47" s="2" t="s">
        <v>26</v>
      </c>
    </row>
    <row r="48" spans="1:16" x14ac:dyDescent="0.25">
      <c r="B48" t="s">
        <v>19</v>
      </c>
      <c r="D48" t="s">
        <v>20</v>
      </c>
      <c r="F48" t="s">
        <v>22</v>
      </c>
      <c r="H48" t="s">
        <v>21</v>
      </c>
      <c r="J48" t="s">
        <v>23</v>
      </c>
      <c r="L48" t="s">
        <v>27</v>
      </c>
      <c r="M48" t="s">
        <v>28</v>
      </c>
      <c r="N48" t="s">
        <v>29</v>
      </c>
      <c r="O48" t="s">
        <v>30</v>
      </c>
      <c r="P48" t="s">
        <v>31</v>
      </c>
    </row>
    <row r="49" spans="1:16" x14ac:dyDescent="0.25">
      <c r="A49" s="2" t="s">
        <v>17</v>
      </c>
      <c r="B49" t="s">
        <v>12</v>
      </c>
      <c r="C49" t="s">
        <v>13</v>
      </c>
      <c r="D49" t="s">
        <v>12</v>
      </c>
      <c r="E49" t="s">
        <v>13</v>
      </c>
      <c r="F49" t="s">
        <v>12</v>
      </c>
      <c r="G49" t="s">
        <v>13</v>
      </c>
      <c r="H49" t="s">
        <v>12</v>
      </c>
      <c r="I49" t="s">
        <v>13</v>
      </c>
      <c r="J49" t="s">
        <v>12</v>
      </c>
      <c r="K49" t="s">
        <v>13</v>
      </c>
    </row>
    <row r="50" spans="1:16" x14ac:dyDescent="0.25">
      <c r="A50" s="3" t="s">
        <v>14</v>
      </c>
      <c r="B50" s="60">
        <v>162</v>
      </c>
      <c r="C50" s="60">
        <v>170</v>
      </c>
      <c r="D50" s="60">
        <v>911</v>
      </c>
      <c r="E50" s="60">
        <v>909</v>
      </c>
      <c r="F50" s="60">
        <v>2520.3950000000004</v>
      </c>
      <c r="G50" s="60">
        <v>2536.6370000000002</v>
      </c>
      <c r="H50" s="60">
        <v>52928.294999999998</v>
      </c>
      <c r="I50" s="60">
        <v>53269.377</v>
      </c>
      <c r="J50" s="60">
        <v>1114</v>
      </c>
      <c r="K50" s="60">
        <v>1149.6000000000004</v>
      </c>
      <c r="L50" s="60">
        <v>332</v>
      </c>
      <c r="M50" s="60">
        <v>1820</v>
      </c>
      <c r="N50" s="60">
        <v>5057.0319999999992</v>
      </c>
      <c r="O50" s="60">
        <v>106197.67200000004</v>
      </c>
      <c r="P50" s="60">
        <v>2263.5999999999995</v>
      </c>
    </row>
    <row r="51" spans="1:16" x14ac:dyDescent="0.25">
      <c r="A51" s="3" t="s">
        <v>15</v>
      </c>
      <c r="B51" s="60">
        <v>178</v>
      </c>
      <c r="C51" s="60">
        <v>150</v>
      </c>
      <c r="D51" s="60">
        <v>1049</v>
      </c>
      <c r="E51" s="60">
        <v>782</v>
      </c>
      <c r="F51" s="60">
        <v>2937.4030000000007</v>
      </c>
      <c r="G51" s="60">
        <v>2327.7735000000002</v>
      </c>
      <c r="H51" s="60">
        <v>61685.462999999996</v>
      </c>
      <c r="I51" s="60">
        <v>48883.243500000004</v>
      </c>
      <c r="J51" s="60">
        <v>1274.0999999999995</v>
      </c>
      <c r="K51" s="60">
        <v>1045.8</v>
      </c>
      <c r="L51" s="60">
        <v>328</v>
      </c>
      <c r="M51" s="60">
        <v>1831</v>
      </c>
      <c r="N51" s="60">
        <v>5265.1765000000005</v>
      </c>
      <c r="O51" s="60">
        <v>110568.70650000003</v>
      </c>
      <c r="P51" s="60">
        <v>2319.8999999999996</v>
      </c>
    </row>
    <row r="52" spans="1:16" x14ac:dyDescent="0.25">
      <c r="A52" s="3" t="s">
        <v>11</v>
      </c>
      <c r="B52" s="60">
        <v>161</v>
      </c>
      <c r="C52" s="60">
        <v>179</v>
      </c>
      <c r="D52" s="60">
        <v>909</v>
      </c>
      <c r="E52" s="60">
        <v>950</v>
      </c>
      <c r="F52" s="60">
        <v>2536.6270000000004</v>
      </c>
      <c r="G52" s="60">
        <v>2520.5334999999995</v>
      </c>
      <c r="H52" s="60">
        <v>53269.166999999994</v>
      </c>
      <c r="I52" s="60">
        <v>52931.203499999996</v>
      </c>
      <c r="J52" s="60">
        <v>1101.1000000000001</v>
      </c>
      <c r="K52" s="60">
        <v>1288.1000000000001</v>
      </c>
      <c r="L52" s="60">
        <v>340</v>
      </c>
      <c r="M52" s="60">
        <v>1859</v>
      </c>
      <c r="N52" s="60">
        <v>5057.1605000000018</v>
      </c>
      <c r="O52" s="60">
        <v>106200.37049999996</v>
      </c>
      <c r="P52" s="60">
        <v>2389.1999999999998</v>
      </c>
    </row>
    <row r="53" spans="1:16" x14ac:dyDescent="0.25">
      <c r="A53" s="3" t="s">
        <v>18</v>
      </c>
      <c r="B53" s="60">
        <v>501</v>
      </c>
      <c r="C53" s="60">
        <v>499</v>
      </c>
      <c r="D53" s="60">
        <v>2869</v>
      </c>
      <c r="E53" s="60">
        <v>2641</v>
      </c>
      <c r="F53" s="60">
        <v>7994.4249999999993</v>
      </c>
      <c r="G53" s="60">
        <v>7384.9439999999995</v>
      </c>
      <c r="H53" s="60">
        <v>167882.92499999999</v>
      </c>
      <c r="I53" s="60">
        <v>155083.82399999996</v>
      </c>
      <c r="J53" s="60">
        <v>3489.2</v>
      </c>
      <c r="K53" s="60">
        <v>3483.4999999999982</v>
      </c>
      <c r="L53" s="60">
        <v>1000</v>
      </c>
      <c r="M53" s="60">
        <v>5510</v>
      </c>
      <c r="N53" s="60">
        <v>15379.368999999999</v>
      </c>
      <c r="O53" s="60">
        <v>322966.74899999989</v>
      </c>
      <c r="P53" s="60">
        <v>6972.7000000000007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0DCEE-F1FE-4A2D-A682-A231A23DB65D}">
  <dimension ref="A1:M214"/>
  <sheetViews>
    <sheetView workbookViewId="0">
      <pane ySplit="1" topLeftCell="A2" activePane="bottomLeft" state="frozen"/>
      <selection pane="bottomLeft"/>
    </sheetView>
  </sheetViews>
  <sheetFormatPr defaultRowHeight="15" x14ac:dyDescent="0.25"/>
  <cols>
    <col min="1" max="1" width="4.85546875" customWidth="1"/>
    <col min="2" max="2" width="9.140625" customWidth="1"/>
    <col min="3" max="3" width="10.42578125" bestFit="1" customWidth="1"/>
    <col min="4" max="4" width="16.140625" customWidth="1"/>
    <col min="5" max="5" width="9.85546875" customWidth="1"/>
    <col min="6" max="6" width="20.42578125" bestFit="1" customWidth="1"/>
    <col min="7" max="7" width="11" customWidth="1"/>
    <col min="8" max="8" width="10.42578125" customWidth="1"/>
    <col min="9" max="9" width="10.85546875" customWidth="1"/>
    <col min="10" max="10" width="10" bestFit="1" customWidth="1"/>
    <col min="11" max="13" width="14.7109375" customWidth="1"/>
  </cols>
  <sheetData>
    <row r="1" spans="1:13" x14ac:dyDescent="0.25">
      <c r="A1" t="s">
        <v>16</v>
      </c>
      <c r="B1" s="1" t="s">
        <v>0</v>
      </c>
      <c r="C1" s="1" t="s">
        <v>1</v>
      </c>
      <c r="D1" s="1" t="s">
        <v>2</v>
      </c>
      <c r="E1" s="1" t="s">
        <v>3</v>
      </c>
      <c r="F1" s="1" t="s">
        <v>4</v>
      </c>
      <c r="G1" s="1" t="s">
        <v>5</v>
      </c>
      <c r="H1" s="1" t="s">
        <v>6</v>
      </c>
      <c r="I1" s="1" t="s">
        <v>7</v>
      </c>
      <c r="J1" s="1" t="s">
        <v>8</v>
      </c>
      <c r="K1" s="1" t="s">
        <v>9</v>
      </c>
      <c r="L1" s="1" t="s">
        <v>10</v>
      </c>
      <c r="M1" s="4" t="s">
        <v>35</v>
      </c>
    </row>
    <row r="2" spans="1:13" x14ac:dyDescent="0.25">
      <c r="A2" s="1"/>
      <c r="B2" t="s">
        <v>57</v>
      </c>
      <c r="C2" t="s">
        <v>11</v>
      </c>
      <c r="D2" t="s">
        <v>58</v>
      </c>
      <c r="E2" t="s">
        <v>12</v>
      </c>
      <c r="F2" t="s">
        <v>59</v>
      </c>
      <c r="G2" t="s">
        <v>60</v>
      </c>
      <c r="H2">
        <v>6</v>
      </c>
      <c r="I2">
        <v>27</v>
      </c>
      <c r="J2">
        <v>1546.5135</v>
      </c>
      <c r="K2">
        <v>73.643500000000003</v>
      </c>
      <c r="L2">
        <v>36.599999999999994</v>
      </c>
      <c r="M2" t="s">
        <v>61</v>
      </c>
    </row>
    <row r="3" spans="1:13" x14ac:dyDescent="0.25">
      <c r="A3" s="1"/>
      <c r="B3" t="s">
        <v>57</v>
      </c>
      <c r="C3" t="s">
        <v>11</v>
      </c>
      <c r="D3" t="s">
        <v>58</v>
      </c>
      <c r="E3" t="s">
        <v>12</v>
      </c>
      <c r="F3" t="s">
        <v>59</v>
      </c>
      <c r="G3" t="s">
        <v>62</v>
      </c>
      <c r="H3">
        <v>2</v>
      </c>
      <c r="I3">
        <v>15</v>
      </c>
      <c r="J3">
        <v>928.6724999999999</v>
      </c>
      <c r="K3">
        <v>44.222499999999997</v>
      </c>
      <c r="L3">
        <v>13.399999999999999</v>
      </c>
      <c r="M3" t="s">
        <v>61</v>
      </c>
    </row>
    <row r="4" spans="1:13" x14ac:dyDescent="0.25">
      <c r="A4" s="1"/>
      <c r="B4" t="s">
        <v>57</v>
      </c>
      <c r="C4" t="s">
        <v>11</v>
      </c>
      <c r="D4" t="s">
        <v>58</v>
      </c>
      <c r="E4" t="s">
        <v>12</v>
      </c>
      <c r="F4" t="s">
        <v>59</v>
      </c>
      <c r="G4" t="s">
        <v>63</v>
      </c>
      <c r="H4">
        <v>4</v>
      </c>
      <c r="I4">
        <v>29</v>
      </c>
      <c r="J4">
        <v>1471.4490000000001</v>
      </c>
      <c r="K4">
        <v>70.069000000000003</v>
      </c>
      <c r="L4">
        <v>27</v>
      </c>
      <c r="M4" t="s">
        <v>61</v>
      </c>
    </row>
    <row r="5" spans="1:13" x14ac:dyDescent="0.25">
      <c r="A5" s="1"/>
      <c r="B5" t="s">
        <v>57</v>
      </c>
      <c r="C5" t="s">
        <v>11</v>
      </c>
      <c r="D5" t="s">
        <v>58</v>
      </c>
      <c r="E5" t="s">
        <v>12</v>
      </c>
      <c r="F5" t="s">
        <v>64</v>
      </c>
      <c r="G5" t="s">
        <v>60</v>
      </c>
      <c r="H5">
        <v>2</v>
      </c>
      <c r="I5">
        <v>16</v>
      </c>
      <c r="J5">
        <v>1111.971</v>
      </c>
      <c r="K5">
        <v>52.951000000000001</v>
      </c>
      <c r="L5">
        <v>14.6</v>
      </c>
      <c r="M5" t="s">
        <v>65</v>
      </c>
    </row>
    <row r="6" spans="1:13" x14ac:dyDescent="0.25">
      <c r="A6" s="1"/>
      <c r="B6" t="s">
        <v>57</v>
      </c>
      <c r="C6" t="s">
        <v>11</v>
      </c>
      <c r="D6" t="s">
        <v>58</v>
      </c>
      <c r="E6" t="s">
        <v>12</v>
      </c>
      <c r="F6" t="s">
        <v>64</v>
      </c>
      <c r="G6" t="s">
        <v>62</v>
      </c>
      <c r="H6">
        <v>4</v>
      </c>
      <c r="I6">
        <v>24</v>
      </c>
      <c r="J6">
        <v>521.41949999999997</v>
      </c>
      <c r="K6">
        <v>24.829499999999999</v>
      </c>
      <c r="L6">
        <v>21.4</v>
      </c>
      <c r="M6" t="s">
        <v>65</v>
      </c>
    </row>
    <row r="7" spans="1:13" x14ac:dyDescent="0.25">
      <c r="A7" s="1"/>
      <c r="B7" t="s">
        <v>57</v>
      </c>
      <c r="C7" t="s">
        <v>11</v>
      </c>
      <c r="D7" t="s">
        <v>58</v>
      </c>
      <c r="E7" t="s">
        <v>12</v>
      </c>
      <c r="F7" t="s">
        <v>64</v>
      </c>
      <c r="G7" t="s">
        <v>63</v>
      </c>
      <c r="H7">
        <v>6</v>
      </c>
      <c r="I7">
        <v>40</v>
      </c>
      <c r="J7">
        <v>2557.9679999999998</v>
      </c>
      <c r="K7">
        <v>121.80799999999999</v>
      </c>
      <c r="L7">
        <v>43.7</v>
      </c>
      <c r="M7" t="s">
        <v>65</v>
      </c>
    </row>
    <row r="8" spans="1:13" x14ac:dyDescent="0.25">
      <c r="A8" s="1"/>
      <c r="B8" t="s">
        <v>57</v>
      </c>
      <c r="C8" t="s">
        <v>11</v>
      </c>
      <c r="D8" t="s">
        <v>58</v>
      </c>
      <c r="E8" t="s">
        <v>12</v>
      </c>
      <c r="F8" t="s">
        <v>66</v>
      </c>
      <c r="G8" t="s">
        <v>60</v>
      </c>
      <c r="H8">
        <v>8</v>
      </c>
      <c r="I8">
        <v>35</v>
      </c>
      <c r="J8">
        <v>2586.4124999999999</v>
      </c>
      <c r="K8">
        <v>123.16249999999999</v>
      </c>
      <c r="L8">
        <v>58.2</v>
      </c>
      <c r="M8" t="s">
        <v>67</v>
      </c>
    </row>
    <row r="9" spans="1:13" x14ac:dyDescent="0.25">
      <c r="A9" s="1"/>
      <c r="B9" t="s">
        <v>57</v>
      </c>
      <c r="C9" t="s">
        <v>11</v>
      </c>
      <c r="D9" t="s">
        <v>58</v>
      </c>
      <c r="E9" t="s">
        <v>12</v>
      </c>
      <c r="F9" t="s">
        <v>66</v>
      </c>
      <c r="G9" t="s">
        <v>62</v>
      </c>
      <c r="H9">
        <v>1</v>
      </c>
      <c r="I9">
        <v>5</v>
      </c>
      <c r="J9">
        <v>74.707499999999996</v>
      </c>
      <c r="K9">
        <v>3.5575000000000001</v>
      </c>
      <c r="L9">
        <v>4.4000000000000004</v>
      </c>
      <c r="M9" t="s">
        <v>67</v>
      </c>
    </row>
    <row r="10" spans="1:13" x14ac:dyDescent="0.25">
      <c r="A10" s="1"/>
      <c r="B10" t="s">
        <v>57</v>
      </c>
      <c r="C10" t="s">
        <v>11</v>
      </c>
      <c r="D10" t="s">
        <v>58</v>
      </c>
      <c r="E10" t="s">
        <v>12</v>
      </c>
      <c r="F10" t="s">
        <v>66</v>
      </c>
      <c r="G10" t="s">
        <v>63</v>
      </c>
      <c r="H10">
        <v>1</v>
      </c>
      <c r="I10">
        <v>2</v>
      </c>
      <c r="J10">
        <v>167.03399999999999</v>
      </c>
      <c r="K10">
        <v>7.9539999999999997</v>
      </c>
      <c r="L10">
        <v>6.2</v>
      </c>
      <c r="M10" t="s">
        <v>67</v>
      </c>
    </row>
    <row r="11" spans="1:13" x14ac:dyDescent="0.25">
      <c r="A11" s="1"/>
      <c r="B11" t="s">
        <v>57</v>
      </c>
      <c r="C11" t="s">
        <v>11</v>
      </c>
      <c r="D11" t="s">
        <v>58</v>
      </c>
      <c r="E11" t="s">
        <v>12</v>
      </c>
      <c r="F11" t="s">
        <v>68</v>
      </c>
      <c r="G11" t="s">
        <v>60</v>
      </c>
      <c r="H11">
        <v>5</v>
      </c>
      <c r="I11">
        <v>21</v>
      </c>
      <c r="J11">
        <v>982.74749999999995</v>
      </c>
      <c r="K11">
        <v>46.797499999999999</v>
      </c>
      <c r="L11">
        <v>31</v>
      </c>
      <c r="M11" t="s">
        <v>61</v>
      </c>
    </row>
    <row r="12" spans="1:13" x14ac:dyDescent="0.25">
      <c r="A12" s="1"/>
      <c r="B12" t="s">
        <v>57</v>
      </c>
      <c r="C12" t="s">
        <v>11</v>
      </c>
      <c r="D12" t="s">
        <v>58</v>
      </c>
      <c r="E12" t="s">
        <v>12</v>
      </c>
      <c r="F12" t="s">
        <v>68</v>
      </c>
      <c r="G12" t="s">
        <v>62</v>
      </c>
      <c r="H12">
        <v>4</v>
      </c>
      <c r="I12">
        <v>23</v>
      </c>
      <c r="J12">
        <v>1102.7730000000001</v>
      </c>
      <c r="K12">
        <v>52.513000000000005</v>
      </c>
      <c r="L12">
        <v>22.8</v>
      </c>
      <c r="M12" t="s">
        <v>61</v>
      </c>
    </row>
    <row r="13" spans="1:13" x14ac:dyDescent="0.25">
      <c r="A13" s="1"/>
      <c r="B13" t="s">
        <v>57</v>
      </c>
      <c r="C13" t="s">
        <v>11</v>
      </c>
      <c r="D13" t="s">
        <v>58</v>
      </c>
      <c r="E13" t="s">
        <v>12</v>
      </c>
      <c r="F13" t="s">
        <v>68</v>
      </c>
      <c r="G13" t="s">
        <v>63</v>
      </c>
      <c r="H13">
        <v>3</v>
      </c>
      <c r="I13">
        <v>17</v>
      </c>
      <c r="J13">
        <v>1108.8315</v>
      </c>
      <c r="K13">
        <v>52.801500000000004</v>
      </c>
      <c r="L13">
        <v>25.5</v>
      </c>
      <c r="M13" t="s">
        <v>61</v>
      </c>
    </row>
    <row r="14" spans="1:13" x14ac:dyDescent="0.25">
      <c r="A14" s="1"/>
      <c r="B14" t="s">
        <v>57</v>
      </c>
      <c r="C14" t="s">
        <v>11</v>
      </c>
      <c r="D14" t="s">
        <v>58</v>
      </c>
      <c r="E14" t="s">
        <v>12</v>
      </c>
      <c r="F14" t="s">
        <v>69</v>
      </c>
      <c r="G14" t="s">
        <v>60</v>
      </c>
      <c r="H14">
        <v>6</v>
      </c>
      <c r="I14">
        <v>40</v>
      </c>
      <c r="J14">
        <v>2997.3195000000001</v>
      </c>
      <c r="K14">
        <v>142.7295</v>
      </c>
      <c r="L14">
        <v>38.299999999999997</v>
      </c>
      <c r="M14" t="s">
        <v>70</v>
      </c>
    </row>
    <row r="15" spans="1:13" x14ac:dyDescent="0.25">
      <c r="A15" s="1"/>
      <c r="B15" t="s">
        <v>57</v>
      </c>
      <c r="C15" t="s">
        <v>11</v>
      </c>
      <c r="D15" t="s">
        <v>58</v>
      </c>
      <c r="E15" t="s">
        <v>12</v>
      </c>
      <c r="F15" t="s">
        <v>69</v>
      </c>
      <c r="G15" t="s">
        <v>62</v>
      </c>
      <c r="H15">
        <v>5</v>
      </c>
      <c r="I15">
        <v>34</v>
      </c>
      <c r="J15">
        <v>1824.3434999999999</v>
      </c>
      <c r="K15">
        <v>86.873499999999993</v>
      </c>
      <c r="L15">
        <v>33.799999999999997</v>
      </c>
      <c r="M15" t="s">
        <v>70</v>
      </c>
    </row>
    <row r="16" spans="1:13" x14ac:dyDescent="0.25">
      <c r="A16" s="1"/>
      <c r="B16" t="s">
        <v>57</v>
      </c>
      <c r="C16" t="s">
        <v>11</v>
      </c>
      <c r="D16" t="s">
        <v>58</v>
      </c>
      <c r="E16" t="s">
        <v>12</v>
      </c>
      <c r="F16" t="s">
        <v>69</v>
      </c>
      <c r="G16" t="s">
        <v>63</v>
      </c>
      <c r="H16">
        <v>5</v>
      </c>
      <c r="I16">
        <v>31</v>
      </c>
      <c r="J16">
        <v>1917.6360000000002</v>
      </c>
      <c r="K16">
        <v>91.316000000000003</v>
      </c>
      <c r="L16">
        <v>39.6</v>
      </c>
      <c r="M16" t="s">
        <v>70</v>
      </c>
    </row>
    <row r="17" spans="1:13" x14ac:dyDescent="0.25">
      <c r="A17" s="1"/>
      <c r="B17" t="s">
        <v>57</v>
      </c>
      <c r="C17" t="s">
        <v>11</v>
      </c>
      <c r="D17" t="s">
        <v>58</v>
      </c>
      <c r="E17" t="s">
        <v>12</v>
      </c>
      <c r="F17" t="s">
        <v>71</v>
      </c>
      <c r="G17" t="s">
        <v>60</v>
      </c>
      <c r="H17">
        <v>7</v>
      </c>
      <c r="I17">
        <v>44</v>
      </c>
      <c r="J17">
        <v>1866.5535</v>
      </c>
      <c r="K17">
        <v>88.883499999999998</v>
      </c>
      <c r="L17">
        <v>55.6</v>
      </c>
      <c r="M17" t="s">
        <v>65</v>
      </c>
    </row>
    <row r="18" spans="1:13" x14ac:dyDescent="0.25">
      <c r="A18" s="1"/>
      <c r="B18" t="s">
        <v>57</v>
      </c>
      <c r="C18" t="s">
        <v>11</v>
      </c>
      <c r="D18" t="s">
        <v>58</v>
      </c>
      <c r="E18" t="s">
        <v>12</v>
      </c>
      <c r="F18" t="s">
        <v>71</v>
      </c>
      <c r="G18" t="s">
        <v>62</v>
      </c>
      <c r="H18">
        <v>4</v>
      </c>
      <c r="I18">
        <v>23</v>
      </c>
      <c r="J18">
        <v>1447.299</v>
      </c>
      <c r="K18">
        <v>68.918999999999997</v>
      </c>
      <c r="L18">
        <v>26.5</v>
      </c>
      <c r="M18" t="s">
        <v>65</v>
      </c>
    </row>
    <row r="19" spans="1:13" x14ac:dyDescent="0.25">
      <c r="A19" s="1"/>
      <c r="B19" t="s">
        <v>57</v>
      </c>
      <c r="C19" t="s">
        <v>11</v>
      </c>
      <c r="D19" t="s">
        <v>58</v>
      </c>
      <c r="E19" t="s">
        <v>12</v>
      </c>
      <c r="F19" t="s">
        <v>71</v>
      </c>
      <c r="G19" t="s">
        <v>63</v>
      </c>
      <c r="H19">
        <v>7</v>
      </c>
      <c r="I19">
        <v>39</v>
      </c>
      <c r="J19">
        <v>2429.4165000000003</v>
      </c>
      <c r="K19">
        <v>115.6865</v>
      </c>
      <c r="L19">
        <v>44.3</v>
      </c>
      <c r="M19" t="s">
        <v>65</v>
      </c>
    </row>
    <row r="20" spans="1:13" x14ac:dyDescent="0.25">
      <c r="A20" s="1"/>
      <c r="B20" t="s">
        <v>57</v>
      </c>
      <c r="C20" t="s">
        <v>11</v>
      </c>
      <c r="D20" t="s">
        <v>58</v>
      </c>
      <c r="E20" t="s">
        <v>13</v>
      </c>
      <c r="F20" t="s">
        <v>59</v>
      </c>
      <c r="G20" t="s">
        <v>60</v>
      </c>
      <c r="H20">
        <v>5</v>
      </c>
      <c r="I20">
        <v>18</v>
      </c>
      <c r="J20">
        <v>501.36450000000002</v>
      </c>
      <c r="K20">
        <v>23.874500000000001</v>
      </c>
      <c r="L20">
        <v>36.299999999999997</v>
      </c>
      <c r="M20" t="s">
        <v>61</v>
      </c>
    </row>
    <row r="21" spans="1:13" x14ac:dyDescent="0.25">
      <c r="A21" s="1"/>
      <c r="B21" t="s">
        <v>57</v>
      </c>
      <c r="C21" t="s">
        <v>11</v>
      </c>
      <c r="D21" t="s">
        <v>58</v>
      </c>
      <c r="E21" t="s">
        <v>13</v>
      </c>
      <c r="F21" t="s">
        <v>59</v>
      </c>
      <c r="G21" t="s">
        <v>62</v>
      </c>
      <c r="H21">
        <v>7</v>
      </c>
      <c r="I21">
        <v>36</v>
      </c>
      <c r="J21">
        <v>2270.4254999999998</v>
      </c>
      <c r="K21">
        <v>108.1155</v>
      </c>
      <c r="L21">
        <v>57.4</v>
      </c>
      <c r="M21" t="s">
        <v>61</v>
      </c>
    </row>
    <row r="22" spans="1:13" x14ac:dyDescent="0.25">
      <c r="A22" s="1"/>
      <c r="B22" t="s">
        <v>57</v>
      </c>
      <c r="C22" t="s">
        <v>11</v>
      </c>
      <c r="D22" t="s">
        <v>58</v>
      </c>
      <c r="E22" t="s">
        <v>13</v>
      </c>
      <c r="F22" t="s">
        <v>59</v>
      </c>
      <c r="G22" t="s">
        <v>63</v>
      </c>
      <c r="H22">
        <v>7</v>
      </c>
      <c r="I22">
        <v>37</v>
      </c>
      <c r="J22">
        <v>2427.2640000000001</v>
      </c>
      <c r="K22">
        <v>115.584</v>
      </c>
      <c r="L22">
        <v>49.8</v>
      </c>
      <c r="M22" t="s">
        <v>61</v>
      </c>
    </row>
    <row r="23" spans="1:13" x14ac:dyDescent="0.25">
      <c r="A23" s="1"/>
      <c r="B23" t="s">
        <v>57</v>
      </c>
      <c r="C23" t="s">
        <v>11</v>
      </c>
      <c r="D23" t="s">
        <v>58</v>
      </c>
      <c r="E23" t="s">
        <v>13</v>
      </c>
      <c r="F23" t="s">
        <v>64</v>
      </c>
      <c r="G23" t="s">
        <v>62</v>
      </c>
      <c r="H23">
        <v>4</v>
      </c>
      <c r="I23">
        <v>22</v>
      </c>
      <c r="J23">
        <v>1369.2314999999999</v>
      </c>
      <c r="K23">
        <v>65.201499999999996</v>
      </c>
      <c r="L23">
        <v>26.1</v>
      </c>
      <c r="M23" t="s">
        <v>65</v>
      </c>
    </row>
    <row r="24" spans="1:13" x14ac:dyDescent="0.25">
      <c r="A24" s="1"/>
      <c r="B24" t="s">
        <v>57</v>
      </c>
      <c r="C24" t="s">
        <v>11</v>
      </c>
      <c r="D24" t="s">
        <v>58</v>
      </c>
      <c r="E24" t="s">
        <v>13</v>
      </c>
      <c r="F24" t="s">
        <v>64</v>
      </c>
      <c r="G24" t="s">
        <v>63</v>
      </c>
      <c r="H24">
        <v>6</v>
      </c>
      <c r="I24">
        <v>31</v>
      </c>
      <c r="J24">
        <v>1381.989</v>
      </c>
      <c r="K24">
        <v>65.808999999999997</v>
      </c>
      <c r="L24">
        <v>40.5</v>
      </c>
      <c r="M24" t="s">
        <v>65</v>
      </c>
    </row>
    <row r="25" spans="1:13" x14ac:dyDescent="0.25">
      <c r="A25" s="1"/>
      <c r="B25" t="s">
        <v>57</v>
      </c>
      <c r="C25" t="s">
        <v>11</v>
      </c>
      <c r="D25" t="s">
        <v>58</v>
      </c>
      <c r="E25" t="s">
        <v>13</v>
      </c>
      <c r="F25" t="s">
        <v>66</v>
      </c>
      <c r="G25" t="s">
        <v>60</v>
      </c>
      <c r="H25">
        <v>3</v>
      </c>
      <c r="I25">
        <v>12</v>
      </c>
      <c r="J25">
        <v>1065.183</v>
      </c>
      <c r="K25">
        <v>50.722999999999999</v>
      </c>
      <c r="L25">
        <v>22.2</v>
      </c>
      <c r="M25" t="s">
        <v>67</v>
      </c>
    </row>
    <row r="26" spans="1:13" x14ac:dyDescent="0.25">
      <c r="A26" s="1"/>
      <c r="B26" t="s">
        <v>57</v>
      </c>
      <c r="C26" t="s">
        <v>11</v>
      </c>
      <c r="D26" t="s">
        <v>58</v>
      </c>
      <c r="E26" t="s">
        <v>13</v>
      </c>
      <c r="F26" t="s">
        <v>66</v>
      </c>
      <c r="G26" t="s">
        <v>62</v>
      </c>
      <c r="H26">
        <v>9</v>
      </c>
      <c r="I26">
        <v>50</v>
      </c>
      <c r="J26">
        <v>3011.6835000000001</v>
      </c>
      <c r="K26">
        <v>143.4135</v>
      </c>
      <c r="L26">
        <v>68.400000000000006</v>
      </c>
      <c r="M26" t="s">
        <v>67</v>
      </c>
    </row>
    <row r="27" spans="1:13" x14ac:dyDescent="0.25">
      <c r="A27" s="1"/>
      <c r="B27" t="s">
        <v>57</v>
      </c>
      <c r="C27" t="s">
        <v>11</v>
      </c>
      <c r="D27" t="s">
        <v>58</v>
      </c>
      <c r="E27" t="s">
        <v>13</v>
      </c>
      <c r="F27" t="s">
        <v>66</v>
      </c>
      <c r="G27" t="s">
        <v>63</v>
      </c>
      <c r="H27">
        <v>7</v>
      </c>
      <c r="I27">
        <v>49</v>
      </c>
      <c r="J27">
        <v>1972.0365000000002</v>
      </c>
      <c r="K27">
        <v>93.906499999999994</v>
      </c>
      <c r="L27">
        <v>44.4</v>
      </c>
      <c r="M27" t="s">
        <v>67</v>
      </c>
    </row>
    <row r="28" spans="1:13" x14ac:dyDescent="0.25">
      <c r="A28" s="1"/>
      <c r="B28" t="s">
        <v>57</v>
      </c>
      <c r="C28" t="s">
        <v>11</v>
      </c>
      <c r="D28" t="s">
        <v>58</v>
      </c>
      <c r="E28" t="s">
        <v>13</v>
      </c>
      <c r="F28" t="s">
        <v>68</v>
      </c>
      <c r="G28" t="s">
        <v>60</v>
      </c>
      <c r="H28">
        <v>5</v>
      </c>
      <c r="I28">
        <v>39</v>
      </c>
      <c r="J28">
        <v>1252.23</v>
      </c>
      <c r="K28">
        <v>59.63</v>
      </c>
      <c r="L28">
        <v>35.5</v>
      </c>
      <c r="M28" t="s">
        <v>61</v>
      </c>
    </row>
    <row r="29" spans="1:13" x14ac:dyDescent="0.25">
      <c r="A29" s="1"/>
      <c r="B29" t="s">
        <v>57</v>
      </c>
      <c r="C29" t="s">
        <v>11</v>
      </c>
      <c r="D29" t="s">
        <v>58</v>
      </c>
      <c r="E29" t="s">
        <v>13</v>
      </c>
      <c r="F29" t="s">
        <v>68</v>
      </c>
      <c r="G29" t="s">
        <v>62</v>
      </c>
      <c r="H29">
        <v>1</v>
      </c>
      <c r="I29">
        <v>4</v>
      </c>
      <c r="J29">
        <v>233.1</v>
      </c>
      <c r="K29">
        <v>11.1</v>
      </c>
      <c r="L29">
        <v>6.6</v>
      </c>
      <c r="M29" t="s">
        <v>61</v>
      </c>
    </row>
    <row r="30" spans="1:13" x14ac:dyDescent="0.25">
      <c r="A30" s="1"/>
      <c r="B30" t="s">
        <v>57</v>
      </c>
      <c r="C30" t="s">
        <v>11</v>
      </c>
      <c r="D30" t="s">
        <v>58</v>
      </c>
      <c r="E30" t="s">
        <v>13</v>
      </c>
      <c r="F30" t="s">
        <v>68</v>
      </c>
      <c r="G30" t="s">
        <v>63</v>
      </c>
      <c r="H30">
        <v>4</v>
      </c>
      <c r="I30">
        <v>25</v>
      </c>
      <c r="J30">
        <v>1759.212</v>
      </c>
      <c r="K30">
        <v>83.772000000000006</v>
      </c>
      <c r="L30">
        <v>32.6</v>
      </c>
      <c r="M30" t="s">
        <v>61</v>
      </c>
    </row>
    <row r="31" spans="1:13" x14ac:dyDescent="0.25">
      <c r="A31" s="1"/>
      <c r="B31" t="s">
        <v>57</v>
      </c>
      <c r="C31" t="s">
        <v>11</v>
      </c>
      <c r="D31" t="s">
        <v>58</v>
      </c>
      <c r="E31" t="s">
        <v>13</v>
      </c>
      <c r="F31" t="s">
        <v>69</v>
      </c>
      <c r="G31" t="s">
        <v>60</v>
      </c>
      <c r="H31">
        <v>8</v>
      </c>
      <c r="I31">
        <v>50</v>
      </c>
      <c r="J31">
        <v>3211.32</v>
      </c>
      <c r="K31">
        <v>152.92000000000002</v>
      </c>
      <c r="L31">
        <v>46.7</v>
      </c>
      <c r="M31" t="s">
        <v>70</v>
      </c>
    </row>
    <row r="32" spans="1:13" x14ac:dyDescent="0.25">
      <c r="A32" s="1"/>
      <c r="B32" t="s">
        <v>57</v>
      </c>
      <c r="C32" t="s">
        <v>11</v>
      </c>
      <c r="D32" t="s">
        <v>58</v>
      </c>
      <c r="E32" t="s">
        <v>13</v>
      </c>
      <c r="F32" t="s">
        <v>69</v>
      </c>
      <c r="G32" t="s">
        <v>62</v>
      </c>
      <c r="H32">
        <v>3</v>
      </c>
      <c r="I32">
        <v>11</v>
      </c>
      <c r="J32">
        <v>650.10750000000007</v>
      </c>
      <c r="K32">
        <v>30.9575</v>
      </c>
      <c r="L32">
        <v>19.600000000000001</v>
      </c>
      <c r="M32" t="s">
        <v>70</v>
      </c>
    </row>
    <row r="33" spans="1:13" x14ac:dyDescent="0.25">
      <c r="A33" s="1"/>
      <c r="B33" t="s">
        <v>57</v>
      </c>
      <c r="C33" t="s">
        <v>11</v>
      </c>
      <c r="D33" t="s">
        <v>58</v>
      </c>
      <c r="E33" t="s">
        <v>13</v>
      </c>
      <c r="F33" t="s">
        <v>69</v>
      </c>
      <c r="G33" t="s">
        <v>63</v>
      </c>
      <c r="H33">
        <v>7</v>
      </c>
      <c r="I33">
        <v>44</v>
      </c>
      <c r="J33">
        <v>1955.5725</v>
      </c>
      <c r="K33">
        <v>93.122500000000002</v>
      </c>
      <c r="L33">
        <v>53.3</v>
      </c>
      <c r="M33" t="s">
        <v>70</v>
      </c>
    </row>
    <row r="34" spans="1:13" x14ac:dyDescent="0.25">
      <c r="A34" s="1"/>
      <c r="B34" t="s">
        <v>57</v>
      </c>
      <c r="C34" t="s">
        <v>11</v>
      </c>
      <c r="D34" t="s">
        <v>58</v>
      </c>
      <c r="E34" t="s">
        <v>13</v>
      </c>
      <c r="F34" t="s">
        <v>71</v>
      </c>
      <c r="G34" t="s">
        <v>60</v>
      </c>
      <c r="H34">
        <v>1</v>
      </c>
      <c r="I34">
        <v>6</v>
      </c>
      <c r="J34">
        <v>561.07799999999997</v>
      </c>
      <c r="K34">
        <v>26.718</v>
      </c>
      <c r="L34">
        <v>9.9</v>
      </c>
      <c r="M34" t="s">
        <v>65</v>
      </c>
    </row>
    <row r="35" spans="1:13" x14ac:dyDescent="0.25">
      <c r="A35" s="1"/>
      <c r="B35" t="s">
        <v>57</v>
      </c>
      <c r="C35" t="s">
        <v>11</v>
      </c>
      <c r="D35" t="s">
        <v>58</v>
      </c>
      <c r="E35" t="s">
        <v>13</v>
      </c>
      <c r="F35" t="s">
        <v>71</v>
      </c>
      <c r="G35" t="s">
        <v>62</v>
      </c>
      <c r="H35">
        <v>5</v>
      </c>
      <c r="I35">
        <v>35</v>
      </c>
      <c r="J35">
        <v>1767.4649999999999</v>
      </c>
      <c r="K35">
        <v>84.165000000000006</v>
      </c>
      <c r="L35">
        <v>42.2</v>
      </c>
      <c r="M35" t="s">
        <v>65</v>
      </c>
    </row>
    <row r="36" spans="1:13" x14ac:dyDescent="0.25">
      <c r="A36" s="1"/>
      <c r="B36" t="s">
        <v>57</v>
      </c>
      <c r="C36" t="s">
        <v>11</v>
      </c>
      <c r="D36" t="s">
        <v>58</v>
      </c>
      <c r="E36" t="s">
        <v>13</v>
      </c>
      <c r="F36" t="s">
        <v>71</v>
      </c>
      <c r="G36" t="s">
        <v>63</v>
      </c>
      <c r="H36">
        <v>5</v>
      </c>
      <c r="I36">
        <v>30</v>
      </c>
      <c r="J36">
        <v>1605.1455000000001</v>
      </c>
      <c r="K36">
        <v>76.43549999999999</v>
      </c>
      <c r="L36">
        <v>34.4</v>
      </c>
      <c r="M36" t="s">
        <v>65</v>
      </c>
    </row>
    <row r="37" spans="1:13" x14ac:dyDescent="0.25">
      <c r="A37" s="1"/>
      <c r="B37" t="s">
        <v>57</v>
      </c>
      <c r="C37" t="s">
        <v>11</v>
      </c>
      <c r="D37" t="s">
        <v>72</v>
      </c>
      <c r="E37" t="s">
        <v>12</v>
      </c>
      <c r="F37" t="s">
        <v>59</v>
      </c>
      <c r="G37" t="s">
        <v>60</v>
      </c>
      <c r="H37">
        <v>2</v>
      </c>
      <c r="I37">
        <v>10</v>
      </c>
      <c r="J37">
        <v>627.14400000000001</v>
      </c>
      <c r="K37">
        <v>29.864000000000001</v>
      </c>
      <c r="L37">
        <v>16.3</v>
      </c>
      <c r="M37" t="s">
        <v>61</v>
      </c>
    </row>
    <row r="38" spans="1:13" x14ac:dyDescent="0.25">
      <c r="A38" s="1"/>
      <c r="B38" t="s">
        <v>57</v>
      </c>
      <c r="C38" t="s">
        <v>11</v>
      </c>
      <c r="D38" t="s">
        <v>72</v>
      </c>
      <c r="E38" t="s">
        <v>12</v>
      </c>
      <c r="F38" t="s">
        <v>59</v>
      </c>
      <c r="G38" t="s">
        <v>62</v>
      </c>
      <c r="H38">
        <v>10</v>
      </c>
      <c r="I38">
        <v>58</v>
      </c>
      <c r="J38">
        <v>3713.598</v>
      </c>
      <c r="K38">
        <v>176.83799999999999</v>
      </c>
      <c r="L38">
        <v>58.9</v>
      </c>
      <c r="M38" t="s">
        <v>61</v>
      </c>
    </row>
    <row r="39" spans="1:13" x14ac:dyDescent="0.25">
      <c r="A39" s="1"/>
      <c r="B39" t="s">
        <v>57</v>
      </c>
      <c r="C39" t="s">
        <v>11</v>
      </c>
      <c r="D39" t="s">
        <v>72</v>
      </c>
      <c r="E39" t="s">
        <v>12</v>
      </c>
      <c r="F39" t="s">
        <v>59</v>
      </c>
      <c r="G39" t="s">
        <v>63</v>
      </c>
      <c r="H39">
        <v>4</v>
      </c>
      <c r="I39">
        <v>29</v>
      </c>
      <c r="J39">
        <v>1678.9185</v>
      </c>
      <c r="K39">
        <v>79.948499999999996</v>
      </c>
      <c r="L39">
        <v>24.4</v>
      </c>
      <c r="M39" t="s">
        <v>61</v>
      </c>
    </row>
    <row r="40" spans="1:13" x14ac:dyDescent="0.25">
      <c r="A40" s="1"/>
      <c r="B40" t="s">
        <v>57</v>
      </c>
      <c r="C40" t="s">
        <v>11</v>
      </c>
      <c r="D40" t="s">
        <v>72</v>
      </c>
      <c r="E40" t="s">
        <v>12</v>
      </c>
      <c r="F40" t="s">
        <v>64</v>
      </c>
      <c r="G40" t="s">
        <v>60</v>
      </c>
      <c r="H40">
        <v>6</v>
      </c>
      <c r="I40">
        <v>33</v>
      </c>
      <c r="J40">
        <v>2452.38</v>
      </c>
      <c r="K40">
        <v>116.78</v>
      </c>
      <c r="L40">
        <v>40</v>
      </c>
      <c r="M40" t="s">
        <v>65</v>
      </c>
    </row>
    <row r="41" spans="1:13" x14ac:dyDescent="0.25">
      <c r="A41" s="1"/>
      <c r="B41" t="s">
        <v>57</v>
      </c>
      <c r="C41" t="s">
        <v>11</v>
      </c>
      <c r="D41" t="s">
        <v>72</v>
      </c>
      <c r="E41" t="s">
        <v>12</v>
      </c>
      <c r="F41" t="s">
        <v>64</v>
      </c>
      <c r="G41" t="s">
        <v>62</v>
      </c>
      <c r="H41">
        <v>5</v>
      </c>
      <c r="I41">
        <v>16</v>
      </c>
      <c r="J41">
        <v>1337.1224999999999</v>
      </c>
      <c r="K41">
        <v>63.672499999999992</v>
      </c>
      <c r="L41">
        <v>34.4</v>
      </c>
      <c r="M41" t="s">
        <v>65</v>
      </c>
    </row>
    <row r="42" spans="1:13" x14ac:dyDescent="0.25">
      <c r="A42" s="1"/>
      <c r="B42" t="s">
        <v>57</v>
      </c>
      <c r="C42" t="s">
        <v>11</v>
      </c>
      <c r="D42" t="s">
        <v>72</v>
      </c>
      <c r="E42" t="s">
        <v>12</v>
      </c>
      <c r="F42" t="s">
        <v>64</v>
      </c>
      <c r="G42" t="s">
        <v>63</v>
      </c>
      <c r="H42">
        <v>5</v>
      </c>
      <c r="I42">
        <v>32</v>
      </c>
      <c r="J42">
        <v>1855.3605</v>
      </c>
      <c r="K42">
        <v>88.350500000000011</v>
      </c>
      <c r="L42">
        <v>42.6</v>
      </c>
      <c r="M42" t="s">
        <v>65</v>
      </c>
    </row>
    <row r="43" spans="1:13" x14ac:dyDescent="0.25">
      <c r="A43" s="1"/>
      <c r="B43" t="s">
        <v>57</v>
      </c>
      <c r="C43" t="s">
        <v>11</v>
      </c>
      <c r="D43" t="s">
        <v>72</v>
      </c>
      <c r="E43" t="s">
        <v>12</v>
      </c>
      <c r="F43" t="s">
        <v>66</v>
      </c>
      <c r="G43" t="s">
        <v>60</v>
      </c>
      <c r="H43">
        <v>3</v>
      </c>
      <c r="I43">
        <v>10</v>
      </c>
      <c r="J43">
        <v>689.80799999999999</v>
      </c>
      <c r="K43">
        <v>32.847999999999999</v>
      </c>
      <c r="L43">
        <v>25.2</v>
      </c>
      <c r="M43" t="s">
        <v>67</v>
      </c>
    </row>
    <row r="44" spans="1:13" x14ac:dyDescent="0.25">
      <c r="A44" s="1"/>
      <c r="B44" t="s">
        <v>57</v>
      </c>
      <c r="C44" t="s">
        <v>11</v>
      </c>
      <c r="D44" t="s">
        <v>72</v>
      </c>
      <c r="E44" t="s">
        <v>12</v>
      </c>
      <c r="F44" t="s">
        <v>66</v>
      </c>
      <c r="G44" t="s">
        <v>62</v>
      </c>
      <c r="H44">
        <v>4</v>
      </c>
      <c r="I44">
        <v>23</v>
      </c>
      <c r="J44">
        <v>1518.6570000000002</v>
      </c>
      <c r="K44">
        <v>72.316999999999993</v>
      </c>
      <c r="L44">
        <v>28.6</v>
      </c>
      <c r="M44" t="s">
        <v>67</v>
      </c>
    </row>
    <row r="45" spans="1:13" x14ac:dyDescent="0.25">
      <c r="A45" s="1"/>
      <c r="B45" t="s">
        <v>57</v>
      </c>
      <c r="C45" t="s">
        <v>11</v>
      </c>
      <c r="D45" t="s">
        <v>72</v>
      </c>
      <c r="E45" t="s">
        <v>12</v>
      </c>
      <c r="F45" t="s">
        <v>66</v>
      </c>
      <c r="G45" t="s">
        <v>63</v>
      </c>
      <c r="H45">
        <v>6</v>
      </c>
      <c r="I45">
        <v>39</v>
      </c>
      <c r="J45">
        <v>1963.143</v>
      </c>
      <c r="K45">
        <v>93.483000000000004</v>
      </c>
      <c r="L45">
        <v>38.4</v>
      </c>
      <c r="M45" t="s">
        <v>67</v>
      </c>
    </row>
    <row r="46" spans="1:13" x14ac:dyDescent="0.25">
      <c r="A46" s="1"/>
      <c r="B46" t="s">
        <v>57</v>
      </c>
      <c r="C46" t="s">
        <v>11</v>
      </c>
      <c r="D46" t="s">
        <v>72</v>
      </c>
      <c r="E46" t="s">
        <v>12</v>
      </c>
      <c r="F46" t="s">
        <v>68</v>
      </c>
      <c r="G46" t="s">
        <v>60</v>
      </c>
      <c r="H46">
        <v>4</v>
      </c>
      <c r="I46">
        <v>20</v>
      </c>
      <c r="J46">
        <v>1285.6305</v>
      </c>
      <c r="K46">
        <v>61.220499999999994</v>
      </c>
      <c r="L46">
        <v>31.6</v>
      </c>
      <c r="M46" t="s">
        <v>61</v>
      </c>
    </row>
    <row r="47" spans="1:13" x14ac:dyDescent="0.25">
      <c r="A47" s="1"/>
      <c r="B47" t="s">
        <v>57</v>
      </c>
      <c r="C47" t="s">
        <v>11</v>
      </c>
      <c r="D47" t="s">
        <v>72</v>
      </c>
      <c r="E47" t="s">
        <v>12</v>
      </c>
      <c r="F47" t="s">
        <v>68</v>
      </c>
      <c r="G47" t="s">
        <v>62</v>
      </c>
      <c r="H47">
        <v>2</v>
      </c>
      <c r="I47">
        <v>15</v>
      </c>
      <c r="J47">
        <v>526.68000000000006</v>
      </c>
      <c r="K47">
        <v>25.08</v>
      </c>
      <c r="L47">
        <v>16.600000000000001</v>
      </c>
      <c r="M47" t="s">
        <v>61</v>
      </c>
    </row>
    <row r="48" spans="1:13" x14ac:dyDescent="0.25">
      <c r="A48" s="1"/>
      <c r="B48" t="s">
        <v>57</v>
      </c>
      <c r="C48" t="s">
        <v>11</v>
      </c>
      <c r="D48" t="s">
        <v>72</v>
      </c>
      <c r="E48" t="s">
        <v>12</v>
      </c>
      <c r="F48" t="s">
        <v>68</v>
      </c>
      <c r="G48" t="s">
        <v>63</v>
      </c>
      <c r="H48">
        <v>3</v>
      </c>
      <c r="I48">
        <v>15</v>
      </c>
      <c r="J48">
        <v>708.2355</v>
      </c>
      <c r="K48">
        <v>33.725499999999997</v>
      </c>
      <c r="L48">
        <v>19.5</v>
      </c>
      <c r="M48" t="s">
        <v>61</v>
      </c>
    </row>
    <row r="49" spans="1:13" x14ac:dyDescent="0.25">
      <c r="A49" s="1"/>
      <c r="B49" t="s">
        <v>57</v>
      </c>
      <c r="C49" t="s">
        <v>11</v>
      </c>
      <c r="D49" t="s">
        <v>72</v>
      </c>
      <c r="E49" t="s">
        <v>12</v>
      </c>
      <c r="F49" t="s">
        <v>69</v>
      </c>
      <c r="G49" t="s">
        <v>60</v>
      </c>
      <c r="H49">
        <v>5</v>
      </c>
      <c r="I49">
        <v>26</v>
      </c>
      <c r="J49">
        <v>1812.93</v>
      </c>
      <c r="K49">
        <v>86.33</v>
      </c>
      <c r="L49">
        <v>28.3</v>
      </c>
      <c r="M49" t="s">
        <v>70</v>
      </c>
    </row>
    <row r="50" spans="1:13" x14ac:dyDescent="0.25">
      <c r="A50" s="1"/>
      <c r="B50" t="s">
        <v>57</v>
      </c>
      <c r="C50" t="s">
        <v>11</v>
      </c>
      <c r="D50" t="s">
        <v>72</v>
      </c>
      <c r="E50" t="s">
        <v>12</v>
      </c>
      <c r="F50" t="s">
        <v>69</v>
      </c>
      <c r="G50" t="s">
        <v>62</v>
      </c>
      <c r="H50">
        <v>3</v>
      </c>
      <c r="I50">
        <v>20</v>
      </c>
      <c r="J50">
        <v>1628.508</v>
      </c>
      <c r="K50">
        <v>77.548000000000002</v>
      </c>
      <c r="L50">
        <v>20</v>
      </c>
      <c r="M50" t="s">
        <v>70</v>
      </c>
    </row>
    <row r="51" spans="1:13" x14ac:dyDescent="0.25">
      <c r="A51" s="1"/>
      <c r="B51" t="s">
        <v>57</v>
      </c>
      <c r="C51" t="s">
        <v>11</v>
      </c>
      <c r="D51" t="s">
        <v>72</v>
      </c>
      <c r="E51" t="s">
        <v>12</v>
      </c>
      <c r="F51" t="s">
        <v>69</v>
      </c>
      <c r="G51" t="s">
        <v>63</v>
      </c>
      <c r="H51">
        <v>8</v>
      </c>
      <c r="I51">
        <v>48</v>
      </c>
      <c r="J51">
        <v>2456.076</v>
      </c>
      <c r="K51">
        <v>116.95599999999999</v>
      </c>
      <c r="L51">
        <v>52.2</v>
      </c>
      <c r="M51" t="s">
        <v>70</v>
      </c>
    </row>
    <row r="52" spans="1:13" x14ac:dyDescent="0.25">
      <c r="A52" s="1"/>
      <c r="B52" t="s">
        <v>57</v>
      </c>
      <c r="C52" t="s">
        <v>11</v>
      </c>
      <c r="D52" t="s">
        <v>72</v>
      </c>
      <c r="E52" t="s">
        <v>12</v>
      </c>
      <c r="F52" t="s">
        <v>71</v>
      </c>
      <c r="G52" t="s">
        <v>60</v>
      </c>
      <c r="H52">
        <v>5</v>
      </c>
      <c r="I52">
        <v>25</v>
      </c>
      <c r="J52">
        <v>1091.2649999999999</v>
      </c>
      <c r="K52">
        <v>51.965000000000003</v>
      </c>
      <c r="L52">
        <v>42.2</v>
      </c>
      <c r="M52" t="s">
        <v>65</v>
      </c>
    </row>
    <row r="53" spans="1:13" x14ac:dyDescent="0.25">
      <c r="A53" s="1"/>
      <c r="B53" t="s">
        <v>57</v>
      </c>
      <c r="C53" t="s">
        <v>11</v>
      </c>
      <c r="D53" t="s">
        <v>72</v>
      </c>
      <c r="E53" t="s">
        <v>12</v>
      </c>
      <c r="F53" t="s">
        <v>71</v>
      </c>
      <c r="G53" t="s">
        <v>62</v>
      </c>
      <c r="H53">
        <v>3</v>
      </c>
      <c r="I53">
        <v>14</v>
      </c>
      <c r="J53">
        <v>460.99200000000002</v>
      </c>
      <c r="K53">
        <v>21.951999999999998</v>
      </c>
      <c r="L53">
        <v>19.399999999999999</v>
      </c>
      <c r="M53" t="s">
        <v>65</v>
      </c>
    </row>
    <row r="54" spans="1:13" x14ac:dyDescent="0.25">
      <c r="A54" s="1"/>
      <c r="B54" t="s">
        <v>57</v>
      </c>
      <c r="C54" t="s">
        <v>11</v>
      </c>
      <c r="D54" t="s">
        <v>72</v>
      </c>
      <c r="E54" t="s">
        <v>12</v>
      </c>
      <c r="F54" t="s">
        <v>71</v>
      </c>
      <c r="G54" t="s">
        <v>63</v>
      </c>
      <c r="H54">
        <v>3</v>
      </c>
      <c r="I54">
        <v>11</v>
      </c>
      <c r="J54">
        <v>819.65100000000007</v>
      </c>
      <c r="K54">
        <v>39.031000000000006</v>
      </c>
      <c r="L54">
        <v>19.600000000000001</v>
      </c>
      <c r="M54" t="s">
        <v>65</v>
      </c>
    </row>
    <row r="55" spans="1:13" x14ac:dyDescent="0.25">
      <c r="A55" s="1"/>
      <c r="B55" t="s">
        <v>57</v>
      </c>
      <c r="C55" t="s">
        <v>11</v>
      </c>
      <c r="D55" t="s">
        <v>72</v>
      </c>
      <c r="E55" t="s">
        <v>13</v>
      </c>
      <c r="F55" t="s">
        <v>59</v>
      </c>
      <c r="G55" t="s">
        <v>60</v>
      </c>
      <c r="H55">
        <v>5</v>
      </c>
      <c r="I55">
        <v>30</v>
      </c>
      <c r="J55">
        <v>1491.4725000000001</v>
      </c>
      <c r="K55">
        <v>71.022499999999994</v>
      </c>
      <c r="L55">
        <v>31.799999999999997</v>
      </c>
      <c r="M55" t="s">
        <v>61</v>
      </c>
    </row>
    <row r="56" spans="1:13" x14ac:dyDescent="0.25">
      <c r="A56" s="1"/>
      <c r="B56" t="s">
        <v>57</v>
      </c>
      <c r="C56" t="s">
        <v>11</v>
      </c>
      <c r="D56" t="s">
        <v>72</v>
      </c>
      <c r="E56" t="s">
        <v>13</v>
      </c>
      <c r="F56" t="s">
        <v>59</v>
      </c>
      <c r="G56" t="s">
        <v>62</v>
      </c>
      <c r="H56">
        <v>2</v>
      </c>
      <c r="I56">
        <v>12</v>
      </c>
      <c r="J56">
        <v>719.89049999999997</v>
      </c>
      <c r="K56">
        <v>34.280500000000004</v>
      </c>
      <c r="L56">
        <v>18.899999999999999</v>
      </c>
      <c r="M56" t="s">
        <v>61</v>
      </c>
    </row>
    <row r="57" spans="1:13" x14ac:dyDescent="0.25">
      <c r="A57" s="1"/>
      <c r="B57" t="s">
        <v>57</v>
      </c>
      <c r="C57" t="s">
        <v>11</v>
      </c>
      <c r="D57" t="s">
        <v>72</v>
      </c>
      <c r="E57" t="s">
        <v>13</v>
      </c>
      <c r="F57" t="s">
        <v>59</v>
      </c>
      <c r="G57" t="s">
        <v>63</v>
      </c>
      <c r="H57">
        <v>6</v>
      </c>
      <c r="I57">
        <v>21</v>
      </c>
      <c r="J57">
        <v>940.40100000000007</v>
      </c>
      <c r="K57">
        <v>44.780999999999999</v>
      </c>
      <c r="L57">
        <v>43.900000000000006</v>
      </c>
      <c r="M57" t="s">
        <v>61</v>
      </c>
    </row>
    <row r="58" spans="1:13" x14ac:dyDescent="0.25">
      <c r="A58" s="1"/>
      <c r="B58" t="s">
        <v>57</v>
      </c>
      <c r="C58" t="s">
        <v>11</v>
      </c>
      <c r="D58" t="s">
        <v>72</v>
      </c>
      <c r="E58" t="s">
        <v>13</v>
      </c>
      <c r="F58" t="s">
        <v>64</v>
      </c>
      <c r="G58" t="s">
        <v>60</v>
      </c>
      <c r="H58">
        <v>5</v>
      </c>
      <c r="I58">
        <v>11</v>
      </c>
      <c r="J58">
        <v>723.15599999999995</v>
      </c>
      <c r="K58">
        <v>34.436</v>
      </c>
      <c r="L58">
        <v>34.299999999999997</v>
      </c>
      <c r="M58" t="s">
        <v>65</v>
      </c>
    </row>
    <row r="59" spans="1:13" x14ac:dyDescent="0.25">
      <c r="A59" s="1"/>
      <c r="B59" t="s">
        <v>57</v>
      </c>
      <c r="C59" t="s">
        <v>11</v>
      </c>
      <c r="D59" t="s">
        <v>72</v>
      </c>
      <c r="E59" t="s">
        <v>13</v>
      </c>
      <c r="F59" t="s">
        <v>64</v>
      </c>
      <c r="G59" t="s">
        <v>62</v>
      </c>
      <c r="H59">
        <v>4</v>
      </c>
      <c r="I59">
        <v>23</v>
      </c>
      <c r="J59">
        <v>2017.5854999999999</v>
      </c>
      <c r="K59">
        <v>96.075500000000005</v>
      </c>
      <c r="L59">
        <v>27.3</v>
      </c>
      <c r="M59" t="s">
        <v>65</v>
      </c>
    </row>
    <row r="60" spans="1:13" x14ac:dyDescent="0.25">
      <c r="A60" s="1"/>
      <c r="B60" t="s">
        <v>57</v>
      </c>
      <c r="C60" t="s">
        <v>11</v>
      </c>
      <c r="D60" t="s">
        <v>72</v>
      </c>
      <c r="E60" t="s">
        <v>13</v>
      </c>
      <c r="F60" t="s">
        <v>64</v>
      </c>
      <c r="G60" t="s">
        <v>63</v>
      </c>
      <c r="H60">
        <v>4</v>
      </c>
      <c r="I60">
        <v>15</v>
      </c>
      <c r="J60">
        <v>1004.325</v>
      </c>
      <c r="K60">
        <v>47.825000000000003</v>
      </c>
      <c r="L60">
        <v>25.900000000000002</v>
      </c>
      <c r="M60" t="s">
        <v>65</v>
      </c>
    </row>
    <row r="61" spans="1:13" x14ac:dyDescent="0.25">
      <c r="A61" s="1"/>
      <c r="B61" t="s">
        <v>57</v>
      </c>
      <c r="C61" t="s">
        <v>11</v>
      </c>
      <c r="D61" t="s">
        <v>72</v>
      </c>
      <c r="E61" t="s">
        <v>13</v>
      </c>
      <c r="F61" t="s">
        <v>66</v>
      </c>
      <c r="G61" t="s">
        <v>60</v>
      </c>
      <c r="H61">
        <v>4</v>
      </c>
      <c r="I61">
        <v>21</v>
      </c>
      <c r="J61">
        <v>865.67250000000001</v>
      </c>
      <c r="K61">
        <v>41.222500000000004</v>
      </c>
      <c r="L61">
        <v>30.7</v>
      </c>
      <c r="M61" t="s">
        <v>67</v>
      </c>
    </row>
    <row r="62" spans="1:13" x14ac:dyDescent="0.25">
      <c r="A62" s="1"/>
      <c r="B62" t="s">
        <v>57</v>
      </c>
      <c r="C62" t="s">
        <v>11</v>
      </c>
      <c r="D62" t="s">
        <v>72</v>
      </c>
      <c r="E62" t="s">
        <v>13</v>
      </c>
      <c r="F62" t="s">
        <v>66</v>
      </c>
      <c r="G62" t="s">
        <v>62</v>
      </c>
      <c r="H62">
        <v>7</v>
      </c>
      <c r="I62">
        <v>36</v>
      </c>
      <c r="J62">
        <v>1599.6855</v>
      </c>
      <c r="K62">
        <v>76.1755</v>
      </c>
      <c r="L62">
        <v>55.599999999999994</v>
      </c>
      <c r="M62" t="s">
        <v>67</v>
      </c>
    </row>
    <row r="63" spans="1:13" x14ac:dyDescent="0.25">
      <c r="A63" s="1"/>
      <c r="B63" t="s">
        <v>57</v>
      </c>
      <c r="C63" t="s">
        <v>11</v>
      </c>
      <c r="D63" t="s">
        <v>72</v>
      </c>
      <c r="E63" t="s">
        <v>13</v>
      </c>
      <c r="F63" t="s">
        <v>66</v>
      </c>
      <c r="G63" t="s">
        <v>63</v>
      </c>
      <c r="H63">
        <v>5</v>
      </c>
      <c r="I63">
        <v>31</v>
      </c>
      <c r="J63">
        <v>1649.0774999999999</v>
      </c>
      <c r="K63">
        <v>78.527500000000003</v>
      </c>
      <c r="L63">
        <v>38.4</v>
      </c>
      <c r="M63" t="s">
        <v>67</v>
      </c>
    </row>
    <row r="64" spans="1:13" x14ac:dyDescent="0.25">
      <c r="A64" s="1"/>
      <c r="B64" t="s">
        <v>57</v>
      </c>
      <c r="C64" t="s">
        <v>11</v>
      </c>
      <c r="D64" t="s">
        <v>72</v>
      </c>
      <c r="E64" t="s">
        <v>13</v>
      </c>
      <c r="F64" t="s">
        <v>68</v>
      </c>
      <c r="G64" t="s">
        <v>60</v>
      </c>
      <c r="H64">
        <v>3</v>
      </c>
      <c r="I64">
        <v>18</v>
      </c>
      <c r="J64">
        <v>556.19550000000004</v>
      </c>
      <c r="K64">
        <v>26.485500000000002</v>
      </c>
      <c r="L64">
        <v>20.200000000000003</v>
      </c>
      <c r="M64" t="s">
        <v>61</v>
      </c>
    </row>
    <row r="65" spans="1:13" x14ac:dyDescent="0.25">
      <c r="A65" s="1"/>
      <c r="B65" t="s">
        <v>57</v>
      </c>
      <c r="C65" t="s">
        <v>11</v>
      </c>
      <c r="D65" t="s">
        <v>72</v>
      </c>
      <c r="E65" t="s">
        <v>13</v>
      </c>
      <c r="F65" t="s">
        <v>68</v>
      </c>
      <c r="G65" t="s">
        <v>62</v>
      </c>
      <c r="H65">
        <v>7</v>
      </c>
      <c r="I65">
        <v>31</v>
      </c>
      <c r="J65">
        <v>1502.9279999999999</v>
      </c>
      <c r="K65">
        <v>71.567999999999998</v>
      </c>
      <c r="L65">
        <v>43.2</v>
      </c>
      <c r="M65" t="s">
        <v>61</v>
      </c>
    </row>
    <row r="66" spans="1:13" x14ac:dyDescent="0.25">
      <c r="A66" s="1"/>
      <c r="B66" t="s">
        <v>57</v>
      </c>
      <c r="C66" t="s">
        <v>11</v>
      </c>
      <c r="D66" t="s">
        <v>72</v>
      </c>
      <c r="E66" t="s">
        <v>13</v>
      </c>
      <c r="F66" t="s">
        <v>68</v>
      </c>
      <c r="G66" t="s">
        <v>63</v>
      </c>
      <c r="H66">
        <v>6</v>
      </c>
      <c r="I66">
        <v>29</v>
      </c>
      <c r="J66">
        <v>1579.1895</v>
      </c>
      <c r="K66">
        <v>75.1995</v>
      </c>
      <c r="L66">
        <v>39.200000000000003</v>
      </c>
      <c r="M66" t="s">
        <v>61</v>
      </c>
    </row>
    <row r="67" spans="1:13" x14ac:dyDescent="0.25">
      <c r="A67" s="1"/>
      <c r="B67" t="s">
        <v>57</v>
      </c>
      <c r="C67" t="s">
        <v>11</v>
      </c>
      <c r="D67" t="s">
        <v>72</v>
      </c>
      <c r="E67" t="s">
        <v>13</v>
      </c>
      <c r="F67" t="s">
        <v>69</v>
      </c>
      <c r="G67" t="s">
        <v>60</v>
      </c>
      <c r="H67">
        <v>5</v>
      </c>
      <c r="I67">
        <v>23</v>
      </c>
      <c r="J67">
        <v>1770.3210000000001</v>
      </c>
      <c r="K67">
        <v>84.301000000000002</v>
      </c>
      <c r="L67">
        <v>31.700000000000003</v>
      </c>
      <c r="M67" t="s">
        <v>70</v>
      </c>
    </row>
    <row r="68" spans="1:13" x14ac:dyDescent="0.25">
      <c r="A68" s="1"/>
      <c r="B68" t="s">
        <v>57</v>
      </c>
      <c r="C68" t="s">
        <v>11</v>
      </c>
      <c r="D68" t="s">
        <v>72</v>
      </c>
      <c r="E68" t="s">
        <v>13</v>
      </c>
      <c r="F68" t="s">
        <v>69</v>
      </c>
      <c r="G68" t="s">
        <v>62</v>
      </c>
      <c r="H68">
        <v>4</v>
      </c>
      <c r="I68">
        <v>20</v>
      </c>
      <c r="J68">
        <v>709.4325</v>
      </c>
      <c r="K68">
        <v>33.782499999999999</v>
      </c>
      <c r="L68">
        <v>32.800000000000004</v>
      </c>
      <c r="M68" t="s">
        <v>70</v>
      </c>
    </row>
    <row r="69" spans="1:13" x14ac:dyDescent="0.25">
      <c r="A69" s="1"/>
      <c r="B69" t="s">
        <v>57</v>
      </c>
      <c r="C69" t="s">
        <v>11</v>
      </c>
      <c r="D69" t="s">
        <v>72</v>
      </c>
      <c r="E69" t="s">
        <v>13</v>
      </c>
      <c r="F69" t="s">
        <v>69</v>
      </c>
      <c r="G69" t="s">
        <v>63</v>
      </c>
      <c r="H69">
        <v>6</v>
      </c>
      <c r="I69">
        <v>24</v>
      </c>
      <c r="J69">
        <v>1483.6289999999999</v>
      </c>
      <c r="K69">
        <v>70.649000000000001</v>
      </c>
      <c r="L69">
        <v>54.2</v>
      </c>
      <c r="M69" t="s">
        <v>70</v>
      </c>
    </row>
    <row r="70" spans="1:13" x14ac:dyDescent="0.25">
      <c r="A70" s="1"/>
      <c r="B70" t="s">
        <v>57</v>
      </c>
      <c r="C70" t="s">
        <v>11</v>
      </c>
      <c r="D70" t="s">
        <v>72</v>
      </c>
      <c r="E70" t="s">
        <v>13</v>
      </c>
      <c r="F70" t="s">
        <v>71</v>
      </c>
      <c r="G70" t="s">
        <v>60</v>
      </c>
      <c r="H70">
        <v>7</v>
      </c>
      <c r="I70">
        <v>37</v>
      </c>
      <c r="J70">
        <v>2732.5830000000001</v>
      </c>
      <c r="K70">
        <v>130.12299999999999</v>
      </c>
      <c r="L70">
        <v>46</v>
      </c>
      <c r="M70" t="s">
        <v>65</v>
      </c>
    </row>
    <row r="71" spans="1:13" x14ac:dyDescent="0.25">
      <c r="A71" s="1"/>
      <c r="B71" t="s">
        <v>57</v>
      </c>
      <c r="C71" t="s">
        <v>11</v>
      </c>
      <c r="D71" t="s">
        <v>72</v>
      </c>
      <c r="E71" t="s">
        <v>13</v>
      </c>
      <c r="F71" t="s">
        <v>71</v>
      </c>
      <c r="G71" t="s">
        <v>62</v>
      </c>
      <c r="H71">
        <v>4</v>
      </c>
      <c r="I71">
        <v>30</v>
      </c>
      <c r="J71">
        <v>2158.4430000000002</v>
      </c>
      <c r="K71">
        <v>102.783</v>
      </c>
      <c r="L71">
        <v>28.2</v>
      </c>
      <c r="M71" t="s">
        <v>65</v>
      </c>
    </row>
    <row r="72" spans="1:13" x14ac:dyDescent="0.25">
      <c r="A72" s="1"/>
      <c r="B72" t="s">
        <v>57</v>
      </c>
      <c r="C72" t="s">
        <v>11</v>
      </c>
      <c r="D72" t="s">
        <v>72</v>
      </c>
      <c r="E72" t="s">
        <v>13</v>
      </c>
      <c r="F72" t="s">
        <v>71</v>
      </c>
      <c r="G72" t="s">
        <v>63</v>
      </c>
      <c r="H72">
        <v>8</v>
      </c>
      <c r="I72">
        <v>39</v>
      </c>
      <c r="J72">
        <v>2432.808</v>
      </c>
      <c r="K72">
        <v>115.848</v>
      </c>
      <c r="L72">
        <v>59.9</v>
      </c>
      <c r="M72" t="s">
        <v>65</v>
      </c>
    </row>
    <row r="73" spans="1:13" x14ac:dyDescent="0.25">
      <c r="A73" s="1"/>
      <c r="B73" t="s">
        <v>73</v>
      </c>
      <c r="C73" t="s">
        <v>14</v>
      </c>
      <c r="D73" t="s">
        <v>58</v>
      </c>
      <c r="E73" t="s">
        <v>12</v>
      </c>
      <c r="F73" t="s">
        <v>59</v>
      </c>
      <c r="G73" t="s">
        <v>60</v>
      </c>
      <c r="H73">
        <v>9</v>
      </c>
      <c r="I73">
        <v>49</v>
      </c>
      <c r="J73">
        <v>2707.1205</v>
      </c>
      <c r="K73">
        <v>128.91050000000001</v>
      </c>
      <c r="L73">
        <v>61.1</v>
      </c>
      <c r="M73" t="s">
        <v>61</v>
      </c>
    </row>
    <row r="74" spans="1:13" x14ac:dyDescent="0.25">
      <c r="A74" s="1"/>
      <c r="B74" t="s">
        <v>73</v>
      </c>
      <c r="C74" t="s">
        <v>14</v>
      </c>
      <c r="D74" t="s">
        <v>58</v>
      </c>
      <c r="E74" t="s">
        <v>12</v>
      </c>
      <c r="F74" t="s">
        <v>59</v>
      </c>
      <c r="G74" t="s">
        <v>62</v>
      </c>
      <c r="H74">
        <v>2</v>
      </c>
      <c r="I74">
        <v>8</v>
      </c>
      <c r="J74">
        <v>214.43099999999998</v>
      </c>
      <c r="K74">
        <v>10.211</v>
      </c>
      <c r="L74">
        <v>17.7</v>
      </c>
      <c r="M74" t="s">
        <v>61</v>
      </c>
    </row>
    <row r="75" spans="1:13" x14ac:dyDescent="0.25">
      <c r="A75" s="1"/>
      <c r="B75" t="s">
        <v>73</v>
      </c>
      <c r="C75" t="s">
        <v>14</v>
      </c>
      <c r="D75" t="s">
        <v>58</v>
      </c>
      <c r="E75" t="s">
        <v>12</v>
      </c>
      <c r="F75" t="s">
        <v>59</v>
      </c>
      <c r="G75" t="s">
        <v>63</v>
      </c>
      <c r="H75">
        <v>3</v>
      </c>
      <c r="I75">
        <v>19</v>
      </c>
      <c r="J75">
        <v>484.57499999999999</v>
      </c>
      <c r="K75">
        <v>23.074999999999999</v>
      </c>
      <c r="L75">
        <v>19.8</v>
      </c>
      <c r="M75" t="s">
        <v>61</v>
      </c>
    </row>
    <row r="76" spans="1:13" x14ac:dyDescent="0.25">
      <c r="A76" s="1"/>
      <c r="B76" t="s">
        <v>73</v>
      </c>
      <c r="C76" t="s">
        <v>14</v>
      </c>
      <c r="D76" t="s">
        <v>58</v>
      </c>
      <c r="E76" t="s">
        <v>12</v>
      </c>
      <c r="F76" t="s">
        <v>64</v>
      </c>
      <c r="G76" t="s">
        <v>60</v>
      </c>
      <c r="H76">
        <v>4</v>
      </c>
      <c r="I76">
        <v>15</v>
      </c>
      <c r="J76">
        <v>755.91599999999994</v>
      </c>
      <c r="K76">
        <v>35.996000000000002</v>
      </c>
      <c r="L76">
        <v>26.2</v>
      </c>
      <c r="M76" t="s">
        <v>65</v>
      </c>
    </row>
    <row r="77" spans="1:13" x14ac:dyDescent="0.25">
      <c r="A77" s="1"/>
      <c r="B77" t="s">
        <v>73</v>
      </c>
      <c r="C77" t="s">
        <v>14</v>
      </c>
      <c r="D77" t="s">
        <v>58</v>
      </c>
      <c r="E77" t="s">
        <v>12</v>
      </c>
      <c r="F77" t="s">
        <v>64</v>
      </c>
      <c r="G77" t="s">
        <v>62</v>
      </c>
      <c r="H77">
        <v>7</v>
      </c>
      <c r="I77">
        <v>38</v>
      </c>
      <c r="J77">
        <v>1628.1614999999999</v>
      </c>
      <c r="K77">
        <v>77.531499999999994</v>
      </c>
      <c r="L77">
        <v>44.8</v>
      </c>
      <c r="M77" t="s">
        <v>65</v>
      </c>
    </row>
    <row r="78" spans="1:13" x14ac:dyDescent="0.25">
      <c r="A78" s="1"/>
      <c r="B78" t="s">
        <v>73</v>
      </c>
      <c r="C78" t="s">
        <v>14</v>
      </c>
      <c r="D78" t="s">
        <v>58</v>
      </c>
      <c r="E78" t="s">
        <v>12</v>
      </c>
      <c r="F78" t="s">
        <v>64</v>
      </c>
      <c r="G78" t="s">
        <v>63</v>
      </c>
      <c r="H78">
        <v>5</v>
      </c>
      <c r="I78">
        <v>26</v>
      </c>
      <c r="J78">
        <v>1318.905</v>
      </c>
      <c r="K78">
        <v>62.805</v>
      </c>
      <c r="L78">
        <v>32.299999999999997</v>
      </c>
      <c r="M78" t="s">
        <v>65</v>
      </c>
    </row>
    <row r="79" spans="1:13" x14ac:dyDescent="0.25">
      <c r="A79" s="1"/>
      <c r="B79" t="s">
        <v>73</v>
      </c>
      <c r="C79" t="s">
        <v>14</v>
      </c>
      <c r="D79" t="s">
        <v>58</v>
      </c>
      <c r="E79" t="s">
        <v>12</v>
      </c>
      <c r="F79" t="s">
        <v>66</v>
      </c>
      <c r="G79" t="s">
        <v>60</v>
      </c>
      <c r="H79">
        <v>3</v>
      </c>
      <c r="I79">
        <v>17</v>
      </c>
      <c r="J79">
        <v>1041.5055</v>
      </c>
      <c r="K79">
        <v>49.595499999999994</v>
      </c>
      <c r="L79">
        <v>27.1</v>
      </c>
      <c r="M79" t="s">
        <v>67</v>
      </c>
    </row>
    <row r="80" spans="1:13" x14ac:dyDescent="0.25">
      <c r="A80" s="1"/>
      <c r="B80" t="s">
        <v>73</v>
      </c>
      <c r="C80" t="s">
        <v>14</v>
      </c>
      <c r="D80" t="s">
        <v>58</v>
      </c>
      <c r="E80" t="s">
        <v>12</v>
      </c>
      <c r="F80" t="s">
        <v>66</v>
      </c>
      <c r="G80" t="s">
        <v>62</v>
      </c>
      <c r="H80">
        <v>10</v>
      </c>
      <c r="I80">
        <v>71</v>
      </c>
      <c r="J80">
        <v>4877.7960000000003</v>
      </c>
      <c r="K80">
        <v>232.27600000000001</v>
      </c>
      <c r="L80">
        <v>71.8</v>
      </c>
      <c r="M80" t="s">
        <v>67</v>
      </c>
    </row>
    <row r="81" spans="1:13" x14ac:dyDescent="0.25">
      <c r="A81" s="1"/>
      <c r="B81" t="s">
        <v>73</v>
      </c>
      <c r="C81" t="s">
        <v>14</v>
      </c>
      <c r="D81" t="s">
        <v>58</v>
      </c>
      <c r="E81" t="s">
        <v>12</v>
      </c>
      <c r="F81" t="s">
        <v>66</v>
      </c>
      <c r="G81" t="s">
        <v>63</v>
      </c>
      <c r="H81">
        <v>5</v>
      </c>
      <c r="I81">
        <v>29</v>
      </c>
      <c r="J81">
        <v>1265.796</v>
      </c>
      <c r="K81">
        <v>60.275999999999996</v>
      </c>
      <c r="L81">
        <v>29.2</v>
      </c>
      <c r="M81" t="s">
        <v>67</v>
      </c>
    </row>
    <row r="82" spans="1:13" x14ac:dyDescent="0.25">
      <c r="A82" s="1"/>
      <c r="B82" t="s">
        <v>73</v>
      </c>
      <c r="C82" t="s">
        <v>14</v>
      </c>
      <c r="D82" t="s">
        <v>58</v>
      </c>
      <c r="E82" t="s">
        <v>12</v>
      </c>
      <c r="F82" t="s">
        <v>68</v>
      </c>
      <c r="G82" t="s">
        <v>60</v>
      </c>
      <c r="H82">
        <v>1</v>
      </c>
      <c r="I82">
        <v>7</v>
      </c>
      <c r="J82">
        <v>565.21500000000003</v>
      </c>
      <c r="K82">
        <v>26.914999999999999</v>
      </c>
      <c r="L82">
        <v>7.7</v>
      </c>
      <c r="M82" t="s">
        <v>61</v>
      </c>
    </row>
    <row r="83" spans="1:13" x14ac:dyDescent="0.25">
      <c r="A83" s="1"/>
      <c r="B83" t="s">
        <v>73</v>
      </c>
      <c r="C83" t="s">
        <v>14</v>
      </c>
      <c r="D83" t="s">
        <v>58</v>
      </c>
      <c r="E83" t="s">
        <v>12</v>
      </c>
      <c r="F83" t="s">
        <v>68</v>
      </c>
      <c r="G83" t="s">
        <v>62</v>
      </c>
      <c r="H83">
        <v>4</v>
      </c>
      <c r="I83">
        <v>17</v>
      </c>
      <c r="J83">
        <v>988.64850000000001</v>
      </c>
      <c r="K83">
        <v>47.078499999999998</v>
      </c>
      <c r="L83">
        <v>30.8</v>
      </c>
      <c r="M83" t="s">
        <v>61</v>
      </c>
    </row>
    <row r="84" spans="1:13" x14ac:dyDescent="0.25">
      <c r="A84" s="1"/>
      <c r="B84" t="s">
        <v>73</v>
      </c>
      <c r="C84" t="s">
        <v>14</v>
      </c>
      <c r="D84" t="s">
        <v>58</v>
      </c>
      <c r="E84" t="s">
        <v>12</v>
      </c>
      <c r="F84" t="s">
        <v>68</v>
      </c>
      <c r="G84" t="s">
        <v>63</v>
      </c>
      <c r="H84">
        <v>2</v>
      </c>
      <c r="I84">
        <v>15</v>
      </c>
      <c r="J84">
        <v>624.0675</v>
      </c>
      <c r="K84">
        <v>29.717500000000001</v>
      </c>
      <c r="L84">
        <v>17.600000000000001</v>
      </c>
      <c r="M84" t="s">
        <v>61</v>
      </c>
    </row>
    <row r="85" spans="1:13" x14ac:dyDescent="0.25">
      <c r="A85" s="1"/>
      <c r="B85" t="s">
        <v>73</v>
      </c>
      <c r="C85" t="s">
        <v>14</v>
      </c>
      <c r="D85" t="s">
        <v>58</v>
      </c>
      <c r="E85" t="s">
        <v>12</v>
      </c>
      <c r="F85" t="s">
        <v>69</v>
      </c>
      <c r="G85" t="s">
        <v>60</v>
      </c>
      <c r="H85">
        <v>2</v>
      </c>
      <c r="I85">
        <v>16</v>
      </c>
      <c r="J85">
        <v>1218.8085000000001</v>
      </c>
      <c r="K85">
        <v>58.038499999999999</v>
      </c>
      <c r="L85">
        <v>15.600000000000001</v>
      </c>
      <c r="M85" t="s">
        <v>70</v>
      </c>
    </row>
    <row r="86" spans="1:13" x14ac:dyDescent="0.25">
      <c r="A86" s="1"/>
      <c r="B86" t="s">
        <v>73</v>
      </c>
      <c r="C86" t="s">
        <v>14</v>
      </c>
      <c r="D86" t="s">
        <v>58</v>
      </c>
      <c r="E86" t="s">
        <v>12</v>
      </c>
      <c r="F86" t="s">
        <v>69</v>
      </c>
      <c r="G86" t="s">
        <v>62</v>
      </c>
      <c r="H86">
        <v>5</v>
      </c>
      <c r="I86">
        <v>32</v>
      </c>
      <c r="J86">
        <v>1679.538</v>
      </c>
      <c r="K86">
        <v>79.977999999999994</v>
      </c>
      <c r="L86">
        <v>36.5</v>
      </c>
      <c r="M86" t="s">
        <v>70</v>
      </c>
    </row>
    <row r="87" spans="1:13" x14ac:dyDescent="0.25">
      <c r="A87" s="1"/>
      <c r="B87" t="s">
        <v>73</v>
      </c>
      <c r="C87" t="s">
        <v>14</v>
      </c>
      <c r="D87" t="s">
        <v>58</v>
      </c>
      <c r="E87" t="s">
        <v>12</v>
      </c>
      <c r="F87" t="s">
        <v>69</v>
      </c>
      <c r="G87" t="s">
        <v>63</v>
      </c>
      <c r="H87">
        <v>5</v>
      </c>
      <c r="I87">
        <v>28</v>
      </c>
      <c r="J87">
        <v>1987.1985</v>
      </c>
      <c r="K87">
        <v>94.628500000000003</v>
      </c>
      <c r="L87">
        <v>35.300000000000004</v>
      </c>
      <c r="M87" t="s">
        <v>70</v>
      </c>
    </row>
    <row r="88" spans="1:13" x14ac:dyDescent="0.25">
      <c r="A88" s="1"/>
      <c r="B88" t="s">
        <v>73</v>
      </c>
      <c r="C88" t="s">
        <v>14</v>
      </c>
      <c r="D88" t="s">
        <v>58</v>
      </c>
      <c r="E88" t="s">
        <v>12</v>
      </c>
      <c r="F88" t="s">
        <v>71</v>
      </c>
      <c r="G88" t="s">
        <v>60</v>
      </c>
      <c r="H88">
        <v>6</v>
      </c>
      <c r="I88">
        <v>31</v>
      </c>
      <c r="J88">
        <v>1598.877</v>
      </c>
      <c r="K88">
        <v>76.137</v>
      </c>
      <c r="L88">
        <v>36.299999999999997</v>
      </c>
      <c r="M88" t="s">
        <v>65</v>
      </c>
    </row>
    <row r="89" spans="1:13" x14ac:dyDescent="0.25">
      <c r="A89" s="1"/>
      <c r="B89" t="s">
        <v>73</v>
      </c>
      <c r="C89" t="s">
        <v>14</v>
      </c>
      <c r="D89" t="s">
        <v>58</v>
      </c>
      <c r="E89" t="s">
        <v>12</v>
      </c>
      <c r="F89" t="s">
        <v>71</v>
      </c>
      <c r="G89" t="s">
        <v>62</v>
      </c>
      <c r="H89">
        <v>7</v>
      </c>
      <c r="I89">
        <v>36</v>
      </c>
      <c r="J89">
        <v>2584.3020000000001</v>
      </c>
      <c r="K89">
        <v>123.062</v>
      </c>
      <c r="L89">
        <v>44.9</v>
      </c>
      <c r="M89" t="s">
        <v>65</v>
      </c>
    </row>
    <row r="90" spans="1:13" x14ac:dyDescent="0.25">
      <c r="A90" s="1"/>
      <c r="B90" t="s">
        <v>73</v>
      </c>
      <c r="C90" t="s">
        <v>14</v>
      </c>
      <c r="D90" t="s">
        <v>58</v>
      </c>
      <c r="E90" t="s">
        <v>12</v>
      </c>
      <c r="F90" t="s">
        <v>71</v>
      </c>
      <c r="G90" t="s">
        <v>63</v>
      </c>
      <c r="H90">
        <v>5</v>
      </c>
      <c r="I90">
        <v>25</v>
      </c>
      <c r="J90">
        <v>1309.5705</v>
      </c>
      <c r="K90">
        <v>62.360500000000002</v>
      </c>
      <c r="L90">
        <v>30.6</v>
      </c>
      <c r="M90" t="s">
        <v>65</v>
      </c>
    </row>
    <row r="91" spans="1:13" x14ac:dyDescent="0.25">
      <c r="A91" s="1"/>
      <c r="B91" t="s">
        <v>73</v>
      </c>
      <c r="C91" t="s">
        <v>14</v>
      </c>
      <c r="D91" t="s">
        <v>58</v>
      </c>
      <c r="E91" t="s">
        <v>13</v>
      </c>
      <c r="F91" t="s">
        <v>59</v>
      </c>
      <c r="G91" t="s">
        <v>60</v>
      </c>
      <c r="H91">
        <v>4</v>
      </c>
      <c r="I91">
        <v>15</v>
      </c>
      <c r="J91">
        <v>406.476</v>
      </c>
      <c r="K91">
        <v>19.355999999999998</v>
      </c>
      <c r="L91">
        <v>27</v>
      </c>
      <c r="M91" t="s">
        <v>61</v>
      </c>
    </row>
    <row r="92" spans="1:13" x14ac:dyDescent="0.25">
      <c r="A92" s="1"/>
      <c r="B92" t="s">
        <v>73</v>
      </c>
      <c r="C92" t="s">
        <v>14</v>
      </c>
      <c r="D92" t="s">
        <v>58</v>
      </c>
      <c r="E92" t="s">
        <v>13</v>
      </c>
      <c r="F92" t="s">
        <v>59</v>
      </c>
      <c r="G92" t="s">
        <v>62</v>
      </c>
      <c r="H92">
        <v>6</v>
      </c>
      <c r="I92">
        <v>37</v>
      </c>
      <c r="J92">
        <v>1895.8694999999998</v>
      </c>
      <c r="K92">
        <v>90.279499999999999</v>
      </c>
      <c r="L92">
        <v>50.400000000000006</v>
      </c>
      <c r="M92" t="s">
        <v>61</v>
      </c>
    </row>
    <row r="93" spans="1:13" x14ac:dyDescent="0.25">
      <c r="A93" s="1"/>
      <c r="B93" t="s">
        <v>73</v>
      </c>
      <c r="C93" t="s">
        <v>14</v>
      </c>
      <c r="D93" t="s">
        <v>58</v>
      </c>
      <c r="E93" t="s">
        <v>13</v>
      </c>
      <c r="F93" t="s">
        <v>59</v>
      </c>
      <c r="G93" t="s">
        <v>63</v>
      </c>
      <c r="H93">
        <v>3</v>
      </c>
      <c r="I93">
        <v>19</v>
      </c>
      <c r="J93">
        <v>1716.3825000000002</v>
      </c>
      <c r="K93">
        <v>81.732500000000002</v>
      </c>
      <c r="L93">
        <v>17.600000000000001</v>
      </c>
      <c r="M93" t="s">
        <v>61</v>
      </c>
    </row>
    <row r="94" spans="1:13" x14ac:dyDescent="0.25">
      <c r="A94" s="1"/>
      <c r="B94" t="s">
        <v>73</v>
      </c>
      <c r="C94" t="s">
        <v>14</v>
      </c>
      <c r="D94" t="s">
        <v>58</v>
      </c>
      <c r="E94" t="s">
        <v>13</v>
      </c>
      <c r="F94" t="s">
        <v>64</v>
      </c>
      <c r="G94" t="s">
        <v>60</v>
      </c>
      <c r="H94">
        <v>7</v>
      </c>
      <c r="I94">
        <v>24</v>
      </c>
      <c r="J94">
        <v>1431.6015</v>
      </c>
      <c r="K94">
        <v>68.171500000000009</v>
      </c>
      <c r="L94">
        <v>46.9</v>
      </c>
      <c r="M94" t="s">
        <v>65</v>
      </c>
    </row>
    <row r="95" spans="1:13" x14ac:dyDescent="0.25">
      <c r="A95" s="1"/>
      <c r="B95" t="s">
        <v>73</v>
      </c>
      <c r="C95" t="s">
        <v>14</v>
      </c>
      <c r="D95" t="s">
        <v>58</v>
      </c>
      <c r="E95" t="s">
        <v>13</v>
      </c>
      <c r="F95" t="s">
        <v>64</v>
      </c>
      <c r="G95" t="s">
        <v>62</v>
      </c>
      <c r="H95">
        <v>4</v>
      </c>
      <c r="I95">
        <v>24</v>
      </c>
      <c r="J95">
        <v>1256.0309999999999</v>
      </c>
      <c r="K95">
        <v>59.811</v>
      </c>
      <c r="L95">
        <v>28.3</v>
      </c>
      <c r="M95" t="s">
        <v>65</v>
      </c>
    </row>
    <row r="96" spans="1:13" x14ac:dyDescent="0.25">
      <c r="A96" s="1"/>
      <c r="B96" t="s">
        <v>73</v>
      </c>
      <c r="C96" t="s">
        <v>14</v>
      </c>
      <c r="D96" t="s">
        <v>58</v>
      </c>
      <c r="E96" t="s">
        <v>13</v>
      </c>
      <c r="F96" t="s">
        <v>64</v>
      </c>
      <c r="G96" t="s">
        <v>63</v>
      </c>
      <c r="H96">
        <v>5</v>
      </c>
      <c r="I96">
        <v>16</v>
      </c>
      <c r="J96">
        <v>948.91650000000004</v>
      </c>
      <c r="K96">
        <v>45.186500000000002</v>
      </c>
      <c r="L96">
        <v>28.2</v>
      </c>
      <c r="M96" t="s">
        <v>65</v>
      </c>
    </row>
    <row r="97" spans="1:13" x14ac:dyDescent="0.25">
      <c r="A97" s="1"/>
      <c r="B97" t="s">
        <v>73</v>
      </c>
      <c r="C97" t="s">
        <v>14</v>
      </c>
      <c r="D97" t="s">
        <v>58</v>
      </c>
      <c r="E97" t="s">
        <v>13</v>
      </c>
      <c r="F97" t="s">
        <v>66</v>
      </c>
      <c r="G97" t="s">
        <v>60</v>
      </c>
      <c r="H97">
        <v>1</v>
      </c>
      <c r="I97">
        <v>2</v>
      </c>
      <c r="J97">
        <v>196.14</v>
      </c>
      <c r="K97">
        <v>9.34</v>
      </c>
      <c r="L97">
        <v>5.5</v>
      </c>
      <c r="M97" t="s">
        <v>67</v>
      </c>
    </row>
    <row r="98" spans="1:13" x14ac:dyDescent="0.25">
      <c r="A98" s="1"/>
      <c r="B98" t="s">
        <v>73</v>
      </c>
      <c r="C98" t="s">
        <v>14</v>
      </c>
      <c r="D98" t="s">
        <v>58</v>
      </c>
      <c r="E98" t="s">
        <v>13</v>
      </c>
      <c r="F98" t="s">
        <v>66</v>
      </c>
      <c r="G98" t="s">
        <v>62</v>
      </c>
      <c r="H98">
        <v>3</v>
      </c>
      <c r="I98">
        <v>13</v>
      </c>
      <c r="J98">
        <v>919.56899999999996</v>
      </c>
      <c r="K98">
        <v>43.789000000000001</v>
      </c>
      <c r="L98">
        <v>20.399999999999999</v>
      </c>
      <c r="M98" t="s">
        <v>67</v>
      </c>
    </row>
    <row r="99" spans="1:13" x14ac:dyDescent="0.25">
      <c r="A99" s="1"/>
      <c r="B99" t="s">
        <v>73</v>
      </c>
      <c r="C99" t="s">
        <v>14</v>
      </c>
      <c r="D99" t="s">
        <v>58</v>
      </c>
      <c r="E99" t="s">
        <v>13</v>
      </c>
      <c r="F99" t="s">
        <v>66</v>
      </c>
      <c r="G99" t="s">
        <v>63</v>
      </c>
      <c r="H99">
        <v>7</v>
      </c>
      <c r="I99">
        <v>28</v>
      </c>
      <c r="J99">
        <v>1122.3135</v>
      </c>
      <c r="K99">
        <v>53.4435</v>
      </c>
      <c r="L99">
        <v>49.7</v>
      </c>
      <c r="M99" t="s">
        <v>67</v>
      </c>
    </row>
    <row r="100" spans="1:13" x14ac:dyDescent="0.25">
      <c r="A100" s="1"/>
      <c r="B100" t="s">
        <v>73</v>
      </c>
      <c r="C100" t="s">
        <v>14</v>
      </c>
      <c r="D100" t="s">
        <v>58</v>
      </c>
      <c r="E100" t="s">
        <v>13</v>
      </c>
      <c r="F100" t="s">
        <v>68</v>
      </c>
      <c r="G100" t="s">
        <v>60</v>
      </c>
      <c r="H100">
        <v>5</v>
      </c>
      <c r="I100">
        <v>36</v>
      </c>
      <c r="J100">
        <v>2877</v>
      </c>
      <c r="K100">
        <v>137</v>
      </c>
      <c r="L100">
        <v>33.4</v>
      </c>
      <c r="M100" t="s">
        <v>61</v>
      </c>
    </row>
    <row r="101" spans="1:13" x14ac:dyDescent="0.25">
      <c r="A101" s="1"/>
      <c r="B101" t="s">
        <v>73</v>
      </c>
      <c r="C101" t="s">
        <v>14</v>
      </c>
      <c r="D101" t="s">
        <v>58</v>
      </c>
      <c r="E101" t="s">
        <v>13</v>
      </c>
      <c r="F101" t="s">
        <v>68</v>
      </c>
      <c r="G101" t="s">
        <v>62</v>
      </c>
      <c r="H101">
        <v>8</v>
      </c>
      <c r="I101">
        <v>53</v>
      </c>
      <c r="J101">
        <v>3655.3440000000001</v>
      </c>
      <c r="K101">
        <v>174.06399999999999</v>
      </c>
      <c r="L101">
        <v>53.7</v>
      </c>
      <c r="M101" t="s">
        <v>61</v>
      </c>
    </row>
    <row r="102" spans="1:13" x14ac:dyDescent="0.25">
      <c r="A102" s="1"/>
      <c r="B102" t="s">
        <v>73</v>
      </c>
      <c r="C102" t="s">
        <v>14</v>
      </c>
      <c r="D102" t="s">
        <v>58</v>
      </c>
      <c r="E102" t="s">
        <v>13</v>
      </c>
      <c r="F102" t="s">
        <v>68</v>
      </c>
      <c r="G102" t="s">
        <v>63</v>
      </c>
      <c r="H102">
        <v>6</v>
      </c>
      <c r="I102">
        <v>44</v>
      </c>
      <c r="J102">
        <v>2617.5450000000001</v>
      </c>
      <c r="K102">
        <v>124.645</v>
      </c>
      <c r="L102">
        <v>43.4</v>
      </c>
      <c r="M102" t="s">
        <v>61</v>
      </c>
    </row>
    <row r="103" spans="1:13" x14ac:dyDescent="0.25">
      <c r="A103" s="1"/>
      <c r="B103" t="s">
        <v>73</v>
      </c>
      <c r="C103" t="s">
        <v>14</v>
      </c>
      <c r="D103" t="s">
        <v>58</v>
      </c>
      <c r="E103" t="s">
        <v>13</v>
      </c>
      <c r="F103" t="s">
        <v>69</v>
      </c>
      <c r="G103" t="s">
        <v>60</v>
      </c>
      <c r="H103">
        <v>5</v>
      </c>
      <c r="I103">
        <v>37</v>
      </c>
      <c r="J103">
        <v>1752.5550000000001</v>
      </c>
      <c r="K103">
        <v>83.454999999999998</v>
      </c>
      <c r="L103">
        <v>31.2</v>
      </c>
      <c r="M103" t="s">
        <v>70</v>
      </c>
    </row>
    <row r="104" spans="1:13" x14ac:dyDescent="0.25">
      <c r="A104" s="1"/>
      <c r="B104" t="s">
        <v>73</v>
      </c>
      <c r="C104" t="s">
        <v>14</v>
      </c>
      <c r="D104" t="s">
        <v>58</v>
      </c>
      <c r="E104" t="s">
        <v>13</v>
      </c>
      <c r="F104" t="s">
        <v>69</v>
      </c>
      <c r="G104" t="s">
        <v>62</v>
      </c>
      <c r="H104">
        <v>2</v>
      </c>
      <c r="I104">
        <v>13</v>
      </c>
      <c r="J104">
        <v>696.91650000000004</v>
      </c>
      <c r="K104">
        <v>33.186500000000002</v>
      </c>
      <c r="L104">
        <v>11.600000000000001</v>
      </c>
      <c r="M104" t="s">
        <v>70</v>
      </c>
    </row>
    <row r="105" spans="1:13" x14ac:dyDescent="0.25">
      <c r="A105" s="1"/>
      <c r="B105" t="s">
        <v>73</v>
      </c>
      <c r="C105" t="s">
        <v>14</v>
      </c>
      <c r="D105" t="s">
        <v>58</v>
      </c>
      <c r="E105" t="s">
        <v>13</v>
      </c>
      <c r="F105" t="s">
        <v>69</v>
      </c>
      <c r="G105" t="s">
        <v>63</v>
      </c>
      <c r="H105">
        <v>2</v>
      </c>
      <c r="I105">
        <v>11</v>
      </c>
      <c r="J105">
        <v>434.29050000000001</v>
      </c>
      <c r="K105">
        <v>20.680499999999999</v>
      </c>
      <c r="L105">
        <v>11.600000000000001</v>
      </c>
      <c r="M105" t="s">
        <v>70</v>
      </c>
    </row>
    <row r="106" spans="1:13" x14ac:dyDescent="0.25">
      <c r="A106" s="1"/>
      <c r="B106" t="s">
        <v>73</v>
      </c>
      <c r="C106" t="s">
        <v>14</v>
      </c>
      <c r="D106" t="s">
        <v>58</v>
      </c>
      <c r="E106" t="s">
        <v>13</v>
      </c>
      <c r="F106" t="s">
        <v>71</v>
      </c>
      <c r="G106" t="s">
        <v>60</v>
      </c>
      <c r="H106">
        <v>6</v>
      </c>
      <c r="I106">
        <v>35</v>
      </c>
      <c r="J106">
        <v>2363.2665000000002</v>
      </c>
      <c r="K106">
        <v>112.5365</v>
      </c>
      <c r="L106">
        <v>36.6</v>
      </c>
      <c r="M106" t="s">
        <v>65</v>
      </c>
    </row>
    <row r="107" spans="1:13" x14ac:dyDescent="0.25">
      <c r="A107" s="1"/>
      <c r="B107" t="s">
        <v>73</v>
      </c>
      <c r="C107" t="s">
        <v>14</v>
      </c>
      <c r="D107" t="s">
        <v>58</v>
      </c>
      <c r="E107" t="s">
        <v>13</v>
      </c>
      <c r="F107" t="s">
        <v>71</v>
      </c>
      <c r="G107" t="s">
        <v>62</v>
      </c>
      <c r="H107">
        <v>5</v>
      </c>
      <c r="I107">
        <v>29</v>
      </c>
      <c r="J107">
        <v>2211.3629999999998</v>
      </c>
      <c r="K107">
        <v>105.303</v>
      </c>
      <c r="L107">
        <v>31.2</v>
      </c>
      <c r="M107" t="s">
        <v>65</v>
      </c>
    </row>
    <row r="108" spans="1:13" x14ac:dyDescent="0.25">
      <c r="A108" s="1"/>
      <c r="B108" t="s">
        <v>73</v>
      </c>
      <c r="C108" t="s">
        <v>14</v>
      </c>
      <c r="D108" t="s">
        <v>58</v>
      </c>
      <c r="E108" t="s">
        <v>13</v>
      </c>
      <c r="F108" t="s">
        <v>71</v>
      </c>
      <c r="G108" t="s">
        <v>63</v>
      </c>
      <c r="H108">
        <v>1</v>
      </c>
      <c r="I108">
        <v>9</v>
      </c>
      <c r="J108">
        <v>352.67399999999998</v>
      </c>
      <c r="K108">
        <v>16.794</v>
      </c>
      <c r="L108">
        <v>5.0999999999999996</v>
      </c>
      <c r="M108" t="s">
        <v>65</v>
      </c>
    </row>
    <row r="109" spans="1:13" x14ac:dyDescent="0.25">
      <c r="A109" s="1"/>
      <c r="B109" t="s">
        <v>73</v>
      </c>
      <c r="C109" t="s">
        <v>14</v>
      </c>
      <c r="D109" t="s">
        <v>72</v>
      </c>
      <c r="E109" t="s">
        <v>12</v>
      </c>
      <c r="F109" t="s">
        <v>59</v>
      </c>
      <c r="G109" t="s">
        <v>60</v>
      </c>
      <c r="H109">
        <v>4</v>
      </c>
      <c r="I109">
        <v>26</v>
      </c>
      <c r="J109">
        <v>1484.4690000000001</v>
      </c>
      <c r="K109">
        <v>70.689000000000007</v>
      </c>
      <c r="L109">
        <v>31.3</v>
      </c>
      <c r="M109" t="s">
        <v>61</v>
      </c>
    </row>
    <row r="110" spans="1:13" x14ac:dyDescent="0.25">
      <c r="A110" s="1"/>
      <c r="B110" t="s">
        <v>73</v>
      </c>
      <c r="C110" t="s">
        <v>14</v>
      </c>
      <c r="D110" t="s">
        <v>72</v>
      </c>
      <c r="E110" t="s">
        <v>12</v>
      </c>
      <c r="F110" t="s">
        <v>59</v>
      </c>
      <c r="G110" t="s">
        <v>62</v>
      </c>
      <c r="H110">
        <v>6</v>
      </c>
      <c r="I110">
        <v>28</v>
      </c>
      <c r="J110">
        <v>2126.817</v>
      </c>
      <c r="K110">
        <v>101.277</v>
      </c>
      <c r="L110">
        <v>36.700000000000003</v>
      </c>
      <c r="M110" t="s">
        <v>61</v>
      </c>
    </row>
    <row r="111" spans="1:13" x14ac:dyDescent="0.25">
      <c r="A111" s="1"/>
      <c r="B111" t="s">
        <v>73</v>
      </c>
      <c r="C111" t="s">
        <v>14</v>
      </c>
      <c r="D111" t="s">
        <v>72</v>
      </c>
      <c r="E111" t="s">
        <v>12</v>
      </c>
      <c r="F111" t="s">
        <v>59</v>
      </c>
      <c r="G111" t="s">
        <v>63</v>
      </c>
      <c r="H111">
        <v>4</v>
      </c>
      <c r="I111">
        <v>26</v>
      </c>
      <c r="J111">
        <v>1149.0989999999999</v>
      </c>
      <c r="K111">
        <v>54.719000000000001</v>
      </c>
      <c r="L111">
        <v>32.299999999999997</v>
      </c>
      <c r="M111" t="s">
        <v>61</v>
      </c>
    </row>
    <row r="112" spans="1:13" x14ac:dyDescent="0.25">
      <c r="A112" s="1"/>
      <c r="B112" t="s">
        <v>73</v>
      </c>
      <c r="C112" t="s">
        <v>14</v>
      </c>
      <c r="D112" t="s">
        <v>72</v>
      </c>
      <c r="E112" t="s">
        <v>12</v>
      </c>
      <c r="F112" t="s">
        <v>64</v>
      </c>
      <c r="G112" t="s">
        <v>60</v>
      </c>
      <c r="H112">
        <v>8</v>
      </c>
      <c r="I112">
        <v>61</v>
      </c>
      <c r="J112">
        <v>2873.4929999999999</v>
      </c>
      <c r="K112">
        <v>136.833</v>
      </c>
      <c r="L112">
        <v>59.6</v>
      </c>
      <c r="M112" t="s">
        <v>65</v>
      </c>
    </row>
    <row r="113" spans="1:13" x14ac:dyDescent="0.25">
      <c r="A113" s="1"/>
      <c r="B113" t="s">
        <v>73</v>
      </c>
      <c r="C113" t="s">
        <v>14</v>
      </c>
      <c r="D113" t="s">
        <v>72</v>
      </c>
      <c r="E113" t="s">
        <v>12</v>
      </c>
      <c r="F113" t="s">
        <v>64</v>
      </c>
      <c r="G113" t="s">
        <v>62</v>
      </c>
      <c r="H113">
        <v>4</v>
      </c>
      <c r="I113">
        <v>20</v>
      </c>
      <c r="J113">
        <v>1638.924</v>
      </c>
      <c r="K113">
        <v>78.043999999999997</v>
      </c>
      <c r="L113">
        <v>21.6</v>
      </c>
      <c r="M113" t="s">
        <v>65</v>
      </c>
    </row>
    <row r="114" spans="1:13" x14ac:dyDescent="0.25">
      <c r="A114" s="1"/>
      <c r="B114" t="s">
        <v>73</v>
      </c>
      <c r="C114" t="s">
        <v>14</v>
      </c>
      <c r="D114" t="s">
        <v>72</v>
      </c>
      <c r="E114" t="s">
        <v>12</v>
      </c>
      <c r="F114" t="s">
        <v>64</v>
      </c>
      <c r="G114" t="s">
        <v>63</v>
      </c>
      <c r="H114">
        <v>5</v>
      </c>
      <c r="I114">
        <v>17</v>
      </c>
      <c r="J114">
        <v>866.09249999999997</v>
      </c>
      <c r="K114">
        <v>41.2425</v>
      </c>
      <c r="L114">
        <v>36</v>
      </c>
      <c r="M114" t="s">
        <v>65</v>
      </c>
    </row>
    <row r="115" spans="1:13" x14ac:dyDescent="0.25">
      <c r="A115" s="1"/>
      <c r="B115" t="s">
        <v>73</v>
      </c>
      <c r="C115" t="s">
        <v>14</v>
      </c>
      <c r="D115" t="s">
        <v>72</v>
      </c>
      <c r="E115" t="s">
        <v>12</v>
      </c>
      <c r="F115" t="s">
        <v>66</v>
      </c>
      <c r="G115" t="s">
        <v>60</v>
      </c>
      <c r="H115">
        <v>2</v>
      </c>
      <c r="I115">
        <v>10</v>
      </c>
      <c r="J115">
        <v>987.26249999999993</v>
      </c>
      <c r="K115">
        <v>47.012500000000003</v>
      </c>
      <c r="L115">
        <v>19.5</v>
      </c>
      <c r="M115" t="s">
        <v>67</v>
      </c>
    </row>
    <row r="116" spans="1:13" x14ac:dyDescent="0.25">
      <c r="A116" s="1"/>
      <c r="B116" t="s">
        <v>73</v>
      </c>
      <c r="C116" t="s">
        <v>14</v>
      </c>
      <c r="D116" t="s">
        <v>72</v>
      </c>
      <c r="E116" t="s">
        <v>12</v>
      </c>
      <c r="F116" t="s">
        <v>66</v>
      </c>
      <c r="G116" t="s">
        <v>62</v>
      </c>
      <c r="H116">
        <v>6</v>
      </c>
      <c r="I116">
        <v>23</v>
      </c>
      <c r="J116">
        <v>1364.1179999999999</v>
      </c>
      <c r="K116">
        <v>64.957999999999998</v>
      </c>
      <c r="L116">
        <v>44.5</v>
      </c>
      <c r="M116" t="s">
        <v>67</v>
      </c>
    </row>
    <row r="117" spans="1:13" x14ac:dyDescent="0.25">
      <c r="A117" s="1"/>
      <c r="B117" t="s">
        <v>73</v>
      </c>
      <c r="C117" t="s">
        <v>14</v>
      </c>
      <c r="D117" t="s">
        <v>72</v>
      </c>
      <c r="E117" t="s">
        <v>12</v>
      </c>
      <c r="F117" t="s">
        <v>66</v>
      </c>
      <c r="G117" t="s">
        <v>63</v>
      </c>
      <c r="H117">
        <v>3</v>
      </c>
      <c r="I117">
        <v>19</v>
      </c>
      <c r="J117">
        <v>973.51800000000003</v>
      </c>
      <c r="K117">
        <v>46.358000000000004</v>
      </c>
      <c r="L117">
        <v>20.3</v>
      </c>
      <c r="M117" t="s">
        <v>67</v>
      </c>
    </row>
    <row r="118" spans="1:13" x14ac:dyDescent="0.25">
      <c r="A118" s="1"/>
      <c r="B118" t="s">
        <v>73</v>
      </c>
      <c r="C118" t="s">
        <v>14</v>
      </c>
      <c r="D118" t="s">
        <v>72</v>
      </c>
      <c r="E118" t="s">
        <v>12</v>
      </c>
      <c r="F118" t="s">
        <v>68</v>
      </c>
      <c r="G118" t="s">
        <v>60</v>
      </c>
      <c r="H118">
        <v>6</v>
      </c>
      <c r="I118">
        <v>41</v>
      </c>
      <c r="J118">
        <v>2559.5010000000002</v>
      </c>
      <c r="K118">
        <v>121.881</v>
      </c>
      <c r="L118">
        <v>47.4</v>
      </c>
      <c r="M118" t="s">
        <v>61</v>
      </c>
    </row>
    <row r="119" spans="1:13" x14ac:dyDescent="0.25">
      <c r="A119" s="1"/>
      <c r="B119" t="s">
        <v>73</v>
      </c>
      <c r="C119" t="s">
        <v>14</v>
      </c>
      <c r="D119" t="s">
        <v>72</v>
      </c>
      <c r="E119" t="s">
        <v>12</v>
      </c>
      <c r="F119" t="s">
        <v>68</v>
      </c>
      <c r="G119" t="s">
        <v>62</v>
      </c>
      <c r="H119">
        <v>2</v>
      </c>
      <c r="I119">
        <v>15</v>
      </c>
      <c r="J119">
        <v>576.87</v>
      </c>
      <c r="K119">
        <v>27.47</v>
      </c>
      <c r="L119">
        <v>11.399999999999999</v>
      </c>
      <c r="M119" t="s">
        <v>61</v>
      </c>
    </row>
    <row r="120" spans="1:13" x14ac:dyDescent="0.25">
      <c r="A120" s="1"/>
      <c r="B120" t="s">
        <v>73</v>
      </c>
      <c r="C120" t="s">
        <v>14</v>
      </c>
      <c r="D120" t="s">
        <v>72</v>
      </c>
      <c r="E120" t="s">
        <v>12</v>
      </c>
      <c r="F120" t="s">
        <v>68</v>
      </c>
      <c r="G120" t="s">
        <v>63</v>
      </c>
      <c r="H120">
        <v>5</v>
      </c>
      <c r="I120">
        <v>17</v>
      </c>
      <c r="J120">
        <v>1086.0464999999999</v>
      </c>
      <c r="K120">
        <v>51.716500000000003</v>
      </c>
      <c r="L120">
        <v>30.900000000000002</v>
      </c>
      <c r="M120" t="s">
        <v>61</v>
      </c>
    </row>
    <row r="121" spans="1:13" x14ac:dyDescent="0.25">
      <c r="A121" s="1"/>
      <c r="B121" t="s">
        <v>73</v>
      </c>
      <c r="C121" t="s">
        <v>14</v>
      </c>
      <c r="D121" t="s">
        <v>72</v>
      </c>
      <c r="E121" t="s">
        <v>12</v>
      </c>
      <c r="F121" t="s">
        <v>69</v>
      </c>
      <c r="G121" t="s">
        <v>60</v>
      </c>
      <c r="H121">
        <v>2</v>
      </c>
      <c r="I121">
        <v>13</v>
      </c>
      <c r="J121">
        <v>478.49549999999999</v>
      </c>
      <c r="K121">
        <v>22.785499999999999</v>
      </c>
      <c r="L121">
        <v>14</v>
      </c>
      <c r="M121" t="s">
        <v>70</v>
      </c>
    </row>
    <row r="122" spans="1:13" x14ac:dyDescent="0.25">
      <c r="A122" s="1"/>
      <c r="B122" t="s">
        <v>73</v>
      </c>
      <c r="C122" t="s">
        <v>14</v>
      </c>
      <c r="D122" t="s">
        <v>72</v>
      </c>
      <c r="E122" t="s">
        <v>12</v>
      </c>
      <c r="F122" t="s">
        <v>69</v>
      </c>
      <c r="G122" t="s">
        <v>62</v>
      </c>
      <c r="H122">
        <v>4</v>
      </c>
      <c r="I122">
        <v>32</v>
      </c>
      <c r="J122">
        <v>1886.2619999999999</v>
      </c>
      <c r="K122">
        <v>89.822000000000003</v>
      </c>
      <c r="L122">
        <v>20.6</v>
      </c>
      <c r="M122" t="s">
        <v>70</v>
      </c>
    </row>
    <row r="123" spans="1:13" x14ac:dyDescent="0.25">
      <c r="A123" s="1"/>
      <c r="B123" t="s">
        <v>73</v>
      </c>
      <c r="C123" t="s">
        <v>14</v>
      </c>
      <c r="D123" t="s">
        <v>72</v>
      </c>
      <c r="E123" t="s">
        <v>12</v>
      </c>
      <c r="F123" t="s">
        <v>69</v>
      </c>
      <c r="G123" t="s">
        <v>63</v>
      </c>
      <c r="H123">
        <v>4</v>
      </c>
      <c r="I123">
        <v>26</v>
      </c>
      <c r="J123">
        <v>2306.8290000000002</v>
      </c>
      <c r="K123">
        <v>109.84899999999999</v>
      </c>
      <c r="L123">
        <v>23.300000000000004</v>
      </c>
      <c r="M123" t="s">
        <v>70</v>
      </c>
    </row>
    <row r="124" spans="1:13" x14ac:dyDescent="0.25">
      <c r="A124" s="1"/>
      <c r="B124" t="s">
        <v>73</v>
      </c>
      <c r="C124" t="s">
        <v>14</v>
      </c>
      <c r="D124" t="s">
        <v>72</v>
      </c>
      <c r="E124" t="s">
        <v>12</v>
      </c>
      <c r="F124" t="s">
        <v>71</v>
      </c>
      <c r="G124" t="s">
        <v>60</v>
      </c>
      <c r="H124">
        <v>6</v>
      </c>
      <c r="I124">
        <v>25</v>
      </c>
      <c r="J124">
        <v>1243.347</v>
      </c>
      <c r="K124">
        <v>59.207000000000001</v>
      </c>
      <c r="L124">
        <v>40.900000000000006</v>
      </c>
      <c r="M124" t="s">
        <v>65</v>
      </c>
    </row>
    <row r="125" spans="1:13" x14ac:dyDescent="0.25">
      <c r="A125" s="1"/>
      <c r="B125" t="s">
        <v>73</v>
      </c>
      <c r="C125" t="s">
        <v>14</v>
      </c>
      <c r="D125" t="s">
        <v>72</v>
      </c>
      <c r="E125" t="s">
        <v>12</v>
      </c>
      <c r="F125" t="s">
        <v>71</v>
      </c>
      <c r="G125" t="s">
        <v>62</v>
      </c>
      <c r="H125">
        <v>2</v>
      </c>
      <c r="I125">
        <v>3</v>
      </c>
      <c r="J125">
        <v>121.85250000000001</v>
      </c>
      <c r="K125">
        <v>5.8025000000000002</v>
      </c>
      <c r="L125">
        <v>11.1</v>
      </c>
      <c r="M125" t="s">
        <v>65</v>
      </c>
    </row>
    <row r="126" spans="1:13" x14ac:dyDescent="0.25">
      <c r="A126" s="1"/>
      <c r="B126" t="s">
        <v>73</v>
      </c>
      <c r="C126" t="s">
        <v>14</v>
      </c>
      <c r="D126" t="s">
        <v>72</v>
      </c>
      <c r="E126" t="s">
        <v>12</v>
      </c>
      <c r="F126" t="s">
        <v>71</v>
      </c>
      <c r="G126" t="s">
        <v>63</v>
      </c>
      <c r="H126">
        <v>4</v>
      </c>
      <c r="I126">
        <v>30</v>
      </c>
      <c r="J126">
        <v>2354.8665000000001</v>
      </c>
      <c r="K126">
        <v>112.1365</v>
      </c>
      <c r="L126">
        <v>27.3</v>
      </c>
      <c r="M126" t="s">
        <v>65</v>
      </c>
    </row>
    <row r="127" spans="1:13" x14ac:dyDescent="0.25">
      <c r="A127" s="1"/>
      <c r="B127" t="s">
        <v>73</v>
      </c>
      <c r="C127" t="s">
        <v>14</v>
      </c>
      <c r="D127" t="s">
        <v>72</v>
      </c>
      <c r="E127" t="s">
        <v>13</v>
      </c>
      <c r="F127" t="s">
        <v>59</v>
      </c>
      <c r="G127" t="s">
        <v>60</v>
      </c>
      <c r="H127">
        <v>7</v>
      </c>
      <c r="I127">
        <v>44</v>
      </c>
      <c r="J127">
        <v>2318.4630000000002</v>
      </c>
      <c r="K127">
        <v>110.40300000000001</v>
      </c>
      <c r="L127">
        <v>49.1</v>
      </c>
      <c r="M127" t="s">
        <v>61</v>
      </c>
    </row>
    <row r="128" spans="1:13" x14ac:dyDescent="0.25">
      <c r="A128" s="1"/>
      <c r="B128" t="s">
        <v>73</v>
      </c>
      <c r="C128" t="s">
        <v>14</v>
      </c>
      <c r="D128" t="s">
        <v>72</v>
      </c>
      <c r="E128" t="s">
        <v>13</v>
      </c>
      <c r="F128" t="s">
        <v>59</v>
      </c>
      <c r="G128" t="s">
        <v>62</v>
      </c>
      <c r="H128">
        <v>1</v>
      </c>
      <c r="I128">
        <v>10</v>
      </c>
      <c r="J128">
        <v>757.36500000000001</v>
      </c>
      <c r="K128">
        <v>36.064999999999998</v>
      </c>
      <c r="L128">
        <v>4.2</v>
      </c>
      <c r="M128" t="s">
        <v>61</v>
      </c>
    </row>
    <row r="129" spans="1:13" x14ac:dyDescent="0.25">
      <c r="A129" s="1"/>
      <c r="B129" t="s">
        <v>73</v>
      </c>
      <c r="C129" t="s">
        <v>14</v>
      </c>
      <c r="D129" t="s">
        <v>72</v>
      </c>
      <c r="E129" t="s">
        <v>13</v>
      </c>
      <c r="F129" t="s">
        <v>59</v>
      </c>
      <c r="G129" t="s">
        <v>63</v>
      </c>
      <c r="H129">
        <v>6</v>
      </c>
      <c r="I129">
        <v>35</v>
      </c>
      <c r="J129">
        <v>1790.376</v>
      </c>
      <c r="K129">
        <v>85.256</v>
      </c>
      <c r="L129">
        <v>44.2</v>
      </c>
      <c r="M129" t="s">
        <v>61</v>
      </c>
    </row>
    <row r="130" spans="1:13" x14ac:dyDescent="0.25">
      <c r="A130" s="1"/>
      <c r="B130" t="s">
        <v>73</v>
      </c>
      <c r="C130" t="s">
        <v>14</v>
      </c>
      <c r="D130" t="s">
        <v>72</v>
      </c>
      <c r="E130" t="s">
        <v>13</v>
      </c>
      <c r="F130" t="s">
        <v>64</v>
      </c>
      <c r="G130" t="s">
        <v>60</v>
      </c>
      <c r="H130">
        <v>3</v>
      </c>
      <c r="I130">
        <v>10</v>
      </c>
      <c r="J130">
        <v>596.20050000000003</v>
      </c>
      <c r="K130">
        <v>28.390499999999999</v>
      </c>
      <c r="L130">
        <v>21.9</v>
      </c>
      <c r="M130" t="s">
        <v>65</v>
      </c>
    </row>
    <row r="131" spans="1:13" x14ac:dyDescent="0.25">
      <c r="A131" s="1"/>
      <c r="B131" t="s">
        <v>73</v>
      </c>
      <c r="C131" t="s">
        <v>14</v>
      </c>
      <c r="D131" t="s">
        <v>72</v>
      </c>
      <c r="E131" t="s">
        <v>13</v>
      </c>
      <c r="F131" t="s">
        <v>64</v>
      </c>
      <c r="G131" t="s">
        <v>62</v>
      </c>
      <c r="H131">
        <v>4</v>
      </c>
      <c r="I131">
        <v>18</v>
      </c>
      <c r="J131">
        <v>1506.1514999999999</v>
      </c>
      <c r="K131">
        <v>71.721500000000006</v>
      </c>
      <c r="L131">
        <v>30.3</v>
      </c>
      <c r="M131" t="s">
        <v>65</v>
      </c>
    </row>
    <row r="132" spans="1:13" x14ac:dyDescent="0.25">
      <c r="A132" s="1"/>
      <c r="B132" t="s">
        <v>73</v>
      </c>
      <c r="C132" t="s">
        <v>14</v>
      </c>
      <c r="D132" t="s">
        <v>72</v>
      </c>
      <c r="E132" t="s">
        <v>13</v>
      </c>
      <c r="F132" t="s">
        <v>64</v>
      </c>
      <c r="G132" t="s">
        <v>63</v>
      </c>
      <c r="H132">
        <v>6</v>
      </c>
      <c r="I132">
        <v>28</v>
      </c>
      <c r="J132">
        <v>1592.9235000000001</v>
      </c>
      <c r="K132">
        <v>75.853499999999997</v>
      </c>
      <c r="L132">
        <v>40.699999999999996</v>
      </c>
      <c r="M132" t="s">
        <v>65</v>
      </c>
    </row>
    <row r="133" spans="1:13" x14ac:dyDescent="0.25">
      <c r="A133" s="1"/>
      <c r="B133" t="s">
        <v>73</v>
      </c>
      <c r="C133" t="s">
        <v>14</v>
      </c>
      <c r="D133" t="s">
        <v>72</v>
      </c>
      <c r="E133" t="s">
        <v>13</v>
      </c>
      <c r="F133" t="s">
        <v>66</v>
      </c>
      <c r="G133" t="s">
        <v>60</v>
      </c>
      <c r="H133">
        <v>2</v>
      </c>
      <c r="I133">
        <v>12</v>
      </c>
      <c r="J133">
        <v>430.66800000000001</v>
      </c>
      <c r="K133">
        <v>20.508000000000003</v>
      </c>
      <c r="L133">
        <v>12.1</v>
      </c>
      <c r="M133" t="s">
        <v>67</v>
      </c>
    </row>
    <row r="134" spans="1:13" x14ac:dyDescent="0.25">
      <c r="A134" s="1"/>
      <c r="B134" t="s">
        <v>73</v>
      </c>
      <c r="C134" t="s">
        <v>14</v>
      </c>
      <c r="D134" t="s">
        <v>72</v>
      </c>
      <c r="E134" t="s">
        <v>13</v>
      </c>
      <c r="F134" t="s">
        <v>66</v>
      </c>
      <c r="G134" t="s">
        <v>62</v>
      </c>
      <c r="H134">
        <v>6</v>
      </c>
      <c r="I134">
        <v>31</v>
      </c>
      <c r="J134">
        <v>1413.6780000000001</v>
      </c>
      <c r="K134">
        <v>67.317999999999998</v>
      </c>
      <c r="L134">
        <v>35.5</v>
      </c>
      <c r="M134" t="s">
        <v>67</v>
      </c>
    </row>
    <row r="135" spans="1:13" x14ac:dyDescent="0.25">
      <c r="A135" s="1"/>
      <c r="B135" t="s">
        <v>73</v>
      </c>
      <c r="C135" t="s">
        <v>14</v>
      </c>
      <c r="D135" t="s">
        <v>72</v>
      </c>
      <c r="E135" t="s">
        <v>13</v>
      </c>
      <c r="F135" t="s">
        <v>66</v>
      </c>
      <c r="G135" t="s">
        <v>63</v>
      </c>
      <c r="H135">
        <v>2</v>
      </c>
      <c r="I135">
        <v>15</v>
      </c>
      <c r="J135">
        <v>622.524</v>
      </c>
      <c r="K135">
        <v>29.644000000000002</v>
      </c>
      <c r="L135">
        <v>14.1</v>
      </c>
      <c r="M135" t="s">
        <v>67</v>
      </c>
    </row>
    <row r="136" spans="1:13" x14ac:dyDescent="0.25">
      <c r="A136" s="1"/>
      <c r="B136" t="s">
        <v>73</v>
      </c>
      <c r="C136" t="s">
        <v>14</v>
      </c>
      <c r="D136" t="s">
        <v>72</v>
      </c>
      <c r="E136" t="s">
        <v>13</v>
      </c>
      <c r="F136" t="s">
        <v>68</v>
      </c>
      <c r="G136" t="s">
        <v>60</v>
      </c>
      <c r="H136">
        <v>5</v>
      </c>
      <c r="I136">
        <v>29</v>
      </c>
      <c r="J136">
        <v>1726.2629999999999</v>
      </c>
      <c r="K136">
        <v>82.203000000000003</v>
      </c>
      <c r="L136">
        <v>39.1</v>
      </c>
      <c r="M136" t="s">
        <v>61</v>
      </c>
    </row>
    <row r="137" spans="1:13" x14ac:dyDescent="0.25">
      <c r="A137" s="1"/>
      <c r="B137" t="s">
        <v>73</v>
      </c>
      <c r="C137" t="s">
        <v>14</v>
      </c>
      <c r="D137" t="s">
        <v>72</v>
      </c>
      <c r="E137" t="s">
        <v>13</v>
      </c>
      <c r="F137" t="s">
        <v>68</v>
      </c>
      <c r="G137" t="s">
        <v>62</v>
      </c>
      <c r="H137">
        <v>3</v>
      </c>
      <c r="I137">
        <v>12</v>
      </c>
      <c r="J137">
        <v>977.04599999999994</v>
      </c>
      <c r="K137">
        <v>46.526000000000003</v>
      </c>
      <c r="L137">
        <v>22.7</v>
      </c>
      <c r="M137" t="s">
        <v>61</v>
      </c>
    </row>
    <row r="138" spans="1:13" x14ac:dyDescent="0.25">
      <c r="A138" s="1"/>
      <c r="B138" t="s">
        <v>73</v>
      </c>
      <c r="C138" t="s">
        <v>14</v>
      </c>
      <c r="D138" t="s">
        <v>72</v>
      </c>
      <c r="E138" t="s">
        <v>13</v>
      </c>
      <c r="F138" t="s">
        <v>68</v>
      </c>
      <c r="G138" t="s">
        <v>63</v>
      </c>
      <c r="H138">
        <v>6</v>
      </c>
      <c r="I138">
        <v>34</v>
      </c>
      <c r="J138">
        <v>1727.1134999999999</v>
      </c>
      <c r="K138">
        <v>82.243500000000012</v>
      </c>
      <c r="L138">
        <v>38.200000000000003</v>
      </c>
      <c r="M138" t="s">
        <v>61</v>
      </c>
    </row>
    <row r="139" spans="1:13" x14ac:dyDescent="0.25">
      <c r="A139" s="1"/>
      <c r="B139" t="s">
        <v>73</v>
      </c>
      <c r="C139" t="s">
        <v>14</v>
      </c>
      <c r="D139" t="s">
        <v>72</v>
      </c>
      <c r="E139" t="s">
        <v>13</v>
      </c>
      <c r="F139" t="s">
        <v>69</v>
      </c>
      <c r="G139" t="s">
        <v>60</v>
      </c>
      <c r="H139">
        <v>4</v>
      </c>
      <c r="I139">
        <v>28</v>
      </c>
      <c r="J139">
        <v>990.87450000000001</v>
      </c>
      <c r="K139">
        <v>47.1845</v>
      </c>
      <c r="L139">
        <v>28.6</v>
      </c>
      <c r="M139" t="s">
        <v>70</v>
      </c>
    </row>
    <row r="140" spans="1:13" x14ac:dyDescent="0.25">
      <c r="A140" s="1"/>
      <c r="B140" t="s">
        <v>73</v>
      </c>
      <c r="C140" t="s">
        <v>14</v>
      </c>
      <c r="D140" t="s">
        <v>72</v>
      </c>
      <c r="E140" t="s">
        <v>13</v>
      </c>
      <c r="F140" t="s">
        <v>69</v>
      </c>
      <c r="G140" t="s">
        <v>62</v>
      </c>
      <c r="H140">
        <v>4</v>
      </c>
      <c r="I140">
        <v>16</v>
      </c>
      <c r="J140">
        <v>1115.268</v>
      </c>
      <c r="K140">
        <v>53.108000000000004</v>
      </c>
      <c r="L140">
        <v>28.3</v>
      </c>
      <c r="M140" t="s">
        <v>70</v>
      </c>
    </row>
    <row r="141" spans="1:13" x14ac:dyDescent="0.25">
      <c r="A141" s="1"/>
      <c r="B141" t="s">
        <v>73</v>
      </c>
      <c r="C141" t="s">
        <v>14</v>
      </c>
      <c r="D141" t="s">
        <v>72</v>
      </c>
      <c r="E141" t="s">
        <v>13</v>
      </c>
      <c r="F141" t="s">
        <v>69</v>
      </c>
      <c r="G141" t="s">
        <v>63</v>
      </c>
      <c r="H141">
        <v>11</v>
      </c>
      <c r="I141">
        <v>43</v>
      </c>
      <c r="J141">
        <v>3002.1284999999998</v>
      </c>
      <c r="K141">
        <v>142.95850000000002</v>
      </c>
      <c r="L141">
        <v>69.2</v>
      </c>
      <c r="M141" t="s">
        <v>70</v>
      </c>
    </row>
    <row r="142" spans="1:13" x14ac:dyDescent="0.25">
      <c r="A142" s="1"/>
      <c r="B142" t="s">
        <v>73</v>
      </c>
      <c r="C142" t="s">
        <v>14</v>
      </c>
      <c r="D142" t="s">
        <v>72</v>
      </c>
      <c r="E142" t="s">
        <v>13</v>
      </c>
      <c r="F142" t="s">
        <v>71</v>
      </c>
      <c r="G142" t="s">
        <v>60</v>
      </c>
      <c r="H142">
        <v>8</v>
      </c>
      <c r="I142">
        <v>45</v>
      </c>
      <c r="J142">
        <v>2735.9429999999998</v>
      </c>
      <c r="K142">
        <v>130.28299999999999</v>
      </c>
      <c r="L142">
        <v>51.7</v>
      </c>
      <c r="M142" t="s">
        <v>65</v>
      </c>
    </row>
    <row r="143" spans="1:13" x14ac:dyDescent="0.25">
      <c r="A143" s="1"/>
      <c r="B143" t="s">
        <v>73</v>
      </c>
      <c r="C143" t="s">
        <v>14</v>
      </c>
      <c r="D143" t="s">
        <v>72</v>
      </c>
      <c r="E143" t="s">
        <v>13</v>
      </c>
      <c r="F143" t="s">
        <v>71</v>
      </c>
      <c r="G143" t="s">
        <v>62</v>
      </c>
      <c r="H143">
        <v>4</v>
      </c>
      <c r="I143">
        <v>20</v>
      </c>
      <c r="J143">
        <v>1252.5345</v>
      </c>
      <c r="K143">
        <v>59.644499999999994</v>
      </c>
      <c r="L143">
        <v>27.9</v>
      </c>
      <c r="M143" t="s">
        <v>65</v>
      </c>
    </row>
    <row r="144" spans="1:13" x14ac:dyDescent="0.25">
      <c r="A144" s="1"/>
      <c r="B144" t="s">
        <v>73</v>
      </c>
      <c r="C144" t="s">
        <v>14</v>
      </c>
      <c r="D144" t="s">
        <v>72</v>
      </c>
      <c r="E144" t="s">
        <v>13</v>
      </c>
      <c r="F144" t="s">
        <v>71</v>
      </c>
      <c r="G144" t="s">
        <v>63</v>
      </c>
      <c r="H144">
        <v>8</v>
      </c>
      <c r="I144">
        <v>34</v>
      </c>
      <c r="J144">
        <v>1859.6025</v>
      </c>
      <c r="K144">
        <v>88.552499999999995</v>
      </c>
      <c r="L144">
        <v>60</v>
      </c>
      <c r="M144" t="s">
        <v>65</v>
      </c>
    </row>
    <row r="145" spans="1:13" x14ac:dyDescent="0.25">
      <c r="A145" s="1"/>
      <c r="B145" t="s">
        <v>74</v>
      </c>
      <c r="C145" t="s">
        <v>15</v>
      </c>
      <c r="D145" t="s">
        <v>58</v>
      </c>
      <c r="E145" t="s">
        <v>12</v>
      </c>
      <c r="F145" t="s">
        <v>59</v>
      </c>
      <c r="G145" t="s">
        <v>60</v>
      </c>
      <c r="H145">
        <v>4</v>
      </c>
      <c r="I145">
        <v>26</v>
      </c>
      <c r="J145">
        <v>1685.712</v>
      </c>
      <c r="K145">
        <v>80.272000000000006</v>
      </c>
      <c r="L145">
        <v>27.9</v>
      </c>
      <c r="M145" t="s">
        <v>61</v>
      </c>
    </row>
    <row r="146" spans="1:13" x14ac:dyDescent="0.25">
      <c r="A146" s="1"/>
      <c r="B146" t="s">
        <v>74</v>
      </c>
      <c r="C146" t="s">
        <v>15</v>
      </c>
      <c r="D146" t="s">
        <v>58</v>
      </c>
      <c r="E146" t="s">
        <v>12</v>
      </c>
      <c r="F146" t="s">
        <v>59</v>
      </c>
      <c r="G146" t="s">
        <v>62</v>
      </c>
      <c r="H146">
        <v>2</v>
      </c>
      <c r="I146">
        <v>18</v>
      </c>
      <c r="J146">
        <v>1053.5805</v>
      </c>
      <c r="K146">
        <v>50.170500000000004</v>
      </c>
      <c r="L146">
        <v>17.2</v>
      </c>
      <c r="M146" t="s">
        <v>61</v>
      </c>
    </row>
    <row r="147" spans="1:13" x14ac:dyDescent="0.25">
      <c r="A147" s="1"/>
      <c r="B147" t="s">
        <v>74</v>
      </c>
      <c r="C147" t="s">
        <v>15</v>
      </c>
      <c r="D147" t="s">
        <v>58</v>
      </c>
      <c r="E147" t="s">
        <v>12</v>
      </c>
      <c r="F147" t="s">
        <v>59</v>
      </c>
      <c r="G147" t="s">
        <v>63</v>
      </c>
      <c r="H147">
        <v>3</v>
      </c>
      <c r="I147">
        <v>17</v>
      </c>
      <c r="J147">
        <v>1061.4974999999999</v>
      </c>
      <c r="K147">
        <v>50.547499999999999</v>
      </c>
      <c r="L147">
        <v>15.7</v>
      </c>
      <c r="M147" t="s">
        <v>61</v>
      </c>
    </row>
    <row r="148" spans="1:13" x14ac:dyDescent="0.25">
      <c r="A148" s="1"/>
      <c r="B148" t="s">
        <v>74</v>
      </c>
      <c r="C148" t="s">
        <v>15</v>
      </c>
      <c r="D148" t="s">
        <v>58</v>
      </c>
      <c r="E148" t="s">
        <v>12</v>
      </c>
      <c r="F148" t="s">
        <v>64</v>
      </c>
      <c r="G148" t="s">
        <v>60</v>
      </c>
      <c r="H148">
        <v>5</v>
      </c>
      <c r="I148">
        <v>19</v>
      </c>
      <c r="J148">
        <v>1265.4179999999999</v>
      </c>
      <c r="K148">
        <v>60.257999999999996</v>
      </c>
      <c r="L148">
        <v>35.299999999999997</v>
      </c>
      <c r="M148" t="s">
        <v>65</v>
      </c>
    </row>
    <row r="149" spans="1:13" x14ac:dyDescent="0.25">
      <c r="A149" s="1"/>
      <c r="B149" t="s">
        <v>74</v>
      </c>
      <c r="C149" t="s">
        <v>15</v>
      </c>
      <c r="D149" t="s">
        <v>58</v>
      </c>
      <c r="E149" t="s">
        <v>12</v>
      </c>
      <c r="F149" t="s">
        <v>64</v>
      </c>
      <c r="G149" t="s">
        <v>62</v>
      </c>
      <c r="H149">
        <v>7</v>
      </c>
      <c r="I149">
        <v>42</v>
      </c>
      <c r="J149">
        <v>3236.8875000000003</v>
      </c>
      <c r="K149">
        <v>154.13749999999999</v>
      </c>
      <c r="L149">
        <v>59.5</v>
      </c>
      <c r="M149" t="s">
        <v>65</v>
      </c>
    </row>
    <row r="150" spans="1:13" x14ac:dyDescent="0.25">
      <c r="A150" s="1"/>
      <c r="B150" t="s">
        <v>74</v>
      </c>
      <c r="C150" t="s">
        <v>15</v>
      </c>
      <c r="D150" t="s">
        <v>58</v>
      </c>
      <c r="E150" t="s">
        <v>12</v>
      </c>
      <c r="F150" t="s">
        <v>64</v>
      </c>
      <c r="G150" t="s">
        <v>63</v>
      </c>
      <c r="H150">
        <v>7</v>
      </c>
      <c r="I150">
        <v>37</v>
      </c>
      <c r="J150">
        <v>2726.01</v>
      </c>
      <c r="K150">
        <v>129.81</v>
      </c>
      <c r="L150">
        <v>55.8</v>
      </c>
      <c r="M150" t="s">
        <v>65</v>
      </c>
    </row>
    <row r="151" spans="1:13" x14ac:dyDescent="0.25">
      <c r="A151" s="1"/>
      <c r="B151" t="s">
        <v>74</v>
      </c>
      <c r="C151" t="s">
        <v>15</v>
      </c>
      <c r="D151" t="s">
        <v>58</v>
      </c>
      <c r="E151" t="s">
        <v>12</v>
      </c>
      <c r="F151" t="s">
        <v>66</v>
      </c>
      <c r="G151" t="s">
        <v>60</v>
      </c>
      <c r="H151">
        <v>9</v>
      </c>
      <c r="I151">
        <v>48</v>
      </c>
      <c r="J151">
        <v>3239.9850000000001</v>
      </c>
      <c r="K151">
        <v>154.285</v>
      </c>
      <c r="L151">
        <v>64.400000000000006</v>
      </c>
      <c r="M151" t="s">
        <v>67</v>
      </c>
    </row>
    <row r="152" spans="1:13" x14ac:dyDescent="0.25">
      <c r="A152" s="1"/>
      <c r="B152" t="s">
        <v>74</v>
      </c>
      <c r="C152" t="s">
        <v>15</v>
      </c>
      <c r="D152" t="s">
        <v>58</v>
      </c>
      <c r="E152" t="s">
        <v>12</v>
      </c>
      <c r="F152" t="s">
        <v>66</v>
      </c>
      <c r="G152" t="s">
        <v>62</v>
      </c>
      <c r="H152">
        <v>7</v>
      </c>
      <c r="I152">
        <v>34</v>
      </c>
      <c r="J152">
        <v>2508.3029999999999</v>
      </c>
      <c r="K152">
        <v>119.443</v>
      </c>
      <c r="L152">
        <v>51.400000000000006</v>
      </c>
      <c r="M152" t="s">
        <v>67</v>
      </c>
    </row>
    <row r="153" spans="1:13" x14ac:dyDescent="0.25">
      <c r="A153" s="1"/>
      <c r="B153" t="s">
        <v>74</v>
      </c>
      <c r="C153" t="s">
        <v>15</v>
      </c>
      <c r="D153" t="s">
        <v>58</v>
      </c>
      <c r="E153" t="s">
        <v>12</v>
      </c>
      <c r="F153" t="s">
        <v>66</v>
      </c>
      <c r="G153" t="s">
        <v>63</v>
      </c>
      <c r="H153">
        <v>7</v>
      </c>
      <c r="I153">
        <v>45</v>
      </c>
      <c r="J153">
        <v>3837.2670000000003</v>
      </c>
      <c r="K153">
        <v>182.727</v>
      </c>
      <c r="L153">
        <v>43.9</v>
      </c>
      <c r="M153" t="s">
        <v>67</v>
      </c>
    </row>
    <row r="154" spans="1:13" x14ac:dyDescent="0.25">
      <c r="A154" s="1"/>
      <c r="B154" t="s">
        <v>74</v>
      </c>
      <c r="C154" t="s">
        <v>15</v>
      </c>
      <c r="D154" t="s">
        <v>58</v>
      </c>
      <c r="E154" t="s">
        <v>12</v>
      </c>
      <c r="F154" t="s">
        <v>68</v>
      </c>
      <c r="G154" t="s">
        <v>60</v>
      </c>
      <c r="H154">
        <v>3</v>
      </c>
      <c r="I154">
        <v>20</v>
      </c>
      <c r="J154">
        <v>1004.0519999999999</v>
      </c>
      <c r="K154">
        <v>47.811999999999998</v>
      </c>
      <c r="L154">
        <v>25.4</v>
      </c>
      <c r="M154" t="s">
        <v>61</v>
      </c>
    </row>
    <row r="155" spans="1:13" x14ac:dyDescent="0.25">
      <c r="A155" s="1"/>
      <c r="B155" t="s">
        <v>74</v>
      </c>
      <c r="C155" t="s">
        <v>15</v>
      </c>
      <c r="D155" t="s">
        <v>58</v>
      </c>
      <c r="E155" t="s">
        <v>12</v>
      </c>
      <c r="F155" t="s">
        <v>68</v>
      </c>
      <c r="G155" t="s">
        <v>62</v>
      </c>
      <c r="H155">
        <v>4</v>
      </c>
      <c r="I155">
        <v>24</v>
      </c>
      <c r="J155">
        <v>1431.633</v>
      </c>
      <c r="K155">
        <v>68.173000000000002</v>
      </c>
      <c r="L155">
        <v>31.6</v>
      </c>
      <c r="M155" t="s">
        <v>61</v>
      </c>
    </row>
    <row r="156" spans="1:13" x14ac:dyDescent="0.25">
      <c r="A156" s="1"/>
      <c r="B156" t="s">
        <v>74</v>
      </c>
      <c r="C156" t="s">
        <v>15</v>
      </c>
      <c r="D156" t="s">
        <v>58</v>
      </c>
      <c r="E156" t="s">
        <v>12</v>
      </c>
      <c r="F156" t="s">
        <v>68</v>
      </c>
      <c r="G156" t="s">
        <v>63</v>
      </c>
      <c r="H156">
        <v>4</v>
      </c>
      <c r="I156">
        <v>14</v>
      </c>
      <c r="J156">
        <v>571.42049999999995</v>
      </c>
      <c r="K156">
        <v>27.2105</v>
      </c>
      <c r="L156">
        <v>22.6</v>
      </c>
      <c r="M156" t="s">
        <v>61</v>
      </c>
    </row>
    <row r="157" spans="1:13" x14ac:dyDescent="0.25">
      <c r="A157" s="1"/>
      <c r="B157" t="s">
        <v>74</v>
      </c>
      <c r="C157" t="s">
        <v>15</v>
      </c>
      <c r="D157" t="s">
        <v>58</v>
      </c>
      <c r="E157" t="s">
        <v>12</v>
      </c>
      <c r="F157" t="s">
        <v>69</v>
      </c>
      <c r="G157" t="s">
        <v>60</v>
      </c>
      <c r="H157">
        <v>7</v>
      </c>
      <c r="I157">
        <v>34</v>
      </c>
      <c r="J157">
        <v>2187.9270000000001</v>
      </c>
      <c r="K157">
        <v>104.18700000000001</v>
      </c>
      <c r="L157">
        <v>47.3</v>
      </c>
      <c r="M157" t="s">
        <v>70</v>
      </c>
    </row>
    <row r="158" spans="1:13" x14ac:dyDescent="0.25">
      <c r="A158" s="1"/>
      <c r="B158" t="s">
        <v>74</v>
      </c>
      <c r="C158" t="s">
        <v>15</v>
      </c>
      <c r="D158" t="s">
        <v>58</v>
      </c>
      <c r="E158" t="s">
        <v>12</v>
      </c>
      <c r="F158" t="s">
        <v>69</v>
      </c>
      <c r="G158" t="s">
        <v>62</v>
      </c>
      <c r="H158">
        <v>7</v>
      </c>
      <c r="I158">
        <v>48</v>
      </c>
      <c r="J158">
        <v>2008.2615000000001</v>
      </c>
      <c r="K158">
        <v>95.631500000000003</v>
      </c>
      <c r="L158">
        <v>47.2</v>
      </c>
      <c r="M158" t="s">
        <v>70</v>
      </c>
    </row>
    <row r="159" spans="1:13" x14ac:dyDescent="0.25">
      <c r="A159" s="1"/>
      <c r="B159" t="s">
        <v>74</v>
      </c>
      <c r="C159" t="s">
        <v>15</v>
      </c>
      <c r="D159" t="s">
        <v>58</v>
      </c>
      <c r="E159" t="s">
        <v>12</v>
      </c>
      <c r="F159" t="s">
        <v>69</v>
      </c>
      <c r="G159" t="s">
        <v>63</v>
      </c>
      <c r="H159">
        <v>5</v>
      </c>
      <c r="I159">
        <v>28</v>
      </c>
      <c r="J159">
        <v>1413.2895000000001</v>
      </c>
      <c r="K159">
        <v>67.299499999999995</v>
      </c>
      <c r="L159">
        <v>37.900000000000006</v>
      </c>
      <c r="M159" t="s">
        <v>70</v>
      </c>
    </row>
    <row r="160" spans="1:13" x14ac:dyDescent="0.25">
      <c r="A160" s="1"/>
      <c r="B160" t="s">
        <v>74</v>
      </c>
      <c r="C160" t="s">
        <v>15</v>
      </c>
      <c r="D160" t="s">
        <v>58</v>
      </c>
      <c r="E160" t="s">
        <v>12</v>
      </c>
      <c r="F160" t="s">
        <v>71</v>
      </c>
      <c r="G160" t="s">
        <v>60</v>
      </c>
      <c r="H160">
        <v>3</v>
      </c>
      <c r="I160">
        <v>20</v>
      </c>
      <c r="J160">
        <v>1552.2779999999998</v>
      </c>
      <c r="K160">
        <v>73.917999999999992</v>
      </c>
      <c r="L160">
        <v>18.100000000000001</v>
      </c>
      <c r="M160" t="s">
        <v>65</v>
      </c>
    </row>
    <row r="161" spans="1:13" x14ac:dyDescent="0.25">
      <c r="A161" s="1"/>
      <c r="B161" t="s">
        <v>74</v>
      </c>
      <c r="C161" t="s">
        <v>15</v>
      </c>
      <c r="D161" t="s">
        <v>58</v>
      </c>
      <c r="E161" t="s">
        <v>12</v>
      </c>
      <c r="F161" t="s">
        <v>71</v>
      </c>
      <c r="G161" t="s">
        <v>62</v>
      </c>
      <c r="H161">
        <v>8</v>
      </c>
      <c r="I161">
        <v>54</v>
      </c>
      <c r="J161">
        <v>2892.6975000000002</v>
      </c>
      <c r="K161">
        <v>137.7475</v>
      </c>
      <c r="L161">
        <v>58.099999999999994</v>
      </c>
      <c r="M161" t="s">
        <v>65</v>
      </c>
    </row>
    <row r="162" spans="1:13" x14ac:dyDescent="0.25">
      <c r="A162" s="1"/>
      <c r="B162" t="s">
        <v>74</v>
      </c>
      <c r="C162" t="s">
        <v>15</v>
      </c>
      <c r="D162" t="s">
        <v>58</v>
      </c>
      <c r="E162" t="s">
        <v>12</v>
      </c>
      <c r="F162" t="s">
        <v>71</v>
      </c>
      <c r="G162" t="s">
        <v>63</v>
      </c>
      <c r="H162">
        <v>4</v>
      </c>
      <c r="I162">
        <v>20</v>
      </c>
      <c r="J162">
        <v>977.22450000000003</v>
      </c>
      <c r="K162">
        <v>46.534500000000001</v>
      </c>
      <c r="L162">
        <v>24</v>
      </c>
      <c r="M162" t="s">
        <v>65</v>
      </c>
    </row>
    <row r="163" spans="1:13" x14ac:dyDescent="0.25">
      <c r="A163" s="1"/>
      <c r="B163" t="s">
        <v>74</v>
      </c>
      <c r="C163" t="s">
        <v>15</v>
      </c>
      <c r="D163" t="s">
        <v>58</v>
      </c>
      <c r="E163" t="s">
        <v>13</v>
      </c>
      <c r="F163" t="s">
        <v>59</v>
      </c>
      <c r="G163" t="s">
        <v>60</v>
      </c>
      <c r="H163">
        <v>3</v>
      </c>
      <c r="I163">
        <v>18</v>
      </c>
      <c r="J163">
        <v>1558.3154999999999</v>
      </c>
      <c r="K163">
        <v>74.205500000000001</v>
      </c>
      <c r="L163">
        <v>20.8</v>
      </c>
      <c r="M163" t="s">
        <v>61</v>
      </c>
    </row>
    <row r="164" spans="1:13" x14ac:dyDescent="0.25">
      <c r="A164" s="1"/>
      <c r="B164" t="s">
        <v>74</v>
      </c>
      <c r="C164" t="s">
        <v>15</v>
      </c>
      <c r="D164" t="s">
        <v>58</v>
      </c>
      <c r="E164" t="s">
        <v>13</v>
      </c>
      <c r="F164" t="s">
        <v>59</v>
      </c>
      <c r="G164" t="s">
        <v>62</v>
      </c>
      <c r="H164">
        <v>3</v>
      </c>
      <c r="I164">
        <v>12</v>
      </c>
      <c r="J164">
        <v>572.12400000000002</v>
      </c>
      <c r="K164">
        <v>27.244</v>
      </c>
      <c r="L164">
        <v>17.7</v>
      </c>
      <c r="M164" t="s">
        <v>61</v>
      </c>
    </row>
    <row r="165" spans="1:13" x14ac:dyDescent="0.25">
      <c r="A165" s="1"/>
      <c r="B165" t="s">
        <v>74</v>
      </c>
      <c r="C165" t="s">
        <v>15</v>
      </c>
      <c r="D165" t="s">
        <v>58</v>
      </c>
      <c r="E165" t="s">
        <v>13</v>
      </c>
      <c r="F165" t="s">
        <v>59</v>
      </c>
      <c r="G165" t="s">
        <v>63</v>
      </c>
      <c r="H165">
        <v>5</v>
      </c>
      <c r="I165">
        <v>29</v>
      </c>
      <c r="J165">
        <v>1996.722</v>
      </c>
      <c r="K165">
        <v>95.081999999999994</v>
      </c>
      <c r="L165">
        <v>28.7</v>
      </c>
      <c r="M165" t="s">
        <v>61</v>
      </c>
    </row>
    <row r="166" spans="1:13" x14ac:dyDescent="0.25">
      <c r="A166" s="1"/>
      <c r="B166" t="s">
        <v>74</v>
      </c>
      <c r="C166" t="s">
        <v>15</v>
      </c>
      <c r="D166" t="s">
        <v>58</v>
      </c>
      <c r="E166" t="s">
        <v>13</v>
      </c>
      <c r="F166" t="s">
        <v>64</v>
      </c>
      <c r="G166" t="s">
        <v>60</v>
      </c>
      <c r="H166">
        <v>5</v>
      </c>
      <c r="I166">
        <v>22</v>
      </c>
      <c r="J166">
        <v>1891.386</v>
      </c>
      <c r="K166">
        <v>90.065999999999988</v>
      </c>
      <c r="L166">
        <v>30.2</v>
      </c>
      <c r="M166" t="s">
        <v>65</v>
      </c>
    </row>
    <row r="167" spans="1:13" x14ac:dyDescent="0.25">
      <c r="A167" s="1"/>
      <c r="B167" t="s">
        <v>74</v>
      </c>
      <c r="C167" t="s">
        <v>15</v>
      </c>
      <c r="D167" t="s">
        <v>58</v>
      </c>
      <c r="E167" t="s">
        <v>13</v>
      </c>
      <c r="F167" t="s">
        <v>64</v>
      </c>
      <c r="G167" t="s">
        <v>62</v>
      </c>
      <c r="H167">
        <v>4</v>
      </c>
      <c r="I167">
        <v>22</v>
      </c>
      <c r="J167">
        <v>1044.8445000000002</v>
      </c>
      <c r="K167">
        <v>49.7545</v>
      </c>
      <c r="L167">
        <v>29.1</v>
      </c>
      <c r="M167" t="s">
        <v>65</v>
      </c>
    </row>
    <row r="168" spans="1:13" x14ac:dyDescent="0.25">
      <c r="A168" s="1"/>
      <c r="B168" t="s">
        <v>74</v>
      </c>
      <c r="C168" t="s">
        <v>15</v>
      </c>
      <c r="D168" t="s">
        <v>58</v>
      </c>
      <c r="E168" t="s">
        <v>13</v>
      </c>
      <c r="F168" t="s">
        <v>64</v>
      </c>
      <c r="G168" t="s">
        <v>63</v>
      </c>
      <c r="H168">
        <v>4</v>
      </c>
      <c r="I168">
        <v>21</v>
      </c>
      <c r="J168">
        <v>1877.3054999999999</v>
      </c>
      <c r="K168">
        <v>89.395499999999998</v>
      </c>
      <c r="L168">
        <v>34.5</v>
      </c>
      <c r="M168" t="s">
        <v>65</v>
      </c>
    </row>
    <row r="169" spans="1:13" x14ac:dyDescent="0.25">
      <c r="A169" s="1"/>
      <c r="B169" t="s">
        <v>74</v>
      </c>
      <c r="C169" t="s">
        <v>15</v>
      </c>
      <c r="D169" t="s">
        <v>58</v>
      </c>
      <c r="E169" t="s">
        <v>13</v>
      </c>
      <c r="F169" t="s">
        <v>66</v>
      </c>
      <c r="G169" t="s">
        <v>60</v>
      </c>
      <c r="H169">
        <v>9</v>
      </c>
      <c r="I169">
        <v>42</v>
      </c>
      <c r="J169">
        <v>2628.7694999999999</v>
      </c>
      <c r="K169">
        <v>125.17949999999999</v>
      </c>
      <c r="L169">
        <v>65.099999999999994</v>
      </c>
      <c r="M169" t="s">
        <v>67</v>
      </c>
    </row>
    <row r="170" spans="1:13" x14ac:dyDescent="0.25">
      <c r="A170" s="1"/>
      <c r="B170" t="s">
        <v>74</v>
      </c>
      <c r="C170" t="s">
        <v>15</v>
      </c>
      <c r="D170" t="s">
        <v>58</v>
      </c>
      <c r="E170" t="s">
        <v>13</v>
      </c>
      <c r="F170" t="s">
        <v>66</v>
      </c>
      <c r="G170" t="s">
        <v>62</v>
      </c>
      <c r="H170">
        <v>2</v>
      </c>
      <c r="I170">
        <v>13</v>
      </c>
      <c r="J170">
        <v>367.00650000000002</v>
      </c>
      <c r="K170">
        <v>17.476500000000001</v>
      </c>
      <c r="L170">
        <v>13.2</v>
      </c>
      <c r="M170" t="s">
        <v>67</v>
      </c>
    </row>
    <row r="171" spans="1:13" x14ac:dyDescent="0.25">
      <c r="A171" s="1"/>
      <c r="B171" t="s">
        <v>74</v>
      </c>
      <c r="C171" t="s">
        <v>15</v>
      </c>
      <c r="D171" t="s">
        <v>58</v>
      </c>
      <c r="E171" t="s">
        <v>13</v>
      </c>
      <c r="F171" t="s">
        <v>66</v>
      </c>
      <c r="G171" t="s">
        <v>63</v>
      </c>
      <c r="H171">
        <v>2</v>
      </c>
      <c r="I171">
        <v>11</v>
      </c>
      <c r="J171">
        <v>476.11199999999997</v>
      </c>
      <c r="K171">
        <v>22.672000000000001</v>
      </c>
      <c r="L171">
        <v>12.2</v>
      </c>
      <c r="M171" t="s">
        <v>67</v>
      </c>
    </row>
    <row r="172" spans="1:13" x14ac:dyDescent="0.25">
      <c r="A172" s="1"/>
      <c r="B172" t="s">
        <v>74</v>
      </c>
      <c r="C172" t="s">
        <v>15</v>
      </c>
      <c r="D172" t="s">
        <v>58</v>
      </c>
      <c r="E172" t="s">
        <v>13</v>
      </c>
      <c r="F172" t="s">
        <v>68</v>
      </c>
      <c r="G172" t="s">
        <v>60</v>
      </c>
      <c r="H172">
        <v>5</v>
      </c>
      <c r="I172">
        <v>28</v>
      </c>
      <c r="J172">
        <v>2300.4974999999999</v>
      </c>
      <c r="K172">
        <v>109.5475</v>
      </c>
      <c r="L172">
        <v>34.5</v>
      </c>
      <c r="M172" t="s">
        <v>61</v>
      </c>
    </row>
    <row r="173" spans="1:13" x14ac:dyDescent="0.25">
      <c r="A173" s="1"/>
      <c r="B173" t="s">
        <v>74</v>
      </c>
      <c r="C173" t="s">
        <v>15</v>
      </c>
      <c r="D173" t="s">
        <v>58</v>
      </c>
      <c r="E173" t="s">
        <v>13</v>
      </c>
      <c r="F173" t="s">
        <v>68</v>
      </c>
      <c r="G173" t="s">
        <v>62</v>
      </c>
      <c r="H173">
        <v>6</v>
      </c>
      <c r="I173">
        <v>31</v>
      </c>
      <c r="J173">
        <v>2191.7069999999999</v>
      </c>
      <c r="K173">
        <v>104.367</v>
      </c>
      <c r="L173">
        <v>36.4</v>
      </c>
      <c r="M173" t="s">
        <v>61</v>
      </c>
    </row>
    <row r="174" spans="1:13" x14ac:dyDescent="0.25">
      <c r="A174" s="1"/>
      <c r="B174" t="s">
        <v>74</v>
      </c>
      <c r="C174" t="s">
        <v>15</v>
      </c>
      <c r="D174" t="s">
        <v>58</v>
      </c>
      <c r="E174" t="s">
        <v>13</v>
      </c>
      <c r="F174" t="s">
        <v>68</v>
      </c>
      <c r="G174" t="s">
        <v>63</v>
      </c>
      <c r="H174">
        <v>3</v>
      </c>
      <c r="I174">
        <v>10</v>
      </c>
      <c r="J174">
        <v>565.01549999999997</v>
      </c>
      <c r="K174">
        <v>26.9055</v>
      </c>
      <c r="L174">
        <v>25.6</v>
      </c>
      <c r="M174" t="s">
        <v>61</v>
      </c>
    </row>
    <row r="175" spans="1:13" x14ac:dyDescent="0.25">
      <c r="A175" s="1"/>
      <c r="B175" t="s">
        <v>74</v>
      </c>
      <c r="C175" t="s">
        <v>15</v>
      </c>
      <c r="D175" t="s">
        <v>58</v>
      </c>
      <c r="E175" t="s">
        <v>13</v>
      </c>
      <c r="F175" t="s">
        <v>69</v>
      </c>
      <c r="G175" t="s">
        <v>60</v>
      </c>
      <c r="H175">
        <v>2</v>
      </c>
      <c r="I175">
        <v>3</v>
      </c>
      <c r="J175">
        <v>196.434</v>
      </c>
      <c r="K175">
        <v>9.3539999999999992</v>
      </c>
      <c r="L175">
        <v>13.2</v>
      </c>
      <c r="M175" t="s">
        <v>70</v>
      </c>
    </row>
    <row r="176" spans="1:13" x14ac:dyDescent="0.25">
      <c r="A176" s="1"/>
      <c r="B176" t="s">
        <v>74</v>
      </c>
      <c r="C176" t="s">
        <v>15</v>
      </c>
      <c r="D176" t="s">
        <v>58</v>
      </c>
      <c r="E176" t="s">
        <v>13</v>
      </c>
      <c r="F176" t="s">
        <v>69</v>
      </c>
      <c r="G176" t="s">
        <v>62</v>
      </c>
      <c r="H176">
        <v>3</v>
      </c>
      <c r="I176">
        <v>16</v>
      </c>
      <c r="J176">
        <v>918.68700000000013</v>
      </c>
      <c r="K176">
        <v>43.747</v>
      </c>
      <c r="L176">
        <v>19.2</v>
      </c>
      <c r="M176" t="s">
        <v>70</v>
      </c>
    </row>
    <row r="177" spans="1:13" x14ac:dyDescent="0.25">
      <c r="A177" s="1"/>
      <c r="B177" t="s">
        <v>74</v>
      </c>
      <c r="C177" t="s">
        <v>15</v>
      </c>
      <c r="D177" t="s">
        <v>58</v>
      </c>
      <c r="E177" t="s">
        <v>13</v>
      </c>
      <c r="F177" t="s">
        <v>69</v>
      </c>
      <c r="G177" t="s">
        <v>63</v>
      </c>
      <c r="H177">
        <v>4</v>
      </c>
      <c r="I177">
        <v>14</v>
      </c>
      <c r="J177">
        <v>927.82199999999989</v>
      </c>
      <c r="K177">
        <v>44.182000000000002</v>
      </c>
      <c r="L177">
        <v>32.200000000000003</v>
      </c>
      <c r="M177" t="s">
        <v>70</v>
      </c>
    </row>
    <row r="178" spans="1:13" x14ac:dyDescent="0.25">
      <c r="A178" s="1"/>
      <c r="B178" t="s">
        <v>74</v>
      </c>
      <c r="C178" t="s">
        <v>15</v>
      </c>
      <c r="D178" t="s">
        <v>58</v>
      </c>
      <c r="E178" t="s">
        <v>13</v>
      </c>
      <c r="F178" t="s">
        <v>71</v>
      </c>
      <c r="G178" t="s">
        <v>60</v>
      </c>
      <c r="H178">
        <v>4</v>
      </c>
      <c r="I178">
        <v>13</v>
      </c>
      <c r="J178">
        <v>553.06650000000002</v>
      </c>
      <c r="K178">
        <v>26.336500000000001</v>
      </c>
      <c r="L178">
        <v>24.7</v>
      </c>
      <c r="M178" t="s">
        <v>65</v>
      </c>
    </row>
    <row r="179" spans="1:13" x14ac:dyDescent="0.25">
      <c r="A179" s="1"/>
      <c r="B179" t="s">
        <v>74</v>
      </c>
      <c r="C179" t="s">
        <v>15</v>
      </c>
      <c r="D179" t="s">
        <v>58</v>
      </c>
      <c r="E179" t="s">
        <v>13</v>
      </c>
      <c r="F179" t="s">
        <v>71</v>
      </c>
      <c r="G179" t="s">
        <v>62</v>
      </c>
      <c r="H179">
        <v>7</v>
      </c>
      <c r="I179">
        <v>35</v>
      </c>
      <c r="J179">
        <v>1736.5425</v>
      </c>
      <c r="K179">
        <v>82.692499999999995</v>
      </c>
      <c r="L179">
        <v>52.5</v>
      </c>
      <c r="M179" t="s">
        <v>65</v>
      </c>
    </row>
    <row r="180" spans="1:13" x14ac:dyDescent="0.25">
      <c r="A180" s="1"/>
      <c r="B180" t="s">
        <v>74</v>
      </c>
      <c r="C180" t="s">
        <v>15</v>
      </c>
      <c r="D180" t="s">
        <v>58</v>
      </c>
      <c r="E180" t="s">
        <v>13</v>
      </c>
      <c r="F180" t="s">
        <v>71</v>
      </c>
      <c r="G180" t="s">
        <v>63</v>
      </c>
      <c r="H180">
        <v>2</v>
      </c>
      <c r="I180">
        <v>9</v>
      </c>
      <c r="J180">
        <v>425.48099999999999</v>
      </c>
      <c r="K180">
        <v>20.260999999999999</v>
      </c>
      <c r="L180">
        <v>18.100000000000001</v>
      </c>
      <c r="M180" t="s">
        <v>65</v>
      </c>
    </row>
    <row r="181" spans="1:13" x14ac:dyDescent="0.25">
      <c r="A181" s="1"/>
      <c r="B181" t="s">
        <v>74</v>
      </c>
      <c r="C181" t="s">
        <v>15</v>
      </c>
      <c r="D181" t="s">
        <v>72</v>
      </c>
      <c r="E181" t="s">
        <v>12</v>
      </c>
      <c r="F181" t="s">
        <v>59</v>
      </c>
      <c r="G181" t="s">
        <v>60</v>
      </c>
      <c r="H181">
        <v>13</v>
      </c>
      <c r="I181">
        <v>68</v>
      </c>
      <c r="J181">
        <v>3163.7550000000001</v>
      </c>
      <c r="K181">
        <v>150.655</v>
      </c>
      <c r="L181">
        <v>88.6</v>
      </c>
      <c r="M181" t="s">
        <v>61</v>
      </c>
    </row>
    <row r="182" spans="1:13" x14ac:dyDescent="0.25">
      <c r="A182" s="1"/>
      <c r="B182" t="s">
        <v>74</v>
      </c>
      <c r="C182" t="s">
        <v>15</v>
      </c>
      <c r="D182" t="s">
        <v>72</v>
      </c>
      <c r="E182" t="s">
        <v>12</v>
      </c>
      <c r="F182" t="s">
        <v>59</v>
      </c>
      <c r="G182" t="s">
        <v>62</v>
      </c>
      <c r="H182">
        <v>4</v>
      </c>
      <c r="I182">
        <v>22</v>
      </c>
      <c r="J182">
        <v>1035.3209999999999</v>
      </c>
      <c r="K182">
        <v>49.301000000000002</v>
      </c>
      <c r="L182">
        <v>29.4</v>
      </c>
      <c r="M182" t="s">
        <v>61</v>
      </c>
    </row>
    <row r="183" spans="1:13" x14ac:dyDescent="0.25">
      <c r="A183" s="1"/>
      <c r="B183" t="s">
        <v>74</v>
      </c>
      <c r="C183" t="s">
        <v>15</v>
      </c>
      <c r="D183" t="s">
        <v>72</v>
      </c>
      <c r="E183" t="s">
        <v>12</v>
      </c>
      <c r="F183" t="s">
        <v>59</v>
      </c>
      <c r="G183" t="s">
        <v>63</v>
      </c>
      <c r="H183">
        <v>2</v>
      </c>
      <c r="I183">
        <v>13</v>
      </c>
      <c r="J183">
        <v>969.34950000000003</v>
      </c>
      <c r="K183">
        <v>46.159500000000001</v>
      </c>
      <c r="L183">
        <v>15.8</v>
      </c>
      <c r="M183" t="s">
        <v>61</v>
      </c>
    </row>
    <row r="184" spans="1:13" x14ac:dyDescent="0.25">
      <c r="A184" s="1"/>
      <c r="B184" t="s">
        <v>74</v>
      </c>
      <c r="C184" t="s">
        <v>15</v>
      </c>
      <c r="D184" t="s">
        <v>72</v>
      </c>
      <c r="E184" t="s">
        <v>12</v>
      </c>
      <c r="F184" t="s">
        <v>64</v>
      </c>
      <c r="G184" t="s">
        <v>60</v>
      </c>
      <c r="H184">
        <v>3</v>
      </c>
      <c r="I184">
        <v>16</v>
      </c>
      <c r="J184">
        <v>870.50249999999994</v>
      </c>
      <c r="K184">
        <v>41.452500000000001</v>
      </c>
      <c r="L184">
        <v>27.5</v>
      </c>
      <c r="M184" t="s">
        <v>65</v>
      </c>
    </row>
    <row r="185" spans="1:13" x14ac:dyDescent="0.25">
      <c r="A185" s="1"/>
      <c r="B185" t="s">
        <v>74</v>
      </c>
      <c r="C185" t="s">
        <v>15</v>
      </c>
      <c r="D185" t="s">
        <v>72</v>
      </c>
      <c r="E185" t="s">
        <v>12</v>
      </c>
      <c r="F185" t="s">
        <v>64</v>
      </c>
      <c r="G185" t="s">
        <v>62</v>
      </c>
      <c r="H185">
        <v>6</v>
      </c>
      <c r="I185">
        <v>33</v>
      </c>
      <c r="J185">
        <v>1252.5135</v>
      </c>
      <c r="K185">
        <v>59.643500000000003</v>
      </c>
      <c r="L185">
        <v>41.400000000000006</v>
      </c>
      <c r="M185" t="s">
        <v>65</v>
      </c>
    </row>
    <row r="186" spans="1:13" x14ac:dyDescent="0.25">
      <c r="A186" s="1"/>
      <c r="B186" t="s">
        <v>74</v>
      </c>
      <c r="C186" t="s">
        <v>15</v>
      </c>
      <c r="D186" t="s">
        <v>72</v>
      </c>
      <c r="E186" t="s">
        <v>12</v>
      </c>
      <c r="F186" t="s">
        <v>64</v>
      </c>
      <c r="G186" t="s">
        <v>63</v>
      </c>
      <c r="H186">
        <v>7</v>
      </c>
      <c r="I186">
        <v>45</v>
      </c>
      <c r="J186">
        <v>2168.355</v>
      </c>
      <c r="K186">
        <v>103.255</v>
      </c>
      <c r="L186">
        <v>46.9</v>
      </c>
      <c r="M186" t="s">
        <v>65</v>
      </c>
    </row>
    <row r="187" spans="1:13" x14ac:dyDescent="0.25">
      <c r="A187" s="1"/>
      <c r="B187" t="s">
        <v>74</v>
      </c>
      <c r="C187" t="s">
        <v>15</v>
      </c>
      <c r="D187" t="s">
        <v>72</v>
      </c>
      <c r="E187" t="s">
        <v>12</v>
      </c>
      <c r="F187" t="s">
        <v>66</v>
      </c>
      <c r="G187" t="s">
        <v>60</v>
      </c>
      <c r="H187">
        <v>8</v>
      </c>
      <c r="I187">
        <v>63</v>
      </c>
      <c r="J187">
        <v>4281.1544999999996</v>
      </c>
      <c r="K187">
        <v>203.86449999999999</v>
      </c>
      <c r="L187">
        <v>57.699999999999996</v>
      </c>
      <c r="M187" t="s">
        <v>67</v>
      </c>
    </row>
    <row r="188" spans="1:13" x14ac:dyDescent="0.25">
      <c r="A188" s="1"/>
      <c r="B188" t="s">
        <v>74</v>
      </c>
      <c r="C188" t="s">
        <v>15</v>
      </c>
      <c r="D188" t="s">
        <v>72</v>
      </c>
      <c r="E188" t="s">
        <v>12</v>
      </c>
      <c r="F188" t="s">
        <v>66</v>
      </c>
      <c r="G188" t="s">
        <v>62</v>
      </c>
      <c r="H188">
        <v>3</v>
      </c>
      <c r="I188">
        <v>15</v>
      </c>
      <c r="J188">
        <v>666.16200000000003</v>
      </c>
      <c r="K188">
        <v>31.721999999999998</v>
      </c>
      <c r="L188">
        <v>24</v>
      </c>
      <c r="M188" t="s">
        <v>67</v>
      </c>
    </row>
    <row r="189" spans="1:13" x14ac:dyDescent="0.25">
      <c r="A189" s="1"/>
      <c r="B189" t="s">
        <v>74</v>
      </c>
      <c r="C189" t="s">
        <v>15</v>
      </c>
      <c r="D189" t="s">
        <v>72</v>
      </c>
      <c r="E189" t="s">
        <v>12</v>
      </c>
      <c r="F189" t="s">
        <v>66</v>
      </c>
      <c r="G189" t="s">
        <v>63</v>
      </c>
      <c r="H189">
        <v>4</v>
      </c>
      <c r="I189">
        <v>26</v>
      </c>
      <c r="J189">
        <v>1128.288</v>
      </c>
      <c r="K189">
        <v>53.728000000000002</v>
      </c>
      <c r="L189">
        <v>33.5</v>
      </c>
      <c r="M189" t="s">
        <v>67</v>
      </c>
    </row>
    <row r="190" spans="1:13" x14ac:dyDescent="0.25">
      <c r="A190" s="1"/>
      <c r="B190" t="s">
        <v>74</v>
      </c>
      <c r="C190" t="s">
        <v>15</v>
      </c>
      <c r="D190" t="s">
        <v>72</v>
      </c>
      <c r="E190" t="s">
        <v>12</v>
      </c>
      <c r="F190" t="s">
        <v>68</v>
      </c>
      <c r="G190" t="s">
        <v>60</v>
      </c>
      <c r="H190">
        <v>3</v>
      </c>
      <c r="I190">
        <v>11</v>
      </c>
      <c r="J190">
        <v>587.601</v>
      </c>
      <c r="K190">
        <v>27.980999999999998</v>
      </c>
      <c r="L190">
        <v>21.6</v>
      </c>
      <c r="M190" t="s">
        <v>61</v>
      </c>
    </row>
    <row r="191" spans="1:13" x14ac:dyDescent="0.25">
      <c r="A191" s="1"/>
      <c r="B191" t="s">
        <v>74</v>
      </c>
      <c r="C191" t="s">
        <v>15</v>
      </c>
      <c r="D191" t="s">
        <v>72</v>
      </c>
      <c r="E191" t="s">
        <v>12</v>
      </c>
      <c r="F191" t="s">
        <v>68</v>
      </c>
      <c r="G191" t="s">
        <v>62</v>
      </c>
      <c r="H191">
        <v>3</v>
      </c>
      <c r="I191">
        <v>17</v>
      </c>
      <c r="J191">
        <v>974.03250000000003</v>
      </c>
      <c r="K191">
        <v>46.3825</v>
      </c>
      <c r="L191">
        <v>24.3</v>
      </c>
      <c r="M191" t="s">
        <v>61</v>
      </c>
    </row>
    <row r="192" spans="1:13" x14ac:dyDescent="0.25">
      <c r="A192" s="1"/>
      <c r="B192" t="s">
        <v>74</v>
      </c>
      <c r="C192" t="s">
        <v>15</v>
      </c>
      <c r="D192" t="s">
        <v>72</v>
      </c>
      <c r="E192" t="s">
        <v>12</v>
      </c>
      <c r="F192" t="s">
        <v>68</v>
      </c>
      <c r="G192" t="s">
        <v>63</v>
      </c>
      <c r="H192">
        <v>6</v>
      </c>
      <c r="I192">
        <v>34</v>
      </c>
      <c r="J192">
        <v>1877.0010000000002</v>
      </c>
      <c r="K192">
        <v>89.381</v>
      </c>
      <c r="L192">
        <v>39.1</v>
      </c>
      <c r="M192" t="s">
        <v>61</v>
      </c>
    </row>
    <row r="193" spans="1:13" x14ac:dyDescent="0.25">
      <c r="A193" s="1"/>
      <c r="B193" t="s">
        <v>74</v>
      </c>
      <c r="C193" t="s">
        <v>15</v>
      </c>
      <c r="D193" t="s">
        <v>72</v>
      </c>
      <c r="E193" t="s">
        <v>12</v>
      </c>
      <c r="F193" t="s">
        <v>69</v>
      </c>
      <c r="G193" t="s">
        <v>60</v>
      </c>
      <c r="H193">
        <v>2</v>
      </c>
      <c r="I193">
        <v>18</v>
      </c>
      <c r="J193">
        <v>535.58400000000006</v>
      </c>
      <c r="K193">
        <v>25.503999999999998</v>
      </c>
      <c r="L193">
        <v>16.600000000000001</v>
      </c>
      <c r="M193" t="s">
        <v>70</v>
      </c>
    </row>
    <row r="194" spans="1:13" x14ac:dyDescent="0.25">
      <c r="A194" s="1"/>
      <c r="B194" t="s">
        <v>74</v>
      </c>
      <c r="C194" t="s">
        <v>15</v>
      </c>
      <c r="D194" t="s">
        <v>72</v>
      </c>
      <c r="E194" t="s">
        <v>12</v>
      </c>
      <c r="F194" t="s">
        <v>69</v>
      </c>
      <c r="G194" t="s">
        <v>62</v>
      </c>
      <c r="H194">
        <v>2</v>
      </c>
      <c r="I194">
        <v>8</v>
      </c>
      <c r="J194">
        <v>483.798</v>
      </c>
      <c r="K194">
        <v>23.038</v>
      </c>
      <c r="L194">
        <v>14.6</v>
      </c>
      <c r="M194" t="s">
        <v>70</v>
      </c>
    </row>
    <row r="195" spans="1:13" x14ac:dyDescent="0.25">
      <c r="A195" s="1"/>
      <c r="B195" t="s">
        <v>74</v>
      </c>
      <c r="C195" t="s">
        <v>15</v>
      </c>
      <c r="D195" t="s">
        <v>72</v>
      </c>
      <c r="E195" t="s">
        <v>12</v>
      </c>
      <c r="F195" t="s">
        <v>69</v>
      </c>
      <c r="G195" t="s">
        <v>63</v>
      </c>
      <c r="H195">
        <v>2</v>
      </c>
      <c r="I195">
        <v>16</v>
      </c>
      <c r="J195">
        <v>1214.0729999999999</v>
      </c>
      <c r="K195">
        <v>57.813000000000002</v>
      </c>
      <c r="L195">
        <v>13.2</v>
      </c>
      <c r="M195" t="s">
        <v>70</v>
      </c>
    </row>
    <row r="196" spans="1:13" x14ac:dyDescent="0.25">
      <c r="A196" s="1"/>
      <c r="B196" t="s">
        <v>74</v>
      </c>
      <c r="C196" t="s">
        <v>15</v>
      </c>
      <c r="D196" t="s">
        <v>72</v>
      </c>
      <c r="E196" t="s">
        <v>12</v>
      </c>
      <c r="F196" t="s">
        <v>71</v>
      </c>
      <c r="G196" t="s">
        <v>60</v>
      </c>
      <c r="H196">
        <v>6</v>
      </c>
      <c r="I196">
        <v>43</v>
      </c>
      <c r="J196">
        <v>2575.5554999999999</v>
      </c>
      <c r="K196">
        <v>122.6455</v>
      </c>
      <c r="L196">
        <v>43.2</v>
      </c>
      <c r="M196" t="s">
        <v>65</v>
      </c>
    </row>
    <row r="197" spans="1:13" x14ac:dyDescent="0.25">
      <c r="A197" s="1"/>
      <c r="B197" t="s">
        <v>74</v>
      </c>
      <c r="C197" t="s">
        <v>15</v>
      </c>
      <c r="D197" t="s">
        <v>72</v>
      </c>
      <c r="E197" t="s">
        <v>12</v>
      </c>
      <c r="F197" t="s">
        <v>71</v>
      </c>
      <c r="G197" t="s">
        <v>62</v>
      </c>
      <c r="H197">
        <v>4</v>
      </c>
      <c r="I197">
        <v>20</v>
      </c>
      <c r="J197">
        <v>1182.7620000000002</v>
      </c>
      <c r="K197">
        <v>56.322000000000003</v>
      </c>
      <c r="L197">
        <v>31.799999999999997</v>
      </c>
      <c r="M197" t="s">
        <v>65</v>
      </c>
    </row>
    <row r="198" spans="1:13" x14ac:dyDescent="0.25">
      <c r="A198" s="1"/>
      <c r="B198" t="s">
        <v>74</v>
      </c>
      <c r="C198" t="s">
        <v>15</v>
      </c>
      <c r="D198" t="s">
        <v>72</v>
      </c>
      <c r="E198" t="s">
        <v>12</v>
      </c>
      <c r="F198" t="s">
        <v>71</v>
      </c>
      <c r="G198" t="s">
        <v>63</v>
      </c>
      <c r="H198">
        <v>4</v>
      </c>
      <c r="I198">
        <v>33</v>
      </c>
      <c r="J198">
        <v>2066.2110000000002</v>
      </c>
      <c r="K198">
        <v>98.391000000000005</v>
      </c>
      <c r="L198">
        <v>21.599999999999998</v>
      </c>
      <c r="M198" t="s">
        <v>65</v>
      </c>
    </row>
    <row r="199" spans="1:13" x14ac:dyDescent="0.25">
      <c r="A199" s="1"/>
      <c r="B199" t="s">
        <v>74</v>
      </c>
      <c r="C199" t="s">
        <v>15</v>
      </c>
      <c r="D199" t="s">
        <v>72</v>
      </c>
      <c r="E199" t="s">
        <v>13</v>
      </c>
      <c r="F199" t="s">
        <v>59</v>
      </c>
      <c r="G199" t="s">
        <v>60</v>
      </c>
      <c r="H199">
        <v>9</v>
      </c>
      <c r="I199">
        <v>67</v>
      </c>
      <c r="J199">
        <v>3239.1765</v>
      </c>
      <c r="K199">
        <v>154.2465</v>
      </c>
      <c r="L199">
        <v>65.3</v>
      </c>
      <c r="M199" t="s">
        <v>61</v>
      </c>
    </row>
    <row r="200" spans="1:13" x14ac:dyDescent="0.25">
      <c r="A200" s="1"/>
      <c r="B200" t="s">
        <v>74</v>
      </c>
      <c r="C200" t="s">
        <v>15</v>
      </c>
      <c r="D200" t="s">
        <v>72</v>
      </c>
      <c r="E200" t="s">
        <v>13</v>
      </c>
      <c r="F200" t="s">
        <v>59</v>
      </c>
      <c r="G200" t="s">
        <v>62</v>
      </c>
      <c r="H200">
        <v>1</v>
      </c>
      <c r="I200">
        <v>6</v>
      </c>
      <c r="J200">
        <v>139.923</v>
      </c>
      <c r="K200">
        <v>6.6630000000000003</v>
      </c>
      <c r="L200">
        <v>8.6</v>
      </c>
      <c r="M200" t="s">
        <v>61</v>
      </c>
    </row>
    <row r="201" spans="1:13" x14ac:dyDescent="0.25">
      <c r="A201" s="1"/>
      <c r="B201" t="s">
        <v>74</v>
      </c>
      <c r="C201" t="s">
        <v>15</v>
      </c>
      <c r="D201" t="s">
        <v>72</v>
      </c>
      <c r="E201" t="s">
        <v>13</v>
      </c>
      <c r="F201" t="s">
        <v>59</v>
      </c>
      <c r="G201" t="s">
        <v>63</v>
      </c>
      <c r="H201">
        <v>6</v>
      </c>
      <c r="I201">
        <v>37</v>
      </c>
      <c r="J201">
        <v>2493.498</v>
      </c>
      <c r="K201">
        <v>118.738</v>
      </c>
      <c r="L201">
        <v>35.4</v>
      </c>
      <c r="M201" t="s">
        <v>61</v>
      </c>
    </row>
    <row r="202" spans="1:13" x14ac:dyDescent="0.25">
      <c r="A202" s="1"/>
      <c r="B202" t="s">
        <v>74</v>
      </c>
      <c r="C202" t="s">
        <v>15</v>
      </c>
      <c r="D202" t="s">
        <v>72</v>
      </c>
      <c r="E202" t="s">
        <v>13</v>
      </c>
      <c r="F202" t="s">
        <v>64</v>
      </c>
      <c r="G202" t="s">
        <v>60</v>
      </c>
      <c r="H202">
        <v>9</v>
      </c>
      <c r="I202">
        <v>53</v>
      </c>
      <c r="J202">
        <v>3641.7674999999999</v>
      </c>
      <c r="K202">
        <v>173.41749999999999</v>
      </c>
      <c r="L202">
        <v>62.3</v>
      </c>
      <c r="M202" t="s">
        <v>65</v>
      </c>
    </row>
    <row r="203" spans="1:13" x14ac:dyDescent="0.25">
      <c r="A203" s="1"/>
      <c r="B203" t="s">
        <v>74</v>
      </c>
      <c r="C203" t="s">
        <v>15</v>
      </c>
      <c r="D203" t="s">
        <v>72</v>
      </c>
      <c r="E203" t="s">
        <v>13</v>
      </c>
      <c r="F203" t="s">
        <v>64</v>
      </c>
      <c r="G203" t="s">
        <v>62</v>
      </c>
      <c r="H203">
        <v>3</v>
      </c>
      <c r="I203">
        <v>11</v>
      </c>
      <c r="J203">
        <v>526.197</v>
      </c>
      <c r="K203">
        <v>25.056999999999999</v>
      </c>
      <c r="L203">
        <v>21.1</v>
      </c>
      <c r="M203" t="s">
        <v>65</v>
      </c>
    </row>
    <row r="204" spans="1:13" x14ac:dyDescent="0.25">
      <c r="A204" s="1"/>
      <c r="B204" t="s">
        <v>74</v>
      </c>
      <c r="C204" t="s">
        <v>15</v>
      </c>
      <c r="D204" t="s">
        <v>72</v>
      </c>
      <c r="E204" t="s">
        <v>13</v>
      </c>
      <c r="F204" t="s">
        <v>64</v>
      </c>
      <c r="G204" t="s">
        <v>63</v>
      </c>
      <c r="H204">
        <v>5</v>
      </c>
      <c r="I204">
        <v>21</v>
      </c>
      <c r="J204">
        <v>1058.883</v>
      </c>
      <c r="K204">
        <v>50.423000000000002</v>
      </c>
      <c r="L204">
        <v>40</v>
      </c>
      <c r="M204" t="s">
        <v>65</v>
      </c>
    </row>
    <row r="205" spans="1:13" x14ac:dyDescent="0.25">
      <c r="A205" s="1"/>
      <c r="B205" t="s">
        <v>74</v>
      </c>
      <c r="C205" t="s">
        <v>15</v>
      </c>
      <c r="D205" t="s">
        <v>72</v>
      </c>
      <c r="E205" t="s">
        <v>13</v>
      </c>
      <c r="F205" t="s">
        <v>66</v>
      </c>
      <c r="G205" t="s">
        <v>60</v>
      </c>
      <c r="H205">
        <v>5</v>
      </c>
      <c r="I205">
        <v>23</v>
      </c>
      <c r="J205">
        <v>1198.3125</v>
      </c>
      <c r="K205">
        <v>57.0625</v>
      </c>
      <c r="L205">
        <v>30.6</v>
      </c>
      <c r="M205" t="s">
        <v>67</v>
      </c>
    </row>
    <row r="206" spans="1:13" x14ac:dyDescent="0.25">
      <c r="A206" s="1"/>
      <c r="B206" t="s">
        <v>74</v>
      </c>
      <c r="C206" t="s">
        <v>15</v>
      </c>
      <c r="D206" t="s">
        <v>72</v>
      </c>
      <c r="E206" t="s">
        <v>13</v>
      </c>
      <c r="F206" t="s">
        <v>66</v>
      </c>
      <c r="G206" t="s">
        <v>62</v>
      </c>
      <c r="H206">
        <v>3</v>
      </c>
      <c r="I206">
        <v>21</v>
      </c>
      <c r="J206">
        <v>1913.8244999999999</v>
      </c>
      <c r="K206">
        <v>91.134500000000003</v>
      </c>
      <c r="L206">
        <v>21.9</v>
      </c>
      <c r="M206" t="s">
        <v>67</v>
      </c>
    </row>
    <row r="207" spans="1:13" x14ac:dyDescent="0.25">
      <c r="A207" s="1"/>
      <c r="B207" t="s">
        <v>74</v>
      </c>
      <c r="C207" t="s">
        <v>15</v>
      </c>
      <c r="D207" t="s">
        <v>72</v>
      </c>
      <c r="E207" t="s">
        <v>13</v>
      </c>
      <c r="F207" t="s">
        <v>66</v>
      </c>
      <c r="G207" t="s">
        <v>63</v>
      </c>
      <c r="H207">
        <v>7</v>
      </c>
      <c r="I207">
        <v>28</v>
      </c>
      <c r="J207">
        <v>1521.6704999999999</v>
      </c>
      <c r="K207">
        <v>72.460499999999996</v>
      </c>
      <c r="L207">
        <v>49.400000000000006</v>
      </c>
      <c r="M207" t="s">
        <v>67</v>
      </c>
    </row>
    <row r="208" spans="1:13" x14ac:dyDescent="0.25">
      <c r="A208" s="1"/>
      <c r="B208" t="s">
        <v>74</v>
      </c>
      <c r="C208" t="s">
        <v>15</v>
      </c>
      <c r="D208" t="s">
        <v>72</v>
      </c>
      <c r="E208" t="s">
        <v>13</v>
      </c>
      <c r="F208" t="s">
        <v>68</v>
      </c>
      <c r="G208" t="s">
        <v>60</v>
      </c>
      <c r="H208">
        <v>4</v>
      </c>
      <c r="I208">
        <v>23</v>
      </c>
      <c r="J208">
        <v>1492.1759999999999</v>
      </c>
      <c r="K208">
        <v>71.055999999999997</v>
      </c>
      <c r="L208">
        <v>26.8</v>
      </c>
      <c r="M208" t="s">
        <v>61</v>
      </c>
    </row>
    <row r="209" spans="1:13" x14ac:dyDescent="0.25">
      <c r="A209" s="1"/>
      <c r="B209" t="s">
        <v>74</v>
      </c>
      <c r="C209" t="s">
        <v>15</v>
      </c>
      <c r="D209" t="s">
        <v>72</v>
      </c>
      <c r="E209" t="s">
        <v>13</v>
      </c>
      <c r="F209" t="s">
        <v>68</v>
      </c>
      <c r="G209" t="s">
        <v>62</v>
      </c>
      <c r="H209">
        <v>6</v>
      </c>
      <c r="I209">
        <v>32</v>
      </c>
      <c r="J209">
        <v>1808.7090000000001</v>
      </c>
      <c r="K209">
        <v>86.129000000000005</v>
      </c>
      <c r="L209">
        <v>43.4</v>
      </c>
      <c r="M209" t="s">
        <v>61</v>
      </c>
    </row>
    <row r="210" spans="1:13" x14ac:dyDescent="0.25">
      <c r="A210" s="1"/>
      <c r="B210" t="s">
        <v>74</v>
      </c>
      <c r="C210" t="s">
        <v>15</v>
      </c>
      <c r="D210" t="s">
        <v>72</v>
      </c>
      <c r="E210" t="s">
        <v>13</v>
      </c>
      <c r="F210" t="s">
        <v>68</v>
      </c>
      <c r="G210" t="s">
        <v>63</v>
      </c>
      <c r="H210">
        <v>5</v>
      </c>
      <c r="I210">
        <v>33</v>
      </c>
      <c r="J210">
        <v>1811.481</v>
      </c>
      <c r="K210">
        <v>86.260999999999996</v>
      </c>
      <c r="L210">
        <v>32.6</v>
      </c>
      <c r="M210" t="s">
        <v>61</v>
      </c>
    </row>
    <row r="211" spans="1:13" x14ac:dyDescent="0.25">
      <c r="A211" s="1"/>
      <c r="B211" t="s">
        <v>74</v>
      </c>
      <c r="C211" t="s">
        <v>15</v>
      </c>
      <c r="D211" t="s">
        <v>72</v>
      </c>
      <c r="E211" t="s">
        <v>13</v>
      </c>
      <c r="F211" t="s">
        <v>69</v>
      </c>
      <c r="G211" t="s">
        <v>60</v>
      </c>
      <c r="H211">
        <v>3</v>
      </c>
      <c r="I211">
        <v>18</v>
      </c>
      <c r="J211">
        <v>1436.4315000000001</v>
      </c>
      <c r="K211">
        <v>68.401499999999999</v>
      </c>
      <c r="L211">
        <v>17.600000000000001</v>
      </c>
      <c r="M211" t="s">
        <v>70</v>
      </c>
    </row>
    <row r="212" spans="1:13" x14ac:dyDescent="0.25">
      <c r="A212" s="1"/>
      <c r="B212" t="s">
        <v>74</v>
      </c>
      <c r="C212" t="s">
        <v>15</v>
      </c>
      <c r="D212" t="s">
        <v>72</v>
      </c>
      <c r="E212" t="s">
        <v>13</v>
      </c>
      <c r="F212" t="s">
        <v>69</v>
      </c>
      <c r="G212" t="s">
        <v>62</v>
      </c>
      <c r="H212">
        <v>3</v>
      </c>
      <c r="I212">
        <v>9</v>
      </c>
      <c r="J212">
        <v>381.94799999999998</v>
      </c>
      <c r="K212">
        <v>18.188000000000002</v>
      </c>
      <c r="L212">
        <v>21</v>
      </c>
      <c r="M212" t="s">
        <v>70</v>
      </c>
    </row>
    <row r="213" spans="1:13" x14ac:dyDescent="0.25">
      <c r="A213" s="1"/>
      <c r="B213" t="s">
        <v>74</v>
      </c>
      <c r="C213" t="s">
        <v>15</v>
      </c>
      <c r="D213" t="s">
        <v>72</v>
      </c>
      <c r="E213" t="s">
        <v>13</v>
      </c>
      <c r="F213" t="s">
        <v>69</v>
      </c>
      <c r="G213" t="s">
        <v>63</v>
      </c>
      <c r="H213">
        <v>5</v>
      </c>
      <c r="I213">
        <v>33</v>
      </c>
      <c r="J213">
        <v>2191.2975000000001</v>
      </c>
      <c r="K213">
        <v>104.3475</v>
      </c>
      <c r="L213">
        <v>37.700000000000003</v>
      </c>
      <c r="M213" t="s">
        <v>70</v>
      </c>
    </row>
    <row r="214" spans="1:13" x14ac:dyDescent="0.25">
      <c r="A214" s="1"/>
      <c r="B214" t="s">
        <v>74</v>
      </c>
      <c r="C214" t="s">
        <v>15</v>
      </c>
      <c r="D214" t="s">
        <v>72</v>
      </c>
      <c r="E214" t="s">
        <v>13</v>
      </c>
      <c r="F214" t="s">
        <v>71</v>
      </c>
      <c r="G214" t="s">
        <v>63</v>
      </c>
      <c r="H214">
        <v>3</v>
      </c>
      <c r="I214">
        <v>18</v>
      </c>
      <c r="J214">
        <v>1800.1095</v>
      </c>
      <c r="K214">
        <v>85.719500000000011</v>
      </c>
      <c r="L214">
        <v>24.2</v>
      </c>
      <c r="M214" t="s">
        <v>65</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Performance</vt:lpstr>
      <vt:lpstr>calculations</vt:lpstr>
      <vt:lpstr>pivot_tables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Nelly Tchiengue</dc:creator>
  <cp:lastModifiedBy>Nelly Tchiengue</cp:lastModifiedBy>
  <dcterms:created xsi:type="dcterms:W3CDTF">2023-08-25T23:16:23Z</dcterms:created>
  <dcterms:modified xsi:type="dcterms:W3CDTF">2023-08-28T08:37:06Z</dcterms:modified>
</cp:coreProperties>
</file>