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424aa0dbfbcb4/Documents/My Documents/Boot Camp - Data Scientist/Homework/"/>
    </mc:Choice>
  </mc:AlternateContent>
  <xr:revisionPtr revIDLastSave="734" documentId="13_ncr:40009_{11C9D2FE-BDF6-5C46-B9DE-A4DF0C4A6734}" xr6:coauthVersionLast="47" xr6:coauthVersionMax="47" xr10:uidLastSave="{B64BC2B7-07A3-4EC2-9960-13FBCE6F9A7D}"/>
  <bookViews>
    <workbookView xWindow="-108" yWindow="-108" windowWidth="23256" windowHeight="12456" xr2:uid="{00000000-000D-0000-FFFF-FFFF00000000}"/>
  </bookViews>
  <sheets>
    <sheet name="Crowdfunding" sheetId="1" r:id="rId1"/>
    <sheet name="Pivot Table 1" sheetId="3" r:id="rId2"/>
    <sheet name="Pivot Chart 1" sheetId="4" r:id="rId3"/>
    <sheet name="Pivot Table 2" sheetId="11" r:id="rId4"/>
    <sheet name="Crowdfunding Goal Analysis" sheetId="12" r:id="rId5"/>
    <sheet name="Statistical Analysis" sheetId="13" r:id="rId6"/>
    <sheet name="Anova Single Factor" sheetId="15" r:id="rId7"/>
  </sheets>
  <definedNames>
    <definedName name="_xlnm._FilterDatabase" localSheetId="0" hidden="1">Crowdfunding!$A$1:$T$1001</definedName>
    <definedName name="_xlcn.WorksheetConnection_CrowdfundingAT1" hidden="1">Crowdfunding!$A:$T</definedName>
  </definedName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d created conversion" columnId="dated created conversion">
                <x16:calculatedTimeColumn columnName="dated created conversion (Year)" columnId="dated created conversion (Year)" contentType="years" isSelected="1"/>
                <x16:calculatedTimeColumn columnName="dated created conversion (Quarter)" columnId="dated created conversion (Quarter)" contentType="quarters" isSelected="1"/>
                <x16:calculatedTimeColumn columnName="dated created conversion (Month Index)" columnId="dated created conversion (Month Index)" contentType="monthsindex" isSelected="1"/>
                <x16:calculatedTimeColumn columnName="dated created conversion (Month)" columnId="dated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3" l="1"/>
  <c r="J6" i="13"/>
  <c r="J5" i="13"/>
  <c r="J4" i="13"/>
  <c r="J3" i="13"/>
  <c r="J2" i="13"/>
  <c r="I7" i="13"/>
  <c r="I6" i="13"/>
  <c r="I5" i="13"/>
  <c r="I4" i="13"/>
  <c r="I3" i="13"/>
  <c r="I2" i="13"/>
  <c r="H3" i="12"/>
  <c r="H4" i="12"/>
  <c r="H5" i="12"/>
  <c r="H6" i="12"/>
  <c r="H7" i="12"/>
  <c r="H8" i="12"/>
  <c r="H9" i="12"/>
  <c r="H10" i="12"/>
  <c r="H11" i="12"/>
  <c r="H12" i="12"/>
  <c r="H13" i="12"/>
  <c r="H2" i="12"/>
  <c r="G3" i="12"/>
  <c r="G4" i="12"/>
  <c r="G5" i="12"/>
  <c r="G6" i="12"/>
  <c r="G7" i="12"/>
  <c r="G8" i="12"/>
  <c r="G9" i="12"/>
  <c r="G10" i="12"/>
  <c r="G11" i="12"/>
  <c r="G12" i="12"/>
  <c r="G13" i="12"/>
  <c r="G2" i="12"/>
  <c r="F3" i="12"/>
  <c r="F4" i="12"/>
  <c r="F5" i="12"/>
  <c r="F6" i="12"/>
  <c r="F7" i="12"/>
  <c r="F8" i="12"/>
  <c r="F9" i="12"/>
  <c r="F10" i="12"/>
  <c r="F11" i="12"/>
  <c r="F12" i="12"/>
  <c r="F13" i="12"/>
  <c r="F2" i="12"/>
  <c r="E13" i="12"/>
  <c r="E3" i="12"/>
  <c r="E4" i="12"/>
  <c r="E5" i="12"/>
  <c r="E6" i="12"/>
  <c r="E7" i="12"/>
  <c r="E8" i="12"/>
  <c r="E9" i="12"/>
  <c r="E10" i="12"/>
  <c r="E11" i="12"/>
  <c r="E12" i="12"/>
  <c r="E2" i="12"/>
  <c r="D13" i="12"/>
  <c r="D12" i="12"/>
  <c r="D11" i="12"/>
  <c r="D10" i="12"/>
  <c r="D9" i="12"/>
  <c r="D8" i="12"/>
  <c r="D7" i="12"/>
  <c r="D6" i="12"/>
  <c r="D5" i="12"/>
  <c r="D4" i="12"/>
  <c r="D3" i="12"/>
  <c r="D2" i="12"/>
  <c r="C2" i="12"/>
  <c r="C13" i="12"/>
  <c r="C12" i="12"/>
  <c r="C11" i="12"/>
  <c r="C10" i="12"/>
  <c r="C9" i="12"/>
  <c r="C8" i="12"/>
  <c r="C7" i="12"/>
  <c r="C6" i="12"/>
  <c r="C5" i="12"/>
  <c r="C4" i="12"/>
  <c r="B13" i="12"/>
  <c r="B12" i="12"/>
  <c r="B11" i="12"/>
  <c r="B10" i="12"/>
  <c r="B9" i="12"/>
  <c r="B8" i="12"/>
  <c r="B7" i="12"/>
  <c r="B6" i="12"/>
  <c r="B5" i="12"/>
  <c r="B4" i="12"/>
  <c r="C3" i="12"/>
  <c r="B3" i="12"/>
  <c r="B2" i="1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312AEF-3384-49BC-A3AA-FBA720C911F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3F6F815-9058-4807-A3AE-AE29B3FDA265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dated created conversion (Year)].[All]}"/>
    <s v="{[Range].[parent category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<sst xmlns="http://schemas.openxmlformats.org/spreadsheetml/2006/main" count="7087" uniqueCount="2137">
  <si>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</si>
  <si>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</si>
  <si>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</si>
  <si>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</si>
  <si>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</si>
  <si>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</si>
  <si>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</si>
  <si>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</si>
  <si>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</si>
  <si>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</si>
  <si>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</si>
  <si>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</si>
  <si>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</si>
  <si>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</si>
  <si>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</si>
  <si>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</si>
  <si>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</si>
  <si>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</si>
  <si>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</si>
  <si>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</si>
  <si>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</si>
  <si>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</si>
  <si>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</si>
  <si>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</si>
  <si>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</si>
  <si>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</si>
  <si>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</si>
  <si>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</si>
  <si>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</si>
  <si>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</si>
  <si>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</si>
  <si>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</si>
  <si>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</si>
  <si>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</si>
  <si>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</si>
  <si>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</si>
  <si>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</si>
  <si>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</si>
  <si>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</si>
  <si>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</si>
  <si>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</si>
  <si>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</si>
  <si>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</si>
  <si>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</si>
  <si>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</si>
  <si>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</si>
  <si>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</si>
  <si>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</si>
  <si>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</si>
  <si>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</si>
  <si>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</si>
  <si>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</si>
  <si>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</si>
  <si>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</si>
  <si>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</si>
  <si>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</si>
  <si>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</si>
  <si>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</si>
  <si>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</si>
  <si>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</si>
  <si>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</si>
  <si>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</si>
  <si>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</si>
  <si>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</si>
  <si>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</si>
  <si>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</si>
  <si>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</si>
  <si>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</si>
  <si>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</si>
  <si>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</si>
  <si>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</si>
  <si>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</si>
  <si>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</si>
  <si>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</si>
  <si>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</si>
  <si>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</si>
  <si>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</si>
  <si>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</si>
  <si>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</si>
  <si>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</si>
  <si>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</si>
  <si>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</si>
  <si>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</si>
  <si>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</si>
  <si>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</si>
  <si>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</si>
  <si>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</si>
  <si>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</si>
  <si>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</si>
  <si>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</si>
  <si>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</si>
  <si>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</si>
  <si>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</si>
  <si>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</si>
  <si>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</si>
  <si>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</si>
  <si>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</si>
  <si>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</si>
  <si>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</si>
  <si>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</si>
  <si>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</si>
  <si>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</si>
  <si>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</si>
  <si>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</si>
  <si>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</si>
  <si>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</si>
  <si>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</si>
  <si>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</si>
  <si>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</si>
  <si>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</si>
  <si>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</si>
  <si>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</si>
  <si>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</si>
  <si>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</si>
  <si>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</si>
  <si>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</si>
  <si>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</si>
  <si>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</si>
  <si>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</si>
  <si>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</si>
  <si>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</si>
  <si>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</si>
  <si>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</si>
  <si>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</si>
  <si>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</si>
  <si>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</si>
  <si>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</si>
  <si>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</si>
  <si>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</si>
  <si>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</si>
  <si>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</si>
  <si>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</si>
  <si>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</si>
  <si>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</si>
  <si>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</si>
  <si>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</si>
  <si>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</si>
  <si>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</si>
  <si>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</si>
  <si>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</si>
  <si>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</si>
  <si>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</si>
  <si>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</si>
  <si>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</si>
  <si>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</si>
  <si>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</si>
  <si>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</si>
  <si>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</si>
  <si>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</si>
  <si>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</si>
  <si>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</si>
  <si>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</si>
  <si>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</si>
  <si>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</si>
  <si>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</si>
  <si>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</si>
  <si>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</si>
  <si>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</si>
  <si>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</si>
  <si>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</si>
  <si>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</si>
  <si>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</si>
  <si>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</si>
  <si>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</si>
  <si>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</si>
  <si>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</si>
  <si>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</si>
  <si>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</si>
  <si>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</si>
  <si>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</si>
  <si>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</si>
  <si>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</si>
  <si>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</si>
  <si>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</si>
  <si>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</si>
  <si>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</si>
  <si>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</si>
  <si>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</si>
  <si>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</si>
  <si>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</si>
  <si>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</si>
  <si>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</si>
  <si>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</si>
  <si>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</si>
  <si>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</si>
  <si>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</si>
  <si>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</si>
  <si>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</si>
  <si>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</si>
  <si>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</si>
  <si>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</si>
  <si>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</si>
  <si>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</si>
  <si>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</si>
  <si>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</si>
  <si>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</si>
  <si>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</si>
  <si>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</si>
  <si>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</si>
  <si>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</si>
  <si>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</si>
  <si>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</si>
  <si>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</si>
  <si>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</si>
  <si>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</si>
  <si>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</si>
  <si>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</si>
  <si>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</si>
  <si>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</si>
  <si>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</si>
  <si>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</si>
  <si>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</si>
  <si>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</si>
  <si>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</si>
  <si>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</si>
  <si>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</si>
  <si>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</si>
  <si>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</si>
  <si>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</si>
  <si>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</si>
  <si>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</si>
  <si>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</si>
  <si>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</si>
  <si>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</si>
  <si>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</si>
  <si>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</si>
  <si>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</si>
  <si>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</si>
  <si>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</si>
  <si>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</si>
  <si>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</si>
  <si>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</si>
  <si>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</si>
  <si>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</si>
  <si>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</si>
  <si>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</si>
  <si>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</si>
  <si>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</si>
  <si>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</si>
  <si>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</si>
  <si>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</si>
  <si>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</si>
  <si>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</si>
  <si>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</si>
  <si>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</si>
  <si>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</si>
  <si>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</si>
  <si>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</si>
  <si>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</si>
  <si>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</si>
  <si>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</si>
  <si>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</si>
  <si>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</si>
  <si>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</si>
  <si>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</si>
  <si>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</si>
  <si>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</si>
  <si>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</si>
  <si>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</si>
  <si>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</si>
  <si>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</si>
  <si>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</si>
  <si>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</si>
  <si>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</si>
  <si>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</si>
  <si>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</si>
  <si>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</si>
  <si>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</si>
  <si>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</si>
  <si>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</si>
  <si>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</si>
  <si>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</si>
  <si>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</si>
  <si>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</si>
  <si>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</si>
  <si>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</si>
  <si>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</si>
  <si>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</si>
  <si>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</si>
  <si>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</si>
  <si>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</si>
  <si>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</si>
  <si>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</si>
  <si>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</si>
  <si>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</si>
  <si>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</si>
  <si>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</si>
  <si>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</si>
  <si>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</si>
  <si>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</si>
  <si>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</si>
  <si>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</si>
  <si>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</si>
  <si>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</si>
  <si>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</si>
  <si>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</si>
  <si>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</si>
  <si>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</si>
  <si>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</si>
  <si>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</si>
  <si>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</si>
  <si>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</si>
  <si>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</si>
  <si>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</si>
  <si>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</si>
  <si>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</si>
  <si>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</si>
  <si>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</si>
  <si>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</si>
  <si>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</si>
  <si>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</si>
  <si>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</si>
  <si>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</si>
  <si>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</si>
  <si>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</si>
  <si>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</si>
  <si>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</si>
  <si>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</si>
  <si>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</si>
  <si>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</si>
  <si>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</si>
  <si>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</si>
  <si>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</si>
  <si>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</si>
  <si>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</si>
  <si>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</si>
  <si>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</si>
  <si>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</si>
  <si>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</si>
  <si>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</si>
  <si>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</si>
  <si>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</si>
  <si>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</si>
  <si>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</si>
  <si>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</si>
  <si>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</si>
  <si>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</si>
  <si>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</si>
  <si>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</si>
  <si>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</si>
  <si>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</si>
  <si>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</si>
  <si>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</si>
  <si>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</si>
  <si>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</si>
  <si>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</si>
  <si>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</si>
  <si>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</si>
  <si>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</si>
  <si>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</si>
  <si>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</si>
  <si>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</si>
  <si>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</si>
  <si>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</si>
  <si>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</si>
  <si>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</si>
  <si>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</si>
  <si>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</si>
  <si>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</si>
  <si>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</si>
  <si>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</si>
  <si>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</si>
  <si>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</si>
  <si>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</si>
  <si>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</si>
  <si>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</si>
  <si>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</si>
  <si>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</si>
  <si>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</si>
  <si>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</si>
  <si>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</si>
  <si>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</si>
  <si>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</si>
  <si>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</si>
  <si>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</si>
  <si>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</si>
  <si>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</si>
  <si>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</si>
  <si>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</si>
  <si>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</si>
  <si>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</si>
  <si>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</si>
  <si>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</si>
  <si>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</si>
  <si>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</si>
  <si>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</si>
  <si>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</si>
  <si>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</si>
  <si>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</si>
  <si>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</si>
  <si>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</si>
  <si>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</si>
  <si>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</si>
  <si>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</si>
  <si>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</si>
  <si>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</si>
  <si>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</si>
  <si>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</si>
  <si>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</si>
  <si>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</si>
  <si>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</si>
  <si>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</si>
  <si>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</si>
  <si>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</si>
  <si>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</si>
  <si>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</si>
  <si>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</si>
  <si>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</si>
  <si>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</si>
  <si>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</si>
  <si>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</si>
  <si>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</si>
  <si>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</si>
  <si>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</si>
  <si>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</si>
  <si>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</si>
  <si>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</si>
  <si>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</si>
  <si>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</si>
  <si>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</si>
  <si>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</si>
  <si>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</si>
  <si>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</si>
  <si>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</si>
  <si>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</si>
  <si>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</si>
  <si>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</si>
  <si>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</si>
  <si>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</si>
  <si>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</si>
  <si>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</si>
  <si>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</si>
  <si>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</si>
  <si>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</si>
  <si>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</si>
  <si>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</si>
  <si>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</si>
  <si>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</si>
  <si>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</si>
  <si>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</si>
  <si>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</si>
  <si>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</si>
  <si>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</si>
  <si>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</si>
  <si>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</si>
  <si>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</si>
  <si>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</si>
  <si>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</si>
  <si>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</si>
  <si>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</si>
  <si>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</si>
  <si>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</si>
  <si>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</si>
  <si>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</si>
  <si>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</si>
  <si>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</si>
  <si>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</si>
  <si>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</si>
  <si>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</si>
  <si>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</si>
  <si>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</si>
  <si>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</si>
  <si>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</si>
  <si>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</si>
  <si>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</si>
  <si>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</si>
  <si>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</si>
  <si>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</si>
  <si>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</si>
  <si>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</si>
  <si>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</si>
  <si>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</si>
  <si>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</si>
  <si>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</si>
  <si>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</si>
  <si>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</si>
  <si>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</si>
  <si>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</si>
  <si>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</si>
  <si>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</si>
  <si>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</si>
  <si>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</si>
  <si>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</si>
  <si>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</si>
  <si>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</si>
  <si>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</si>
  <si>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</si>
  <si>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</si>
  <si>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</si>
  <si>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</si>
  <si>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</si>
  <si>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</si>
  <si>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</si>
  <si>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</si>
  <si>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</si>
  <si>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</si>
  <si>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</si>
  <si>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</si>
  <si>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</si>
  <si>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</si>
  <si>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</si>
  <si>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</si>
  <si>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</si>
  <si>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</si>
  <si>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</si>
  <si>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</si>
  <si>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</si>
  <si>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</si>
  <si>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</si>
  <si>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</si>
  <si>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</si>
  <si>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</si>
  <si>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</si>
  <si>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</si>
  <si>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</si>
  <si>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</si>
  <si>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</si>
  <si>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</si>
  <si>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</si>
  <si>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</si>
  <si>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</si>
  <si>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</si>
  <si>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</si>
  <si>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</si>
  <si>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</si>
  <si>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</si>
  <si>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</si>
  <si>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</si>
  <si>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</si>
  <si>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</si>
  <si>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</si>
  <si>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</si>
  <si>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</si>
  <si>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</si>
  <si>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</si>
  <si>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</si>
  <si>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</si>
  <si>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</si>
  <si>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</si>
  <si>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</si>
  <si>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</si>
  <si>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</si>
  <si>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</si>
  <si>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</si>
  <si>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</si>
  <si>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</si>
  <si>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</si>
  <si>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</si>
  <si>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</si>
  <si>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</si>
  <si>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</si>
  <si>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</si>
  <si>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</si>
  <si>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</si>
  <si>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</si>
  <si>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</si>
  <si>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</si>
  <si>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</si>
  <si>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</si>
  <si>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</si>
  <si>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</si>
  <si>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</si>
  <si>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</si>
  <si>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</si>
  <si>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</si>
  <si>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</si>
  <si>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</si>
  <si>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</si>
  <si>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</si>
  <si>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</si>
  <si>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</si>
  <si>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</si>
  <si>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</si>
  <si>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</si>
  <si>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</si>
  <si>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</si>
  <si>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</si>
  <si>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</si>
  <si>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</si>
  <si>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</si>
  <si>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</si>
  <si>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</si>
  <si>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</si>
  <si>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</si>
  <si>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</si>
  <si>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</si>
  <si>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</si>
  <si>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</si>
  <si>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</si>
  <si>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</si>
  <si>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</si>
  <si>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</si>
  <si>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</si>
  <si>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</si>
  <si>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</si>
  <si>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</si>
  <si>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</si>
  <si>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</si>
  <si>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</si>
  <si>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</si>
  <si>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</si>
  <si>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</si>
  <si>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</si>
  <si>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</si>
  <si>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</si>
  <si>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</si>
  <si>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</si>
  <si>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</si>
  <si>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</si>
  <si>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</si>
  <si>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</si>
  <si>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</si>
  <si>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</si>
  <si>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</si>
  <si>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</si>
  <si>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</si>
  <si>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</si>
  <si>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</si>
  <si>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</si>
  <si>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</si>
  <si>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</si>
  <si>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</si>
  <si>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</si>
  <si>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</si>
  <si>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</si>
  <si>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</si>
  <si>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</si>
  <si>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</si>
  <si>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</si>
  <si>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</si>
  <si>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</si>
  <si>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</si>
  <si>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</si>
  <si>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</si>
  <si>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</si>
  <si>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</si>
  <si>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</si>
  <si>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</si>
  <si>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</si>
  <si>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</si>
  <si>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</si>
  <si>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</si>
  <si>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</si>
  <si>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</si>
  <si>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</si>
  <si>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</si>
  <si>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</si>
  <si>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</si>
  <si>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</si>
  <si>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</si>
  <si>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</si>
  <si>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</si>
  <si>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</si>
  <si>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</si>
  <si>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</si>
  <si>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</si>
  <si>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</si>
  <si>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</si>
  <si>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</si>
  <si>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</si>
  <si>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</si>
  <si>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</si>
  <si>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</si>
  <si>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</si>
  <si>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</si>
  <si>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</si>
  <si>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</si>
  <si>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</si>
  <si>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</si>
  <si>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</si>
  <si>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</si>
  <si>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</si>
  <si>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</si>
  <si>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</si>
  <si>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</si>
  <si>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</si>
  <si>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</si>
  <si>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</si>
  <si>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</si>
  <si>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</si>
  <si>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</si>
  <si>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</si>
  <si>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</si>
  <si>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</si>
  <si>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</si>
  <si>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</si>
  <si>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</si>
  <si>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</si>
  <si>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</si>
  <si>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</si>
  <si>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</si>
  <si>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</si>
  <si>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</si>
  <si>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</si>
  <si>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</si>
  <si>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</si>
  <si>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</si>
  <si>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</si>
  <si>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</si>
  <si>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</si>
  <si>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</si>
  <si>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</si>
  <si>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</si>
  <si>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</si>
  <si>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</si>
  <si>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</si>
  <si>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</si>
  <si>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</si>
  <si>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</si>
  <si>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</si>
  <si>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</si>
  <si>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</si>
  <si>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</si>
  <si>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</si>
  <si>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</si>
  <si>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</si>
  <si>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</si>
  <si>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</si>
  <si>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</si>
  <si>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</si>
  <si>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</si>
  <si>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</si>
  <si>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</si>
  <si>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</si>
  <si>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</si>
  <si>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</si>
  <si>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</si>
  <si>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</si>
  <si>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</si>
  <si>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</si>
  <si>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</si>
  <si>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</si>
  <si>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</si>
  <si>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</si>
  <si>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</si>
  <si>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</si>
  <si>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</si>
  <si>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</si>
  <si>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</si>
  <si>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</si>
  <si>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</si>
  <si>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</si>
  <si>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</si>
  <si>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</si>
  <si>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</si>
  <si>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</si>
  <si>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</si>
  <si>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</si>
  <si>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</si>
  <si>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</si>
  <si>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</si>
  <si>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</si>
  <si>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</si>
  <si>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</si>
  <si>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</si>
  <si>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</si>
  <si>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</si>
  <si>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</si>
  <si>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</si>
  <si>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</si>
  <si>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</si>
  <si>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</si>
  <si>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</si>
  <si>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</si>
  <si>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</si>
  <si>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</si>
  <si>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</si>
  <si>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</si>
  <si>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</si>
  <si>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</si>
  <si>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</si>
  <si>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</si>
  <si>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</si>
  <si>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</si>
  <si>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</si>
  <si>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</si>
  <si>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</si>
  <si>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</si>
  <si>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</si>
  <si>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</si>
  <si>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</si>
  <si>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</si>
  <si>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</si>
  <si>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</si>
  <si>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</si>
  <si>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</si>
  <si>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</si>
  <si>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</si>
  <si>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</si>
  <si>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</si>
  <si>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</si>
  <si>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</si>
  <si>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</si>
  <si>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</si>
  <si>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</si>
  <si>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</si>
  <si>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</si>
  <si>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</si>
  <si>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</si>
  <si>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</si>
  <si>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</si>
  <si>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</si>
  <si>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</si>
  <si>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</si>
  <si>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</si>
  <si>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</si>
  <si>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</si>
  <si>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</si>
  <si>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</si>
  <si>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</si>
  <si>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</si>
  <si>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</si>
  <si>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</si>
  <si>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</si>
  <si>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</si>
  <si>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</si>
  <si>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</si>
  <si>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</si>
  <si>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</si>
  <si>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</si>
  <si>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</si>
  <si>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</si>
  <si>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</si>
  <si>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</si>
  <si>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</si>
  <si>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</si>
  <si>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</si>
  <si>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</si>
  <si>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</si>
  <si>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</si>
  <si>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</si>
  <si>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</si>
  <si>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</si>
  <si>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</si>
  <si>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</si>
  <si>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</si>
  <si>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</si>
  <si>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</si>
  <si>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</si>
  <si>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</si>
  <si>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</si>
  <si>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</si>
  <si>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</si>
  <si>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</si>
  <si>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</si>
  <si>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</si>
  <si>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</si>
  <si>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</si>
  <si>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</si>
  <si>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</si>
  <si>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</si>
  <si>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</si>
  <si>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</si>
  <si>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</si>
  <si>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</si>
  <si>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</si>
  <si>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</si>
  <si>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</si>
  <si>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</si>
  <si>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</si>
  <si>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</si>
  <si>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</si>
  <si>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</si>
  <si>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</si>
  <si>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</si>
  <si>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</si>
  <si>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</si>
  <si>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</si>
  <si>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</si>
  <si>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</si>
  <si>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</si>
  <si>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</si>
  <si>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</si>
  <si>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</si>
  <si>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</si>
  <si>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</si>
  <si>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</si>
  <si>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</si>
  <si>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</si>
  <si>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</si>
  <si>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</si>
  <si>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</si>
  <si>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</si>
  <si>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</si>
  <si>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</si>
  <si>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</si>
  <si>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</si>
  <si>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</si>
  <si>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</si>
  <si>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</si>
  <si>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</si>
  <si>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</si>
  <si>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</si>
  <si>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</si>
  <si>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</si>
  <si>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</si>
  <si>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</si>
  <si>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</si>
  <si>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</si>
  <si>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</si>
  <si>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</si>
  <si>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</si>
  <si>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</si>
  <si>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</si>
  <si>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</si>
  <si>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</si>
  <si>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</si>
  <si>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</si>
  <si>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</si>
  <si>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</si>
  <si>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</si>
  <si>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</si>
  <si>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</si>
  <si>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</si>
  <si>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</si>
  <si>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</si>
  <si>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</si>
  <si>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</si>
  <si>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</si>
  <si>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</si>
  <si>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</si>
  <si>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</si>
  <si>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</si>
  <si>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</si>
  <si>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</si>
  <si>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</si>
  <si>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</si>
  <si>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</si>
  <si>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</si>
  <si>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</si>
  <si>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</si>
  <si>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</si>
  <si>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</si>
  <si>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</si>
  <si>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</si>
  <si>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</si>
  <si>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</si>
  <si>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</si>
  <si>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</si>
  <si>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</si>
  <si>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</si>
  <si>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</si>
  <si>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</si>
  <si>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</si>
  <si>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</si>
  <si>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</si>
  <si>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</si>
  <si>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</si>
  <si>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</si>
  <si>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</si>
  <si>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</si>
  <si>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</si>
  <si>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</si>
  <si>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</si>
  <si>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</si>
  <si>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</si>
  <si>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</si>
  <si>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</si>
  <si>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</si>
  <si>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</si>
  <si>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</si>
  <si>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</si>
  <si>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</si>
  <si>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</si>
  <si>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</si>
  <si>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</si>
  <si>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</si>
  <si>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</si>
  <si>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</si>
  <si>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</si>
  <si>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</si>
  <si>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</si>
  <si>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</si>
  <si>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</si>
  <si>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</si>
  <si>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</si>
  <si>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</si>
  <si>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</si>
  <si>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</si>
  <si>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</si>
  <si>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</si>
  <si>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</si>
  <si>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</si>
  <si>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</si>
  <si>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</si>
  <si>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</si>
  <si>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</si>
  <si>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</si>
  <si>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</si>
  <si>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</si>
  <si>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</si>
  <si>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</si>
  <si>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</si>
  <si>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</si>
  <si>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</si>
  <si>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</si>
  <si>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</si>
  <si>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</si>
  <si>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</si>
  <si>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</si>
  <si>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</si>
  <si>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</si>
  <si>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</si>
  <si>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</si>
  <si>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</si>
  <si>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</si>
  <si>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</si>
  <si>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</si>
  <si>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</si>
  <si>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</si>
  <si>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</si>
  <si>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</si>
  <si>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</si>
  <si>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</si>
  <si>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</si>
  <si>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</si>
  <si>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</si>
  <si>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</si>
  <si>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</si>
  <si>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</si>
  <si>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</si>
  <si>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</si>
  <si>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</si>
  <si>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</si>
  <si>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</si>
  <si>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</si>
  <si>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</si>
  <si>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</si>
  <si>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</si>
  <si>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</si>
  <si>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</si>
  <si>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</si>
  <si>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</si>
  <si>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</si>
  <si>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</si>
  <si>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</si>
  <si>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</si>
  <si>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</si>
  <si>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</si>
  <si>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</si>
  <si>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</si>
  <si>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</si>
  <si>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</si>
  <si>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</si>
  <si>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</si>
  <si>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</si>
  <si>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</si>
  <si>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</si>
  <si>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</si>
  <si>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</si>
  <si>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</si>
  <si>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</si>
  <si>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</si>
  <si>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</si>
  <si>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</si>
  <si>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</si>
  <si>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</si>
  <si>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</si>
  <si>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</si>
  <si>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</si>
  <si>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</si>
  <si>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</si>
  <si>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</si>
  <si>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</si>
  <si>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</si>
  <si>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</si>
  <si>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</si>
  <si>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</si>
  <si>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</si>
  <si>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</si>
  <si>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</si>
  <si>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</si>
  <si>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</si>
  <si>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</si>
  <si>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</si>
  <si>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</si>
  <si>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</si>
  <si>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</si>
  <si>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</si>
  <si>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</si>
  <si>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</si>
  <si>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</si>
  <si>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</si>
  <si>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</si>
  <si>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</si>
  <si>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</si>
  <si>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</si>
  <si>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</si>
  <si>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</si>
  <si>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</si>
  <si>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</si>
  <si>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</si>
  <si>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</si>
  <si>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</si>
  <si>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</si>
  <si>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</si>
  <si>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</si>
  <si>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</si>
  <si>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</si>
  <si>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</si>
  <si>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</si>
  <si>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</si>
  <si>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</si>
  <si>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</si>
  <si>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</si>
  <si>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</si>
  <si>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</si>
  <si>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</si>
  <si>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</si>
  <si>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</si>
  <si>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</si>
  <si>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</si>
  <si>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</si>
  <si>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</si>
  <si>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</si>
  <si>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</si>
  <si>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</si>
  <si>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</si>
  <si>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</si>
  <si>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</si>
  <si>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</si>
  <si>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</si>
  <si>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</si>
  <si>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</si>
  <si>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</si>
  <si>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</si>
  <si>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</si>
  <si>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</si>
  <si>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</si>
  <si>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</si>
  <si>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</si>
  <si>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</si>
  <si>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</si>
  <si>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</si>
  <si>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</si>
  <si>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</si>
  <si>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</si>
  <si>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</si>
  <si>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</si>
  <si>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</si>
  <si>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</si>
  <si>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</si>
  <si>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</si>
  <si>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</si>
  <si>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</si>
  <si>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</si>
  <si>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</si>
  <si>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</si>
  <si>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</si>
  <si>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</si>
  <si>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</si>
  <si>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</si>
  <si>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</si>
  <si>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</si>
  <si>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</si>
  <si>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</si>
  <si>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</si>
  <si>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</si>
  <si>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</si>
  <si>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</si>
  <si>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</si>
  <si>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</si>
  <si>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</si>
  <si>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</si>
  <si>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</si>
  <si>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</si>
  <si>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</si>
  <si>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</si>
  <si>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</si>
  <si>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</si>
  <si>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</si>
  <si>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</si>
  <si>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</si>
  <si>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</si>
  <si>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</si>
  <si>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</si>
  <si>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</si>
  <si>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</si>
  <si>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</si>
  <si>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</si>
  <si>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</si>
  <si>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</si>
  <si>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</si>
  <si>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</si>
  <si>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</si>
  <si>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</si>
  <si>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</si>
  <si>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</si>
  <si>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</si>
  <si>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</si>
  <si>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</si>
  <si>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</si>
  <si>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</si>
  <si>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</si>
  <si>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</si>
  <si>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</si>
  <si>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</si>
  <si>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</si>
  <si>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</si>
  <si>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</si>
  <si>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</si>
  <si>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</si>
  <si>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</si>
  <si>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</si>
  <si>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</si>
  <si>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</si>
  <si>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</si>
  <si>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</si>
  <si>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</si>
  <si>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</si>
  <si>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</si>
  <si>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</si>
  <si>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</si>
  <si>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</si>
  <si>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</si>
  <si>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</si>
  <si>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</si>
  <si>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</si>
  <si>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</si>
  <si>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</si>
  <si>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</si>
  <si>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</si>
  <si>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</si>
  <si>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</si>
  <si>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</si>
  <si>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</si>
  <si>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</si>
  <si>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</si>
  <si>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</si>
  <si>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</si>
  <si>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</si>
  <si>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</si>
  <si>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</si>
  <si>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</si>
  <si>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</si>
  <si>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</si>
  <si>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</si>
  <si>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</si>
  <si>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</si>
  <si>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</si>
  <si>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</si>
  <si>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</si>
  <si>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</si>
  <si>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</si>
  <si>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</si>
  <si>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</si>
  <si>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</si>
  <si>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</si>
  <si>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</si>
  <si>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</si>
  <si>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</si>
  <si>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</si>
  <si>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</si>
  <si>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</si>
  <si>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</si>
  <si>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</si>
  <si>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</si>
  <si>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</si>
  <si>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</si>
  <si>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</si>
  <si>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</si>
  <si>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</si>
  <si>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</si>
  <si>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</si>
  <si>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</si>
  <si>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</si>
  <si>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</si>
  <si>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</si>
  <si>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</si>
  <si>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</si>
  <si>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</si>
  <si>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</si>
  <si>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</si>
  <si>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</si>
  <si>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</si>
  <si>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</si>
  <si>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</si>
  <si>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</si>
  <si>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</si>
  <si>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</si>
  <si>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</si>
  <si>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</si>
  <si>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</si>
  <si>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</si>
  <si>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</si>
  <si>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</si>
  <si>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</si>
  <si>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</si>
  <si>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</si>
  <si>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</si>
  <si>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</si>
  <si>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</si>
  <si>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</si>
  <si>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</si>
  <si>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</si>
  <si>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</si>
  <si>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</si>
  <si>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</si>
  <si>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</si>
  <si>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</si>
  <si>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</si>
  <si>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</si>
  <si>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</si>
  <si>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</si>
  <si>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</si>
  <si>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</si>
  <si>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</si>
  <si>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</si>
  <si>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</si>
  <si>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</si>
  <si>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</si>
  <si>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</si>
  <si>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</si>
  <si>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</si>
  <si>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</si>
  <si>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</si>
  <si>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</si>
  <si>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</si>
  <si>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</si>
  <si>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</si>
  <si>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</si>
  <si>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</si>
  <si>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</si>
  <si>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</si>
  <si>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</si>
  <si>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</si>
  <si>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</si>
  <si>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</si>
  <si>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</si>
  <si>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</si>
  <si>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</si>
  <si>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</si>
  <si>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</si>
  <si>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</si>
  <si>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</si>
  <si>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</si>
  <si>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</si>
  <si>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</si>
  <si>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</si>
  <si>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</si>
  <si>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</si>
  <si>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</si>
  <si>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</si>
  <si>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</si>
  <si>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</si>
  <si>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</si>
  <si>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</si>
  <si>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</si>
  <si>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</si>
  <si>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</si>
  <si>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</si>
  <si>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</si>
  <si>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</si>
  <si>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</si>
  <si>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</si>
  <si>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</si>
  <si>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</si>
  <si>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</si>
  <si>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</si>
  <si>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</si>
  <si>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</si>
  <si>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</si>
  <si>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</si>
  <si>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</si>
  <si>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</si>
  <si>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</si>
  <si>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</si>
  <si>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</si>
  <si>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</si>
  <si>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</si>
  <si>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</si>
  <si>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</si>
  <si>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</si>
  <si>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</si>
  <si>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</si>
  <si>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</si>
  <si>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</si>
  <si>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</si>
  <si>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</si>
  <si>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</si>
  <si>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</si>
  <si>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</si>
  <si>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</si>
  <si>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</si>
  <si>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</si>
  <si>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</si>
  <si>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</si>
  <si>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</si>
  <si>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</si>
  <si>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</si>
  <si>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</si>
  <si>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</si>
  <si>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</si>
  <si>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</si>
  <si>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</si>
  <si>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</si>
  <si>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</si>
  <si>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</si>
  <si>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</si>
  <si>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</si>
  <si>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</si>
  <si>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</si>
  <si>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</si>
  <si>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</si>
  <si>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</si>
  <si>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</si>
  <si>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</si>
  <si>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</si>
  <si>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</si>
  <si>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</si>
  <si>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</si>
  <si>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</si>
  <si>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</si>
  <si>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</si>
  <si>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</si>
  <si>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</si>
  <si>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</si>
  <si>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</si>
  <si>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</si>
  <si>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</si>
  <si>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</si>
  <si>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</si>
  <si>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</si>
  <si>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</si>
  <si>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</si>
  <si>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</si>
  <si>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</si>
  <si>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</si>
  <si>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</si>
  <si>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</si>
  <si>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</si>
  <si>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</si>
  <si>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</si>
  <si>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</si>
  <si>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</si>
  <si>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</si>
  <si>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</si>
  <si>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</si>
  <si>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</si>
  <si>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</si>
  <si>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</si>
  <si>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</si>
  <si>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</si>
  <si>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</si>
  <si>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</si>
  <si>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</si>
  <si>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</si>
  <si>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</si>
  <si>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</si>
  <si>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</si>
  <si>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</si>
  <si>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</si>
  <si>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</si>
  <si>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</si>
  <si>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</si>
  <si>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</si>
  <si>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</si>
  <si>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</si>
  <si>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</si>
  <si>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</si>
  <si>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</si>
  <si>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</si>
  <si>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</si>
  <si>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</si>
  <si>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</si>
  <si>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</si>
  <si>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</si>
  <si>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</si>
  <si>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</si>
  <si>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</si>
  <si>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</si>
  <si>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</si>
  <si>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</si>
  <si>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</si>
  <si>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</si>
  <si>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</si>
  <si>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</si>
  <si>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</si>
  <si>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</si>
  <si>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</si>
  <si>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</si>
  <si>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</si>
  <si>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</si>
  <si>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</si>
  <si>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</si>
  <si>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</si>
  <si>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</si>
  <si>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</si>
  <si>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</si>
  <si>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</si>
  <si>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</si>
  <si>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</si>
  <si>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</si>
  <si>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</si>
  <si>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</si>
  <si>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</si>
  <si>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</si>
  <si>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</si>
  <si>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</si>
  <si>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</si>
  <si>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</si>
  <si>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</si>
  <si>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</si>
  <si>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</si>
  <si>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</si>
  <si>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</si>
  <si>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</si>
  <si>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</si>
  <si>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</si>
  <si>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</si>
  <si>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</si>
  <si>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</si>
  <si>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</si>
  <si>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</si>
  <si>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</si>
  <si>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</si>
  <si>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</si>
  <si>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</si>
  <si>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</si>
  <si>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</si>
  <si>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</si>
  <si>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</si>
  <si>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</si>
  <si>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</si>
  <si>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</si>
  <si>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</si>
  <si>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</si>
  <si>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</si>
  <si>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</si>
  <si>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</si>
  <si>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</si>
  <si>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</si>
  <si>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</si>
  <si>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</si>
  <si>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</si>
  <si>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</si>
  <si>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</si>
  <si>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</si>
  <si>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</si>
  <si>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</si>
  <si>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</si>
  <si>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</si>
  <si>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</si>
  <si>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</si>
  <si>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</si>
  <si>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</si>
  <si>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</si>
  <si>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</si>
  <si>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</si>
  <si>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</si>
  <si>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</si>
  <si>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</si>
  <si>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</si>
  <si>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</si>
  <si>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</si>
  <si>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</si>
  <si>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</si>
  <si>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</si>
  <si>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</si>
  <si>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</si>
  <si>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</si>
  <si>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</si>
  <si>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</si>
  <si>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</si>
  <si>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</si>
  <si>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</si>
  <si>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</si>
  <si>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</si>
  <si>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</si>
  <si>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</si>
  <si>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</si>
  <si>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</si>
  <si>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</si>
  <si>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</si>
  <si>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</si>
  <si>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</si>
  <si>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</si>
  <si>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</si>
  <si>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</si>
  <si>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</si>
  <si>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</si>
  <si>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</si>
  <si>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</si>
  <si>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</si>
  <si>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</si>
  <si>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</si>
  <si>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</si>
  <si>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</si>
  <si>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</si>
  <si>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</si>
  <si>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</si>
  <si>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</si>
  <si>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</si>
  <si>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</si>
  <si>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</si>
  <si>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</si>
  <si>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</si>
  <si>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</si>
  <si>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</si>
  <si>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</si>
  <si>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</si>
  <si>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</si>
  <si>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</si>
  <si>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</si>
  <si>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</si>
  <si>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</si>
  <si>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</si>
  <si>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</si>
  <si>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</si>
  <si>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</si>
  <si>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</si>
  <si>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</si>
  <si>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</si>
  <si>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</si>
  <si>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</si>
  <si>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</si>
  <si>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</si>
  <si>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</si>
  <si>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</si>
  <si>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</si>
  <si>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</si>
  <si>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</si>
  <si>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</si>
  <si>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</si>
  <si>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</si>
  <si>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</si>
  <si>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</si>
  <si>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</si>
  <si>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</si>
  <si>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</si>
  <si>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</si>
  <si>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</si>
  <si>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</si>
  <si>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</si>
  <si>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</si>
  <si>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</si>
  <si>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</si>
  <si>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</si>
  <si>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</si>
  <si>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</si>
  <si>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</si>
  <si>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</si>
  <si>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</si>
  <si>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</si>
  <si>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</si>
  <si>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</si>
  <si>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</si>
  <si>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</si>
  <si>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</si>
  <si>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</si>
  <si>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</si>
  <si>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</si>
  <si>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</si>
  <si>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</si>
  <si>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</si>
  <si>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</si>
  <si>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</si>
  <si>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</si>
  <si>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</si>
  <si>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</si>
  <si>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</si>
  <si>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</si>
  <si>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</si>
  <si>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</si>
  <si>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</si>
  <si>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</si>
  <si>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</si>
  <si>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</si>
  <si>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</si>
  <si>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</si>
  <si>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</si>
  <si>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</si>
  <si>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</si>
  <si>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</si>
  <si>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</si>
  <si>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</si>
  <si>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</si>
  <si>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</si>
  <si>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</si>
  <si>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</si>
  <si>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</si>
  <si>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</si>
  <si>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</si>
  <si>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</si>
  <si>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</si>
  <si>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</si>
  <si>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</si>
  <si>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</si>
  <si>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</si>
  <si>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</si>
  <si>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</si>
  <si>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</si>
  <si>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</si>
  <si>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</si>
  <si>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</si>
  <si>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</si>
  <si>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</si>
  <si>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</si>
  <si>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</si>
  <si>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</si>
  <si>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</si>
  <si>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</si>
  <si>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</si>
  <si>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</si>
  <si>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</si>
  <si>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</si>
  <si>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</si>
  <si>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</si>
  <si>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</si>
  <si>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</si>
  <si>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</si>
  <si>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</si>
  <si>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</si>
  <si>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</si>
  <si>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</si>
  <si>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</si>
  <si>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</si>
  <si>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</si>
  <si>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</si>
  <si>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</si>
  <si>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</si>
  <si>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</si>
  <si>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</si>
  <si>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</si>
  <si>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</si>
  <si>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</si>
  <si>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</si>
  <si>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</si>
  <si>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</si>
  <si>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</si>
  <si>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</si>
  <si>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</si>
  <si>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</si>
  <si>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</si>
  <si>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</si>
  <si>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</si>
  <si>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</si>
  <si>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</si>
  <si>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</si>
  <si>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</si>
  <si>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</si>
  <si>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</si>
  <si>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</si>
  <si>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</si>
  <si>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</si>
  <si>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</si>
  <si>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</si>
  <si>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</si>
  <si>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</si>
  <si>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</si>
  <si>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</si>
  <si>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</si>
  <si>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</si>
  <si>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</si>
  <si>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</si>
  <si>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</si>
  <si>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</si>
  <si>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</si>
  <si>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</si>
  <si>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</si>
  <si>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</si>
  <si>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</si>
  <si>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</si>
  <si>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</si>
  <si>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</si>
  <si>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</si>
  <si>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</si>
  <si>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</si>
  <si>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</si>
  <si>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</si>
  <si>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</si>
  <si>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</si>
  <si>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</si>
  <si>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</si>
  <si>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</si>
  <si>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</si>
  <si>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</si>
  <si>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</si>
  <si>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</si>
  <si>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</si>
  <si>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</si>
  <si>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</si>
  <si>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</si>
  <si>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</si>
  <si>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</si>
  <si>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</si>
  <si>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</si>
  <si>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</si>
  <si>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</si>
  <si>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</si>
  <si>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</si>
  <si>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</si>
  <si>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</si>
  <si>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</si>
  <si>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</si>
  <si>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</si>
  <si>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</si>
  <si>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</si>
  <si>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</si>
  <si>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</si>
  <si>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</si>
  <si>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</si>
  <si>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</si>
  <si>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</si>
  <si>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</si>
  <si>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</si>
  <si>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</si>
  <si>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</si>
  <si>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</si>
  <si>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</si>
  <si>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</si>
  <si>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</si>
  <si>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</si>
  <si>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</si>
  <si>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</si>
  <si>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</si>
  <si>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</si>
  <si>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</si>
  <si>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</si>
  <si>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</si>
  <si>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</si>
  <si>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</si>
  <si>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</si>
  <si>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</si>
  <si>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</si>
  <si>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</si>
  <si>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</si>
  <si>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</si>
  <si>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</si>
  <si>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</si>
  <si>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</si>
  <si>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</si>
  <si>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</si>
  <si>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</si>
  <si>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</si>
  <si>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</si>
  <si>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</si>
  <si>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</si>
  <si>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</si>
  <si>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</si>
  <si>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</si>
  <si>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</si>
  <si>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</si>
  <si>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</si>
  <si>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</si>
  <si>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</si>
  <si>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</si>
  <si>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</si>
  <si>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</si>
  <si>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</si>
  <si>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</si>
  <si>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</si>
  <si>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</si>
  <si>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</si>
  <si>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</si>
  <si>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</si>
  <si>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</si>
  <si>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</si>
  <si>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</si>
  <si>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</si>
  <si>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</si>
  <si>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</si>
  <si>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</si>
  <si>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</si>
  <si>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</si>
  <si>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</si>
  <si>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</si>
  <si>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</si>
  <si>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</si>
  <si>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</si>
  <si>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</si>
  <si>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</si>
  <si>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</si>
  <si>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</si>
  <si>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</si>
  <si>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</si>
  <si>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</si>
  <si>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</si>
  <si>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</si>
  <si>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</si>
  <si>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</si>
  <si>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</si>
  <si>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</si>
  <si>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</si>
  <si>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</si>
  <si>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</si>
  <si>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</si>
  <si>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</si>
  <si>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</si>
  <si>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</si>
  <si>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</si>
  <si>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</si>
  <si>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</si>
  <si>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</si>
  <si>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</si>
  <si>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</si>
  <si>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</si>
  <si>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</si>
  <si>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</si>
  <si>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</si>
  <si>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</si>
  <si>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</si>
  <si>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</si>
  <si>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</si>
  <si>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</si>
  <si>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</si>
  <si>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</si>
  <si>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</si>
  <si>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</si>
  <si>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</si>
  <si>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</si>
  <si>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</si>
  <si>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</si>
  <si>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</si>
  <si>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</si>
  <si>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</si>
  <si>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</si>
  <si>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</si>
  <si>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</si>
  <si>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</si>
  <si>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</si>
  <si>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</si>
  <si>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</si>
  <si>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</si>
  <si>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</si>
  <si>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</si>
  <si>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</si>
  <si>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</si>
  <si>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</si>
  <si>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</si>
  <si>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</si>
  <si>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</si>
  <si>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</si>
  <si>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</si>
  <si>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</si>
  <si>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</si>
  <si>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</si>
  <si>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</si>
  <si>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</si>
  <si>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</si>
  <si>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</si>
  <si>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</si>
  <si>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</si>
  <si>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</si>
  <si>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</si>
  <si>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</si>
  <si>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</si>
  <si>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</si>
  <si>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</si>
  <si>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</si>
  <si>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</si>
  <si>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</si>
  <si>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</si>
  <si>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</si>
  <si>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</si>
  <si>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</si>
  <si>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</si>
  <si>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</si>
  <si>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</si>
  <si>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</si>
  <si>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</si>
  <si>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</si>
  <si>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</si>
  <si>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</si>
  <si>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</si>
  <si>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</si>
  <si>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</si>
  <si>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</si>
  <si>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</si>
  <si>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</si>
  <si>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</si>
  <si>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</si>
  <si>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</si>
  <si>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</si>
  <si>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</si>
  <si>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</si>
  <si>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</si>
  <si>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</si>
  <si>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</si>
  <si>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</si>
  <si>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</si>
  <si>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</si>
  <si>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</si>
  <si>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</si>
  <si>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</si>
  <si>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</si>
  <si>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</si>
  <si>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</si>
  <si>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</si>
  <si>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</si>
  <si>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</si>
  <si>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</si>
  <si>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</si>
  <si>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</si>
  <si>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</si>
  <si>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</si>
  <si>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</si>
  <si>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</si>
  <si>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</si>
  <si>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</si>
  <si>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</si>
  <si>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</si>
  <si>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</si>
  <si>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</si>
  <si>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</si>
  <si>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</si>
  <si>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</si>
  <si>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</si>
  <si>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</si>
  <si>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</si>
  <si>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</si>
  <si>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</si>
  <si>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</si>
  <si>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</si>
  <si>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</si>
  <si>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</si>
  <si>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</si>
  <si>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</si>
  <si>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</si>
  <si>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</si>
  <si>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</si>
  <si>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</si>
  <si>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</si>
  <si>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</si>
  <si>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</si>
  <si>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</si>
  <si>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</si>
  <si>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</si>
  <si>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</si>
  <si>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</si>
  <si>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</si>
  <si>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</si>
  <si>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</si>
  <si>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</si>
  <si>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</si>
  <si>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</si>
  <si>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</si>
  <si>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</si>
  <si>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</si>
  <si>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</si>
  <si>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</si>
  <si>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</si>
  <si>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</si>
  <si>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</si>
  <si>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</si>
  <si>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</si>
  <si>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</si>
  <si>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</si>
  <si>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</si>
  <si>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</si>
  <si>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</si>
  <si>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</si>
  <si>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</si>
  <si>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</si>
  <si>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</si>
  <si>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</si>
  <si>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</si>
  <si>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</si>
  <si>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</si>
  <si>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</si>
  <si>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</si>
  <si>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</si>
  <si>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</si>
  <si>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</si>
  <si>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</si>
  <si>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</si>
  <si>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</si>
  <si>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</si>
  <si>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</si>
  <si>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</si>
  <si>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outcome</t>
  </si>
  <si>
    <t>dated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</si>
  <si>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</si>
  <si>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</si>
  <si>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</si>
  <si>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</si>
  <si>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</si>
  <si>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</si>
  <si>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</si>
  <si>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</si>
  <si>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</si>
  <si>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</si>
  <si>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</si>
  <si>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</si>
  <si>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</si>
  <si>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</si>
  <si>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dated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</si>
  <si>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</si>
  <si>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</si>
  <si>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</si>
  <si>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</si>
  <si>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</si>
  <si>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</si>
  <si>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</si>
  <si>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</si>
  <si>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</si>
  <si>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</si>
  <si>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</si>
  <si>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</si>
  <si>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</si>
  <si>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</si>
  <si>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</si>
  <si>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</si>
  <si>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</si>
  <si>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</si>
  <si>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</si>
  <si>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</si>
  <si>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</t>
  </si>
  <si>
    <t>Unseccessful Campaign</t>
  </si>
  <si>
    <t>Mean</t>
  </si>
  <si>
    <t>Median</t>
  </si>
  <si>
    <t>Minimum</t>
  </si>
  <si>
    <t>Maximum</t>
  </si>
  <si>
    <t>Variance</t>
  </si>
  <si>
    <t>Standard Deviation</t>
  </si>
  <si>
    <t>Measures</t>
  </si>
  <si>
    <t>In this case, the median represents the best approximation for the sumerize of the data due to we have a data with a skewed distribution. The median is closer to the most values of the data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</si>
  <si>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</si>
  <si>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</si>
  <si>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</si>
  <si>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</si>
  <si>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</si>
  <si>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</si>
  <si>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</si>
  <si>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</si>
  <si>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</si>
  <si>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</si>
  <si>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</si>
  <si>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</si>
  <si>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</si>
  <si>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</si>
  <si>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</si>
  <si>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</si>
  <si>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</si>
  <si>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</si>
  <si>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</si>
  <si>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In this case, there is more variability with the successful campaign. This does makes sense because between the min and the max value are a great difference, bigger than the unsuccesful campaign, meaning a great diversity in the data. In the same way the variance and the standard deviation are bigger in the successful campaign.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</si>
</sst>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 vertical="center"/>
    </xf>
    <xf numFmtId="9" fontId="0" fillId="0" borderId="0" xfId="42" applyFont="1"/>
    <xf numFmtId="10" fontId="16" fillId="0" borderId="0" xfId="0" applyNumberFormat="1" applyFont="1" applyAlignment="1">
      <alignment horizontal="center" vertical="center"/>
    </xf>
    <xf numFmtId="10" fontId="0" fillId="0" borderId="0" xfId="0" applyNumberFormat="1"/>
    <xf numFmtId="9" fontId="16" fillId="0" borderId="0" xfId="0" applyNumberFormat="1" applyFont="1" applyAlignment="1">
      <alignment horizontal="center" vertical="center"/>
    </xf>
    <xf numFmtId="9" fontId="0" fillId="0" borderId="0" xfId="0" applyNumberFormat="1"/>
    <xf numFmtId="1" fontId="16" fillId="0" borderId="0" xfId="0" applyNumberFormat="1" applyFont="1"/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0" fillId="0" borderId="0" xfId="0" applyAlignment="1">
      <alignment horizontal="justify" vertical="center"/>
    </xf>
    <xf numFmtId="1" fontId="0" fillId="0" borderId="0" xfId="0" applyNumberFormat="1" applyAlignment="1">
      <alignment horizontal="justify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justify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3300"/>
      <color rgb="FFFF5D5D"/>
      <color rgb="FF99FF99"/>
      <color rgb="FFCC99FF"/>
      <color rgb="FF00D66B"/>
      <color rgb="FF0075CC"/>
      <color rgb="FF5D84FF"/>
      <color rgb="FF3366FF"/>
      <color rgb="FF00CC66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Homework 1.xlsx]Pivot Table 1!PivotTable1</c:name>
    <c:fmtId val="4"/>
  </c:pivotSource>
  <c:chart>
    <c:autoTitleDeleted val="0"/>
    <c:pivotFmts>
      <c:pivotFmt>
        <c:idx val="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D5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E-4100-AAC8-9C3054EB8428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5D5D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DE-4100-AAC8-9C3054EB8428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DE-4100-AAC8-9C3054EB8428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DE-4100-AAC8-9C3054EB8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5312895"/>
        <c:axId val="1668649487"/>
      </c:barChart>
      <c:catAx>
        <c:axId val="135531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649487"/>
        <c:crosses val="autoZero"/>
        <c:auto val="1"/>
        <c:lblAlgn val="ctr"/>
        <c:lblOffset val="100"/>
        <c:noMultiLvlLbl val="0"/>
      </c:catAx>
      <c:valAx>
        <c:axId val="1668649487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31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Homework 1.xlsx]Pivot Chart 1!PivotTable1</c:name>
    <c:fmtId val="2"/>
  </c:pivotSource>
  <c:chart>
    <c:autoTitleDeleted val="0"/>
    <c:pivotFmts>
      <c:pivotFmt>
        <c:idx val="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D5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Chart 1'!$B$4:$B$5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Chart 1'!$A$6:$A$30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Chart 1'!$B$6:$B$30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3E-4516-84C3-9D64B4DFC1C1}"/>
            </c:ext>
          </c:extLst>
        </c:ser>
        <c:ser>
          <c:idx val="1"/>
          <c:order val="1"/>
          <c:tx>
            <c:strRef>
              <c:f>'Pivot Chart 1'!$C$4:$C$5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5D5D"/>
            </a:solidFill>
            <a:ln>
              <a:noFill/>
            </a:ln>
            <a:effectLst/>
          </c:spPr>
          <c:invertIfNegative val="0"/>
          <c:cat>
            <c:strRef>
              <c:f>'Pivot Chart 1'!$A$6:$A$30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Chart 1'!$C$6:$C$30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3E-4516-84C3-9D64B4DFC1C1}"/>
            </c:ext>
          </c:extLst>
        </c:ser>
        <c:ser>
          <c:idx val="2"/>
          <c:order val="2"/>
          <c:tx>
            <c:strRef>
              <c:f>'Pivot Chart 1'!$D$4:$D$5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Chart 1'!$A$6:$A$30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Chart 1'!$D$6:$D$30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73E-4516-84C3-9D64B4DFC1C1}"/>
            </c:ext>
          </c:extLst>
        </c:ser>
        <c:ser>
          <c:idx val="3"/>
          <c:order val="3"/>
          <c:tx>
            <c:strRef>
              <c:f>'Pivot Chart 1'!$E$4:$E$5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Chart 1'!$A$6:$A$30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Chart 1'!$E$6:$E$30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73E-4516-84C3-9D64B4DFC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9245679"/>
        <c:axId val="30683263"/>
      </c:barChart>
      <c:catAx>
        <c:axId val="132924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3263"/>
        <c:crosses val="autoZero"/>
        <c:auto val="1"/>
        <c:lblAlgn val="ctr"/>
        <c:lblOffset val="100"/>
        <c:noMultiLvlLbl val="0"/>
      </c:catAx>
      <c:valAx>
        <c:axId val="30683263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24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Homework 1.xlsx]Pivot Table 2!PivotTable7</c:name>
    <c:fmtId val="12"/>
  </c:pivotSource>
  <c:chart>
    <c:autoTitleDeleted val="0"/>
    <c:pivotFmts>
      <c:pivotFmt>
        <c:idx val="0"/>
        <c:spPr>
          <a:ln w="28575" cap="rnd">
            <a:solidFill>
              <a:schemeClr val="accent5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5000"/>
              </a:schemeClr>
            </a:solidFill>
            <a:ln w="9525">
              <a:solidFill>
                <a:schemeClr val="accent5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3300"/>
            </a:solidFill>
            <a:round/>
          </a:ln>
          <a:effectLst/>
        </c:spPr>
        <c:marker>
          <c:symbol val="circle"/>
          <c:size val="5"/>
          <c:spPr>
            <a:solidFill>
              <a:srgbClr val="FF3300"/>
            </a:solidFill>
            <a:ln w="9525">
              <a:solidFill>
                <a:srgbClr val="FF33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cat>
            <c:strRef>
              <c:f>'Pivot Table 2'!$A$6:$A$18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55-4EAA-BEAC-04D88FE3A94B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33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3300"/>
              </a:solidFill>
              <a:ln w="9525">
                <a:solidFill>
                  <a:srgbClr val="FF3300"/>
                </a:solidFill>
              </a:ln>
              <a:effectLst/>
            </c:spPr>
          </c:marker>
          <c:cat>
            <c:strRef>
              <c:f>'Pivot Table 2'!$A$6:$A$18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55-4EAA-BEAC-04D88FE3A94B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'Pivot Table 2'!$A$6:$A$18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55-4EAA-BEAC-04D88FE3A94B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'Pivot Table 2'!$A$6:$A$18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55-4EAA-BEAC-04D88FE3A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06927"/>
        <c:axId val="30680863"/>
      </c:lineChart>
      <c:catAx>
        <c:axId val="6400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0863"/>
        <c:crosses val="autoZero"/>
        <c:auto val="1"/>
        <c:lblAlgn val="ctr"/>
        <c:lblOffset val="100"/>
        <c:noMultiLvlLbl val="0"/>
      </c:catAx>
      <c:valAx>
        <c:axId val="3068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753263924716175E-2"/>
          <c:y val="9.6163905841325212E-2"/>
          <c:w val="0.91771540775448179"/>
          <c:h val="0.48745191724617681"/>
        </c:manualLayout>
      </c:layout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14-4C08-970C-129A8DF4A09E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14-4C08-970C-129A8DF4A09E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14-4C08-970C-129A8DF4A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172287"/>
        <c:axId val="30756735"/>
      </c:lineChart>
      <c:catAx>
        <c:axId val="67317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  <a:alpha val="98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6735"/>
        <c:crosses val="autoZero"/>
        <c:auto val="1"/>
        <c:lblAlgn val="ctr"/>
        <c:lblOffset val="100"/>
        <c:noMultiLvlLbl val="0"/>
      </c:catAx>
      <c:valAx>
        <c:axId val="307567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17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</xdr:colOff>
      <xdr:row>1</xdr:row>
      <xdr:rowOff>179070</xdr:rowOff>
    </xdr:from>
    <xdr:to>
      <xdr:col>14</xdr:col>
      <xdr:colOff>22860</xdr:colOff>
      <xdr:row>20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C9267F-CFA5-2E8A-E42C-DA6AE3D46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3</xdr:row>
      <xdr:rowOff>15240</xdr:rowOff>
    </xdr:from>
    <xdr:to>
      <xdr:col>19</xdr:col>
      <xdr:colOff>662940</xdr:colOff>
      <xdr:row>30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92EBC9-631F-7F28-38A0-3FDF06E52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659130</xdr:colOff>
      <xdr:row>3</xdr:row>
      <xdr:rowOff>3810</xdr:rowOff>
    </xdr:from>
    <xdr:to>
      <xdr:col>15</xdr:col>
      <xdr:colOff>7620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E2D94A-006D-6F84-0251-53D6B6535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13</xdr:row>
      <xdr:rowOff>186690</xdr:rowOff>
    </xdr:from>
    <xdr:to>
      <xdr:col>7</xdr:col>
      <xdr:colOff>7620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FF4867-5D37-E31E-2F25-F185F3E46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lson Linarez" refreshedDate="45016.675889467595" createdVersion="8" refreshedVersion="8" minRefreshableVersion="3" recordCount="1001" xr:uid="{9DC361A6-4931-4B3D-BB45-1B57E8B960A4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5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lson Linarez" refreshedDate="45017.749170370371" createdVersion="8" refreshedVersion="8" minRefreshableVersion="3" recordCount="1001" xr:uid="{30122F6D-3B1C-434F-BE36-BDBD621353FD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5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elson Linarez" refreshedDate="45017.779993055556" backgroundQuery="1" createdVersion="8" refreshedVersion="8" minRefreshableVersion="3" recordCount="0" supportSubquery="1" supportAdvancedDrill="1" xr:uid="{BB486415-40AC-47BB-80C3-32A0C81D940D}">
  <cacheSource type="external" connectionId="1"/>
  <cacheFields count="5">
    <cacheField name="[Measures].[Count of outcome]" caption="Count of outcome" numFmtId="0" hierarchy="26" level="32767"/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Range].[dated created conversion (Month)].[dated created conversion (Month)]" caption="dated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d created conversion (Year)].[dated created conversion (Year)]" caption="dated created conversion (Year)" numFmtId="0" hierarchy="20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d created conversion]" caption="dated created conversion" attribute="1" time="1" defaultMemberUniqueName="[Range].[dated created conversion].[All]" allUniqueName="[Range].[dated created conversion].[All]" dimensionUniqueName="[Range]" displayFolder="" count="2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d created conversion (Year)]" caption="dated created conversion (Year)" attribute="1" defaultMemberUniqueName="[Range].[dated created conversion (Year)].[All]" allUniqueName="[Range].[dated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d created conversion (Quarter)]" caption="dated created conversion (Quarter)" attribute="1" defaultMemberUniqueName="[Range].[dated created conversion (Quarter)].[All]" allUniqueName="[Range].[dated created conversion (Quarter)].[All]" dimensionUniqueName="[Range]" displayFolder="" count="2" memberValueDatatype="130" unbalanced="0"/>
    <cacheHierarchy uniqueName="[Range].[dated created conversion (Month)]" caption="dated created conversion (Month)" attribute="1" defaultMemberUniqueName="[Range].[dated created conversion (Month)].[All]" allUniqueName="[Range].[dated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d created conversion (Month Index)]" caption="dated created conversion (Month Index)" attribute="1" defaultMemberUniqueName="[Range].[dated created conversion (Month Index)].[All]" allUniqueName="[Range].[dated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s v="food trucks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s v="rock"/>
  </r>
  <r>
    <n v="2"/>
    <x v="2"/>
    <s v="Function-based leadingedge pricing structure"/>
    <n v="108400"/>
    <n v="142523"/>
    <n v="131.47878228782287"/>
    <x v="1"/>
    <n v="1425"/>
    <n v="100.01614035087719"/>
    <x v="2"/>
    <s v="AUD"/>
    <n v="1384668000"/>
    <n v="1384840800"/>
    <b v="0"/>
    <b v="0"/>
    <s v="technology/web"/>
    <x v="2"/>
    <s v="web"/>
  </r>
  <r>
    <n v="3"/>
    <x v="3"/>
    <s v="Vision-oriented fresh-thinking conglomeration"/>
    <n v="4200"/>
    <n v="2477"/>
    <n v="58.976190476190474"/>
    <x v="0"/>
    <n v="24"/>
    <n v="103.20833333333333"/>
    <x v="1"/>
    <s v="USD"/>
    <n v="1565499600"/>
    <n v="1568955600"/>
    <b v="0"/>
    <b v="0"/>
    <s v="music/rock"/>
    <x v="1"/>
    <s v="rock"/>
  </r>
  <r>
    <n v="4"/>
    <x v="4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s v="plays"/>
  </r>
  <r>
    <n v="5"/>
    <x v="5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s v="plays"/>
  </r>
  <r>
    <n v="6"/>
    <x v="6"/>
    <s v="Operative upward-trending algorithm"/>
    <n v="5200"/>
    <n v="1090"/>
    <n v="20.96153846153846"/>
    <x v="0"/>
    <n v="18"/>
    <n v="60.555555555555557"/>
    <x v="4"/>
    <s v="GBP"/>
    <n v="1505278800"/>
    <n v="1505365200"/>
    <b v="0"/>
    <b v="0"/>
    <s v="film &amp; video/documentary"/>
    <x v="4"/>
    <s v="documentary"/>
  </r>
  <r>
    <n v="7"/>
    <x v="7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s v="plays"/>
  </r>
  <r>
    <n v="8"/>
    <x v="8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s v="plays"/>
  </r>
  <r>
    <n v="9"/>
    <x v="9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s v="electric music"/>
  </r>
  <r>
    <n v="10"/>
    <x v="10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s v="drama"/>
  </r>
  <r>
    <n v="11"/>
    <x v="11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s v="plays"/>
  </r>
  <r>
    <n v="12"/>
    <x v="12"/>
    <s v="Assimilated hybrid intranet"/>
    <n v="6300"/>
    <n v="5629"/>
    <n v="89.349206349206355"/>
    <x v="0"/>
    <n v="55"/>
    <n v="102.34545454545454"/>
    <x v="1"/>
    <s v="USD"/>
    <n v="1571720400"/>
    <n v="1572411600"/>
    <b v="0"/>
    <b v="0"/>
    <s v="film &amp; video/drama"/>
    <x v="4"/>
    <s v="drama"/>
  </r>
  <r>
    <n v="13"/>
    <x v="13"/>
    <s v="Multi-tiered directional open architecture"/>
    <n v="4200"/>
    <n v="10295"/>
    <n v="245.11904761904762"/>
    <x v="1"/>
    <n v="98"/>
    <n v="105.05102040816327"/>
    <x v="1"/>
    <s v="USD"/>
    <n v="1465621200"/>
    <n v="1466658000"/>
    <b v="0"/>
    <b v="0"/>
    <s v="music/indie rock"/>
    <x v="1"/>
    <s v="indie rock"/>
  </r>
  <r>
    <n v="14"/>
    <x v="14"/>
    <s v="Cloned directional synergy"/>
    <n v="28200"/>
    <n v="18829"/>
    <n v="66.769503546099287"/>
    <x v="0"/>
    <n v="200"/>
    <n v="94.144999999999996"/>
    <x v="1"/>
    <s v="USD"/>
    <n v="1331013600"/>
    <n v="1333342800"/>
    <b v="0"/>
    <b v="0"/>
    <s v="music/indie rock"/>
    <x v="1"/>
    <s v="indie rock"/>
  </r>
  <r>
    <n v="15"/>
    <x v="15"/>
    <s v="Extended eco-centric pricing structure"/>
    <n v="81200"/>
    <n v="38414"/>
    <n v="47.307881773399018"/>
    <x v="0"/>
    <n v="452"/>
    <n v="84.986725663716811"/>
    <x v="1"/>
    <s v="USD"/>
    <n v="1575957600"/>
    <n v="1576303200"/>
    <b v="0"/>
    <b v="0"/>
    <s v="technology/wearables"/>
    <x v="2"/>
    <s v="wearables"/>
  </r>
  <r>
    <n v="16"/>
    <x v="16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s v="nonfiction"/>
  </r>
  <r>
    <n v="17"/>
    <x v="17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s v="animation"/>
  </r>
  <r>
    <n v="18"/>
    <x v="18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s v="plays"/>
  </r>
  <r>
    <n v="19"/>
    <x v="19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s v="plays"/>
  </r>
  <r>
    <n v="20"/>
    <x v="20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s v="drama"/>
  </r>
  <r>
    <n v="21"/>
    <x v="21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s v="plays"/>
  </r>
  <r>
    <n v="22"/>
    <x v="22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s v="plays"/>
  </r>
  <r>
    <n v="23"/>
    <x v="23"/>
    <s v="Devolved next generation adapter"/>
    <n v="4500"/>
    <n v="14942"/>
    <n v="332.04444444444442"/>
    <x v="1"/>
    <n v="142"/>
    <n v="105.22535211267606"/>
    <x v="4"/>
    <s v="GBP"/>
    <n v="1550124000"/>
    <n v="1554699600"/>
    <b v="0"/>
    <b v="0"/>
    <s v="film &amp; video/documentary"/>
    <x v="4"/>
    <s v="documentary"/>
  </r>
  <r>
    <n v="24"/>
    <x v="24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s v="wearables"/>
  </r>
  <r>
    <n v="25"/>
    <x v="25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s v="video games"/>
  </r>
  <r>
    <n v="26"/>
    <x v="26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s v="plays"/>
  </r>
  <r>
    <n v="27"/>
    <x v="27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s v="rock"/>
  </r>
  <r>
    <n v="28"/>
    <x v="28"/>
    <s v="Synchronized global task-force"/>
    <n v="130800"/>
    <n v="137635"/>
    <n v="105.22553516819572"/>
    <x v="1"/>
    <n v="2220"/>
    <n v="61.997747747747745"/>
    <x v="1"/>
    <s v="USD"/>
    <n v="1265695200"/>
    <n v="1267682400"/>
    <b v="0"/>
    <b v="1"/>
    <s v="theater/plays"/>
    <x v="3"/>
    <s v="plays"/>
  </r>
  <r>
    <n v="29"/>
    <x v="29"/>
    <s v="Focused 6thgeneration forecast"/>
    <n v="45900"/>
    <n v="150965"/>
    <n v="328.89978213507624"/>
    <x v="1"/>
    <n v="1606"/>
    <n v="94.000622665006233"/>
    <x v="5"/>
    <s v="CHF"/>
    <n v="1532062800"/>
    <n v="1535518800"/>
    <b v="0"/>
    <b v="0"/>
    <s v="film &amp; video/shorts"/>
    <x v="4"/>
    <s v="shorts"/>
  </r>
  <r>
    <n v="30"/>
    <x v="30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s v="animation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s v="video games"/>
  </r>
  <r>
    <n v="32"/>
    <x v="32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s v="documentary"/>
  </r>
  <r>
    <n v="33"/>
    <x v="33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s v="plays"/>
  </r>
  <r>
    <n v="34"/>
    <x v="34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s v="documentary"/>
  </r>
  <r>
    <n v="35"/>
    <x v="35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s v="drama"/>
  </r>
  <r>
    <n v="36"/>
    <x v="36"/>
    <s v="Monitored multi-state encryption"/>
    <n v="700"/>
    <n v="1101"/>
    <n v="157.28571428571428"/>
    <x v="1"/>
    <n v="16"/>
    <n v="68.8125"/>
    <x v="1"/>
    <s v="USD"/>
    <n v="1298700000"/>
    <n v="1300856400"/>
    <b v="0"/>
    <b v="0"/>
    <s v="theater/plays"/>
    <x v="3"/>
    <s v="plays"/>
  </r>
  <r>
    <n v="37"/>
    <x v="37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s v="fiction"/>
  </r>
  <r>
    <n v="38"/>
    <x v="38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s v="photography books"/>
  </r>
  <r>
    <n v="39"/>
    <x v="39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s v="plays"/>
  </r>
  <r>
    <n v="40"/>
    <x v="40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s v="wearables"/>
  </r>
  <r>
    <n v="41"/>
    <x v="41"/>
    <s v="Universal 5thgeneration neural-net"/>
    <n v="5600"/>
    <n v="11924"/>
    <n v="212.92857142857142"/>
    <x v="1"/>
    <n v="111"/>
    <n v="107.42342342342343"/>
    <x v="6"/>
    <s v="EUR"/>
    <n v="1346734800"/>
    <n v="1348981200"/>
    <b v="0"/>
    <b v="1"/>
    <s v="music/rock"/>
    <x v="1"/>
    <s v="rock"/>
  </r>
  <r>
    <n v="42"/>
    <x v="42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s v="food trucks"/>
  </r>
  <r>
    <n v="43"/>
    <x v="43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s v="radio &amp; podcasts"/>
  </r>
  <r>
    <n v="44"/>
    <x v="44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s v="fiction"/>
  </r>
  <r>
    <n v="45"/>
    <x v="45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s v="plays"/>
  </r>
  <r>
    <n v="46"/>
    <x v="46"/>
    <s v="Virtual grid-enabled task-force"/>
    <n v="3700"/>
    <n v="4247"/>
    <n v="114.78378378378379"/>
    <x v="1"/>
    <n v="92"/>
    <n v="46.163043478260867"/>
    <x v="1"/>
    <s v="USD"/>
    <n v="1278565200"/>
    <n v="1280552400"/>
    <b v="0"/>
    <b v="0"/>
    <s v="music/rock"/>
    <x v="1"/>
    <s v="rock"/>
  </r>
  <r>
    <n v="47"/>
    <x v="47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s v="plays"/>
  </r>
  <r>
    <n v="48"/>
    <x v="48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s v="plays"/>
  </r>
  <r>
    <n v="49"/>
    <x v="49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s v="rock"/>
  </r>
  <r>
    <n v="50"/>
    <x v="50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s v="metal"/>
  </r>
  <r>
    <n v="51"/>
    <x v="51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s v="wearables"/>
  </r>
  <r>
    <n v="52"/>
    <x v="52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s v="plays"/>
  </r>
  <r>
    <n v="53"/>
    <x v="53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s v="drama"/>
  </r>
  <r>
    <n v="54"/>
    <x v="54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s v="wearables"/>
  </r>
  <r>
    <n v="55"/>
    <x v="55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s v="jazz"/>
  </r>
  <r>
    <n v="56"/>
    <x v="56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s v="wearables"/>
  </r>
  <r>
    <n v="57"/>
    <x v="57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s v="video games"/>
  </r>
  <r>
    <n v="58"/>
    <x v="58"/>
    <s v="Expanded 3rdgeneration strategy"/>
    <n v="2700"/>
    <n v="6132"/>
    <n v="227.11111111111111"/>
    <x v="1"/>
    <n v="211"/>
    <n v="29.061611374407583"/>
    <x v="1"/>
    <s v="USD"/>
    <n v="1442811600"/>
    <n v="1443934800"/>
    <b v="0"/>
    <b v="0"/>
    <s v="theater/plays"/>
    <x v="3"/>
    <s v="plays"/>
  </r>
  <r>
    <n v="59"/>
    <x v="59"/>
    <s v="Assimilated real-time support"/>
    <n v="1400"/>
    <n v="3851"/>
    <n v="275.07142857142856"/>
    <x v="1"/>
    <n v="128"/>
    <n v="30.0859375"/>
    <x v="1"/>
    <s v="USD"/>
    <n v="1497243600"/>
    <n v="1498539600"/>
    <b v="0"/>
    <b v="1"/>
    <s v="theater/plays"/>
    <x v="3"/>
    <s v="plays"/>
  </r>
  <r>
    <n v="60"/>
    <x v="60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s v="plays"/>
  </r>
  <r>
    <n v="61"/>
    <x v="61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s v="plays"/>
  </r>
  <r>
    <n v="62"/>
    <x v="62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s v="web"/>
  </r>
  <r>
    <n v="63"/>
    <x v="63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s v="plays"/>
  </r>
  <r>
    <n v="64"/>
    <x v="64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s v="web"/>
  </r>
  <r>
    <n v="65"/>
    <x v="65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s v="plays"/>
  </r>
  <r>
    <n v="66"/>
    <x v="66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s v="plays"/>
  </r>
  <r>
    <n v="67"/>
    <x v="67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s v="wearables"/>
  </r>
  <r>
    <n v="68"/>
    <x v="68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s v="plays"/>
  </r>
  <r>
    <n v="69"/>
    <x v="69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s v="plays"/>
  </r>
  <r>
    <n v="70"/>
    <x v="70"/>
    <s v="Re-engineered 24/7 task-force"/>
    <n v="128000"/>
    <n v="158389"/>
    <n v="123.74140625"/>
    <x v="1"/>
    <n v="2475"/>
    <n v="63.995555555555555"/>
    <x v="6"/>
    <s v="EUR"/>
    <n v="1288674000"/>
    <n v="1292911200"/>
    <b v="0"/>
    <b v="1"/>
    <s v="theater/plays"/>
    <x v="3"/>
    <s v="plays"/>
  </r>
  <r>
    <n v="71"/>
    <x v="71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s v="plays"/>
  </r>
  <r>
    <n v="72"/>
    <x v="72"/>
    <s v="Seamless coherent parallelism"/>
    <n v="600"/>
    <n v="4022"/>
    <n v="670.33333333333337"/>
    <x v="1"/>
    <n v="54"/>
    <n v="74.481481481481481"/>
    <x v="1"/>
    <s v="USD"/>
    <n v="1435726800"/>
    <n v="1438837200"/>
    <b v="0"/>
    <b v="0"/>
    <s v="film &amp; video/animation"/>
    <x v="4"/>
    <s v="animation"/>
  </r>
  <r>
    <n v="73"/>
    <x v="73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s v="jazz"/>
  </r>
  <r>
    <n v="74"/>
    <x v="74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s v="metal"/>
  </r>
  <r>
    <n v="75"/>
    <x v="75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s v="photography books"/>
  </r>
  <r>
    <n v="76"/>
    <x v="76"/>
    <s v="Horizontal next generation function"/>
    <n v="122900"/>
    <n v="95993"/>
    <n v="78.106590724165983"/>
    <x v="0"/>
    <n v="1684"/>
    <n v="57.00296912114014"/>
    <x v="1"/>
    <s v="USD"/>
    <n v="1421992800"/>
    <n v="1426222800"/>
    <b v="1"/>
    <b v="1"/>
    <s v="theater/plays"/>
    <x v="3"/>
    <s v="plays"/>
  </r>
  <r>
    <n v="77"/>
    <x v="77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s v="animation"/>
  </r>
  <r>
    <n v="78"/>
    <x v="78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s v="translations"/>
  </r>
  <r>
    <n v="79"/>
    <x v="79"/>
    <s v="Triple-buffered reciprocal project"/>
    <n v="57800"/>
    <n v="40228"/>
    <n v="69.598615916955012"/>
    <x v="0"/>
    <n v="838"/>
    <n v="48.004773269689736"/>
    <x v="1"/>
    <s v="USD"/>
    <n v="1529125200"/>
    <n v="1529557200"/>
    <b v="0"/>
    <b v="0"/>
    <s v="theater/plays"/>
    <x v="3"/>
    <s v="plays"/>
  </r>
  <r>
    <n v="80"/>
    <x v="80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s v="video games"/>
  </r>
  <r>
    <n v="81"/>
    <x v="81"/>
    <s v="User-friendly static contingency"/>
    <n v="16800"/>
    <n v="37857"/>
    <n v="225.33928571428572"/>
    <x v="1"/>
    <n v="411"/>
    <n v="92.109489051094897"/>
    <x v="1"/>
    <s v="USD"/>
    <n v="1511416800"/>
    <n v="1513576800"/>
    <b v="0"/>
    <b v="0"/>
    <s v="music/rock"/>
    <x v="1"/>
    <s v="rock"/>
  </r>
  <r>
    <n v="82"/>
    <x v="82"/>
    <s v="Reactive content-based framework"/>
    <n v="1000"/>
    <n v="14973"/>
    <n v="1497.3"/>
    <x v="1"/>
    <n v="180"/>
    <n v="83.183333333333337"/>
    <x v="4"/>
    <s v="GBP"/>
    <n v="1547704800"/>
    <n v="1548309600"/>
    <b v="0"/>
    <b v="1"/>
    <s v="games/video games"/>
    <x v="6"/>
    <s v="video games"/>
  </r>
  <r>
    <n v="83"/>
    <x v="83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s v="electric music"/>
  </r>
  <r>
    <n v="84"/>
    <x v="84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s v="wearables"/>
  </r>
  <r>
    <n v="85"/>
    <x v="85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s v="indie rock"/>
  </r>
  <r>
    <n v="86"/>
    <x v="86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s v="plays"/>
  </r>
  <r>
    <n v="87"/>
    <x v="87"/>
    <s v="Synergized 4thgeneration conglomeration"/>
    <n v="198500"/>
    <n v="123040"/>
    <n v="61.984886649874056"/>
    <x v="0"/>
    <n v="1482"/>
    <n v="83.022941970310384"/>
    <x v="2"/>
    <s v="AUD"/>
    <n v="1299564000"/>
    <n v="1300510800"/>
    <b v="0"/>
    <b v="1"/>
    <s v="music/rock"/>
    <x v="1"/>
    <s v="rock"/>
  </r>
  <r>
    <n v="88"/>
    <x v="88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s v="translations"/>
  </r>
  <r>
    <n v="89"/>
    <x v="89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s v="plays"/>
  </r>
  <r>
    <n v="90"/>
    <x v="90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s v="plays"/>
  </r>
  <r>
    <n v="91"/>
    <x v="91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s v="translations"/>
  </r>
  <r>
    <n v="92"/>
    <x v="92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s v="video games"/>
  </r>
  <r>
    <n v="93"/>
    <x v="93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s v="plays"/>
  </r>
  <r>
    <n v="94"/>
    <x v="94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s v="web"/>
  </r>
  <r>
    <n v="95"/>
    <x v="95"/>
    <s v="Stand-alone system-worthy standardization"/>
    <n v="900"/>
    <n v="1017"/>
    <n v="113"/>
    <x v="1"/>
    <n v="27"/>
    <n v="37.666666666666664"/>
    <x v="1"/>
    <s v="USD"/>
    <n v="1571029200"/>
    <n v="1571634000"/>
    <b v="0"/>
    <b v="0"/>
    <s v="film &amp; video/documentary"/>
    <x v="4"/>
    <s v="documentary"/>
  </r>
  <r>
    <n v="96"/>
    <x v="96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s v="plays"/>
  </r>
  <r>
    <n v="97"/>
    <x v="97"/>
    <s v="Cloned bi-directional architecture"/>
    <n v="1300"/>
    <n v="12047"/>
    <n v="926.69230769230774"/>
    <x v="1"/>
    <n v="113"/>
    <n v="106.61061946902655"/>
    <x v="1"/>
    <s v="USD"/>
    <n v="1435208400"/>
    <n v="1439874000"/>
    <b v="0"/>
    <b v="0"/>
    <s v="food/food trucks"/>
    <x v="0"/>
    <s v="food trucks"/>
  </r>
  <r>
    <n v="98"/>
    <x v="98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s v="video games"/>
  </r>
  <r>
    <n v="99"/>
    <x v="99"/>
    <s v="Fully-configurable motivating approach"/>
    <n v="7600"/>
    <n v="14951"/>
    <n v="196.72368421052633"/>
    <x v="1"/>
    <n v="164"/>
    <n v="91.16463414634147"/>
    <x v="1"/>
    <s v="USD"/>
    <n v="1416895200"/>
    <n v="1419400800"/>
    <b v="0"/>
    <b v="0"/>
    <s v="theater/plays"/>
    <x v="3"/>
    <s v="plays"/>
  </r>
  <r>
    <n v="100"/>
    <x v="100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s v="plays"/>
  </r>
  <r>
    <n v="101"/>
    <x v="101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s v="electric music"/>
  </r>
  <r>
    <n v="102"/>
    <x v="102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s v="wearables"/>
  </r>
  <r>
    <n v="103"/>
    <x v="103"/>
    <s v="Polarized incremental emulation"/>
    <n v="10000"/>
    <n v="2461"/>
    <n v="24.61"/>
    <x v="0"/>
    <n v="37"/>
    <n v="66.513513513513516"/>
    <x v="6"/>
    <s v="EUR"/>
    <n v="1287896400"/>
    <n v="1288674000"/>
    <b v="0"/>
    <b v="0"/>
    <s v="music/electric music"/>
    <x v="1"/>
    <s v="electric music"/>
  </r>
  <r>
    <n v="104"/>
    <x v="104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s v="indie rock"/>
  </r>
  <r>
    <n v="105"/>
    <x v="105"/>
    <s v="Total fresh-thinking system engine"/>
    <n v="6800"/>
    <n v="9829"/>
    <n v="144.54411764705881"/>
    <x v="1"/>
    <n v="95"/>
    <n v="103.46315789473684"/>
    <x v="1"/>
    <s v="USD"/>
    <n v="1364878800"/>
    <n v="1366434000"/>
    <b v="0"/>
    <b v="0"/>
    <s v="technology/web"/>
    <x v="2"/>
    <s v="web"/>
  </r>
  <r>
    <n v="106"/>
    <x v="106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s v="plays"/>
  </r>
  <r>
    <n v="107"/>
    <x v="107"/>
    <s v="Multi-layered encompassing installation"/>
    <n v="3500"/>
    <n v="6527"/>
    <n v="186.48571428571429"/>
    <x v="1"/>
    <n v="86"/>
    <n v="75.895348837209298"/>
    <x v="1"/>
    <s v="USD"/>
    <n v="1524459600"/>
    <n v="1525928400"/>
    <b v="0"/>
    <b v="1"/>
    <s v="theater/plays"/>
    <x v="3"/>
    <s v="plays"/>
  </r>
  <r>
    <n v="108"/>
    <x v="108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s v="documentary"/>
  </r>
  <r>
    <n v="109"/>
    <x v="109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s v="television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s v="food trucks"/>
  </r>
  <r>
    <n v="111"/>
    <x v="111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s v="radio &amp; podcasts"/>
  </r>
  <r>
    <n v="112"/>
    <x v="112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s v="web"/>
  </r>
  <r>
    <n v="113"/>
    <x v="113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s v="food trucks"/>
  </r>
  <r>
    <n v="114"/>
    <x v="114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s v="wearables"/>
  </r>
  <r>
    <n v="115"/>
    <x v="115"/>
    <s v="Team-oriented clear-thinking capacity"/>
    <n v="166700"/>
    <n v="145382"/>
    <n v="87.211757648470311"/>
    <x v="0"/>
    <n v="3304"/>
    <n v="44.001815980629537"/>
    <x v="6"/>
    <s v="EUR"/>
    <n v="1510898400"/>
    <n v="1513922400"/>
    <b v="0"/>
    <b v="0"/>
    <s v="publishing/fiction"/>
    <x v="5"/>
    <s v="fiction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s v="plays"/>
  </r>
  <r>
    <n v="117"/>
    <x v="117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s v="television"/>
  </r>
  <r>
    <n v="118"/>
    <x v="118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s v="photography books"/>
  </r>
  <r>
    <n v="119"/>
    <x v="119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s v="documentary"/>
  </r>
  <r>
    <n v="120"/>
    <x v="120"/>
    <s v="Synchronized regional synergy"/>
    <n v="75100"/>
    <n v="112272"/>
    <n v="149.49667110519309"/>
    <x v="1"/>
    <n v="1782"/>
    <n v="63.003367003367003"/>
    <x v="1"/>
    <s v="USD"/>
    <n v="1429246800"/>
    <n v="1429592400"/>
    <b v="0"/>
    <b v="1"/>
    <s v="games/mobile games"/>
    <x v="6"/>
    <s v="mobile games"/>
  </r>
  <r>
    <n v="121"/>
    <x v="121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s v="video games"/>
  </r>
  <r>
    <n v="122"/>
    <x v="122"/>
    <s v="Seamless zero-defect solution"/>
    <n v="136800"/>
    <n v="88055"/>
    <n v="64.367690058479539"/>
    <x v="0"/>
    <n v="3387"/>
    <n v="25.997933274284026"/>
    <x v="1"/>
    <s v="USD"/>
    <n v="1417068000"/>
    <n v="1419400800"/>
    <b v="0"/>
    <b v="0"/>
    <s v="publishing/fiction"/>
    <x v="5"/>
    <s v="fiction"/>
  </r>
  <r>
    <n v="123"/>
    <x v="123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s v="plays"/>
  </r>
  <r>
    <n v="124"/>
    <x v="124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s v="photography books"/>
  </r>
  <r>
    <n v="125"/>
    <x v="125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s v="plays"/>
  </r>
  <r>
    <n v="126"/>
    <x v="126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s v="plays"/>
  </r>
  <r>
    <n v="127"/>
    <x v="127"/>
    <s v="Team-oriented 6thgeneration matrix"/>
    <n v="103200"/>
    <n v="53067"/>
    <n v="51.421511627906973"/>
    <x v="0"/>
    <n v="672"/>
    <n v="78.96875"/>
    <x v="0"/>
    <s v="CAD"/>
    <n v="1273640400"/>
    <n v="1273899600"/>
    <b v="0"/>
    <b v="0"/>
    <s v="theater/plays"/>
    <x v="3"/>
    <s v="plays"/>
  </r>
  <r>
    <n v="128"/>
    <x v="128"/>
    <s v="Phased human-resource core"/>
    <n v="70600"/>
    <n v="42596"/>
    <n v="60.334277620396598"/>
    <x v="3"/>
    <n v="532"/>
    <n v="80.067669172932327"/>
    <x v="1"/>
    <s v="USD"/>
    <n v="1282885200"/>
    <n v="1284008400"/>
    <b v="0"/>
    <b v="0"/>
    <s v="music/rock"/>
    <x v="1"/>
    <s v="rock"/>
  </r>
  <r>
    <n v="129"/>
    <x v="129"/>
    <s v="Mandatory tertiary implementation"/>
    <n v="148500"/>
    <n v="4756"/>
    <n v="3.2026936026936026"/>
    <x v="3"/>
    <n v="55"/>
    <n v="86.472727272727269"/>
    <x v="2"/>
    <s v="AUD"/>
    <n v="1422943200"/>
    <n v="1425103200"/>
    <b v="0"/>
    <b v="0"/>
    <s v="food/food trucks"/>
    <x v="0"/>
    <s v="food trucks"/>
  </r>
  <r>
    <n v="130"/>
    <x v="130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s v="drama"/>
  </r>
  <r>
    <n v="131"/>
    <x v="131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s v="web"/>
  </r>
  <r>
    <n v="132"/>
    <x v="132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s v="plays"/>
  </r>
  <r>
    <n v="133"/>
    <x v="133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s v="world music"/>
  </r>
  <r>
    <n v="134"/>
    <x v="134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s v="documentary"/>
  </r>
  <r>
    <n v="135"/>
    <x v="135"/>
    <s v="Balanced zero-defect software"/>
    <n v="7700"/>
    <n v="5488"/>
    <n v="71.272727272727266"/>
    <x v="0"/>
    <n v="117"/>
    <n v="46.905982905982903"/>
    <x v="1"/>
    <s v="USD"/>
    <n v="1362636000"/>
    <n v="1363064400"/>
    <b v="0"/>
    <b v="1"/>
    <s v="theater/plays"/>
    <x v="3"/>
    <s v="plays"/>
  </r>
  <r>
    <n v="136"/>
    <x v="136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s v="drama"/>
  </r>
  <r>
    <n v="137"/>
    <x v="137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s v="nonfiction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s v="mobile games"/>
  </r>
  <r>
    <n v="139"/>
    <x v="139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s v="wearables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s v="documentary"/>
  </r>
  <r>
    <n v="141"/>
    <x v="141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s v="web"/>
  </r>
  <r>
    <n v="142"/>
    <x v="142"/>
    <s v="Expanded solution-oriented benchmark"/>
    <n v="5000"/>
    <n v="11502"/>
    <n v="230.04"/>
    <x v="1"/>
    <n v="117"/>
    <n v="98.307692307692307"/>
    <x v="1"/>
    <s v="USD"/>
    <n v="1333688400"/>
    <n v="1337230800"/>
    <b v="0"/>
    <b v="0"/>
    <s v="technology/web"/>
    <x v="2"/>
    <s v="web"/>
  </r>
  <r>
    <n v="143"/>
    <x v="143"/>
    <s v="Implemented discrete secured line"/>
    <n v="5400"/>
    <n v="7322"/>
    <n v="135.59259259259258"/>
    <x v="1"/>
    <n v="70"/>
    <n v="104.6"/>
    <x v="1"/>
    <s v="USD"/>
    <n v="1277701200"/>
    <n v="1279429200"/>
    <b v="0"/>
    <b v="0"/>
    <s v="music/indie rock"/>
    <x v="1"/>
    <s v="indie rock"/>
  </r>
  <r>
    <n v="144"/>
    <x v="144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s v="plays"/>
  </r>
  <r>
    <n v="145"/>
    <x v="145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s v="wearables"/>
  </r>
  <r>
    <n v="146"/>
    <x v="146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s v="plays"/>
  </r>
  <r>
    <n v="147"/>
    <x v="147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s v="plays"/>
  </r>
  <r>
    <n v="148"/>
    <x v="148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s v="wearables"/>
  </r>
  <r>
    <n v="149"/>
    <x v="149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s v="indie rock"/>
  </r>
  <r>
    <n v="150"/>
    <x v="150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s v="rock"/>
  </r>
  <r>
    <n v="151"/>
    <x v="151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s v="electric music"/>
  </r>
  <r>
    <n v="152"/>
    <x v="152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s v="indie rock"/>
  </r>
  <r>
    <n v="153"/>
    <x v="153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s v="plays"/>
  </r>
  <r>
    <n v="154"/>
    <x v="154"/>
    <s v="Devolved foreground benchmark"/>
    <n v="171300"/>
    <n v="100650"/>
    <n v="58.75656742556918"/>
    <x v="0"/>
    <n v="1059"/>
    <n v="95.042492917847028"/>
    <x v="1"/>
    <s v="USD"/>
    <n v="1463029200"/>
    <n v="1465016400"/>
    <b v="0"/>
    <b v="1"/>
    <s v="music/indie rock"/>
    <x v="1"/>
    <s v="indie rock"/>
  </r>
  <r>
    <n v="155"/>
    <x v="155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s v="plays"/>
  </r>
  <r>
    <n v="156"/>
    <x v="156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s v="rock"/>
  </r>
  <r>
    <n v="157"/>
    <x v="157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s v="photography books"/>
  </r>
  <r>
    <n v="158"/>
    <x v="158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s v="rock"/>
  </r>
  <r>
    <n v="159"/>
    <x v="159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s v="plays"/>
  </r>
  <r>
    <n v="160"/>
    <x v="160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s v="wearables"/>
  </r>
  <r>
    <n v="161"/>
    <x v="161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s v="web"/>
  </r>
  <r>
    <n v="162"/>
    <x v="162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s v="rock"/>
  </r>
  <r>
    <n v="163"/>
    <x v="163"/>
    <s v="Extended reciprocal circuit"/>
    <n v="3500"/>
    <n v="8864"/>
    <n v="253.25714285714287"/>
    <x v="1"/>
    <n v="246"/>
    <n v="36.032520325203251"/>
    <x v="1"/>
    <s v="USD"/>
    <n v="1508475600"/>
    <n v="1512712800"/>
    <b v="0"/>
    <b v="1"/>
    <s v="photography/photography books"/>
    <x v="7"/>
    <s v="photography books"/>
  </r>
  <r>
    <n v="164"/>
    <x v="164"/>
    <s v="Polarized human-resource protocol"/>
    <n v="150500"/>
    <n v="150755"/>
    <n v="100.16943521594685"/>
    <x v="1"/>
    <n v="1396"/>
    <n v="107.99068767908309"/>
    <x v="1"/>
    <s v="USD"/>
    <n v="1507438800"/>
    <n v="1507525200"/>
    <b v="0"/>
    <b v="0"/>
    <s v="theater/plays"/>
    <x v="3"/>
    <s v="plays"/>
  </r>
  <r>
    <n v="165"/>
    <x v="165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s v="web"/>
  </r>
  <r>
    <n v="166"/>
    <x v="166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s v="photography books"/>
  </r>
  <r>
    <n v="167"/>
    <x v="167"/>
    <s v="Robust content-based emulation"/>
    <n v="2600"/>
    <n v="10804"/>
    <n v="415.53846153846155"/>
    <x v="1"/>
    <n v="146"/>
    <n v="74"/>
    <x v="2"/>
    <s v="AUD"/>
    <n v="1370840400"/>
    <n v="1371704400"/>
    <b v="0"/>
    <b v="0"/>
    <s v="theater/plays"/>
    <x v="3"/>
    <s v="plays"/>
  </r>
  <r>
    <n v="168"/>
    <x v="168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s v="indie rock"/>
  </r>
  <r>
    <n v="169"/>
    <x v="169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s v="shorts"/>
  </r>
  <r>
    <n v="170"/>
    <x v="170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s v="indie rock"/>
  </r>
  <r>
    <n v="171"/>
    <x v="171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s v="translations"/>
  </r>
  <r>
    <n v="172"/>
    <x v="172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s v="documentary"/>
  </r>
  <r>
    <n v="173"/>
    <x v="173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s v="plays"/>
  </r>
  <r>
    <n v="174"/>
    <x v="174"/>
    <s v="Pre-emptive scalable access"/>
    <n v="600"/>
    <n v="5368"/>
    <n v="894.66666666666663"/>
    <x v="1"/>
    <n v="48"/>
    <n v="111.83333333333333"/>
    <x v="1"/>
    <s v="USD"/>
    <n v="1444021200"/>
    <n v="1444107600"/>
    <b v="0"/>
    <b v="1"/>
    <s v="technology/wearables"/>
    <x v="2"/>
    <s v="wearables"/>
  </r>
  <r>
    <n v="175"/>
    <x v="175"/>
    <s v="Sharable intangible migration"/>
    <n v="181200"/>
    <n v="47459"/>
    <n v="26.19150110375276"/>
    <x v="0"/>
    <n v="1130"/>
    <n v="41.999115044247787"/>
    <x v="1"/>
    <s v="USD"/>
    <n v="1472619600"/>
    <n v="1474261200"/>
    <b v="0"/>
    <b v="0"/>
    <s v="theater/plays"/>
    <x v="3"/>
    <s v="plays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s v="plays"/>
  </r>
  <r>
    <n v="177"/>
    <x v="177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s v="plays"/>
  </r>
  <r>
    <n v="178"/>
    <x v="178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s v="food trucks"/>
  </r>
  <r>
    <n v="179"/>
    <x v="179"/>
    <s v="Realigned human-resource orchestration"/>
    <n v="44500"/>
    <n v="159185"/>
    <n v="357.71910112359552"/>
    <x v="1"/>
    <n v="3537"/>
    <n v="45.005654509471306"/>
    <x v="0"/>
    <s v="CAD"/>
    <n v="1363496400"/>
    <n v="1363582800"/>
    <b v="0"/>
    <b v="1"/>
    <s v="theater/plays"/>
    <x v="3"/>
    <s v="plays"/>
  </r>
  <r>
    <n v="180"/>
    <x v="180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s v="wearables"/>
  </r>
  <r>
    <n v="181"/>
    <x v="181"/>
    <s v="Centralized global approach"/>
    <n v="8600"/>
    <n v="5315"/>
    <n v="61.802325581395351"/>
    <x v="0"/>
    <n v="136"/>
    <n v="39.080882352941174"/>
    <x v="1"/>
    <s v="USD"/>
    <n v="1507093200"/>
    <n v="1508648400"/>
    <b v="0"/>
    <b v="0"/>
    <s v="technology/web"/>
    <x v="2"/>
    <s v="web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s v="plays"/>
  </r>
  <r>
    <n v="183"/>
    <x v="183"/>
    <s v="Pre-emptive bandwidth-monitored instruction set"/>
    <n v="5100"/>
    <n v="3525"/>
    <n v="69.117647058823536"/>
    <x v="0"/>
    <n v="86"/>
    <n v="40.988372093023258"/>
    <x v="0"/>
    <s v="CAD"/>
    <n v="1284008400"/>
    <n v="1285131600"/>
    <b v="0"/>
    <b v="0"/>
    <s v="music/rock"/>
    <x v="1"/>
    <s v="rock"/>
  </r>
  <r>
    <n v="184"/>
    <x v="184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s v="plays"/>
  </r>
  <r>
    <n v="185"/>
    <x v="185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s v="television"/>
  </r>
  <r>
    <n v="186"/>
    <x v="186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s v="plays"/>
  </r>
  <r>
    <n v="187"/>
    <x v="187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s v="shorts"/>
  </r>
  <r>
    <n v="188"/>
    <x v="188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s v="plays"/>
  </r>
  <r>
    <n v="189"/>
    <x v="189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s v="plays"/>
  </r>
  <r>
    <n v="190"/>
    <x v="190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s v="plays"/>
  </r>
  <r>
    <n v="191"/>
    <x v="191"/>
    <s v="Mandatory reciprocal superstructure"/>
    <n v="8400"/>
    <n v="3188"/>
    <n v="37.952380952380949"/>
    <x v="0"/>
    <n v="86"/>
    <n v="37.069767441860463"/>
    <x v="6"/>
    <s v="EUR"/>
    <n v="1552366800"/>
    <n v="1552626000"/>
    <b v="0"/>
    <b v="0"/>
    <s v="theater/plays"/>
    <x v="3"/>
    <s v="plays"/>
  </r>
  <r>
    <n v="192"/>
    <x v="192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s v="rock"/>
  </r>
  <r>
    <n v="193"/>
    <x v="193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s v="indie rock"/>
  </r>
  <r>
    <n v="194"/>
    <x v="194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s v="metal"/>
  </r>
  <r>
    <n v="195"/>
    <x v="195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s v="electric music"/>
  </r>
  <r>
    <n v="196"/>
    <x v="196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s v="wearables"/>
  </r>
  <r>
    <n v="197"/>
    <x v="197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s v="drama"/>
  </r>
  <r>
    <n v="198"/>
    <x v="198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s v="electric music"/>
  </r>
  <r>
    <n v="199"/>
    <x v="199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s v="rock"/>
  </r>
  <r>
    <n v="200"/>
    <x v="200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s v="plays"/>
  </r>
  <r>
    <n v="201"/>
    <x v="201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s v="web"/>
  </r>
  <r>
    <n v="202"/>
    <x v="202"/>
    <s v="Upgradable scalable methodology"/>
    <n v="8300"/>
    <n v="6543"/>
    <n v="78.831325301204814"/>
    <x v="3"/>
    <n v="82"/>
    <n v="79.792682926829272"/>
    <x v="1"/>
    <s v="USD"/>
    <n v="1317531600"/>
    <n v="1317877200"/>
    <b v="0"/>
    <b v="0"/>
    <s v="food/food trucks"/>
    <x v="0"/>
    <s v="food trucks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s v="plays"/>
  </r>
  <r>
    <n v="204"/>
    <x v="204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s v="jazz"/>
  </r>
  <r>
    <n v="205"/>
    <x v="205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s v="plays"/>
  </r>
  <r>
    <n v="206"/>
    <x v="206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s v="fiction"/>
  </r>
  <r>
    <n v="207"/>
    <x v="207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s v="rock"/>
  </r>
  <r>
    <n v="208"/>
    <x v="208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s v="documentary"/>
  </r>
  <r>
    <n v="209"/>
    <x v="209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s v="documentary"/>
  </r>
  <r>
    <n v="210"/>
    <x v="210"/>
    <s v="Synergistic tertiary time-frame"/>
    <n v="9400"/>
    <n v="6338"/>
    <n v="67.425531914893611"/>
    <x v="0"/>
    <n v="226"/>
    <n v="28.044247787610619"/>
    <x v="3"/>
    <s v="DKK"/>
    <n v="1488520800"/>
    <n v="1490850000"/>
    <b v="0"/>
    <b v="0"/>
    <s v="film &amp; video/science fiction"/>
    <x v="4"/>
    <s v="science fiction"/>
  </r>
  <r>
    <n v="211"/>
    <x v="211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s v="plays"/>
  </r>
  <r>
    <n v="212"/>
    <x v="212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s v="plays"/>
  </r>
  <r>
    <n v="213"/>
    <x v="213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s v="indie rock"/>
  </r>
  <r>
    <n v="214"/>
    <x v="214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s v="rock"/>
  </r>
  <r>
    <n v="215"/>
    <x v="215"/>
    <s v="Extended 24/7 implementation"/>
    <n v="156800"/>
    <n v="6024"/>
    <n v="3.8418367346938775"/>
    <x v="0"/>
    <n v="143"/>
    <n v="42.125874125874127"/>
    <x v="1"/>
    <s v="USD"/>
    <n v="1550037600"/>
    <n v="1550210400"/>
    <b v="0"/>
    <b v="0"/>
    <s v="theater/plays"/>
    <x v="3"/>
    <s v="plays"/>
  </r>
  <r>
    <n v="216"/>
    <x v="216"/>
    <s v="Organic dynamic algorithm"/>
    <n v="121700"/>
    <n v="188721"/>
    <n v="155.0706655710764"/>
    <x v="1"/>
    <n v="1815"/>
    <n v="103.97851239669421"/>
    <x v="1"/>
    <s v="USD"/>
    <n v="1321941600"/>
    <n v="1322114400"/>
    <b v="0"/>
    <b v="0"/>
    <s v="theater/plays"/>
    <x v="3"/>
    <s v="plays"/>
  </r>
  <r>
    <n v="217"/>
    <x v="217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s v="science fiction"/>
  </r>
  <r>
    <n v="218"/>
    <x v="218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s v="shorts"/>
  </r>
  <r>
    <n v="219"/>
    <x v="219"/>
    <s v="Stand-alone mobile customer loyalty"/>
    <n v="41700"/>
    <n v="138497"/>
    <n v="332.12709832134294"/>
    <x v="1"/>
    <n v="1539"/>
    <n v="89.991552956465242"/>
    <x v="1"/>
    <s v="USD"/>
    <n v="1345093200"/>
    <n v="1346130000"/>
    <b v="0"/>
    <b v="0"/>
    <s v="film &amp; video/animation"/>
    <x v="4"/>
    <s v="animation"/>
  </r>
  <r>
    <n v="220"/>
    <x v="220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s v="plays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s v="food trucks"/>
  </r>
  <r>
    <n v="222"/>
    <x v="222"/>
    <s v="Cross-group cohesive circuit"/>
    <n v="4800"/>
    <n v="6623"/>
    <n v="137.97916666666666"/>
    <x v="1"/>
    <n v="138"/>
    <n v="47.992753623188406"/>
    <x v="1"/>
    <s v="USD"/>
    <n v="1412226000"/>
    <n v="1412312400"/>
    <b v="0"/>
    <b v="0"/>
    <s v="photography/photography books"/>
    <x v="7"/>
    <s v="photography books"/>
  </r>
  <r>
    <n v="223"/>
    <x v="223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s v="plays"/>
  </r>
  <r>
    <n v="224"/>
    <x v="224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s v="science fiction"/>
  </r>
  <r>
    <n v="225"/>
    <x v="225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s v="rock"/>
  </r>
  <r>
    <n v="226"/>
    <x v="102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s v="photography books"/>
  </r>
  <r>
    <n v="227"/>
    <x v="226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s v="mobile games"/>
  </r>
  <r>
    <n v="228"/>
    <x v="227"/>
    <s v="Exclusive real-time protocol"/>
    <n v="137900"/>
    <n v="165352"/>
    <n v="119.90717911530095"/>
    <x v="1"/>
    <n v="2468"/>
    <n v="66.998379254457049"/>
    <x v="1"/>
    <s v="USD"/>
    <n v="1472619600"/>
    <n v="1474779600"/>
    <b v="0"/>
    <b v="0"/>
    <s v="film &amp; video/animation"/>
    <x v="4"/>
    <s v="animation"/>
  </r>
  <r>
    <n v="229"/>
    <x v="228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s v="mobile games"/>
  </r>
  <r>
    <n v="230"/>
    <x v="229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s v="video games"/>
  </r>
  <r>
    <n v="231"/>
    <x v="230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s v="plays"/>
  </r>
  <r>
    <n v="232"/>
    <x v="231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s v="plays"/>
  </r>
  <r>
    <n v="233"/>
    <x v="232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s v="animation"/>
  </r>
  <r>
    <n v="234"/>
    <x v="233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s v="video games"/>
  </r>
  <r>
    <n v="235"/>
    <x v="234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s v="animation"/>
  </r>
  <r>
    <n v="236"/>
    <x v="235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s v="rock"/>
  </r>
  <r>
    <n v="237"/>
    <x v="236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s v="animation"/>
  </r>
  <r>
    <n v="238"/>
    <x v="237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s v="plays"/>
  </r>
  <r>
    <n v="239"/>
    <x v="238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s v="wearables"/>
  </r>
  <r>
    <n v="240"/>
    <x v="239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s v="plays"/>
  </r>
  <r>
    <n v="241"/>
    <x v="240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s v="nonfiction"/>
  </r>
  <r>
    <n v="242"/>
    <x v="241"/>
    <s v="Sharable scalable core"/>
    <n v="8400"/>
    <n v="10729"/>
    <n v="127.72619047619048"/>
    <x v="1"/>
    <n v="250"/>
    <n v="42.915999999999997"/>
    <x v="1"/>
    <s v="USD"/>
    <n v="1494392400"/>
    <n v="1495256400"/>
    <b v="0"/>
    <b v="1"/>
    <s v="music/rock"/>
    <x v="1"/>
    <s v="rock"/>
  </r>
  <r>
    <n v="243"/>
    <x v="242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s v="plays"/>
  </r>
  <r>
    <n v="244"/>
    <x v="243"/>
    <s v="Reverse-engineered system-worthy extranet"/>
    <n v="700"/>
    <n v="3988"/>
    <n v="569.71428571428567"/>
    <x v="1"/>
    <n v="53"/>
    <n v="75.245283018867923"/>
    <x v="1"/>
    <s v="USD"/>
    <n v="1405314000"/>
    <n v="1409806800"/>
    <b v="0"/>
    <b v="0"/>
    <s v="theater/plays"/>
    <x v="3"/>
    <s v="plays"/>
  </r>
  <r>
    <n v="245"/>
    <x v="244"/>
    <s v="Re-engineered systematic monitoring"/>
    <n v="2900"/>
    <n v="14771"/>
    <n v="509.34482758620692"/>
    <x v="1"/>
    <n v="214"/>
    <n v="69.023364485981304"/>
    <x v="1"/>
    <s v="USD"/>
    <n v="1396846800"/>
    <n v="1396933200"/>
    <b v="0"/>
    <b v="0"/>
    <s v="theater/plays"/>
    <x v="3"/>
    <s v="plays"/>
  </r>
  <r>
    <n v="246"/>
    <x v="245"/>
    <s v="Seamless value-added standardization"/>
    <n v="4500"/>
    <n v="14649"/>
    <n v="325.53333333333336"/>
    <x v="1"/>
    <n v="222"/>
    <n v="65.986486486486484"/>
    <x v="1"/>
    <s v="USD"/>
    <n v="1375678800"/>
    <n v="1376024400"/>
    <b v="0"/>
    <b v="0"/>
    <s v="technology/web"/>
    <x v="2"/>
    <s v="web"/>
  </r>
  <r>
    <n v="247"/>
    <x v="246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s v="fiction"/>
  </r>
  <r>
    <n v="248"/>
    <x v="247"/>
    <s v="Streamlined holistic knowledgebase"/>
    <n v="6200"/>
    <n v="13103"/>
    <n v="211.33870967741936"/>
    <x v="1"/>
    <n v="218"/>
    <n v="60.105504587155963"/>
    <x v="2"/>
    <s v="AUD"/>
    <n v="1420005600"/>
    <n v="1420437600"/>
    <b v="0"/>
    <b v="0"/>
    <s v="games/mobile games"/>
    <x v="6"/>
    <s v="mobile games"/>
  </r>
  <r>
    <n v="249"/>
    <x v="248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s v="translations"/>
  </r>
  <r>
    <n v="250"/>
    <x v="249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s v="rock"/>
  </r>
  <r>
    <n v="251"/>
    <x v="250"/>
    <s v="Enhanced user-facing function"/>
    <n v="7100"/>
    <n v="3840"/>
    <n v="54.08450704225352"/>
    <x v="0"/>
    <n v="101"/>
    <n v="38.019801980198018"/>
    <x v="1"/>
    <s v="USD"/>
    <n v="1355032800"/>
    <n v="1355205600"/>
    <b v="0"/>
    <b v="0"/>
    <s v="theater/plays"/>
    <x v="3"/>
    <s v="plays"/>
  </r>
  <r>
    <n v="252"/>
    <x v="251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s v="plays"/>
  </r>
  <r>
    <n v="253"/>
    <x v="252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s v="drama"/>
  </r>
  <r>
    <n v="254"/>
    <x v="253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s v="nonfiction"/>
  </r>
  <r>
    <n v="255"/>
    <x v="254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s v="rock"/>
  </r>
  <r>
    <n v="256"/>
    <x v="255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s v="rock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s v="plays"/>
  </r>
  <r>
    <n v="258"/>
    <x v="257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s v="plays"/>
  </r>
  <r>
    <n v="259"/>
    <x v="258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s v="photography books"/>
  </r>
  <r>
    <n v="260"/>
    <x v="259"/>
    <s v="Centralized modular initiative"/>
    <n v="6300"/>
    <n v="9935"/>
    <n v="157.69841269841271"/>
    <x v="1"/>
    <n v="261"/>
    <n v="38.065134099616856"/>
    <x v="1"/>
    <s v="USD"/>
    <n v="1348808400"/>
    <n v="1349845200"/>
    <b v="0"/>
    <b v="0"/>
    <s v="music/rock"/>
    <x v="1"/>
    <s v="rock"/>
  </r>
  <r>
    <n v="261"/>
    <x v="260"/>
    <s v="Reverse-engineered cohesive migration"/>
    <n v="84300"/>
    <n v="26303"/>
    <n v="31.201660735468565"/>
    <x v="0"/>
    <n v="454"/>
    <n v="57.936123348017624"/>
    <x v="1"/>
    <s v="USD"/>
    <n v="1282712400"/>
    <n v="1283058000"/>
    <b v="0"/>
    <b v="1"/>
    <s v="music/rock"/>
    <x v="1"/>
    <s v="rock"/>
  </r>
  <r>
    <n v="262"/>
    <x v="261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s v="indie rock"/>
  </r>
  <r>
    <n v="263"/>
    <x v="262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s v="photography books"/>
  </r>
  <r>
    <n v="264"/>
    <x v="263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s v="plays"/>
  </r>
  <r>
    <n v="265"/>
    <x v="264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s v="plays"/>
  </r>
  <r>
    <n v="266"/>
    <x v="265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s v="jazz"/>
  </r>
  <r>
    <n v="267"/>
    <x v="266"/>
    <s v="Extended eco-centric function"/>
    <n v="61600"/>
    <n v="143910"/>
    <n v="233.62012987012986"/>
    <x v="1"/>
    <n v="2768"/>
    <n v="51.990606936416185"/>
    <x v="2"/>
    <s v="AUD"/>
    <n v="1351054800"/>
    <n v="1352440800"/>
    <b v="0"/>
    <b v="0"/>
    <s v="theater/plays"/>
    <x v="3"/>
    <s v="plays"/>
  </r>
  <r>
    <n v="268"/>
    <x v="267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s v="documentary"/>
  </r>
  <r>
    <n v="269"/>
    <x v="268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s v="television"/>
  </r>
  <r>
    <n v="270"/>
    <x v="269"/>
    <s v="Triple-buffered 4thgeneration toolset"/>
    <n v="173900"/>
    <n v="47260"/>
    <n v="27.176538240368028"/>
    <x v="3"/>
    <n v="1890"/>
    <n v="25.005291005291006"/>
    <x v="1"/>
    <s v="USD"/>
    <n v="1291269600"/>
    <n v="1291442400"/>
    <b v="0"/>
    <b v="0"/>
    <s v="games/video games"/>
    <x v="6"/>
    <s v="video games"/>
  </r>
  <r>
    <n v="271"/>
    <x v="270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s v="photography books"/>
  </r>
  <r>
    <n v="272"/>
    <x v="271"/>
    <s v="Networked radical neural-net"/>
    <n v="51100"/>
    <n v="155349"/>
    <n v="304.00978473581216"/>
    <x v="1"/>
    <n v="1894"/>
    <n v="82.021647307286173"/>
    <x v="1"/>
    <s v="USD"/>
    <n v="1562734800"/>
    <n v="1564894800"/>
    <b v="0"/>
    <b v="1"/>
    <s v="theater/plays"/>
    <x v="3"/>
    <s v="plays"/>
  </r>
  <r>
    <n v="273"/>
    <x v="272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s v="plays"/>
  </r>
  <r>
    <n v="274"/>
    <x v="273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s v="plays"/>
  </r>
  <r>
    <n v="275"/>
    <x v="274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s v="translations"/>
  </r>
  <r>
    <n v="276"/>
    <x v="275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s v="video games"/>
  </r>
  <r>
    <n v="277"/>
    <x v="276"/>
    <s v="Persevering system-worthy info-mediaries"/>
    <n v="700"/>
    <n v="7465"/>
    <n v="1066.4285714285713"/>
    <x v="1"/>
    <n v="83"/>
    <n v="89.939759036144579"/>
    <x v="1"/>
    <s v="USD"/>
    <n v="1279515600"/>
    <n v="1279688400"/>
    <b v="0"/>
    <b v="0"/>
    <s v="theater/plays"/>
    <x v="3"/>
    <s v="plays"/>
  </r>
  <r>
    <n v="278"/>
    <x v="277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s v="web"/>
  </r>
  <r>
    <n v="279"/>
    <x v="278"/>
    <s v="Vision-oriented methodical application"/>
    <n v="8000"/>
    <n v="13656"/>
    <n v="170.7"/>
    <x v="1"/>
    <n v="546"/>
    <n v="25.010989010989011"/>
    <x v="1"/>
    <s v="USD"/>
    <n v="1535950800"/>
    <n v="1536210000"/>
    <b v="0"/>
    <b v="0"/>
    <s v="theater/plays"/>
    <x v="3"/>
    <s v="plays"/>
  </r>
  <r>
    <n v="280"/>
    <x v="279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s v="animation"/>
  </r>
  <r>
    <n v="281"/>
    <x v="280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s v="plays"/>
  </r>
  <r>
    <n v="282"/>
    <x v="281"/>
    <s v="Virtual contextually-based circuit"/>
    <n v="8400"/>
    <n v="9076"/>
    <n v="108.04761904761905"/>
    <x v="1"/>
    <n v="133"/>
    <n v="68.240601503759393"/>
    <x v="1"/>
    <s v="USD"/>
    <n v="1480226400"/>
    <n v="1480744800"/>
    <b v="0"/>
    <b v="1"/>
    <s v="film &amp; video/television"/>
    <x v="4"/>
    <s v="television"/>
  </r>
  <r>
    <n v="283"/>
    <x v="282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s v="rock"/>
  </r>
  <r>
    <n v="284"/>
    <x v="283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s v="web"/>
  </r>
  <r>
    <n v="285"/>
    <x v="284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s v="plays"/>
  </r>
  <r>
    <n v="286"/>
    <x v="285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s v="plays"/>
  </r>
  <r>
    <n v="287"/>
    <x v="286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s v="electric music"/>
  </r>
  <r>
    <n v="288"/>
    <x v="287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s v="metal"/>
  </r>
  <r>
    <n v="289"/>
    <x v="288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s v="plays"/>
  </r>
  <r>
    <n v="290"/>
    <x v="289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s v="documentary"/>
  </r>
  <r>
    <n v="291"/>
    <x v="290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s v="web"/>
  </r>
  <r>
    <n v="292"/>
    <x v="291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s v="food trucks"/>
  </r>
  <r>
    <n v="293"/>
    <x v="292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s v="plays"/>
  </r>
  <r>
    <n v="294"/>
    <x v="293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s v="plays"/>
  </r>
  <r>
    <n v="295"/>
    <x v="294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s v="plays"/>
  </r>
  <r>
    <n v="296"/>
    <x v="295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s v="plays"/>
  </r>
  <r>
    <n v="297"/>
    <x v="296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s v="plays"/>
  </r>
  <r>
    <n v="298"/>
    <x v="297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s v="rock"/>
  </r>
  <r>
    <n v="299"/>
    <x v="298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s v="food trucks"/>
  </r>
  <r>
    <n v="300"/>
    <x v="299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s v="nonfiction"/>
  </r>
  <r>
    <n v="301"/>
    <x v="300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s v="documentary"/>
  </r>
  <r>
    <n v="302"/>
    <x v="301"/>
    <s v="Customizable bi-directional hardware"/>
    <n v="76100"/>
    <n v="24234"/>
    <n v="31.844940867279895"/>
    <x v="0"/>
    <n v="245"/>
    <n v="98.914285714285711"/>
    <x v="1"/>
    <s v="USD"/>
    <n v="1535864400"/>
    <n v="1537074000"/>
    <b v="0"/>
    <b v="0"/>
    <s v="theater/plays"/>
    <x v="3"/>
    <s v="plays"/>
  </r>
  <r>
    <n v="303"/>
    <x v="302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s v="indie rock"/>
  </r>
  <r>
    <n v="304"/>
    <x v="303"/>
    <s v="User-friendly discrete benchmark"/>
    <n v="2100"/>
    <n v="11469"/>
    <n v="546.14285714285711"/>
    <x v="1"/>
    <n v="142"/>
    <n v="80.767605633802816"/>
    <x v="1"/>
    <s v="USD"/>
    <n v="1470546000"/>
    <n v="1474088400"/>
    <b v="0"/>
    <b v="0"/>
    <s v="film &amp; video/documentary"/>
    <x v="4"/>
    <s v="documentary"/>
  </r>
  <r>
    <n v="305"/>
    <x v="304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s v="plays"/>
  </r>
  <r>
    <n v="306"/>
    <x v="305"/>
    <s v="Enterprise-wide 3rdgeneration knowledge user"/>
    <n v="6500"/>
    <n v="514"/>
    <n v="7.907692307692308"/>
    <x v="0"/>
    <n v="7"/>
    <n v="73.428571428571431"/>
    <x v="1"/>
    <s v="USD"/>
    <n v="1500008400"/>
    <n v="1500267600"/>
    <b v="0"/>
    <b v="1"/>
    <s v="theater/plays"/>
    <x v="3"/>
    <s v="plays"/>
  </r>
  <r>
    <n v="307"/>
    <x v="306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s v="fiction"/>
  </r>
  <r>
    <n v="308"/>
    <x v="307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s v="plays"/>
  </r>
  <r>
    <n v="309"/>
    <x v="308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s v="indie rock"/>
  </r>
  <r>
    <n v="310"/>
    <x v="309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s v="video games"/>
  </r>
  <r>
    <n v="311"/>
    <x v="310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s v="plays"/>
  </r>
  <r>
    <n v="312"/>
    <x v="311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s v="plays"/>
  </r>
  <r>
    <n v="313"/>
    <x v="312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s v="rock"/>
  </r>
  <r>
    <n v="314"/>
    <x v="313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s v="documentary"/>
  </r>
  <r>
    <n v="315"/>
    <x v="314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s v="plays"/>
  </r>
  <r>
    <n v="316"/>
    <x v="315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s v="food trucks"/>
  </r>
  <r>
    <n v="317"/>
    <x v="316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s v="plays"/>
  </r>
  <r>
    <n v="318"/>
    <x v="317"/>
    <s v="Decentralized demand-driven open system"/>
    <n v="5700"/>
    <n v="903"/>
    <n v="15.842105263157896"/>
    <x v="0"/>
    <n v="17"/>
    <n v="53.117647058823529"/>
    <x v="1"/>
    <s v="USD"/>
    <n v="1392357600"/>
    <n v="1392530400"/>
    <b v="0"/>
    <b v="0"/>
    <s v="music/rock"/>
    <x v="1"/>
    <s v="rock"/>
  </r>
  <r>
    <n v="319"/>
    <x v="318"/>
    <s v="Advanced empowering matrix"/>
    <n v="8400"/>
    <n v="3251"/>
    <n v="38.702380952380949"/>
    <x v="3"/>
    <n v="64"/>
    <n v="50.796875"/>
    <x v="1"/>
    <s v="USD"/>
    <n v="1281589200"/>
    <n v="1283662800"/>
    <b v="0"/>
    <b v="0"/>
    <s v="technology/web"/>
    <x v="2"/>
    <s v="web"/>
  </r>
  <r>
    <n v="320"/>
    <x v="319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s v="fiction"/>
  </r>
  <r>
    <n v="321"/>
    <x v="320"/>
    <s v="Proactive attitude-oriented knowledge user"/>
    <n v="170400"/>
    <n v="160422"/>
    <n v="94.144366197183103"/>
    <x v="0"/>
    <n v="2468"/>
    <n v="65.000810372771468"/>
    <x v="1"/>
    <s v="USD"/>
    <n v="1301634000"/>
    <n v="1302325200"/>
    <b v="0"/>
    <b v="0"/>
    <s v="film &amp; video/shorts"/>
    <x v="4"/>
    <s v="shorts"/>
  </r>
  <r>
    <n v="322"/>
    <x v="321"/>
    <s v="Visionary asymmetric Graphical User Interface"/>
    <n v="117900"/>
    <n v="196377"/>
    <n v="166.56234096692111"/>
    <x v="1"/>
    <n v="5168"/>
    <n v="37.998645510835914"/>
    <x v="1"/>
    <s v="USD"/>
    <n v="1290664800"/>
    <n v="1291788000"/>
    <b v="0"/>
    <b v="0"/>
    <s v="theater/plays"/>
    <x v="3"/>
    <s v="plays"/>
  </r>
  <r>
    <n v="323"/>
    <x v="322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s v="documentary"/>
  </r>
  <r>
    <n v="324"/>
    <x v="323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s v="plays"/>
  </r>
  <r>
    <n v="325"/>
    <x v="324"/>
    <s v="Programmable systemic implementation"/>
    <n v="6500"/>
    <n v="5897"/>
    <n v="90.723076923076917"/>
    <x v="0"/>
    <n v="73"/>
    <n v="80.780821917808225"/>
    <x v="1"/>
    <s v="USD"/>
    <n v="1529125200"/>
    <n v="1531112400"/>
    <b v="0"/>
    <b v="1"/>
    <s v="theater/plays"/>
    <x v="3"/>
    <s v="plays"/>
  </r>
  <r>
    <n v="326"/>
    <x v="325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s v="animation"/>
  </r>
  <r>
    <n v="327"/>
    <x v="326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s v="plays"/>
  </r>
  <r>
    <n v="328"/>
    <x v="327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s v="rock"/>
  </r>
  <r>
    <n v="329"/>
    <x v="328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s v="video games"/>
  </r>
  <r>
    <n v="330"/>
    <x v="329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s v="documentary"/>
  </r>
  <r>
    <n v="331"/>
    <x v="330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s v="food trucks"/>
  </r>
  <r>
    <n v="332"/>
    <x v="331"/>
    <s v="Optional bandwidth-monitored definition"/>
    <n v="20700"/>
    <n v="41396"/>
    <n v="199.98067632850243"/>
    <x v="1"/>
    <n v="470"/>
    <n v="88.076595744680844"/>
    <x v="1"/>
    <s v="USD"/>
    <n v="1364446800"/>
    <n v="1364533200"/>
    <b v="0"/>
    <b v="0"/>
    <s v="technology/wearables"/>
    <x v="2"/>
    <s v="wearables"/>
  </r>
  <r>
    <n v="333"/>
    <x v="332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s v="plays"/>
  </r>
  <r>
    <n v="334"/>
    <x v="333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s v="rock"/>
  </r>
  <r>
    <n v="335"/>
    <x v="334"/>
    <s v="Operative uniform hub"/>
    <n v="173800"/>
    <n v="198628"/>
    <n v="114.28538550057537"/>
    <x v="1"/>
    <n v="2283"/>
    <n v="87.003066141042481"/>
    <x v="1"/>
    <s v="USD"/>
    <n v="1573797600"/>
    <n v="1574920800"/>
    <b v="0"/>
    <b v="0"/>
    <s v="music/rock"/>
    <x v="1"/>
    <s v="rock"/>
  </r>
  <r>
    <n v="336"/>
    <x v="335"/>
    <s v="Customizable intangible capability"/>
    <n v="70700"/>
    <n v="68602"/>
    <n v="97.032531824611027"/>
    <x v="0"/>
    <n v="1072"/>
    <n v="63.994402985074629"/>
    <x v="1"/>
    <s v="USD"/>
    <n v="1292392800"/>
    <n v="1292479200"/>
    <b v="0"/>
    <b v="1"/>
    <s v="music/rock"/>
    <x v="1"/>
    <s v="rock"/>
  </r>
  <r>
    <n v="337"/>
    <x v="336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s v="plays"/>
  </r>
  <r>
    <n v="338"/>
    <x v="337"/>
    <s v="Decentralized intangible encoding"/>
    <n v="69800"/>
    <n v="125042"/>
    <n v="179.14326647564471"/>
    <x v="1"/>
    <n v="1690"/>
    <n v="73.989349112426041"/>
    <x v="1"/>
    <s v="USD"/>
    <n v="1317790800"/>
    <n v="1320382800"/>
    <b v="0"/>
    <b v="0"/>
    <s v="theater/plays"/>
    <x v="3"/>
    <s v="plays"/>
  </r>
  <r>
    <n v="339"/>
    <x v="338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s v="plays"/>
  </r>
  <r>
    <n v="340"/>
    <x v="339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s v="photography books"/>
  </r>
  <r>
    <n v="341"/>
    <x v="340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s v="indie rock"/>
  </r>
  <r>
    <n v="342"/>
    <x v="341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s v="plays"/>
  </r>
  <r>
    <n v="343"/>
    <x v="342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s v="plays"/>
  </r>
  <r>
    <n v="344"/>
    <x v="343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s v="video games"/>
  </r>
  <r>
    <n v="345"/>
    <x v="344"/>
    <s v="Open-source neutral task-force"/>
    <n v="157600"/>
    <n v="23159"/>
    <n v="14.694796954314722"/>
    <x v="0"/>
    <n v="331"/>
    <n v="69.966767371601208"/>
    <x v="4"/>
    <s v="GBP"/>
    <n v="1436418000"/>
    <n v="1436504400"/>
    <b v="0"/>
    <b v="0"/>
    <s v="film &amp; video/drama"/>
    <x v="4"/>
    <s v="drama"/>
  </r>
  <r>
    <n v="346"/>
    <x v="345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s v="indie rock"/>
  </r>
  <r>
    <n v="347"/>
    <x v="346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s v="web"/>
  </r>
  <r>
    <n v="348"/>
    <x v="347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s v="food trucks"/>
  </r>
  <r>
    <n v="349"/>
    <x v="348"/>
    <s v="Multi-layered bottom-line frame"/>
    <n v="180800"/>
    <n v="95958"/>
    <n v="53.07411504424779"/>
    <x v="0"/>
    <n v="923"/>
    <n v="103.96316359696641"/>
    <x v="1"/>
    <s v="USD"/>
    <n v="1500008400"/>
    <n v="1502600400"/>
    <b v="0"/>
    <b v="0"/>
    <s v="theater/plays"/>
    <x v="3"/>
    <s v="plays"/>
  </r>
  <r>
    <n v="350"/>
    <x v="349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s v="jazz"/>
  </r>
  <r>
    <n v="351"/>
    <x v="350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s v="rock"/>
  </r>
  <r>
    <n v="352"/>
    <x v="351"/>
    <s v="Expanded hybrid hardware"/>
    <n v="2800"/>
    <n v="977"/>
    <n v="34.892857142857146"/>
    <x v="0"/>
    <n v="33"/>
    <n v="29.606060606060606"/>
    <x v="0"/>
    <s v="CAD"/>
    <n v="1446876000"/>
    <n v="1447567200"/>
    <b v="0"/>
    <b v="0"/>
    <s v="theater/plays"/>
    <x v="3"/>
    <s v="plays"/>
  </r>
  <r>
    <n v="353"/>
    <x v="352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s v="plays"/>
  </r>
  <r>
    <n v="354"/>
    <x v="353"/>
    <s v="Profit-focused transitional capability"/>
    <n v="6100"/>
    <n v="7548"/>
    <n v="123.73770491803279"/>
    <x v="1"/>
    <n v="80"/>
    <n v="94.35"/>
    <x v="3"/>
    <s v="DKK"/>
    <n v="1378184400"/>
    <n v="1378789200"/>
    <b v="0"/>
    <b v="0"/>
    <s v="film &amp; video/documentary"/>
    <x v="4"/>
    <s v="documentary"/>
  </r>
  <r>
    <n v="355"/>
    <x v="354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s v="wearables"/>
  </r>
  <r>
    <n v="356"/>
    <x v="355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s v="plays"/>
  </r>
  <r>
    <n v="357"/>
    <x v="356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s v="video games"/>
  </r>
  <r>
    <n v="358"/>
    <x v="357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s v="photography books"/>
  </r>
  <r>
    <n v="359"/>
    <x v="358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s v="animation"/>
  </r>
  <r>
    <n v="360"/>
    <x v="359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s v="plays"/>
  </r>
  <r>
    <n v="361"/>
    <x v="360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s v="plays"/>
  </r>
  <r>
    <n v="362"/>
    <x v="361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s v="rock"/>
  </r>
  <r>
    <n v="363"/>
    <x v="362"/>
    <s v="Re-contextualized local initiative"/>
    <n v="5200"/>
    <n v="8330"/>
    <n v="160.19230769230768"/>
    <x v="1"/>
    <n v="139"/>
    <n v="59.928057553956833"/>
    <x v="1"/>
    <s v="USD"/>
    <n v="1324965600"/>
    <n v="1325052000"/>
    <b v="0"/>
    <b v="0"/>
    <s v="music/rock"/>
    <x v="1"/>
    <s v="rock"/>
  </r>
  <r>
    <n v="364"/>
    <x v="363"/>
    <s v="Switchable intangible definition"/>
    <n v="900"/>
    <n v="14547"/>
    <n v="1616.3333333333333"/>
    <x v="1"/>
    <n v="186"/>
    <n v="78.209677419354833"/>
    <x v="1"/>
    <s v="USD"/>
    <n v="1520229600"/>
    <n v="1522818000"/>
    <b v="0"/>
    <b v="0"/>
    <s v="music/indie rock"/>
    <x v="1"/>
    <s v="indie rock"/>
  </r>
  <r>
    <n v="365"/>
    <x v="364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s v="plays"/>
  </r>
  <r>
    <n v="366"/>
    <x v="365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s v="plays"/>
  </r>
  <r>
    <n v="367"/>
    <x v="366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s v="plays"/>
  </r>
  <r>
    <n v="368"/>
    <x v="367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s v="documentary"/>
  </r>
  <r>
    <n v="369"/>
    <x v="368"/>
    <s v="Polarized needs-based approach"/>
    <n v="5400"/>
    <n v="14743"/>
    <n v="273.01851851851853"/>
    <x v="1"/>
    <n v="154"/>
    <n v="95.733766233766232"/>
    <x v="1"/>
    <s v="USD"/>
    <n v="1359871200"/>
    <n v="1363237200"/>
    <b v="0"/>
    <b v="1"/>
    <s v="film &amp; video/television"/>
    <x v="4"/>
    <s v="television"/>
  </r>
  <r>
    <n v="370"/>
    <x v="369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s v="plays"/>
  </r>
  <r>
    <n v="371"/>
    <x v="370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s v="plays"/>
  </r>
  <r>
    <n v="372"/>
    <x v="371"/>
    <s v="Pre-emptive bifurcated artificial intelligence"/>
    <n v="900"/>
    <n v="14324"/>
    <n v="1591.5555555555557"/>
    <x v="1"/>
    <n v="169"/>
    <n v="84.757396449704146"/>
    <x v="1"/>
    <s v="USD"/>
    <n v="1420696800"/>
    <n v="1422424800"/>
    <b v="0"/>
    <b v="1"/>
    <s v="film &amp; video/documentary"/>
    <x v="4"/>
    <s v="documentary"/>
  </r>
  <r>
    <n v="373"/>
    <x v="372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s v="plays"/>
  </r>
  <r>
    <n v="374"/>
    <x v="373"/>
    <s v="Open-source multi-tasking data-warehouse"/>
    <n v="167400"/>
    <n v="22073"/>
    <n v="13.185782556750299"/>
    <x v="0"/>
    <n v="441"/>
    <n v="50.05215419501134"/>
    <x v="1"/>
    <s v="USD"/>
    <n v="1547186400"/>
    <n v="1547618400"/>
    <b v="0"/>
    <b v="1"/>
    <s v="film &amp; video/documentary"/>
    <x v="4"/>
    <s v="documentary"/>
  </r>
  <r>
    <n v="375"/>
    <x v="374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s v="indie rock"/>
  </r>
  <r>
    <n v="376"/>
    <x v="375"/>
    <s v="Mandatory uniform matrix"/>
    <n v="3400"/>
    <n v="12275"/>
    <n v="361.02941176470586"/>
    <x v="1"/>
    <n v="131"/>
    <n v="93.702290076335885"/>
    <x v="1"/>
    <s v="USD"/>
    <n v="1404622800"/>
    <n v="1405141200"/>
    <b v="0"/>
    <b v="0"/>
    <s v="music/rock"/>
    <x v="1"/>
    <s v="rock"/>
  </r>
  <r>
    <n v="377"/>
    <x v="376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s v="plays"/>
  </r>
  <r>
    <n v="378"/>
    <x v="377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s v="documentary"/>
  </r>
  <r>
    <n v="379"/>
    <x v="378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s v="plays"/>
  </r>
  <r>
    <n v="380"/>
    <x v="379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s v="plays"/>
  </r>
  <r>
    <n v="381"/>
    <x v="380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s v="plays"/>
  </r>
  <r>
    <n v="382"/>
    <x v="381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s v="photography books"/>
  </r>
  <r>
    <n v="383"/>
    <x v="382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s v="food trucks"/>
  </r>
  <r>
    <n v="384"/>
    <x v="383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s v="documentary"/>
  </r>
  <r>
    <n v="385"/>
    <x v="384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s v="nonfiction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s v="plays"/>
  </r>
  <r>
    <n v="387"/>
    <x v="386"/>
    <s v="Triple-buffered logistical frame"/>
    <n v="109000"/>
    <n v="42795"/>
    <n v="39.261467889908253"/>
    <x v="0"/>
    <n v="424"/>
    <n v="100.93160377358491"/>
    <x v="1"/>
    <s v="USD"/>
    <n v="1339477200"/>
    <n v="1339909200"/>
    <b v="0"/>
    <b v="0"/>
    <s v="technology/wearables"/>
    <x v="2"/>
    <s v="wearables"/>
  </r>
  <r>
    <n v="388"/>
    <x v="387"/>
    <s v="Exclusive dynamic adapter"/>
    <n v="114800"/>
    <n v="12938"/>
    <n v="11.270034843205575"/>
    <x v="3"/>
    <n v="145"/>
    <n v="89.227586206896547"/>
    <x v="5"/>
    <s v="CHF"/>
    <n v="1325656800"/>
    <n v="1325829600"/>
    <b v="0"/>
    <b v="0"/>
    <s v="music/indie rock"/>
    <x v="1"/>
    <s v="indie rock"/>
  </r>
  <r>
    <n v="389"/>
    <x v="388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s v="plays"/>
  </r>
  <r>
    <n v="390"/>
    <x v="389"/>
    <s v="Digitized eco-centric core"/>
    <n v="2400"/>
    <n v="4477"/>
    <n v="186.54166666666666"/>
    <x v="1"/>
    <n v="50"/>
    <n v="89.54"/>
    <x v="1"/>
    <s v="USD"/>
    <n v="1379048400"/>
    <n v="1380344400"/>
    <b v="0"/>
    <b v="0"/>
    <s v="photography/photography books"/>
    <x v="7"/>
    <s v="photography books"/>
  </r>
  <r>
    <n v="391"/>
    <x v="390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s v="nonfiction"/>
  </r>
  <r>
    <n v="392"/>
    <x v="391"/>
    <s v="Profit-focused zero administration forecast"/>
    <n v="102900"/>
    <n v="67546"/>
    <n v="65.642371234207971"/>
    <x v="0"/>
    <n v="1608"/>
    <n v="42.006218905472636"/>
    <x v="1"/>
    <s v="USD"/>
    <n v="1294293600"/>
    <n v="1294466400"/>
    <b v="0"/>
    <b v="0"/>
    <s v="technology/wearables"/>
    <x v="2"/>
    <s v="wearables"/>
  </r>
  <r>
    <n v="393"/>
    <x v="392"/>
    <s v="De-engineered static orchestration"/>
    <n v="62800"/>
    <n v="143788"/>
    <n v="228.96178343949043"/>
    <x v="1"/>
    <n v="3059"/>
    <n v="47.004903563255965"/>
    <x v="0"/>
    <s v="CAD"/>
    <n v="1500267600"/>
    <n v="1500354000"/>
    <b v="0"/>
    <b v="0"/>
    <s v="music/jazz"/>
    <x v="1"/>
    <s v="jazz"/>
  </r>
  <r>
    <n v="394"/>
    <x v="393"/>
    <s v="Customizable dynamic info-mediaries"/>
    <n v="800"/>
    <n v="3755"/>
    <n v="469.375"/>
    <x v="1"/>
    <n v="34"/>
    <n v="110.44117647058823"/>
    <x v="1"/>
    <s v="USD"/>
    <n v="1375074000"/>
    <n v="1375938000"/>
    <b v="0"/>
    <b v="1"/>
    <s v="film &amp; video/documentary"/>
    <x v="4"/>
    <s v="documentary"/>
  </r>
  <r>
    <n v="395"/>
    <x v="122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s v="plays"/>
  </r>
  <r>
    <n v="396"/>
    <x v="394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s v="drama"/>
  </r>
  <r>
    <n v="397"/>
    <x v="395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s v="rock"/>
  </r>
  <r>
    <n v="398"/>
    <x v="396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s v="animation"/>
  </r>
  <r>
    <n v="399"/>
    <x v="397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s v="indie rock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s v="photography books"/>
  </r>
  <r>
    <n v="401"/>
    <x v="399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s v="plays"/>
  </r>
  <r>
    <n v="402"/>
    <x v="400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s v="shorts"/>
  </r>
  <r>
    <n v="403"/>
    <x v="401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s v="plays"/>
  </r>
  <r>
    <n v="404"/>
    <x v="402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s v="plays"/>
  </r>
  <r>
    <n v="405"/>
    <x v="403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s v="plays"/>
  </r>
  <r>
    <n v="406"/>
    <x v="404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s v="documentary"/>
  </r>
  <r>
    <n v="407"/>
    <x v="405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s v="plays"/>
  </r>
  <r>
    <n v="408"/>
    <x v="406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s v="documentary"/>
  </r>
  <r>
    <n v="409"/>
    <x v="97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s v="rock"/>
  </r>
  <r>
    <n v="410"/>
    <x v="407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s v="mobile games"/>
  </r>
  <r>
    <n v="411"/>
    <x v="408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s v="plays"/>
  </r>
  <r>
    <n v="412"/>
    <x v="409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s v="fiction"/>
  </r>
  <r>
    <n v="413"/>
    <x v="410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s v="animation"/>
  </r>
  <r>
    <n v="414"/>
    <x v="411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s v="food trucks"/>
  </r>
  <r>
    <n v="415"/>
    <x v="412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s v="plays"/>
  </r>
  <r>
    <n v="416"/>
    <x v="413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s v="documentary"/>
  </r>
  <r>
    <n v="417"/>
    <x v="414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s v="plays"/>
  </r>
  <r>
    <n v="418"/>
    <x v="32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s v="documentary"/>
  </r>
  <r>
    <n v="419"/>
    <x v="415"/>
    <s v="Upgradable maximized protocol"/>
    <n v="113800"/>
    <n v="140469"/>
    <n v="123.43497363796133"/>
    <x v="1"/>
    <n v="5203"/>
    <n v="26.997693638285604"/>
    <x v="1"/>
    <s v="USD"/>
    <n v="1324533600"/>
    <n v="1325052000"/>
    <b v="0"/>
    <b v="0"/>
    <s v="technology/web"/>
    <x v="2"/>
    <s v="web"/>
  </r>
  <r>
    <n v="420"/>
    <x v="416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s v="plays"/>
  </r>
  <r>
    <n v="421"/>
    <x v="417"/>
    <s v="User-centric fault-tolerant archive"/>
    <n v="9400"/>
    <n v="6015"/>
    <n v="63.98936170212766"/>
    <x v="0"/>
    <n v="118"/>
    <n v="50.974576271186443"/>
    <x v="1"/>
    <s v="USD"/>
    <n v="1498712400"/>
    <n v="1501304400"/>
    <b v="0"/>
    <b v="1"/>
    <s v="technology/wearables"/>
    <x v="2"/>
    <s v="wearables"/>
  </r>
  <r>
    <n v="422"/>
    <x v="418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s v="plays"/>
  </r>
  <r>
    <n v="423"/>
    <x v="419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s v="food trucks"/>
  </r>
  <r>
    <n v="424"/>
    <x v="420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s v="indie rock"/>
  </r>
  <r>
    <n v="425"/>
    <x v="421"/>
    <s v="Vision-oriented actuating hardware"/>
    <n v="2700"/>
    <n v="7767"/>
    <n v="287.66666666666669"/>
    <x v="1"/>
    <n v="92"/>
    <n v="84.423913043478265"/>
    <x v="1"/>
    <s v="USD"/>
    <n v="1438059600"/>
    <n v="1438578000"/>
    <b v="0"/>
    <b v="0"/>
    <s v="photography/photography books"/>
    <x v="7"/>
    <s v="photography books"/>
  </r>
  <r>
    <n v="426"/>
    <x v="422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s v="plays"/>
  </r>
  <r>
    <n v="427"/>
    <x v="423"/>
    <s v="Managed discrete framework"/>
    <n v="174500"/>
    <n v="197018"/>
    <n v="112.90429799426934"/>
    <x v="1"/>
    <n v="2526"/>
    <n v="77.996041171813147"/>
    <x v="1"/>
    <s v="USD"/>
    <n v="1410584400"/>
    <n v="1413349200"/>
    <b v="0"/>
    <b v="1"/>
    <s v="theater/plays"/>
    <x v="3"/>
    <s v="plays"/>
  </r>
  <r>
    <n v="428"/>
    <x v="424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s v="animation"/>
  </r>
  <r>
    <n v="429"/>
    <x v="425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s v="photography books"/>
  </r>
  <r>
    <n v="430"/>
    <x v="426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s v="plays"/>
  </r>
  <r>
    <n v="431"/>
    <x v="427"/>
    <s v="Compatible multimedia utilization"/>
    <n v="5100"/>
    <n v="9817"/>
    <n v="192.49019607843138"/>
    <x v="1"/>
    <n v="94"/>
    <n v="104.43617021276596"/>
    <x v="1"/>
    <s v="USD"/>
    <n v="1529643600"/>
    <n v="1531112400"/>
    <b v="1"/>
    <b v="0"/>
    <s v="theater/plays"/>
    <x v="3"/>
    <s v="plays"/>
  </r>
  <r>
    <n v="432"/>
    <x v="428"/>
    <s v="Re-contextualized dedicated hardware"/>
    <n v="7700"/>
    <n v="6369"/>
    <n v="82.714285714285708"/>
    <x v="0"/>
    <n v="91"/>
    <n v="69.989010989010993"/>
    <x v="1"/>
    <s v="USD"/>
    <n v="1399006800"/>
    <n v="1400734800"/>
    <b v="0"/>
    <b v="0"/>
    <s v="theater/plays"/>
    <x v="3"/>
    <s v="plays"/>
  </r>
  <r>
    <n v="433"/>
    <x v="429"/>
    <s v="Decentralized composite paradigm"/>
    <n v="121400"/>
    <n v="65755"/>
    <n v="54.163920922570014"/>
    <x v="0"/>
    <n v="792"/>
    <n v="83.023989898989896"/>
    <x v="1"/>
    <s v="USD"/>
    <n v="1385359200"/>
    <n v="1386741600"/>
    <b v="0"/>
    <b v="1"/>
    <s v="film &amp; video/documentary"/>
    <x v="4"/>
    <s v="documentary"/>
  </r>
  <r>
    <n v="434"/>
    <x v="430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s v="plays"/>
  </r>
  <r>
    <n v="435"/>
    <x v="431"/>
    <s v="Advanced discrete leverage"/>
    <n v="152400"/>
    <n v="178120"/>
    <n v="116.87664041994751"/>
    <x v="1"/>
    <n v="1713"/>
    <n v="103.98131932282546"/>
    <x v="6"/>
    <s v="EUR"/>
    <n v="1418623200"/>
    <n v="1419660000"/>
    <b v="0"/>
    <b v="1"/>
    <s v="theater/plays"/>
    <x v="3"/>
    <s v="plays"/>
  </r>
  <r>
    <n v="436"/>
    <x v="432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s v="jazz"/>
  </r>
  <r>
    <n v="437"/>
    <x v="433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s v="animation"/>
  </r>
  <r>
    <n v="438"/>
    <x v="434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s v="plays"/>
  </r>
  <r>
    <n v="439"/>
    <x v="435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s v="science fiction"/>
  </r>
  <r>
    <n v="440"/>
    <x v="436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s v="television"/>
  </r>
  <r>
    <n v="441"/>
    <x v="437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s v="wearables"/>
  </r>
  <r>
    <n v="442"/>
    <x v="438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s v="plays"/>
  </r>
  <r>
    <n v="443"/>
    <x v="439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s v="plays"/>
  </r>
  <r>
    <n v="444"/>
    <x v="347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s v="indie rock"/>
  </r>
  <r>
    <n v="445"/>
    <x v="440"/>
    <s v="Intuitive demand-driven Local Area Network"/>
    <n v="2100"/>
    <n v="10739"/>
    <n v="511.38095238095241"/>
    <x v="1"/>
    <n v="170"/>
    <n v="63.170588235294119"/>
    <x v="1"/>
    <s v="USD"/>
    <n v="1291356000"/>
    <n v="1293170400"/>
    <b v="0"/>
    <b v="1"/>
    <s v="theater/plays"/>
    <x v="3"/>
    <s v="plays"/>
  </r>
  <r>
    <n v="446"/>
    <x v="441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s v="wearables"/>
  </r>
  <r>
    <n v="447"/>
    <x v="442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s v="television"/>
  </r>
  <r>
    <n v="448"/>
    <x v="443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s v="video games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s v="video games"/>
  </r>
  <r>
    <n v="450"/>
    <x v="445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s v="animation"/>
  </r>
  <r>
    <n v="451"/>
    <x v="446"/>
    <s v="Innovative exuding matrix"/>
    <n v="148400"/>
    <n v="182302"/>
    <n v="122.84501347708895"/>
    <x v="1"/>
    <n v="6286"/>
    <n v="29.001272669424118"/>
    <x v="1"/>
    <s v="USD"/>
    <n v="1500440400"/>
    <n v="1503118800"/>
    <b v="0"/>
    <b v="0"/>
    <s v="music/rock"/>
    <x v="1"/>
    <s v="rock"/>
  </r>
  <r>
    <n v="452"/>
    <x v="447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s v="drama"/>
  </r>
  <r>
    <n v="453"/>
    <x v="448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s v="science fiction"/>
  </r>
  <r>
    <n v="454"/>
    <x v="449"/>
    <s v="Upgradable upward-trending portal"/>
    <n v="4000"/>
    <n v="1763"/>
    <n v="44.075000000000003"/>
    <x v="0"/>
    <n v="39"/>
    <n v="45.205128205128204"/>
    <x v="1"/>
    <s v="USD"/>
    <n v="1382331600"/>
    <n v="1385445600"/>
    <b v="0"/>
    <b v="1"/>
    <s v="film &amp; video/drama"/>
    <x v="4"/>
    <s v="drama"/>
  </r>
  <r>
    <n v="455"/>
    <x v="450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s v="plays"/>
  </r>
  <r>
    <n v="456"/>
    <x v="451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s v="indie rock"/>
  </r>
  <r>
    <n v="457"/>
    <x v="452"/>
    <s v="Cloned asymmetric functionalities"/>
    <n v="5000"/>
    <n v="1332"/>
    <n v="26.64"/>
    <x v="0"/>
    <n v="46"/>
    <n v="28.956521739130434"/>
    <x v="1"/>
    <s v="USD"/>
    <n v="1476421200"/>
    <n v="1476594000"/>
    <b v="0"/>
    <b v="0"/>
    <s v="theater/plays"/>
    <x v="3"/>
    <s v="plays"/>
  </r>
  <r>
    <n v="458"/>
    <x v="453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s v="plays"/>
  </r>
  <r>
    <n v="459"/>
    <x v="454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s v="documentary"/>
  </r>
  <r>
    <n v="460"/>
    <x v="455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s v="plays"/>
  </r>
  <r>
    <n v="461"/>
    <x v="456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s v="drama"/>
  </r>
  <r>
    <n v="462"/>
    <x v="457"/>
    <s v="Total multimedia website"/>
    <n v="188800"/>
    <n v="57734"/>
    <n v="30.579449152542374"/>
    <x v="0"/>
    <n v="535"/>
    <n v="107.91401869158878"/>
    <x v="1"/>
    <s v="USD"/>
    <n v="1359525600"/>
    <n v="1362808800"/>
    <b v="0"/>
    <b v="0"/>
    <s v="games/mobile games"/>
    <x v="6"/>
    <s v="mobile games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s v="animation"/>
  </r>
  <r>
    <n v="464"/>
    <x v="459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s v="plays"/>
  </r>
  <r>
    <n v="465"/>
    <x v="460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s v="translations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s v="wearables"/>
  </r>
  <r>
    <n v="467"/>
    <x v="462"/>
    <s v="Profit-focused content-based application"/>
    <n v="1400"/>
    <n v="8053"/>
    <n v="575.21428571428567"/>
    <x v="1"/>
    <n v="139"/>
    <n v="57.935251798561154"/>
    <x v="0"/>
    <s v="CAD"/>
    <n v="1448258400"/>
    <n v="1448863200"/>
    <b v="0"/>
    <b v="1"/>
    <s v="technology/web"/>
    <x v="2"/>
    <s v="web"/>
  </r>
  <r>
    <n v="468"/>
    <x v="463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s v="plays"/>
  </r>
  <r>
    <n v="469"/>
    <x v="464"/>
    <s v="Assimilated neutral utilization"/>
    <n v="5600"/>
    <n v="10328"/>
    <n v="184.42857142857142"/>
    <x v="1"/>
    <n v="159"/>
    <n v="64.95597484276729"/>
    <x v="1"/>
    <s v="USD"/>
    <n v="1431925200"/>
    <n v="1432098000"/>
    <b v="0"/>
    <b v="0"/>
    <s v="film &amp; video/drama"/>
    <x v="4"/>
    <s v="drama"/>
  </r>
  <r>
    <n v="470"/>
    <x v="465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s v="wearables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s v="food trucks"/>
  </r>
  <r>
    <n v="472"/>
    <x v="466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s v="rock"/>
  </r>
  <r>
    <n v="473"/>
    <x v="467"/>
    <s v="Assimilated fault-tolerant capacity"/>
    <n v="5000"/>
    <n v="8907"/>
    <n v="178.14"/>
    <x v="1"/>
    <n v="106"/>
    <n v="84.028301886792448"/>
    <x v="1"/>
    <s v="USD"/>
    <n v="1529989200"/>
    <n v="1530075600"/>
    <b v="0"/>
    <b v="0"/>
    <s v="music/electric music"/>
    <x v="1"/>
    <s v="electric music"/>
  </r>
  <r>
    <n v="474"/>
    <x v="468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s v="television"/>
  </r>
  <r>
    <n v="475"/>
    <x v="469"/>
    <s v="Function-based attitude-oriented groupware"/>
    <n v="7400"/>
    <n v="8432"/>
    <n v="113.94594594594595"/>
    <x v="1"/>
    <n v="211"/>
    <n v="39.962085308056871"/>
    <x v="1"/>
    <s v="USD"/>
    <n v="1372136400"/>
    <n v="1372482000"/>
    <b v="0"/>
    <b v="1"/>
    <s v="publishing/translations"/>
    <x v="5"/>
    <s v="translations"/>
  </r>
  <r>
    <n v="476"/>
    <x v="470"/>
    <s v="Optional solution-oriented instruction set"/>
    <n v="191500"/>
    <n v="57122"/>
    <n v="29.828720626631853"/>
    <x v="0"/>
    <n v="1120"/>
    <n v="51.001785714285717"/>
    <x v="1"/>
    <s v="USD"/>
    <n v="1533877200"/>
    <n v="1534395600"/>
    <b v="0"/>
    <b v="0"/>
    <s v="publishing/fiction"/>
    <x v="5"/>
    <s v="fiction"/>
  </r>
  <r>
    <n v="477"/>
    <x v="471"/>
    <s v="Organic object-oriented core"/>
    <n v="8500"/>
    <n v="4613"/>
    <n v="54.27058823529412"/>
    <x v="0"/>
    <n v="113"/>
    <n v="40.823008849557525"/>
    <x v="1"/>
    <s v="USD"/>
    <n v="1309064400"/>
    <n v="1311397200"/>
    <b v="0"/>
    <b v="0"/>
    <s v="film &amp; video/science fiction"/>
    <x v="4"/>
    <s v="science fiction"/>
  </r>
  <r>
    <n v="478"/>
    <x v="472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s v="wearables"/>
  </r>
  <r>
    <n v="479"/>
    <x v="473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s v="food trucks"/>
  </r>
  <r>
    <n v="480"/>
    <x v="474"/>
    <s v="Balanced bifurcated leverage"/>
    <n v="8600"/>
    <n v="8656"/>
    <n v="100.65116279069767"/>
    <x v="1"/>
    <n v="87"/>
    <n v="99.494252873563212"/>
    <x v="1"/>
    <s v="USD"/>
    <n v="1268287200"/>
    <n v="1269061200"/>
    <b v="0"/>
    <b v="1"/>
    <s v="photography/photography books"/>
    <x v="7"/>
    <s v="photography books"/>
  </r>
  <r>
    <n v="481"/>
    <x v="475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s v="plays"/>
  </r>
  <r>
    <n v="482"/>
    <x v="476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s v="fiction"/>
  </r>
  <r>
    <n v="483"/>
    <x v="477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s v="plays"/>
  </r>
  <r>
    <n v="484"/>
    <x v="478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s v="food trucks"/>
  </r>
  <r>
    <n v="485"/>
    <x v="479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s v="plays"/>
  </r>
  <r>
    <n v="486"/>
    <x v="480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s v="translations"/>
  </r>
  <r>
    <n v="487"/>
    <x v="481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s v="plays"/>
  </r>
  <r>
    <n v="488"/>
    <x v="482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s v="plays"/>
  </r>
  <r>
    <n v="489"/>
    <x v="483"/>
    <s v="Down-sized mobile time-frame"/>
    <n v="9200"/>
    <n v="9339"/>
    <n v="101.51086956521739"/>
    <x v="1"/>
    <n v="85"/>
    <n v="109.87058823529412"/>
    <x v="6"/>
    <s v="EUR"/>
    <n v="1281934800"/>
    <n v="1282366800"/>
    <b v="0"/>
    <b v="0"/>
    <s v="technology/wearables"/>
    <x v="2"/>
    <s v="wearables"/>
  </r>
  <r>
    <n v="490"/>
    <x v="484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s v="audio"/>
  </r>
  <r>
    <n v="491"/>
    <x v="485"/>
    <s v="Universal contextually-based knowledgebase"/>
    <n v="56800"/>
    <n v="173437"/>
    <n v="305.34683098591552"/>
    <x v="1"/>
    <n v="2443"/>
    <n v="70.993450675399103"/>
    <x v="1"/>
    <s v="USD"/>
    <n v="1372654800"/>
    <n v="1374901200"/>
    <b v="0"/>
    <b v="1"/>
    <s v="food/food trucks"/>
    <x v="0"/>
    <s v="food trucks"/>
  </r>
  <r>
    <n v="492"/>
    <x v="486"/>
    <s v="Persevering interactive matrix"/>
    <n v="191000"/>
    <n v="45831"/>
    <n v="23.995287958115185"/>
    <x v="3"/>
    <n v="595"/>
    <n v="77.026890756302521"/>
    <x v="1"/>
    <s v="USD"/>
    <n v="1275886800"/>
    <n v="1278910800"/>
    <b v="1"/>
    <b v="1"/>
    <s v="film &amp; video/shorts"/>
    <x v="4"/>
    <s v="shorts"/>
  </r>
  <r>
    <n v="493"/>
    <x v="487"/>
    <s v="Seamless background framework"/>
    <n v="900"/>
    <n v="6514"/>
    <n v="723.77777777777783"/>
    <x v="1"/>
    <n v="64"/>
    <n v="101.78125"/>
    <x v="1"/>
    <s v="USD"/>
    <n v="1561784400"/>
    <n v="1562907600"/>
    <b v="0"/>
    <b v="0"/>
    <s v="photography/photography books"/>
    <x v="7"/>
    <s v="photography books"/>
  </r>
  <r>
    <n v="494"/>
    <x v="488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s v="wearables"/>
  </r>
  <r>
    <n v="495"/>
    <x v="489"/>
    <s v="Centralized clear-thinking solution"/>
    <n v="3200"/>
    <n v="13264"/>
    <n v="414.5"/>
    <x v="1"/>
    <n v="195"/>
    <n v="68.02051282051282"/>
    <x v="3"/>
    <s v="DKK"/>
    <n v="1402376400"/>
    <n v="1402722000"/>
    <b v="0"/>
    <b v="0"/>
    <s v="theater/plays"/>
    <x v="3"/>
    <s v="plays"/>
  </r>
  <r>
    <n v="496"/>
    <x v="490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s v="animation"/>
  </r>
  <r>
    <n v="497"/>
    <x v="491"/>
    <s v="Intuitive actuating benchmark"/>
    <n v="9800"/>
    <n v="3349"/>
    <n v="34.173469387755105"/>
    <x v="0"/>
    <n v="120"/>
    <n v="27.908333333333335"/>
    <x v="1"/>
    <s v="USD"/>
    <n v="1482213600"/>
    <n v="1482213600"/>
    <b v="0"/>
    <b v="1"/>
    <s v="technology/wearables"/>
    <x v="2"/>
    <s v="wearables"/>
  </r>
  <r>
    <n v="498"/>
    <x v="492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s v="web"/>
  </r>
  <r>
    <n v="499"/>
    <x v="493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s v="documentary"/>
  </r>
  <r>
    <n v="500"/>
    <x v="494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s v="plays"/>
  </r>
  <r>
    <n v="501"/>
    <x v="495"/>
    <s v="Focused coherent methodology"/>
    <n v="153600"/>
    <n v="107743"/>
    <n v="70.145182291666671"/>
    <x v="0"/>
    <n v="1796"/>
    <n v="59.990534521158132"/>
    <x v="1"/>
    <s v="USD"/>
    <n v="1363064400"/>
    <n v="1363237200"/>
    <b v="0"/>
    <b v="0"/>
    <s v="film &amp; video/documentary"/>
    <x v="4"/>
    <s v="documentary"/>
  </r>
  <r>
    <n v="502"/>
    <x v="212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s v="video games"/>
  </r>
  <r>
    <n v="503"/>
    <x v="496"/>
    <s v="Decentralized 4thgeneration time-frame"/>
    <n v="25500"/>
    <n v="45983"/>
    <n v="180.32549019607842"/>
    <x v="1"/>
    <n v="460"/>
    <n v="99.963043478260872"/>
    <x v="1"/>
    <s v="USD"/>
    <n v="1435726800"/>
    <n v="1437454800"/>
    <b v="0"/>
    <b v="0"/>
    <s v="film &amp; video/drama"/>
    <x v="4"/>
    <s v="drama"/>
  </r>
  <r>
    <n v="504"/>
    <x v="497"/>
    <s v="De-engineered cohesive moderator"/>
    <n v="7500"/>
    <n v="6924"/>
    <n v="92.32"/>
    <x v="0"/>
    <n v="62"/>
    <n v="111.6774193548387"/>
    <x v="6"/>
    <s v="EUR"/>
    <n v="1431925200"/>
    <n v="1432011600"/>
    <b v="0"/>
    <b v="0"/>
    <s v="music/rock"/>
    <x v="1"/>
    <s v="rock"/>
  </r>
  <r>
    <n v="505"/>
    <x v="498"/>
    <s v="Ameliorated explicit parallelism"/>
    <n v="89900"/>
    <n v="12497"/>
    <n v="13.901001112347052"/>
    <x v="0"/>
    <n v="347"/>
    <n v="36.014409221902014"/>
    <x v="1"/>
    <s v="USD"/>
    <n v="1362722400"/>
    <n v="1366347600"/>
    <b v="0"/>
    <b v="1"/>
    <s v="publishing/radio &amp; podcasts"/>
    <x v="5"/>
    <s v="radio &amp; podcasts"/>
  </r>
  <r>
    <n v="506"/>
    <x v="499"/>
    <s v="Customizable background monitoring"/>
    <n v="18000"/>
    <n v="166874"/>
    <n v="927.07777777777778"/>
    <x v="1"/>
    <n v="2528"/>
    <n v="66.010284810126578"/>
    <x v="1"/>
    <s v="USD"/>
    <n v="1511416800"/>
    <n v="1512885600"/>
    <b v="0"/>
    <b v="1"/>
    <s v="theater/plays"/>
    <x v="3"/>
    <s v="plays"/>
  </r>
  <r>
    <n v="507"/>
    <x v="500"/>
    <s v="Compatible well-modulated budgetary management"/>
    <n v="2100"/>
    <n v="837"/>
    <n v="39.857142857142854"/>
    <x v="0"/>
    <n v="19"/>
    <n v="44.05263157894737"/>
    <x v="1"/>
    <s v="USD"/>
    <n v="1365483600"/>
    <n v="1369717200"/>
    <b v="0"/>
    <b v="1"/>
    <s v="technology/web"/>
    <x v="2"/>
    <s v="web"/>
  </r>
  <r>
    <n v="508"/>
    <x v="501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s v="plays"/>
  </r>
  <r>
    <n v="509"/>
    <x v="173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s v="plays"/>
  </r>
  <r>
    <n v="510"/>
    <x v="502"/>
    <s v="Re-engineered mobile task-force"/>
    <n v="7800"/>
    <n v="9289"/>
    <n v="119.08974358974359"/>
    <x v="1"/>
    <n v="131"/>
    <n v="70.908396946564892"/>
    <x v="2"/>
    <s v="AUD"/>
    <n v="1527742800"/>
    <n v="1529816400"/>
    <b v="0"/>
    <b v="0"/>
    <s v="film &amp; video/drama"/>
    <x v="4"/>
    <s v="drama"/>
  </r>
  <r>
    <n v="511"/>
    <x v="503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s v="plays"/>
  </r>
  <r>
    <n v="512"/>
    <x v="504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s v="video games"/>
  </r>
  <r>
    <n v="513"/>
    <x v="505"/>
    <s v="Synchronized 6thgeneration adapter"/>
    <n v="8300"/>
    <n v="3260"/>
    <n v="39.277108433734938"/>
    <x v="3"/>
    <n v="35"/>
    <n v="93.142857142857139"/>
    <x v="1"/>
    <s v="USD"/>
    <n v="1284008400"/>
    <n v="1284181200"/>
    <b v="0"/>
    <b v="0"/>
    <s v="film &amp; video/television"/>
    <x v="4"/>
    <s v="television"/>
  </r>
  <r>
    <n v="514"/>
    <x v="506"/>
    <s v="Centralized motivating capacity"/>
    <n v="138700"/>
    <n v="31123"/>
    <n v="22.439077144917086"/>
    <x v="3"/>
    <n v="528"/>
    <n v="58.945075757575758"/>
    <x v="5"/>
    <s v="CHF"/>
    <n v="1386309600"/>
    <n v="1386741600"/>
    <b v="0"/>
    <b v="1"/>
    <s v="music/rock"/>
    <x v="1"/>
    <s v="rock"/>
  </r>
  <r>
    <n v="515"/>
    <x v="507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s v="plays"/>
  </r>
  <r>
    <n v="516"/>
    <x v="508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s v="nonfiction"/>
  </r>
  <r>
    <n v="517"/>
    <x v="509"/>
    <s v="Multi-tiered maximized orchestration"/>
    <n v="5900"/>
    <n v="6608"/>
    <n v="112"/>
    <x v="1"/>
    <n v="78"/>
    <n v="84.717948717948715"/>
    <x v="1"/>
    <s v="USD"/>
    <n v="1493960400"/>
    <n v="1494392400"/>
    <b v="0"/>
    <b v="0"/>
    <s v="food/food trucks"/>
    <x v="0"/>
    <s v="food trucks"/>
  </r>
  <r>
    <n v="518"/>
    <x v="510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s v="animation"/>
  </r>
  <r>
    <n v="519"/>
    <x v="511"/>
    <s v="Exclusive asymmetric analyzer"/>
    <n v="177700"/>
    <n v="180802"/>
    <n v="101.74563871693866"/>
    <x v="1"/>
    <n v="1773"/>
    <n v="101.97518330513255"/>
    <x v="1"/>
    <s v="USD"/>
    <n v="1420696800"/>
    <n v="1421906400"/>
    <b v="0"/>
    <b v="1"/>
    <s v="music/rock"/>
    <x v="1"/>
    <s v="rock"/>
  </r>
  <r>
    <n v="520"/>
    <x v="512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s v="plays"/>
  </r>
  <r>
    <n v="521"/>
    <x v="513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s v="drama"/>
  </r>
  <r>
    <n v="522"/>
    <x v="514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s v="shorts"/>
  </r>
  <r>
    <n v="523"/>
    <x v="515"/>
    <s v="Triple-buffered holistic ability"/>
    <n v="900"/>
    <n v="6303"/>
    <n v="700.33333333333337"/>
    <x v="1"/>
    <n v="89"/>
    <n v="70.82022471910112"/>
    <x v="1"/>
    <s v="USD"/>
    <n v="1267682400"/>
    <n v="1268114400"/>
    <b v="0"/>
    <b v="0"/>
    <s v="film &amp; video/shorts"/>
    <x v="4"/>
    <s v="shorts"/>
  </r>
  <r>
    <n v="524"/>
    <x v="516"/>
    <s v="Diverse scalable superstructure"/>
    <n v="96700"/>
    <n v="81136"/>
    <n v="83.904860392967947"/>
    <x v="0"/>
    <n v="1979"/>
    <n v="40.998484082870135"/>
    <x v="1"/>
    <s v="USD"/>
    <n v="1272258000"/>
    <n v="1273381200"/>
    <b v="0"/>
    <b v="0"/>
    <s v="theater/plays"/>
    <x v="3"/>
    <s v="plays"/>
  </r>
  <r>
    <n v="525"/>
    <x v="517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s v="wearables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s v="plays"/>
  </r>
  <r>
    <n v="527"/>
    <x v="519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s v="animation"/>
  </r>
  <r>
    <n v="528"/>
    <x v="520"/>
    <s v="Focused leadingedge matrix"/>
    <n v="9000"/>
    <n v="7227"/>
    <n v="80.3"/>
    <x v="0"/>
    <n v="80"/>
    <n v="90.337500000000006"/>
    <x v="4"/>
    <s v="GBP"/>
    <n v="1385186400"/>
    <n v="1389074400"/>
    <b v="0"/>
    <b v="0"/>
    <s v="music/indie rock"/>
    <x v="1"/>
    <s v="indie rock"/>
  </r>
  <r>
    <n v="529"/>
    <x v="521"/>
    <s v="Seamless logistical encryption"/>
    <n v="5100"/>
    <n v="574"/>
    <n v="11.254901960784315"/>
    <x v="0"/>
    <n v="9"/>
    <n v="63.777777777777779"/>
    <x v="1"/>
    <s v="USD"/>
    <n v="1399698000"/>
    <n v="1402117200"/>
    <b v="0"/>
    <b v="0"/>
    <s v="games/video games"/>
    <x v="6"/>
    <s v="video games"/>
  </r>
  <r>
    <n v="530"/>
    <x v="522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s v="fiction"/>
  </r>
  <r>
    <n v="531"/>
    <x v="523"/>
    <s v="Automated zero tolerance implementation"/>
    <n v="186700"/>
    <n v="178338"/>
    <n v="95.521156936261377"/>
    <x v="2"/>
    <n v="3640"/>
    <n v="48.993956043956047"/>
    <x v="5"/>
    <s v="CHF"/>
    <n v="1384149600"/>
    <n v="1388988000"/>
    <b v="0"/>
    <b v="0"/>
    <s v="games/video games"/>
    <x v="6"/>
    <s v="video games"/>
  </r>
  <r>
    <n v="532"/>
    <x v="524"/>
    <s v="Pre-emptive grid-enabled contingency"/>
    <n v="1600"/>
    <n v="8046"/>
    <n v="502.875"/>
    <x v="1"/>
    <n v="126"/>
    <n v="63.857142857142854"/>
    <x v="0"/>
    <s v="CAD"/>
    <n v="1516860000"/>
    <n v="1516946400"/>
    <b v="0"/>
    <b v="0"/>
    <s v="theater/plays"/>
    <x v="3"/>
    <s v="plays"/>
  </r>
  <r>
    <n v="533"/>
    <x v="525"/>
    <s v="Multi-lateral didactic encoding"/>
    <n v="115600"/>
    <n v="184086"/>
    <n v="159.24394463667821"/>
    <x v="1"/>
    <n v="2218"/>
    <n v="82.996393146979258"/>
    <x v="4"/>
    <s v="GBP"/>
    <n v="1374642000"/>
    <n v="1377752400"/>
    <b v="0"/>
    <b v="0"/>
    <s v="music/indie rock"/>
    <x v="1"/>
    <s v="indie rock"/>
  </r>
  <r>
    <n v="534"/>
    <x v="526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s v="drama"/>
  </r>
  <r>
    <n v="535"/>
    <x v="527"/>
    <s v="Profit-focused 24/7 data-warehouse"/>
    <n v="2600"/>
    <n v="12533"/>
    <n v="482.03846153846155"/>
    <x v="1"/>
    <n v="202"/>
    <n v="62.044554455445542"/>
    <x v="6"/>
    <s v="EUR"/>
    <n v="1528434000"/>
    <n v="1528606800"/>
    <b v="0"/>
    <b v="1"/>
    <s v="theater/plays"/>
    <x v="3"/>
    <s v="plays"/>
  </r>
  <r>
    <n v="536"/>
    <x v="528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s v="fiction"/>
  </r>
  <r>
    <n v="537"/>
    <x v="529"/>
    <s v="Synchronized client-driven projection"/>
    <n v="84400"/>
    <n v="98935"/>
    <n v="117.22156398104265"/>
    <x v="1"/>
    <n v="1052"/>
    <n v="94.044676806083643"/>
    <x v="3"/>
    <s v="DKK"/>
    <n v="1535605200"/>
    <n v="1537592400"/>
    <b v="1"/>
    <b v="1"/>
    <s v="film &amp; video/documentary"/>
    <x v="4"/>
    <s v="documentary"/>
  </r>
  <r>
    <n v="538"/>
    <x v="530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s v="mobile games"/>
  </r>
  <r>
    <n v="539"/>
    <x v="531"/>
    <s v="Assimilated exuding toolset"/>
    <n v="9800"/>
    <n v="7120"/>
    <n v="72.65306122448979"/>
    <x v="0"/>
    <n v="77"/>
    <n v="92.467532467532465"/>
    <x v="1"/>
    <s v="USD"/>
    <n v="1561957200"/>
    <n v="1562475600"/>
    <b v="0"/>
    <b v="1"/>
    <s v="food/food trucks"/>
    <x v="0"/>
    <s v="food trucks"/>
  </r>
  <r>
    <n v="540"/>
    <x v="532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s v="photography books"/>
  </r>
  <r>
    <n v="541"/>
    <x v="533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s v="mobile games"/>
  </r>
  <r>
    <n v="542"/>
    <x v="534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s v="indie rock"/>
  </r>
  <r>
    <n v="543"/>
    <x v="535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s v="video games"/>
  </r>
  <r>
    <n v="544"/>
    <x v="536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s v="rock"/>
  </r>
  <r>
    <n v="545"/>
    <x v="537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s v="plays"/>
  </r>
  <r>
    <n v="546"/>
    <x v="538"/>
    <s v="Cloned global Graphical User Interface"/>
    <n v="4200"/>
    <n v="6870"/>
    <n v="163.57142857142858"/>
    <x v="1"/>
    <n v="88"/>
    <n v="78.068181818181813"/>
    <x v="1"/>
    <s v="USD"/>
    <n v="1537160400"/>
    <n v="1537419600"/>
    <b v="0"/>
    <b v="1"/>
    <s v="theater/plays"/>
    <x v="3"/>
    <s v="plays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s v="drama"/>
  </r>
  <r>
    <n v="548"/>
    <x v="540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s v="plays"/>
  </r>
  <r>
    <n v="549"/>
    <x v="541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s v="wearables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s v="indie rock"/>
  </r>
  <r>
    <n v="551"/>
    <x v="543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s v="web"/>
  </r>
  <r>
    <n v="552"/>
    <x v="544"/>
    <s v="Distributed human-resource policy"/>
    <n v="9000"/>
    <n v="8866"/>
    <n v="98.511111111111106"/>
    <x v="0"/>
    <n v="92"/>
    <n v="96.369565217391298"/>
    <x v="1"/>
    <s v="USD"/>
    <n v="1480140000"/>
    <n v="1480312800"/>
    <b v="0"/>
    <b v="0"/>
    <s v="theater/plays"/>
    <x v="3"/>
    <s v="plays"/>
  </r>
  <r>
    <n v="553"/>
    <x v="545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s v="rock"/>
  </r>
  <r>
    <n v="554"/>
    <x v="546"/>
    <s v="Multi-channeled upward-trending application"/>
    <n v="9500"/>
    <n v="14408"/>
    <n v="151.66315789473686"/>
    <x v="1"/>
    <n v="554"/>
    <n v="26.007220216606498"/>
    <x v="0"/>
    <s v="CAD"/>
    <n v="1482127200"/>
    <n v="1482645600"/>
    <b v="0"/>
    <b v="0"/>
    <s v="music/indie rock"/>
    <x v="1"/>
    <s v="indie rock"/>
  </r>
  <r>
    <n v="555"/>
    <x v="547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s v="rock"/>
  </r>
  <r>
    <n v="556"/>
    <x v="195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s v="translations"/>
  </r>
  <r>
    <n v="557"/>
    <x v="548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s v="science fiction"/>
  </r>
  <r>
    <n v="558"/>
    <x v="549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s v="plays"/>
  </r>
  <r>
    <n v="559"/>
    <x v="550"/>
    <s v="Exclusive systematic productivity"/>
    <n v="105300"/>
    <n v="106321"/>
    <n v="100.96961063627731"/>
    <x v="1"/>
    <n v="1022"/>
    <n v="104.03228962818004"/>
    <x v="1"/>
    <s v="USD"/>
    <n v="1470114000"/>
    <n v="1470718800"/>
    <b v="0"/>
    <b v="0"/>
    <s v="theater/plays"/>
    <x v="3"/>
    <s v="plays"/>
  </r>
  <r>
    <n v="560"/>
    <x v="551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s v="animation"/>
  </r>
  <r>
    <n v="561"/>
    <x v="552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s v="plays"/>
  </r>
  <r>
    <n v="562"/>
    <x v="553"/>
    <s v="Configurable bandwidth-monitored throughput"/>
    <n v="9900"/>
    <n v="1269"/>
    <n v="12.818181818181818"/>
    <x v="0"/>
    <n v="26"/>
    <n v="48.807692307692307"/>
    <x v="5"/>
    <s v="CHF"/>
    <n v="1552366800"/>
    <n v="1552539600"/>
    <b v="0"/>
    <b v="0"/>
    <s v="music/rock"/>
    <x v="1"/>
    <s v="rock"/>
  </r>
  <r>
    <n v="563"/>
    <x v="554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s v="documentary"/>
  </r>
  <r>
    <n v="564"/>
    <x v="555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s v="plays"/>
  </r>
  <r>
    <n v="565"/>
    <x v="556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s v="plays"/>
  </r>
  <r>
    <n v="566"/>
    <x v="557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s v="electric music"/>
  </r>
  <r>
    <n v="567"/>
    <x v="558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s v="rock"/>
  </r>
  <r>
    <n v="568"/>
    <x v="559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s v="plays"/>
  </r>
  <r>
    <n v="569"/>
    <x v="560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s v="animation"/>
  </r>
  <r>
    <n v="570"/>
    <x v="561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s v="rock"/>
  </r>
  <r>
    <n v="571"/>
    <x v="562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s v="shorts"/>
  </r>
  <r>
    <n v="572"/>
    <x v="563"/>
    <s v="Assimilated actuating policy"/>
    <n v="9000"/>
    <n v="4896"/>
    <n v="54.4"/>
    <x v="3"/>
    <n v="94"/>
    <n v="52.085106382978722"/>
    <x v="1"/>
    <s v="USD"/>
    <n v="1443416400"/>
    <n v="1444798800"/>
    <b v="0"/>
    <b v="1"/>
    <s v="music/rock"/>
    <x v="1"/>
    <s v="rock"/>
  </r>
  <r>
    <n v="573"/>
    <x v="564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s v="audio"/>
  </r>
  <r>
    <n v="574"/>
    <x v="565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s v="food trucks"/>
  </r>
  <r>
    <n v="575"/>
    <x v="566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s v="plays"/>
  </r>
  <r>
    <n v="576"/>
    <x v="567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s v="plays"/>
  </r>
  <r>
    <n v="577"/>
    <x v="568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s v="jazz"/>
  </r>
  <r>
    <n v="578"/>
    <x v="569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s v="science fiction"/>
  </r>
  <r>
    <n v="579"/>
    <x v="570"/>
    <s v="Focused multimedia knowledgebase"/>
    <n v="6200"/>
    <n v="6269"/>
    <n v="101.11290322580645"/>
    <x v="1"/>
    <n v="87"/>
    <n v="72.05747126436782"/>
    <x v="1"/>
    <s v="USD"/>
    <n v="1312693200"/>
    <n v="1313730000"/>
    <b v="0"/>
    <b v="0"/>
    <s v="music/jazz"/>
    <x v="1"/>
    <s v="jazz"/>
  </r>
  <r>
    <n v="580"/>
    <x v="251"/>
    <s v="Seamless 6thgeneration extranet"/>
    <n v="43800"/>
    <n v="149578"/>
    <n v="341.50228310502285"/>
    <x v="1"/>
    <n v="3116"/>
    <n v="48.003209242618745"/>
    <x v="1"/>
    <s v="USD"/>
    <n v="1393394400"/>
    <n v="1394085600"/>
    <b v="0"/>
    <b v="0"/>
    <s v="theater/plays"/>
    <x v="3"/>
    <s v="plays"/>
  </r>
  <r>
    <n v="581"/>
    <x v="571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s v="web"/>
  </r>
  <r>
    <n v="582"/>
    <x v="572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s v="video games"/>
  </r>
  <r>
    <n v="583"/>
    <x v="573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s v="documentary"/>
  </r>
  <r>
    <n v="584"/>
    <x v="8"/>
    <s v="De-engineered cohesive system engine"/>
    <n v="86400"/>
    <n v="103255"/>
    <n v="119.50810185185185"/>
    <x v="1"/>
    <n v="1613"/>
    <n v="64.01425914445133"/>
    <x v="1"/>
    <s v="USD"/>
    <n v="1335330000"/>
    <n v="1336539600"/>
    <b v="0"/>
    <b v="0"/>
    <s v="technology/web"/>
    <x v="2"/>
    <s v="web"/>
  </r>
  <r>
    <n v="585"/>
    <x v="574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s v="translations"/>
  </r>
  <r>
    <n v="586"/>
    <x v="575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s v="rock"/>
  </r>
  <r>
    <n v="587"/>
    <x v="576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s v="food trucks"/>
  </r>
  <r>
    <n v="588"/>
    <x v="577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s v="plays"/>
  </r>
  <r>
    <n v="589"/>
    <x v="578"/>
    <s v="Exclusive intangible extranet"/>
    <n v="7900"/>
    <n v="5113"/>
    <n v="64.721518987341767"/>
    <x v="0"/>
    <n v="102"/>
    <n v="50.127450980392155"/>
    <x v="1"/>
    <s v="USD"/>
    <n v="1436072400"/>
    <n v="1436677200"/>
    <b v="0"/>
    <b v="0"/>
    <s v="film &amp; video/documentary"/>
    <x v="4"/>
    <s v="documentary"/>
  </r>
  <r>
    <n v="590"/>
    <x v="579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s v="radio &amp; podcasts"/>
  </r>
  <r>
    <n v="591"/>
    <x v="580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s v="video games"/>
  </r>
  <r>
    <n v="592"/>
    <x v="581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s v="plays"/>
  </r>
  <r>
    <n v="593"/>
    <x v="582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s v="animation"/>
  </r>
  <r>
    <n v="594"/>
    <x v="583"/>
    <s v="Upgradable leadingedge Local Area Network"/>
    <n v="157300"/>
    <n v="11167"/>
    <n v="7.0991735537190079"/>
    <x v="0"/>
    <n v="157"/>
    <n v="71.127388535031841"/>
    <x v="1"/>
    <s v="USD"/>
    <n v="1467003600"/>
    <n v="1467262800"/>
    <b v="0"/>
    <b v="1"/>
    <s v="theater/plays"/>
    <x v="3"/>
    <s v="plays"/>
  </r>
  <r>
    <n v="595"/>
    <x v="584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s v="plays"/>
  </r>
  <r>
    <n v="596"/>
    <x v="585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s v="drama"/>
  </r>
  <r>
    <n v="597"/>
    <x v="586"/>
    <s v="Diverse systematic projection"/>
    <n v="73800"/>
    <n v="148779"/>
    <n v="201.59756097560975"/>
    <x v="1"/>
    <n v="2188"/>
    <n v="67.997714808043881"/>
    <x v="1"/>
    <s v="USD"/>
    <n v="1573970400"/>
    <n v="1575525600"/>
    <b v="0"/>
    <b v="0"/>
    <s v="theater/plays"/>
    <x v="3"/>
    <s v="plays"/>
  </r>
  <r>
    <n v="598"/>
    <x v="587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s v="rock"/>
  </r>
  <r>
    <n v="599"/>
    <x v="588"/>
    <s v="Persevering optimizing Graphical User Interface"/>
    <n v="140300"/>
    <n v="5112"/>
    <n v="3.6436208125445475"/>
    <x v="0"/>
    <n v="82"/>
    <n v="62.341463414634148"/>
    <x v="3"/>
    <s v="DKK"/>
    <n v="1423720800"/>
    <n v="1424412000"/>
    <b v="0"/>
    <b v="0"/>
    <s v="film &amp; video/documentary"/>
    <x v="4"/>
    <s v="documentary"/>
  </r>
  <r>
    <n v="600"/>
    <x v="589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s v="food trucks"/>
  </r>
  <r>
    <n v="601"/>
    <x v="590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s v="wearables"/>
  </r>
  <r>
    <n v="602"/>
    <x v="591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s v="plays"/>
  </r>
  <r>
    <n v="603"/>
    <x v="592"/>
    <s v="Vision-oriented 5thgeneration array"/>
    <n v="5300"/>
    <n v="6342"/>
    <n v="119.66037735849056"/>
    <x v="1"/>
    <n v="102"/>
    <n v="62.176470588235297"/>
    <x v="1"/>
    <s v="USD"/>
    <n v="1555563600"/>
    <n v="1557896400"/>
    <b v="0"/>
    <b v="0"/>
    <s v="theater/plays"/>
    <x v="3"/>
    <s v="plays"/>
  </r>
  <r>
    <n v="604"/>
    <x v="593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s v="plays"/>
  </r>
  <r>
    <n v="605"/>
    <x v="594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s v="nonfiction"/>
  </r>
  <r>
    <n v="606"/>
    <x v="595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s v="rock"/>
  </r>
  <r>
    <n v="607"/>
    <x v="596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s v="food trucks"/>
  </r>
  <r>
    <n v="608"/>
    <x v="597"/>
    <s v="Compatible full-range leverage"/>
    <n v="3900"/>
    <n v="11075"/>
    <n v="283.97435897435895"/>
    <x v="1"/>
    <n v="316"/>
    <n v="35.047468354430379"/>
    <x v="1"/>
    <s v="USD"/>
    <n v="1551852000"/>
    <n v="1552197600"/>
    <b v="0"/>
    <b v="1"/>
    <s v="music/jazz"/>
    <x v="1"/>
    <s v="jazz"/>
  </r>
  <r>
    <n v="609"/>
    <x v="598"/>
    <s v="Upgradable holistic system engine"/>
    <n v="10000"/>
    <n v="12042"/>
    <n v="120.42"/>
    <x v="1"/>
    <n v="117"/>
    <n v="102.92307692307692"/>
    <x v="1"/>
    <s v="USD"/>
    <n v="1547618400"/>
    <n v="1549087200"/>
    <b v="0"/>
    <b v="0"/>
    <s v="film &amp; video/science fiction"/>
    <x v="4"/>
    <s v="science fiction"/>
  </r>
  <r>
    <n v="610"/>
    <x v="599"/>
    <s v="Stand-alone multi-state data-warehouse"/>
    <n v="42800"/>
    <n v="179356"/>
    <n v="419.05607476635515"/>
    <x v="1"/>
    <n v="6406"/>
    <n v="27.998126756166094"/>
    <x v="1"/>
    <s v="USD"/>
    <n v="1355637600"/>
    <n v="1356847200"/>
    <b v="0"/>
    <b v="0"/>
    <s v="theater/plays"/>
    <x v="3"/>
    <s v="plays"/>
  </r>
  <r>
    <n v="611"/>
    <x v="600"/>
    <s v="Multi-lateral maximized core"/>
    <n v="8200"/>
    <n v="1136"/>
    <n v="13.853658536585366"/>
    <x v="3"/>
    <n v="15"/>
    <n v="75.733333333333334"/>
    <x v="1"/>
    <s v="USD"/>
    <n v="1374728400"/>
    <n v="1375765200"/>
    <b v="0"/>
    <b v="0"/>
    <s v="theater/plays"/>
    <x v="3"/>
    <s v="plays"/>
  </r>
  <r>
    <n v="612"/>
    <x v="601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s v="electric music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s v="plays"/>
  </r>
  <r>
    <n v="614"/>
    <x v="603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s v="plays"/>
  </r>
  <r>
    <n v="615"/>
    <x v="604"/>
    <s v="Digitized clear-thinking installation"/>
    <n v="8500"/>
    <n v="14488"/>
    <n v="170.4470588235294"/>
    <x v="1"/>
    <n v="170"/>
    <n v="85.223529411764702"/>
    <x v="6"/>
    <s v="EUR"/>
    <n v="1461906000"/>
    <n v="1462770000"/>
    <b v="0"/>
    <b v="0"/>
    <s v="theater/plays"/>
    <x v="3"/>
    <s v="plays"/>
  </r>
  <r>
    <n v="616"/>
    <x v="605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s v="indie rock"/>
  </r>
  <r>
    <n v="617"/>
    <x v="606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s v="plays"/>
  </r>
  <r>
    <n v="618"/>
    <x v="607"/>
    <s v="Open-architected mobile emulation"/>
    <n v="198600"/>
    <n v="97037"/>
    <n v="48.86052366565962"/>
    <x v="0"/>
    <n v="1198"/>
    <n v="80.999165275459092"/>
    <x v="1"/>
    <s v="USD"/>
    <n v="1367470800"/>
    <n v="1369285200"/>
    <b v="0"/>
    <b v="0"/>
    <s v="publishing/nonfiction"/>
    <x v="5"/>
    <s v="nonfiction"/>
  </r>
  <r>
    <n v="619"/>
    <x v="608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s v="plays"/>
  </r>
  <r>
    <n v="620"/>
    <x v="609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s v="photography books"/>
  </r>
  <r>
    <n v="621"/>
    <x v="610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s v="plays"/>
  </r>
  <r>
    <n v="622"/>
    <x v="611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s v="indie rock"/>
  </r>
  <r>
    <n v="623"/>
    <x v="612"/>
    <s v="Organic actuating protocol"/>
    <n v="94300"/>
    <n v="150806"/>
    <n v="159.92152704135736"/>
    <x v="1"/>
    <n v="2693"/>
    <n v="55.999257333828446"/>
    <x v="4"/>
    <s v="GBP"/>
    <n v="1437022800"/>
    <n v="1437454800"/>
    <b v="0"/>
    <b v="0"/>
    <s v="theater/plays"/>
    <x v="3"/>
    <s v="plays"/>
  </r>
  <r>
    <n v="624"/>
    <x v="613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s v="photography books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s v="plays"/>
  </r>
  <r>
    <n v="626"/>
    <x v="615"/>
    <s v="Synergistic tertiary budgetary management"/>
    <n v="6400"/>
    <n v="13205"/>
    <n v="206.328125"/>
    <x v="1"/>
    <n v="189"/>
    <n v="69.867724867724874"/>
    <x v="1"/>
    <s v="USD"/>
    <n v="1285650000"/>
    <n v="1286427600"/>
    <b v="0"/>
    <b v="1"/>
    <s v="theater/plays"/>
    <x v="3"/>
    <s v="plays"/>
  </r>
  <r>
    <n v="627"/>
    <x v="616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s v="food trucks"/>
  </r>
  <r>
    <n v="628"/>
    <x v="617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s v="indie rock"/>
  </r>
  <r>
    <n v="629"/>
    <x v="618"/>
    <s v="Multi-tiered executive toolset"/>
    <n v="85900"/>
    <n v="55476"/>
    <n v="64.582072176949936"/>
    <x v="0"/>
    <n v="750"/>
    <n v="73.968000000000004"/>
    <x v="1"/>
    <s v="USD"/>
    <n v="1467781200"/>
    <n v="1467954000"/>
    <b v="0"/>
    <b v="1"/>
    <s v="theater/plays"/>
    <x v="3"/>
    <s v="plays"/>
  </r>
  <r>
    <n v="630"/>
    <x v="619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s v="plays"/>
  </r>
  <r>
    <n v="631"/>
    <x v="620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s v="plays"/>
  </r>
  <r>
    <n v="632"/>
    <x v="621"/>
    <s v="Reduced interactive matrix"/>
    <n v="72100"/>
    <n v="30902"/>
    <n v="42.859916782246877"/>
    <x v="2"/>
    <n v="278"/>
    <n v="111.15827338129496"/>
    <x v="1"/>
    <s v="USD"/>
    <n v="1414904400"/>
    <n v="1416463200"/>
    <b v="0"/>
    <b v="0"/>
    <s v="theater/plays"/>
    <x v="3"/>
    <s v="plays"/>
  </r>
  <r>
    <n v="633"/>
    <x v="622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s v="animation"/>
  </r>
  <r>
    <n v="634"/>
    <x v="623"/>
    <s v="Polarized incremental portal"/>
    <n v="118200"/>
    <n v="92824"/>
    <n v="78.531302876480538"/>
    <x v="3"/>
    <n v="1658"/>
    <n v="55.985524728588658"/>
    <x v="1"/>
    <s v="USD"/>
    <n v="1490418000"/>
    <n v="1491627600"/>
    <b v="0"/>
    <b v="0"/>
    <s v="film &amp; video/television"/>
    <x v="4"/>
    <s v="television"/>
  </r>
  <r>
    <n v="635"/>
    <x v="624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s v="television"/>
  </r>
  <r>
    <n v="636"/>
    <x v="625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s v="animation"/>
  </r>
  <r>
    <n v="637"/>
    <x v="626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s v="plays"/>
  </r>
  <r>
    <n v="638"/>
    <x v="627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s v="plays"/>
  </r>
  <r>
    <n v="639"/>
    <x v="628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s v="drama"/>
  </r>
  <r>
    <n v="640"/>
    <x v="629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s v="plays"/>
  </r>
  <r>
    <n v="641"/>
    <x v="630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s v="plays"/>
  </r>
  <r>
    <n v="642"/>
    <x v="631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s v="wearables"/>
  </r>
  <r>
    <n v="643"/>
    <x v="632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s v="plays"/>
  </r>
  <r>
    <n v="644"/>
    <x v="633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s v="plays"/>
  </r>
  <r>
    <n v="645"/>
    <x v="634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s v="rock"/>
  </r>
  <r>
    <n v="646"/>
    <x v="635"/>
    <s v="Switchable reciprocal middleware"/>
    <n v="98700"/>
    <n v="87448"/>
    <n v="88.59979736575481"/>
    <x v="0"/>
    <n v="2915"/>
    <n v="29.999313893653515"/>
    <x v="1"/>
    <s v="USD"/>
    <n v="1363150800"/>
    <n v="1364101200"/>
    <b v="0"/>
    <b v="0"/>
    <s v="games/video games"/>
    <x v="6"/>
    <s v="video games"/>
  </r>
  <r>
    <n v="647"/>
    <x v="636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s v="translations"/>
  </r>
  <r>
    <n v="648"/>
    <x v="637"/>
    <s v="Vision-oriented local contingency"/>
    <n v="98600"/>
    <n v="62174"/>
    <n v="63.056795131845838"/>
    <x v="3"/>
    <n v="723"/>
    <n v="85.994467496542185"/>
    <x v="1"/>
    <s v="USD"/>
    <n v="1499317200"/>
    <n v="1500872400"/>
    <b v="1"/>
    <b v="0"/>
    <s v="food/food trucks"/>
    <x v="0"/>
    <s v="food trucks"/>
  </r>
  <r>
    <n v="649"/>
    <x v="638"/>
    <s v="Reactive 6thgeneration hub"/>
    <n v="121700"/>
    <n v="59003"/>
    <n v="48.482333607230899"/>
    <x v="0"/>
    <n v="602"/>
    <n v="98.011627906976742"/>
    <x v="5"/>
    <s v="CHF"/>
    <n v="1287550800"/>
    <n v="1288501200"/>
    <b v="1"/>
    <b v="1"/>
    <s v="theater/plays"/>
    <x v="3"/>
    <s v="plays"/>
  </r>
  <r>
    <n v="650"/>
    <x v="639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s v="jazz"/>
  </r>
  <r>
    <n v="651"/>
    <x v="640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s v="shorts"/>
  </r>
  <r>
    <n v="652"/>
    <x v="641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s v="web"/>
  </r>
  <r>
    <n v="653"/>
    <x v="642"/>
    <s v="Monitored incremental info-mediaries"/>
    <n v="600"/>
    <n v="14033"/>
    <n v="2338.8333333333335"/>
    <x v="1"/>
    <n v="234"/>
    <n v="59.970085470085472"/>
    <x v="1"/>
    <s v="USD"/>
    <n v="1460091600"/>
    <n v="1460264400"/>
    <b v="0"/>
    <b v="0"/>
    <s v="technology/web"/>
    <x v="2"/>
    <s v="web"/>
  </r>
  <r>
    <n v="654"/>
    <x v="643"/>
    <s v="Programmable static middleware"/>
    <n v="35000"/>
    <n v="177936"/>
    <n v="508.38857142857142"/>
    <x v="1"/>
    <n v="3016"/>
    <n v="58.9973474801061"/>
    <x v="1"/>
    <s v="USD"/>
    <n v="1440392400"/>
    <n v="1440824400"/>
    <b v="0"/>
    <b v="0"/>
    <s v="music/metal"/>
    <x v="1"/>
    <s v="metal"/>
  </r>
  <r>
    <n v="655"/>
    <x v="644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s v="photography books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s v="food trucks"/>
  </r>
  <r>
    <n v="657"/>
    <x v="646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s v="science fiction"/>
  </r>
  <r>
    <n v="658"/>
    <x v="647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s v="rock"/>
  </r>
  <r>
    <n v="659"/>
    <x v="648"/>
    <s v="Grass-roots dynamic emulation"/>
    <n v="120700"/>
    <n v="57010"/>
    <n v="47.232808616404306"/>
    <x v="0"/>
    <n v="750"/>
    <n v="76.013333333333335"/>
    <x v="4"/>
    <s v="GBP"/>
    <n v="1296108000"/>
    <n v="1296194400"/>
    <b v="0"/>
    <b v="0"/>
    <s v="film &amp; video/documentary"/>
    <x v="4"/>
    <s v="documentary"/>
  </r>
  <r>
    <n v="660"/>
    <x v="649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s v="plays"/>
  </r>
  <r>
    <n v="661"/>
    <x v="650"/>
    <s v="Right-sized secondary challenge"/>
    <n v="106800"/>
    <n v="57872"/>
    <n v="54.187265917602993"/>
    <x v="0"/>
    <n v="752"/>
    <n v="76.957446808510639"/>
    <x v="3"/>
    <s v="DKK"/>
    <n v="1332910800"/>
    <n v="1335502800"/>
    <b v="0"/>
    <b v="0"/>
    <s v="music/jazz"/>
    <x v="1"/>
    <s v="jazz"/>
  </r>
  <r>
    <n v="662"/>
    <x v="651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s v="plays"/>
  </r>
  <r>
    <n v="663"/>
    <x v="652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s v="plays"/>
  </r>
  <r>
    <n v="664"/>
    <x v="327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s v="jazz"/>
  </r>
  <r>
    <n v="665"/>
    <x v="653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s v="documentary"/>
  </r>
  <r>
    <n v="666"/>
    <x v="654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s v="plays"/>
  </r>
  <r>
    <n v="667"/>
    <x v="655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s v="audio"/>
  </r>
  <r>
    <n v="668"/>
    <x v="656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s v="plays"/>
  </r>
  <r>
    <n v="669"/>
    <x v="657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s v="plays"/>
  </r>
  <r>
    <n v="670"/>
    <x v="635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s v="indie rock"/>
  </r>
  <r>
    <n v="671"/>
    <x v="658"/>
    <s v="Monitored bi-directional standardization"/>
    <n v="97600"/>
    <n v="119127"/>
    <n v="122.0563524590164"/>
    <x v="1"/>
    <n v="1073"/>
    <n v="111.02236719478098"/>
    <x v="1"/>
    <s v="USD"/>
    <n v="1280552400"/>
    <n v="1280898000"/>
    <b v="0"/>
    <b v="1"/>
    <s v="theater/plays"/>
    <x v="3"/>
    <s v="plays"/>
  </r>
  <r>
    <n v="672"/>
    <x v="659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s v="plays"/>
  </r>
  <r>
    <n v="673"/>
    <x v="660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s v="indie rock"/>
  </r>
  <r>
    <n v="674"/>
    <x v="661"/>
    <s v="Up-sized 24hour instruction set"/>
    <n v="170700"/>
    <n v="57250"/>
    <n v="33.538371411833623"/>
    <x v="3"/>
    <n v="1218"/>
    <n v="47.003284072249592"/>
    <x v="1"/>
    <s v="USD"/>
    <n v="1313730000"/>
    <n v="1317790800"/>
    <b v="0"/>
    <b v="0"/>
    <s v="photography/photography books"/>
    <x v="7"/>
    <s v="photography books"/>
  </r>
  <r>
    <n v="675"/>
    <x v="662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s v="audio"/>
  </r>
  <r>
    <n v="676"/>
    <x v="663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s v="photography books"/>
  </r>
  <r>
    <n v="677"/>
    <x v="664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s v="fiction"/>
  </r>
  <r>
    <n v="678"/>
    <x v="665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s v="drama"/>
  </r>
  <r>
    <n v="679"/>
    <x v="307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s v="food trucks"/>
  </r>
  <r>
    <n v="680"/>
    <x v="666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s v="mobile games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s v="plays"/>
  </r>
  <r>
    <n v="682"/>
    <x v="668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s v="plays"/>
  </r>
  <r>
    <n v="683"/>
    <x v="669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s v="plays"/>
  </r>
  <r>
    <n v="684"/>
    <x v="670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s v="nonfiction"/>
  </r>
  <r>
    <n v="685"/>
    <x v="671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s v="plays"/>
  </r>
  <r>
    <n v="686"/>
    <x v="672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s v="wearables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s v="plays"/>
  </r>
  <r>
    <n v="688"/>
    <x v="674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s v="television"/>
  </r>
  <r>
    <n v="689"/>
    <x v="675"/>
    <s v="Seamless directional capacity"/>
    <n v="7300"/>
    <n v="7348"/>
    <n v="100.65753424657534"/>
    <x v="1"/>
    <n v="69"/>
    <n v="106.49275362318841"/>
    <x v="1"/>
    <s v="USD"/>
    <n v="1383022800"/>
    <n v="1384063200"/>
    <b v="0"/>
    <b v="0"/>
    <s v="technology/web"/>
    <x v="2"/>
    <s v="web"/>
  </r>
  <r>
    <n v="690"/>
    <x v="676"/>
    <s v="Polarized actuating implementation"/>
    <n v="3600"/>
    <n v="8158"/>
    <n v="226.61111111111111"/>
    <x v="1"/>
    <n v="190"/>
    <n v="42.93684210526316"/>
    <x v="1"/>
    <s v="USD"/>
    <n v="1322373600"/>
    <n v="1322892000"/>
    <b v="0"/>
    <b v="1"/>
    <s v="film &amp; video/documentary"/>
    <x v="4"/>
    <s v="documentary"/>
  </r>
  <r>
    <n v="691"/>
    <x v="677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s v="documentary"/>
  </r>
  <r>
    <n v="692"/>
    <x v="678"/>
    <s v="Decentralized 4thgeneration challenge"/>
    <n v="6000"/>
    <n v="5438"/>
    <n v="90.63333333333334"/>
    <x v="0"/>
    <n v="77"/>
    <n v="70.623376623376629"/>
    <x v="4"/>
    <s v="GBP"/>
    <n v="1562648400"/>
    <n v="1564203600"/>
    <b v="0"/>
    <b v="0"/>
    <s v="music/rock"/>
    <x v="1"/>
    <s v="rock"/>
  </r>
  <r>
    <n v="693"/>
    <x v="679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s v="plays"/>
  </r>
  <r>
    <n v="694"/>
    <x v="680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s v="plays"/>
  </r>
  <r>
    <n v="695"/>
    <x v="681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s v="rock"/>
  </r>
  <r>
    <n v="696"/>
    <x v="682"/>
    <s v="Total real-time hardware"/>
    <n v="164100"/>
    <n v="96888"/>
    <n v="59.042047531992687"/>
    <x v="0"/>
    <n v="889"/>
    <n v="108.98537682789652"/>
    <x v="1"/>
    <s v="USD"/>
    <n v="1429506000"/>
    <n v="1429592400"/>
    <b v="0"/>
    <b v="1"/>
    <s v="theater/plays"/>
    <x v="3"/>
    <s v="plays"/>
  </r>
  <r>
    <n v="697"/>
    <x v="683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s v="electric music"/>
  </r>
  <r>
    <n v="698"/>
    <x v="684"/>
    <s v="Cloned hybrid focus group"/>
    <n v="42100"/>
    <n v="188057"/>
    <n v="446.69121140142516"/>
    <x v="1"/>
    <n v="2893"/>
    <n v="65.004147943311438"/>
    <x v="0"/>
    <s v="CAD"/>
    <n v="1322114400"/>
    <n v="1323324000"/>
    <b v="0"/>
    <b v="0"/>
    <s v="technology/wearables"/>
    <x v="2"/>
    <s v="wearables"/>
  </r>
  <r>
    <n v="699"/>
    <x v="196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s v="drama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s v="wearables"/>
  </r>
  <r>
    <n v="701"/>
    <x v="686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s v="plays"/>
  </r>
  <r>
    <n v="702"/>
    <x v="687"/>
    <s v="Object-based attitude-oriented analyzer"/>
    <n v="8700"/>
    <n v="4710"/>
    <n v="54.137931034482762"/>
    <x v="0"/>
    <n v="83"/>
    <n v="56.746987951807228"/>
    <x v="1"/>
    <s v="USD"/>
    <n v="1374469200"/>
    <n v="1374901200"/>
    <b v="0"/>
    <b v="0"/>
    <s v="technology/wearables"/>
    <x v="2"/>
    <s v="wearables"/>
  </r>
  <r>
    <n v="703"/>
    <x v="688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s v="translations"/>
  </r>
  <r>
    <n v="704"/>
    <x v="689"/>
    <s v="Seamless clear-thinking artificial intelligence"/>
    <n v="8700"/>
    <n v="10682"/>
    <n v="122.7816091954023"/>
    <x v="1"/>
    <n v="116"/>
    <n v="92.08620689655173"/>
    <x v="1"/>
    <s v="USD"/>
    <n v="1467608400"/>
    <n v="1468904400"/>
    <b v="0"/>
    <b v="0"/>
    <s v="film &amp; video/animation"/>
    <x v="4"/>
    <s v="animation"/>
  </r>
  <r>
    <n v="705"/>
    <x v="690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s v="nonfiction"/>
  </r>
  <r>
    <n v="706"/>
    <x v="691"/>
    <s v="Customer-focused multimedia methodology"/>
    <n v="108400"/>
    <n v="138586"/>
    <n v="127.84686346863468"/>
    <x v="1"/>
    <n v="1345"/>
    <n v="103.03791821561339"/>
    <x v="2"/>
    <s v="AUD"/>
    <n v="1546754400"/>
    <n v="1547445600"/>
    <b v="0"/>
    <b v="1"/>
    <s v="technology/web"/>
    <x v="2"/>
    <s v="web"/>
  </r>
  <r>
    <n v="707"/>
    <x v="692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s v="drama"/>
  </r>
  <r>
    <n v="708"/>
    <x v="693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s v="plays"/>
  </r>
  <r>
    <n v="709"/>
    <x v="694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s v="plays"/>
  </r>
  <r>
    <n v="710"/>
    <x v="695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s v="plays"/>
  </r>
  <r>
    <n v="711"/>
    <x v="696"/>
    <s v="Customizable full-range artificial intelligence"/>
    <n v="6200"/>
    <n v="1260"/>
    <n v="20.322580645161292"/>
    <x v="0"/>
    <n v="14"/>
    <n v="90"/>
    <x v="6"/>
    <s v="EUR"/>
    <n v="1453615200"/>
    <n v="1453788000"/>
    <b v="1"/>
    <b v="1"/>
    <s v="theater/plays"/>
    <x v="3"/>
    <s v="plays"/>
  </r>
  <r>
    <n v="712"/>
    <x v="697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s v="plays"/>
  </r>
  <r>
    <n v="713"/>
    <x v="698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s v="radio &amp; podcasts"/>
  </r>
  <r>
    <n v="714"/>
    <x v="699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s v="rock"/>
  </r>
  <r>
    <n v="715"/>
    <x v="700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s v="mobile games"/>
  </r>
  <r>
    <n v="716"/>
    <x v="701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s v="plays"/>
  </r>
  <r>
    <n v="717"/>
    <x v="702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s v="documentary"/>
  </r>
  <r>
    <n v="718"/>
    <x v="703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s v="wearables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s v="fiction"/>
  </r>
  <r>
    <n v="720"/>
    <x v="705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s v="plays"/>
  </r>
  <r>
    <n v="721"/>
    <x v="706"/>
    <s v="Open-architected systematic intranet"/>
    <n v="123600"/>
    <n v="5429"/>
    <n v="4.3923948220064721"/>
    <x v="3"/>
    <n v="60"/>
    <n v="90.483333333333334"/>
    <x v="1"/>
    <s v="USD"/>
    <n v="1522818000"/>
    <n v="1523336400"/>
    <b v="0"/>
    <b v="0"/>
    <s v="music/rock"/>
    <x v="1"/>
    <s v="rock"/>
  </r>
  <r>
    <n v="722"/>
    <x v="707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s v="documentary"/>
  </r>
  <r>
    <n v="723"/>
    <x v="708"/>
    <s v="Exclusive fresh-thinking model"/>
    <n v="4900"/>
    <n v="13250"/>
    <n v="270.40816326530614"/>
    <x v="1"/>
    <n v="144"/>
    <n v="92.013888888888886"/>
    <x v="2"/>
    <s v="AUD"/>
    <n v="1456898400"/>
    <n v="1458709200"/>
    <b v="0"/>
    <b v="0"/>
    <s v="theater/plays"/>
    <x v="3"/>
    <s v="plays"/>
  </r>
  <r>
    <n v="724"/>
    <x v="709"/>
    <s v="Business-focused encompassing intranet"/>
    <n v="8400"/>
    <n v="11261"/>
    <n v="134.0595238095238"/>
    <x v="1"/>
    <n v="121"/>
    <n v="93.066115702479337"/>
    <x v="4"/>
    <s v="GBP"/>
    <n v="1413954000"/>
    <n v="1414126800"/>
    <b v="0"/>
    <b v="1"/>
    <s v="theater/plays"/>
    <x v="3"/>
    <s v="plays"/>
  </r>
  <r>
    <n v="725"/>
    <x v="710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s v="mobile games"/>
  </r>
  <r>
    <n v="726"/>
    <x v="711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s v="plays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s v="web"/>
  </r>
  <r>
    <n v="728"/>
    <x v="713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s v="plays"/>
  </r>
  <r>
    <n v="729"/>
    <x v="714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s v="drama"/>
  </r>
  <r>
    <n v="730"/>
    <x v="715"/>
    <s v="Visionary system-worthy attitude"/>
    <n v="28800"/>
    <n v="118847"/>
    <n v="412.66319444444446"/>
    <x v="1"/>
    <n v="1071"/>
    <n v="110.96825396825396"/>
    <x v="0"/>
    <s v="CAD"/>
    <n v="1432357200"/>
    <n v="1432875600"/>
    <b v="0"/>
    <b v="0"/>
    <s v="technology/wearables"/>
    <x v="2"/>
    <s v="wearables"/>
  </r>
  <r>
    <n v="731"/>
    <x v="716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s v="web"/>
  </r>
  <r>
    <n v="732"/>
    <x v="717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s v="rock"/>
  </r>
  <r>
    <n v="733"/>
    <x v="718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s v="metal"/>
  </r>
  <r>
    <n v="734"/>
    <x v="719"/>
    <s v="Exclusive 5thgeneration leverage"/>
    <n v="4200"/>
    <n v="13404"/>
    <n v="319.14285714285717"/>
    <x v="1"/>
    <n v="536"/>
    <n v="25.007462686567163"/>
    <x v="1"/>
    <s v="USD"/>
    <n v="1485583200"/>
    <n v="1486620000"/>
    <b v="0"/>
    <b v="1"/>
    <s v="theater/plays"/>
    <x v="3"/>
    <s v="plays"/>
  </r>
  <r>
    <n v="735"/>
    <x v="720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s v="photography books"/>
  </r>
  <r>
    <n v="736"/>
    <x v="721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s v="nonfiction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s v="indie rock"/>
  </r>
  <r>
    <n v="738"/>
    <x v="486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s v="plays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s v="indie rock"/>
  </r>
  <r>
    <n v="740"/>
    <x v="724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s v="plays"/>
  </r>
  <r>
    <n v="741"/>
    <x v="287"/>
    <s v="Balanced mobile alliance"/>
    <n v="1200"/>
    <n v="14150"/>
    <n v="1179.1666666666667"/>
    <x v="1"/>
    <n v="130"/>
    <n v="108.84615384615384"/>
    <x v="1"/>
    <s v="USD"/>
    <n v="1274590800"/>
    <n v="1274677200"/>
    <b v="0"/>
    <b v="0"/>
    <s v="theater/plays"/>
    <x v="3"/>
    <s v="plays"/>
  </r>
  <r>
    <n v="742"/>
    <x v="725"/>
    <s v="Reactive solution-oriented groupware"/>
    <n v="1200"/>
    <n v="13513"/>
    <n v="1126.0833333333333"/>
    <x v="1"/>
    <n v="122"/>
    <n v="110.76229508196721"/>
    <x v="1"/>
    <s v="USD"/>
    <n v="1263880800"/>
    <n v="1267509600"/>
    <b v="0"/>
    <b v="0"/>
    <s v="music/electric music"/>
    <x v="1"/>
    <s v="electric music"/>
  </r>
  <r>
    <n v="743"/>
    <x v="726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s v="plays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s v="plays"/>
  </r>
  <r>
    <n v="745"/>
    <x v="728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s v="wearables"/>
  </r>
  <r>
    <n v="746"/>
    <x v="729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s v="web"/>
  </r>
  <r>
    <n v="747"/>
    <x v="730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s v="plays"/>
  </r>
  <r>
    <n v="748"/>
    <x v="731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s v="animation"/>
  </r>
  <r>
    <n v="749"/>
    <x v="732"/>
    <s v="Down-sized needs-based task-force"/>
    <n v="8600"/>
    <n v="13527"/>
    <n v="157.2906976744186"/>
    <x v="1"/>
    <n v="366"/>
    <n v="36.959016393442624"/>
    <x v="6"/>
    <s v="EUR"/>
    <n v="1412744400"/>
    <n v="1413781200"/>
    <b v="0"/>
    <b v="1"/>
    <s v="technology/wearables"/>
    <x v="2"/>
    <s v="wearables"/>
  </r>
  <r>
    <n v="750"/>
    <x v="733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s v="electric music"/>
  </r>
  <r>
    <n v="751"/>
    <x v="734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s v="nonfiction"/>
  </r>
  <r>
    <n v="752"/>
    <x v="735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s v="plays"/>
  </r>
  <r>
    <n v="753"/>
    <x v="736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s v="photography books"/>
  </r>
  <r>
    <n v="754"/>
    <x v="737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s v="plays"/>
  </r>
  <r>
    <n v="755"/>
    <x v="738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s v="plays"/>
  </r>
  <r>
    <n v="756"/>
    <x v="739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s v="plays"/>
  </r>
  <r>
    <n v="757"/>
    <x v="740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s v="drama"/>
  </r>
  <r>
    <n v="758"/>
    <x v="741"/>
    <s v="Proactive systemic firmware"/>
    <n v="29600"/>
    <n v="167005"/>
    <n v="564.20608108108104"/>
    <x v="1"/>
    <n v="1518"/>
    <n v="110.01646903820817"/>
    <x v="0"/>
    <s v="CAD"/>
    <n v="1414126800"/>
    <n v="1414904400"/>
    <b v="0"/>
    <b v="0"/>
    <s v="music/rock"/>
    <x v="1"/>
    <s v="rock"/>
  </r>
  <r>
    <n v="759"/>
    <x v="742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s v="electric music"/>
  </r>
  <r>
    <n v="760"/>
    <x v="743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s v="video games"/>
  </r>
  <r>
    <n v="761"/>
    <x v="744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s v="rock"/>
  </r>
  <r>
    <n v="762"/>
    <x v="307"/>
    <s v="Upgradable uniform service-desk"/>
    <n v="3500"/>
    <n v="6204"/>
    <n v="177.25714285714287"/>
    <x v="1"/>
    <n v="100"/>
    <n v="62.04"/>
    <x v="2"/>
    <s v="AUD"/>
    <n v="1354082400"/>
    <n v="1355032800"/>
    <b v="0"/>
    <b v="0"/>
    <s v="music/jazz"/>
    <x v="1"/>
    <s v="jazz"/>
  </r>
  <r>
    <n v="763"/>
    <x v="745"/>
    <s v="Inverse client-driven product"/>
    <n v="5600"/>
    <n v="6338"/>
    <n v="113.17857142857143"/>
    <x v="1"/>
    <n v="235"/>
    <n v="26.970212765957445"/>
    <x v="1"/>
    <s v="USD"/>
    <n v="1336453200"/>
    <n v="1339477200"/>
    <b v="0"/>
    <b v="1"/>
    <s v="theater/plays"/>
    <x v="3"/>
    <s v="plays"/>
  </r>
  <r>
    <n v="764"/>
    <x v="746"/>
    <s v="Managed bandwidth-monitored system engine"/>
    <n v="1100"/>
    <n v="8010"/>
    <n v="728.18181818181813"/>
    <x v="1"/>
    <n v="148"/>
    <n v="54.121621621621621"/>
    <x v="1"/>
    <s v="USD"/>
    <n v="1305262800"/>
    <n v="1305954000"/>
    <b v="0"/>
    <b v="0"/>
    <s v="music/rock"/>
    <x v="1"/>
    <s v="rock"/>
  </r>
  <r>
    <n v="765"/>
    <x v="747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s v="indie rock"/>
  </r>
  <r>
    <n v="766"/>
    <x v="748"/>
    <s v="De-engineered disintermediate encryption"/>
    <n v="43800"/>
    <n v="13653"/>
    <n v="31.171232876712327"/>
    <x v="0"/>
    <n v="248"/>
    <n v="55.052419354838712"/>
    <x v="2"/>
    <s v="AUD"/>
    <n v="1537333200"/>
    <n v="1537419600"/>
    <b v="0"/>
    <b v="0"/>
    <s v="film &amp; video/science fiction"/>
    <x v="4"/>
    <s v="science fiction"/>
  </r>
  <r>
    <n v="767"/>
    <x v="749"/>
    <s v="Upgradable attitude-oriented project"/>
    <n v="97200"/>
    <n v="55372"/>
    <n v="56.967078189300409"/>
    <x v="0"/>
    <n v="513"/>
    <n v="107.93762183235867"/>
    <x v="1"/>
    <s v="USD"/>
    <n v="1444107600"/>
    <n v="1447999200"/>
    <b v="0"/>
    <b v="0"/>
    <s v="publishing/translations"/>
    <x v="5"/>
    <s v="translations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s v="plays"/>
  </r>
  <r>
    <n v="769"/>
    <x v="751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s v="video games"/>
  </r>
  <r>
    <n v="770"/>
    <x v="752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s v="plays"/>
  </r>
  <r>
    <n v="771"/>
    <x v="753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s v="plays"/>
  </r>
  <r>
    <n v="772"/>
    <x v="754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s v="indie rock"/>
  </r>
  <r>
    <n v="773"/>
    <x v="755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s v="plays"/>
  </r>
  <r>
    <n v="774"/>
    <x v="756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s v="web"/>
  </r>
  <r>
    <n v="775"/>
    <x v="757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s v="rock"/>
  </r>
  <r>
    <n v="776"/>
    <x v="758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s v="plays"/>
  </r>
  <r>
    <n v="777"/>
    <x v="759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s v="plays"/>
  </r>
  <r>
    <n v="778"/>
    <x v="760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s v="animation"/>
  </r>
  <r>
    <n v="779"/>
    <x v="761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s v="plays"/>
  </r>
  <r>
    <n v="780"/>
    <x v="762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s v="drama"/>
  </r>
  <r>
    <n v="781"/>
    <x v="763"/>
    <s v="Cross-group interactive architecture"/>
    <n v="8700"/>
    <n v="4414"/>
    <n v="50.735632183908045"/>
    <x v="3"/>
    <n v="56"/>
    <n v="78.821428571428569"/>
    <x v="5"/>
    <s v="CHF"/>
    <n v="1288501200"/>
    <n v="1292911200"/>
    <b v="0"/>
    <b v="0"/>
    <s v="theater/plays"/>
    <x v="3"/>
    <s v="plays"/>
  </r>
  <r>
    <n v="782"/>
    <x v="764"/>
    <s v="Centralized asymmetric framework"/>
    <n v="5100"/>
    <n v="10981"/>
    <n v="215.31372549019608"/>
    <x v="1"/>
    <n v="161"/>
    <n v="68.204968944099377"/>
    <x v="1"/>
    <s v="USD"/>
    <n v="1298959200"/>
    <n v="1301374800"/>
    <b v="0"/>
    <b v="1"/>
    <s v="film &amp; video/animation"/>
    <x v="4"/>
    <s v="animation"/>
  </r>
  <r>
    <n v="783"/>
    <x v="765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s v="rock"/>
  </r>
  <r>
    <n v="784"/>
    <x v="766"/>
    <s v="Profound fault-tolerant model"/>
    <n v="88900"/>
    <n v="102535"/>
    <n v="115.33745781777277"/>
    <x v="1"/>
    <n v="3308"/>
    <n v="30.996070133010882"/>
    <x v="1"/>
    <s v="USD"/>
    <n v="1457244000"/>
    <n v="1458190800"/>
    <b v="0"/>
    <b v="0"/>
    <s v="technology/web"/>
    <x v="2"/>
    <s v="web"/>
  </r>
  <r>
    <n v="785"/>
    <x v="767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s v="animation"/>
  </r>
  <r>
    <n v="786"/>
    <x v="768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s v="jazz"/>
  </r>
  <r>
    <n v="787"/>
    <x v="769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s v="rock"/>
  </r>
  <r>
    <n v="788"/>
    <x v="770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s v="animation"/>
  </r>
  <r>
    <n v="789"/>
    <x v="771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s v="plays"/>
  </r>
  <r>
    <n v="790"/>
    <x v="772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s v="plays"/>
  </r>
  <r>
    <n v="791"/>
    <x v="773"/>
    <s v="Optional web-enabled extranet"/>
    <n v="2100"/>
    <n v="540"/>
    <n v="25.714285714285715"/>
    <x v="0"/>
    <n v="6"/>
    <n v="90"/>
    <x v="1"/>
    <s v="USD"/>
    <n v="1481436000"/>
    <n v="1482818400"/>
    <b v="0"/>
    <b v="0"/>
    <s v="food/food trucks"/>
    <x v="0"/>
    <s v="food trucks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s v="plays"/>
  </r>
  <r>
    <n v="793"/>
    <x v="775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s v="nonfiction"/>
  </r>
  <r>
    <n v="794"/>
    <x v="776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s v="rock"/>
  </r>
  <r>
    <n v="795"/>
    <x v="777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s v="drama"/>
  </r>
  <r>
    <n v="796"/>
    <x v="778"/>
    <s v="Profound full-range open system"/>
    <n v="7800"/>
    <n v="4275"/>
    <n v="54.807692307692307"/>
    <x v="0"/>
    <n v="78"/>
    <n v="54.807692307692307"/>
    <x v="1"/>
    <s v="USD"/>
    <n v="1407474000"/>
    <n v="1408078800"/>
    <b v="0"/>
    <b v="1"/>
    <s v="games/mobile games"/>
    <x v="6"/>
    <s v="mobile games"/>
  </r>
  <r>
    <n v="797"/>
    <x v="779"/>
    <s v="Optional tangible utilization"/>
    <n v="7600"/>
    <n v="8332"/>
    <n v="109.63157894736842"/>
    <x v="1"/>
    <n v="185"/>
    <n v="45.037837837837834"/>
    <x v="1"/>
    <s v="USD"/>
    <n v="1546149600"/>
    <n v="1548136800"/>
    <b v="0"/>
    <b v="0"/>
    <s v="technology/web"/>
    <x v="2"/>
    <s v="web"/>
  </r>
  <r>
    <n v="798"/>
    <x v="780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s v="plays"/>
  </r>
  <r>
    <n v="799"/>
    <x v="781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s v="plays"/>
  </r>
  <r>
    <n v="800"/>
    <x v="782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s v="rock"/>
  </r>
  <r>
    <n v="801"/>
    <x v="783"/>
    <s v="User-friendly high-level initiative"/>
    <n v="2300"/>
    <n v="4667"/>
    <n v="202.91304347826087"/>
    <x v="1"/>
    <n v="106"/>
    <n v="44.028301886792455"/>
    <x v="1"/>
    <s v="USD"/>
    <n v="1577772000"/>
    <n v="1579672800"/>
    <b v="0"/>
    <b v="1"/>
    <s v="photography/photography books"/>
    <x v="7"/>
    <s v="photography books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s v="photography books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s v="plays"/>
  </r>
  <r>
    <n v="804"/>
    <x v="786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s v="rock"/>
  </r>
  <r>
    <n v="805"/>
    <x v="787"/>
    <s v="Advanced intermediate Graphic Interface"/>
    <n v="9700"/>
    <n v="4932"/>
    <n v="50.845360824742265"/>
    <x v="0"/>
    <n v="67"/>
    <n v="73.611940298507463"/>
    <x v="2"/>
    <s v="AUD"/>
    <n v="1416031200"/>
    <n v="1420437600"/>
    <b v="0"/>
    <b v="0"/>
    <s v="film &amp; video/documentary"/>
    <x v="4"/>
    <s v="documentary"/>
  </r>
  <r>
    <n v="806"/>
    <x v="788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s v="drama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s v="plays"/>
  </r>
  <r>
    <n v="808"/>
    <x v="790"/>
    <s v="Enhanced regional flexibility"/>
    <n v="5200"/>
    <n v="1583"/>
    <n v="30.442307692307693"/>
    <x v="0"/>
    <n v="19"/>
    <n v="83.315789473684205"/>
    <x v="1"/>
    <s v="USD"/>
    <n v="1463461200"/>
    <n v="1464930000"/>
    <b v="0"/>
    <b v="0"/>
    <s v="food/food trucks"/>
    <x v="0"/>
    <s v="food trucks"/>
  </r>
  <r>
    <n v="809"/>
    <x v="764"/>
    <s v="Public-key bottom-line algorithm"/>
    <n v="140800"/>
    <n v="88536"/>
    <n v="62.88068181818182"/>
    <x v="0"/>
    <n v="2108"/>
    <n v="42"/>
    <x v="5"/>
    <s v="CHF"/>
    <n v="1344920400"/>
    <n v="1345006800"/>
    <b v="0"/>
    <b v="0"/>
    <s v="film &amp; video/documentary"/>
    <x v="4"/>
    <s v="documentary"/>
  </r>
  <r>
    <n v="810"/>
    <x v="791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s v="plays"/>
  </r>
  <r>
    <n v="811"/>
    <x v="792"/>
    <s v="Fundamental methodical emulation"/>
    <n v="92500"/>
    <n v="71320"/>
    <n v="77.1027027027027"/>
    <x v="0"/>
    <n v="679"/>
    <n v="105.03681885125184"/>
    <x v="1"/>
    <s v="USD"/>
    <n v="1452319200"/>
    <n v="1452492000"/>
    <b v="0"/>
    <b v="1"/>
    <s v="games/video games"/>
    <x v="6"/>
    <s v="video games"/>
  </r>
  <r>
    <n v="812"/>
    <x v="793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s v="nonfiction"/>
  </r>
  <r>
    <n v="813"/>
    <x v="794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s v="video games"/>
  </r>
  <r>
    <n v="814"/>
    <x v="795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s v="rock"/>
  </r>
  <r>
    <n v="815"/>
    <x v="796"/>
    <s v="Centralized bandwidth-monitored leverage"/>
    <n v="9000"/>
    <n v="11721"/>
    <n v="130.23333333333332"/>
    <x v="1"/>
    <n v="183"/>
    <n v="64.049180327868854"/>
    <x v="0"/>
    <s v="CAD"/>
    <n v="1511935200"/>
    <n v="1514181600"/>
    <b v="0"/>
    <b v="0"/>
    <s v="music/rock"/>
    <x v="1"/>
    <s v="rock"/>
  </r>
  <r>
    <n v="816"/>
    <x v="797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s v="plays"/>
  </r>
  <r>
    <n v="817"/>
    <x v="798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s v="nonfiction"/>
  </r>
  <r>
    <n v="818"/>
    <x v="311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s v="plays"/>
  </r>
  <r>
    <n v="819"/>
    <x v="799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s v="video games"/>
  </r>
  <r>
    <n v="820"/>
    <x v="800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s v="rock"/>
  </r>
  <r>
    <n v="821"/>
    <x v="801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s v="documentary"/>
  </r>
  <r>
    <n v="822"/>
    <x v="802"/>
    <s v="Distributed optimizing protocol"/>
    <n v="54000"/>
    <n v="188982"/>
    <n v="349.96666666666664"/>
    <x v="1"/>
    <n v="2100"/>
    <n v="89.991428571428571"/>
    <x v="1"/>
    <s v="USD"/>
    <n v="1393567200"/>
    <n v="1395032400"/>
    <b v="0"/>
    <b v="0"/>
    <s v="music/rock"/>
    <x v="1"/>
    <s v="rock"/>
  </r>
  <r>
    <n v="823"/>
    <x v="803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s v="rock"/>
  </r>
  <r>
    <n v="824"/>
    <x v="804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s v="nonfiction"/>
  </r>
  <r>
    <n v="825"/>
    <x v="805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s v="shorts"/>
  </r>
  <r>
    <n v="826"/>
    <x v="806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s v="plays"/>
  </r>
  <r>
    <n v="827"/>
    <x v="807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s v="drama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s v="plays"/>
  </r>
  <r>
    <n v="829"/>
    <x v="809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s v="plays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s v="plays"/>
  </r>
  <r>
    <n v="831"/>
    <x v="811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s v="photography books"/>
  </r>
  <r>
    <n v="832"/>
    <x v="812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s v="translations"/>
  </r>
  <r>
    <n v="833"/>
    <x v="813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s v="translations"/>
  </r>
  <r>
    <n v="834"/>
    <x v="814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s v="plays"/>
  </r>
  <r>
    <n v="835"/>
    <x v="815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s v="web"/>
  </r>
  <r>
    <n v="836"/>
    <x v="816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s v="indie rock"/>
  </r>
  <r>
    <n v="837"/>
    <x v="817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s v="jazz"/>
  </r>
  <r>
    <n v="838"/>
    <x v="818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s v="plays"/>
  </r>
  <r>
    <n v="839"/>
    <x v="819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s v="documentary"/>
  </r>
  <r>
    <n v="840"/>
    <x v="820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s v="plays"/>
  </r>
  <r>
    <n v="841"/>
    <x v="821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s v="web"/>
  </r>
  <r>
    <n v="842"/>
    <x v="822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s v="wearables"/>
  </r>
  <r>
    <n v="843"/>
    <x v="823"/>
    <s v="De-engineered next generation parallelism"/>
    <n v="8800"/>
    <n v="2703"/>
    <n v="30.71590909090909"/>
    <x v="0"/>
    <n v="33"/>
    <n v="81.909090909090907"/>
    <x v="1"/>
    <s v="USD"/>
    <n v="1535259600"/>
    <n v="1535778000"/>
    <b v="0"/>
    <b v="0"/>
    <s v="photography/photography books"/>
    <x v="7"/>
    <s v="photography books"/>
  </r>
  <r>
    <n v="844"/>
    <x v="824"/>
    <s v="Intuitive cohesive groupware"/>
    <n v="8800"/>
    <n v="8747"/>
    <n v="99.397727272727266"/>
    <x v="3"/>
    <n v="94"/>
    <n v="93.053191489361708"/>
    <x v="1"/>
    <s v="USD"/>
    <n v="1327212000"/>
    <n v="1327471200"/>
    <b v="0"/>
    <b v="0"/>
    <s v="film &amp; video/documentary"/>
    <x v="4"/>
    <s v="documentary"/>
  </r>
  <r>
    <n v="845"/>
    <x v="825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s v="web"/>
  </r>
  <r>
    <n v="846"/>
    <x v="826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s v="web"/>
  </r>
  <r>
    <n v="847"/>
    <x v="827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s v="food trucks"/>
  </r>
  <r>
    <n v="848"/>
    <x v="828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s v="drama"/>
  </r>
  <r>
    <n v="849"/>
    <x v="829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s v="indie rock"/>
  </r>
  <r>
    <n v="850"/>
    <x v="830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s v="rock"/>
  </r>
  <r>
    <n v="851"/>
    <x v="831"/>
    <s v="Object-based needs-based info-mediaries"/>
    <n v="6000"/>
    <n v="12468"/>
    <n v="207.8"/>
    <x v="1"/>
    <n v="160"/>
    <n v="77.924999999999997"/>
    <x v="1"/>
    <s v="USD"/>
    <n v="1335934800"/>
    <n v="1338786000"/>
    <b v="0"/>
    <b v="0"/>
    <s v="music/electric music"/>
    <x v="1"/>
    <s v="electric music"/>
  </r>
  <r>
    <n v="852"/>
    <x v="832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s v="video games"/>
  </r>
  <r>
    <n v="853"/>
    <x v="833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s v="indie rock"/>
  </r>
  <r>
    <n v="854"/>
    <x v="834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s v="fiction"/>
  </r>
  <r>
    <n v="855"/>
    <x v="835"/>
    <s v="Horizontal clear-thinking framework"/>
    <n v="23400"/>
    <n v="23956"/>
    <n v="102.37606837606837"/>
    <x v="1"/>
    <n v="452"/>
    <n v="53"/>
    <x v="2"/>
    <s v="AUD"/>
    <n v="1308373200"/>
    <n v="1311051600"/>
    <b v="0"/>
    <b v="0"/>
    <s v="theater/plays"/>
    <x v="3"/>
    <s v="plays"/>
  </r>
  <r>
    <n v="856"/>
    <x v="764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s v="food trucks"/>
  </r>
  <r>
    <n v="857"/>
    <x v="836"/>
    <s v="Programmable disintermediate matrices"/>
    <n v="5300"/>
    <n v="7413"/>
    <n v="139.8679245283019"/>
    <x v="1"/>
    <n v="225"/>
    <n v="32.946666666666665"/>
    <x v="5"/>
    <s v="CHF"/>
    <n v="1328421600"/>
    <n v="1330408800"/>
    <b v="1"/>
    <b v="0"/>
    <s v="film &amp; video/shorts"/>
    <x v="4"/>
    <s v="shorts"/>
  </r>
  <r>
    <n v="858"/>
    <x v="837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s v="food trucks"/>
  </r>
  <r>
    <n v="859"/>
    <x v="838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s v="plays"/>
  </r>
  <r>
    <n v="860"/>
    <x v="839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s v="wearables"/>
  </r>
  <r>
    <n v="861"/>
    <x v="840"/>
    <s v="Devolved disintermediate analyzer"/>
    <n v="8800"/>
    <n v="9317"/>
    <n v="105.875"/>
    <x v="1"/>
    <n v="163"/>
    <n v="57.159509202453989"/>
    <x v="1"/>
    <s v="USD"/>
    <n v="1269147600"/>
    <n v="1269838800"/>
    <b v="0"/>
    <b v="0"/>
    <s v="theater/plays"/>
    <x v="3"/>
    <s v="plays"/>
  </r>
  <r>
    <n v="862"/>
    <x v="841"/>
    <s v="Profound disintermediate open system"/>
    <n v="3500"/>
    <n v="6560"/>
    <n v="187.42857142857142"/>
    <x v="1"/>
    <n v="85"/>
    <n v="77.17647058823529"/>
    <x v="1"/>
    <s v="USD"/>
    <n v="1312174800"/>
    <n v="1312520400"/>
    <b v="0"/>
    <b v="0"/>
    <s v="theater/plays"/>
    <x v="3"/>
    <s v="plays"/>
  </r>
  <r>
    <n v="863"/>
    <x v="842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s v="television"/>
  </r>
  <r>
    <n v="864"/>
    <x v="843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s v="shorts"/>
  </r>
  <r>
    <n v="865"/>
    <x v="844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s v="plays"/>
  </r>
  <r>
    <n v="866"/>
    <x v="845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s v="photography books"/>
  </r>
  <r>
    <n v="867"/>
    <x v="846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s v="food trucks"/>
  </r>
  <r>
    <n v="868"/>
    <x v="847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s v="plays"/>
  </r>
  <r>
    <n v="869"/>
    <x v="848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s v="drama"/>
  </r>
  <r>
    <n v="870"/>
    <x v="849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s v="plays"/>
  </r>
  <r>
    <n v="871"/>
    <x v="850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s v="plays"/>
  </r>
  <r>
    <n v="872"/>
    <x v="851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s v="science fiction"/>
  </r>
  <r>
    <n v="873"/>
    <x v="852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s v="photography books"/>
  </r>
  <r>
    <n v="874"/>
    <x v="853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s v="photography books"/>
  </r>
  <r>
    <n v="875"/>
    <x v="854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s v="rock"/>
  </r>
  <r>
    <n v="876"/>
    <x v="855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s v="photography books"/>
  </r>
  <r>
    <n v="877"/>
    <x v="856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s v="food trucks"/>
  </r>
  <r>
    <n v="878"/>
    <x v="857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s v="metal"/>
  </r>
  <r>
    <n v="879"/>
    <x v="858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s v="nonfiction"/>
  </r>
  <r>
    <n v="880"/>
    <x v="859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s v="electric music"/>
  </r>
  <r>
    <n v="881"/>
    <x v="860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s v="plays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s v="plays"/>
  </r>
  <r>
    <n v="883"/>
    <x v="862"/>
    <s v="Customer-focused mobile Graphic Interface"/>
    <n v="3400"/>
    <n v="8089"/>
    <n v="237.91176470588235"/>
    <x v="1"/>
    <n v="193"/>
    <n v="41.911917098445599"/>
    <x v="1"/>
    <s v="USD"/>
    <n v="1274763600"/>
    <n v="1277874000"/>
    <b v="0"/>
    <b v="0"/>
    <s v="film &amp; video/shorts"/>
    <x v="4"/>
    <s v="shorts"/>
  </r>
  <r>
    <n v="884"/>
    <x v="863"/>
    <s v="Horizontal secondary interface"/>
    <n v="170800"/>
    <n v="109374"/>
    <n v="64.036299765807968"/>
    <x v="0"/>
    <n v="1886"/>
    <n v="57.992576882290564"/>
    <x v="1"/>
    <s v="USD"/>
    <n v="1399179600"/>
    <n v="1399352400"/>
    <b v="0"/>
    <b v="1"/>
    <s v="theater/plays"/>
    <x v="3"/>
    <s v="plays"/>
  </r>
  <r>
    <n v="885"/>
    <x v="864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s v="plays"/>
  </r>
  <r>
    <n v="886"/>
    <x v="865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s v="indie rock"/>
  </r>
  <r>
    <n v="887"/>
    <x v="866"/>
    <s v="Multi-layered systematic knowledgebase"/>
    <n v="7800"/>
    <n v="2289"/>
    <n v="29.346153846153847"/>
    <x v="0"/>
    <n v="31"/>
    <n v="73.838709677419359"/>
    <x v="1"/>
    <s v="USD"/>
    <n v="1437109200"/>
    <n v="1441170000"/>
    <b v="0"/>
    <b v="1"/>
    <s v="theater/plays"/>
    <x v="3"/>
    <s v="plays"/>
  </r>
  <r>
    <n v="888"/>
    <x v="867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s v="plays"/>
  </r>
  <r>
    <n v="889"/>
    <x v="868"/>
    <s v="Secured dynamic capacity"/>
    <n v="5600"/>
    <n v="9508"/>
    <n v="169.78571428571428"/>
    <x v="1"/>
    <n v="122"/>
    <n v="77.93442622950819"/>
    <x v="1"/>
    <s v="USD"/>
    <n v="1394600400"/>
    <n v="1395205200"/>
    <b v="0"/>
    <b v="1"/>
    <s v="music/electric music"/>
    <x v="1"/>
    <s v="electric music"/>
  </r>
  <r>
    <n v="890"/>
    <x v="869"/>
    <s v="Devolved foreground throughput"/>
    <n v="134400"/>
    <n v="155849"/>
    <n v="115.95907738095238"/>
    <x v="1"/>
    <n v="1470"/>
    <n v="106.01972789115646"/>
    <x v="1"/>
    <s v="USD"/>
    <n v="1561352400"/>
    <n v="1561438800"/>
    <b v="0"/>
    <b v="0"/>
    <s v="music/indie rock"/>
    <x v="1"/>
    <s v="indie rock"/>
  </r>
  <r>
    <n v="891"/>
    <x v="870"/>
    <s v="Synchronized demand-driven infrastructure"/>
    <n v="3000"/>
    <n v="7758"/>
    <n v="258.60000000000002"/>
    <x v="1"/>
    <n v="165"/>
    <n v="47.018181818181816"/>
    <x v="0"/>
    <s v="CAD"/>
    <n v="1322892000"/>
    <n v="1326693600"/>
    <b v="0"/>
    <b v="0"/>
    <s v="film &amp; video/documentary"/>
    <x v="4"/>
    <s v="documentary"/>
  </r>
  <r>
    <n v="892"/>
    <x v="871"/>
    <s v="Realigned discrete structure"/>
    <n v="6000"/>
    <n v="13835"/>
    <n v="230.58333333333334"/>
    <x v="1"/>
    <n v="182"/>
    <n v="76.016483516483518"/>
    <x v="1"/>
    <s v="USD"/>
    <n v="1274418000"/>
    <n v="1277960400"/>
    <b v="0"/>
    <b v="0"/>
    <s v="publishing/translations"/>
    <x v="5"/>
    <s v="translations"/>
  </r>
  <r>
    <n v="893"/>
    <x v="872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s v="documentary"/>
  </r>
  <r>
    <n v="894"/>
    <x v="873"/>
    <s v="Organic cohesive neural-net"/>
    <n v="1700"/>
    <n v="3208"/>
    <n v="188.70588235294119"/>
    <x v="1"/>
    <n v="56"/>
    <n v="57.285714285714285"/>
    <x v="4"/>
    <s v="GBP"/>
    <n v="1373518800"/>
    <n v="1376110800"/>
    <b v="0"/>
    <b v="1"/>
    <s v="film &amp; video/television"/>
    <x v="4"/>
    <s v="television"/>
  </r>
  <r>
    <n v="895"/>
    <x v="874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s v="plays"/>
  </r>
  <r>
    <n v="896"/>
    <x v="875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s v="food trucks"/>
  </r>
  <r>
    <n v="897"/>
    <x v="876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s v="plays"/>
  </r>
  <r>
    <n v="898"/>
    <x v="877"/>
    <s v="Balanced regional flexibility"/>
    <n v="179100"/>
    <n v="93991"/>
    <n v="52.479620323841431"/>
    <x v="0"/>
    <n v="1221"/>
    <n v="76.978705978705975"/>
    <x v="1"/>
    <s v="USD"/>
    <n v="1576476000"/>
    <n v="1576994400"/>
    <b v="0"/>
    <b v="0"/>
    <s v="film &amp; video/documentary"/>
    <x v="4"/>
    <s v="documentary"/>
  </r>
  <r>
    <n v="899"/>
    <x v="878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s v="jazz"/>
  </r>
  <r>
    <n v="900"/>
    <x v="879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s v="web"/>
  </r>
  <r>
    <n v="901"/>
    <x v="880"/>
    <s v="Versatile bottom-line definition"/>
    <n v="5600"/>
    <n v="8746"/>
    <n v="156.17857142857142"/>
    <x v="1"/>
    <n v="159"/>
    <n v="55.0062893081761"/>
    <x v="1"/>
    <s v="USD"/>
    <n v="1531803600"/>
    <n v="1534654800"/>
    <b v="0"/>
    <b v="1"/>
    <s v="music/rock"/>
    <x v="1"/>
    <s v="rock"/>
  </r>
  <r>
    <n v="902"/>
    <x v="881"/>
    <s v="Integrated bifurcated software"/>
    <n v="1400"/>
    <n v="3534"/>
    <n v="252.42857142857142"/>
    <x v="1"/>
    <n v="110"/>
    <n v="32.127272727272725"/>
    <x v="1"/>
    <s v="USD"/>
    <n v="1454133600"/>
    <n v="1457762400"/>
    <b v="0"/>
    <b v="0"/>
    <s v="technology/web"/>
    <x v="2"/>
    <s v="web"/>
  </r>
  <r>
    <n v="903"/>
    <x v="882"/>
    <s v="Assimilated next generation instruction set"/>
    <n v="41000"/>
    <n v="709"/>
    <n v="1.7292682926829268"/>
    <x v="2"/>
    <n v="14"/>
    <n v="50.642857142857146"/>
    <x v="1"/>
    <s v="USD"/>
    <n v="1336194000"/>
    <n v="1337490000"/>
    <b v="0"/>
    <b v="1"/>
    <s v="publishing/nonfiction"/>
    <x v="5"/>
    <s v="nonfiction"/>
  </r>
  <r>
    <n v="904"/>
    <x v="883"/>
    <s v="Digitized foreground array"/>
    <n v="6500"/>
    <n v="795"/>
    <n v="12.23076923076923"/>
    <x v="0"/>
    <n v="16"/>
    <n v="49.6875"/>
    <x v="1"/>
    <s v="USD"/>
    <n v="1349326800"/>
    <n v="1349672400"/>
    <b v="0"/>
    <b v="0"/>
    <s v="publishing/radio &amp; podcasts"/>
    <x v="5"/>
    <s v="radio &amp; podcasts"/>
  </r>
  <r>
    <n v="905"/>
    <x v="884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s v="plays"/>
  </r>
  <r>
    <n v="906"/>
    <x v="885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s v="documentary"/>
  </r>
  <r>
    <n v="907"/>
    <x v="886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s v="plays"/>
  </r>
  <r>
    <n v="908"/>
    <x v="887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s v="video games"/>
  </r>
  <r>
    <n v="909"/>
    <x v="888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s v="plays"/>
  </r>
  <r>
    <n v="910"/>
    <x v="889"/>
    <s v="Proactive incremental architecture"/>
    <n v="154500"/>
    <n v="30215"/>
    <n v="19.556634304207119"/>
    <x v="3"/>
    <n v="296"/>
    <n v="102.07770270270271"/>
    <x v="1"/>
    <s v="USD"/>
    <n v="1421906400"/>
    <n v="1421992800"/>
    <b v="0"/>
    <b v="0"/>
    <s v="theater/plays"/>
    <x v="3"/>
    <s v="plays"/>
  </r>
  <r>
    <n v="911"/>
    <x v="890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s v="web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s v="drama"/>
  </r>
  <r>
    <n v="913"/>
    <x v="892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s v="drama"/>
  </r>
  <r>
    <n v="914"/>
    <x v="893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s v="plays"/>
  </r>
  <r>
    <n v="915"/>
    <x v="894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s v="television"/>
  </r>
  <r>
    <n v="916"/>
    <x v="895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s v="photography books"/>
  </r>
  <r>
    <n v="917"/>
    <x v="896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s v="shorts"/>
  </r>
  <r>
    <n v="918"/>
    <x v="897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s v="radio &amp; podcasts"/>
  </r>
  <r>
    <n v="919"/>
    <x v="898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s v="plays"/>
  </r>
  <r>
    <n v="920"/>
    <x v="899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s v="animation"/>
  </r>
  <r>
    <n v="921"/>
    <x v="900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s v="web"/>
  </r>
  <r>
    <n v="922"/>
    <x v="901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s v="world music"/>
  </r>
  <r>
    <n v="923"/>
    <x v="902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s v="plays"/>
  </r>
  <r>
    <n v="924"/>
    <x v="903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s v="plays"/>
  </r>
  <r>
    <n v="925"/>
    <x v="904"/>
    <s v="Profit-focused empowering system engine"/>
    <n v="3000"/>
    <n v="6722"/>
    <n v="224.06666666666666"/>
    <x v="1"/>
    <n v="65"/>
    <n v="103.41538461538461"/>
    <x v="1"/>
    <s v="USD"/>
    <n v="1506056400"/>
    <n v="1507093200"/>
    <b v="0"/>
    <b v="0"/>
    <s v="theater/plays"/>
    <x v="3"/>
    <s v="plays"/>
  </r>
  <r>
    <n v="926"/>
    <x v="905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s v="food trucks"/>
  </r>
  <r>
    <n v="927"/>
    <x v="906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s v="plays"/>
  </r>
  <r>
    <n v="928"/>
    <x v="907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s v="web"/>
  </r>
  <r>
    <n v="929"/>
    <x v="908"/>
    <s v="Polarized tertiary function"/>
    <n v="5500"/>
    <n v="11952"/>
    <n v="217.30909090909091"/>
    <x v="1"/>
    <n v="184"/>
    <n v="64.956521739130437"/>
    <x v="4"/>
    <s v="GBP"/>
    <n v="1493787600"/>
    <n v="1494997200"/>
    <b v="0"/>
    <b v="0"/>
    <s v="theater/plays"/>
    <x v="3"/>
    <s v="plays"/>
  </r>
  <r>
    <n v="930"/>
    <x v="909"/>
    <s v="Configurable fault-tolerant structure"/>
    <n v="3500"/>
    <n v="3930"/>
    <n v="112.28571428571429"/>
    <x v="1"/>
    <n v="85"/>
    <n v="46.235294117647058"/>
    <x v="1"/>
    <s v="USD"/>
    <n v="1424844000"/>
    <n v="1425448800"/>
    <b v="0"/>
    <b v="1"/>
    <s v="theater/plays"/>
    <x v="3"/>
    <s v="plays"/>
  </r>
  <r>
    <n v="931"/>
    <x v="910"/>
    <s v="Digitized 24/7 budgetary management"/>
    <n v="7900"/>
    <n v="5729"/>
    <n v="72.518987341772146"/>
    <x v="0"/>
    <n v="112"/>
    <n v="51.151785714285715"/>
    <x v="1"/>
    <s v="USD"/>
    <n v="1403931600"/>
    <n v="1404104400"/>
    <b v="0"/>
    <b v="1"/>
    <s v="theater/plays"/>
    <x v="3"/>
    <s v="plays"/>
  </r>
  <r>
    <n v="932"/>
    <x v="911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s v="rock"/>
  </r>
  <r>
    <n v="933"/>
    <x v="912"/>
    <s v="Implemented tangible support"/>
    <n v="73000"/>
    <n v="175015"/>
    <n v="239.74657534246575"/>
    <x v="1"/>
    <n v="1902"/>
    <n v="92.016298633017882"/>
    <x v="1"/>
    <s v="USD"/>
    <n v="1365397200"/>
    <n v="1366520400"/>
    <b v="0"/>
    <b v="0"/>
    <s v="theater/plays"/>
    <x v="3"/>
    <s v="plays"/>
  </r>
  <r>
    <n v="934"/>
    <x v="913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s v="plays"/>
  </r>
  <r>
    <n v="935"/>
    <x v="914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s v="plays"/>
  </r>
  <r>
    <n v="936"/>
    <x v="591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s v="plays"/>
  </r>
  <r>
    <n v="937"/>
    <x v="915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s v="documentary"/>
  </r>
  <r>
    <n v="938"/>
    <x v="916"/>
    <s v="Total dedicated benchmark"/>
    <n v="9200"/>
    <n v="10093"/>
    <n v="109.70652173913044"/>
    <x v="1"/>
    <n v="96"/>
    <n v="105.13541666666667"/>
    <x v="1"/>
    <s v="USD"/>
    <n v="1528779600"/>
    <n v="1531890000"/>
    <b v="0"/>
    <b v="1"/>
    <s v="publishing/fiction"/>
    <x v="5"/>
    <s v="fiction"/>
  </r>
  <r>
    <n v="939"/>
    <x v="917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s v="video games"/>
  </r>
  <r>
    <n v="940"/>
    <x v="918"/>
    <s v="Upgradable analyzing core"/>
    <n v="9900"/>
    <n v="6161"/>
    <n v="62.232323232323232"/>
    <x v="2"/>
    <n v="66"/>
    <n v="93.348484848484844"/>
    <x v="0"/>
    <s v="CAD"/>
    <n v="1354341600"/>
    <n v="1356242400"/>
    <b v="0"/>
    <b v="0"/>
    <s v="technology/web"/>
    <x v="2"/>
    <s v="web"/>
  </r>
  <r>
    <n v="941"/>
    <x v="919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s v="plays"/>
  </r>
  <r>
    <n v="942"/>
    <x v="916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s v="plays"/>
  </r>
  <r>
    <n v="943"/>
    <x v="920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s v="food trucks"/>
  </r>
  <r>
    <n v="944"/>
    <x v="921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s v="photography books"/>
  </r>
  <r>
    <n v="945"/>
    <x v="922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s v="photography books"/>
  </r>
  <r>
    <n v="946"/>
    <x v="923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s v="plays"/>
  </r>
  <r>
    <n v="947"/>
    <x v="924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s v="plays"/>
  </r>
  <r>
    <n v="948"/>
    <x v="925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s v="documentary"/>
  </r>
  <r>
    <n v="949"/>
    <x v="926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s v="web"/>
  </r>
  <r>
    <n v="950"/>
    <x v="927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s v="plays"/>
  </r>
  <r>
    <n v="951"/>
    <x v="928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s v="rock"/>
  </r>
  <r>
    <n v="952"/>
    <x v="929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s v="documentary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s v="science fiction"/>
  </r>
  <r>
    <n v="954"/>
    <x v="931"/>
    <s v="Enterprise-wide client-driven policy"/>
    <n v="42600"/>
    <n v="156384"/>
    <n v="367.09859154929575"/>
    <x v="1"/>
    <n v="1548"/>
    <n v="101.02325581395348"/>
    <x v="2"/>
    <s v="AUD"/>
    <n v="1348290000"/>
    <n v="1350363600"/>
    <b v="0"/>
    <b v="0"/>
    <s v="technology/web"/>
    <x v="2"/>
    <s v="web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s v="plays"/>
  </r>
  <r>
    <n v="956"/>
    <x v="933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s v="science fiction"/>
  </r>
  <r>
    <n v="957"/>
    <x v="934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s v="plays"/>
  </r>
  <r>
    <n v="958"/>
    <x v="935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s v="animation"/>
  </r>
  <r>
    <n v="959"/>
    <x v="936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s v="translations"/>
  </r>
  <r>
    <n v="960"/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s v="web"/>
  </r>
  <r>
    <n v="961"/>
    <x v="938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s v="translations"/>
  </r>
  <r>
    <n v="962"/>
    <x v="939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s v="food trucks"/>
  </r>
  <r>
    <n v="963"/>
    <x v="940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s v="photography books"/>
  </r>
  <r>
    <n v="964"/>
    <x v="941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s v="plays"/>
  </r>
  <r>
    <n v="965"/>
    <x v="942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s v="rock"/>
  </r>
  <r>
    <n v="966"/>
    <x v="411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s v="plays"/>
  </r>
  <r>
    <n v="967"/>
    <x v="943"/>
    <s v="Organized human-resource attitude"/>
    <n v="88400"/>
    <n v="121138"/>
    <n v="137.0339366515837"/>
    <x v="1"/>
    <n v="1573"/>
    <n v="77.010807374443743"/>
    <x v="1"/>
    <s v="USD"/>
    <n v="1333688400"/>
    <n v="1336885200"/>
    <b v="0"/>
    <b v="0"/>
    <s v="music/world music"/>
    <x v="1"/>
    <s v="world music"/>
  </r>
  <r>
    <n v="968"/>
    <x v="944"/>
    <s v="Open-architected disintermediate budgetary management"/>
    <n v="2400"/>
    <n v="8117"/>
    <n v="338.20833333333331"/>
    <x v="1"/>
    <n v="114"/>
    <n v="71.201754385964918"/>
    <x v="1"/>
    <s v="USD"/>
    <n v="1293861600"/>
    <n v="1295157600"/>
    <b v="0"/>
    <b v="0"/>
    <s v="food/food trucks"/>
    <x v="0"/>
    <s v="food trucks"/>
  </r>
  <r>
    <n v="969"/>
    <x v="945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s v="plays"/>
  </r>
  <r>
    <n v="970"/>
    <x v="946"/>
    <s v="Inverse context-sensitive info-mediaries"/>
    <n v="94900"/>
    <n v="57659"/>
    <n v="60.757639620653322"/>
    <x v="0"/>
    <n v="594"/>
    <n v="97.069023569023571"/>
    <x v="1"/>
    <s v="USD"/>
    <n v="1304917200"/>
    <n v="1305003600"/>
    <b v="0"/>
    <b v="0"/>
    <s v="theater/plays"/>
    <x v="3"/>
    <s v="plays"/>
  </r>
  <r>
    <n v="971"/>
    <x v="947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s v="television"/>
  </r>
  <r>
    <n v="972"/>
    <x v="948"/>
    <s v="Multi-tiered systematic knowledge user"/>
    <n v="42700"/>
    <n v="97524"/>
    <n v="228.39344262295083"/>
    <x v="1"/>
    <n v="1681"/>
    <n v="58.015466983938133"/>
    <x v="1"/>
    <s v="USD"/>
    <n v="1401685200"/>
    <n v="1402462800"/>
    <b v="0"/>
    <b v="1"/>
    <s v="technology/web"/>
    <x v="2"/>
    <s v="web"/>
  </r>
  <r>
    <n v="973"/>
    <x v="949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s v="plays"/>
  </r>
  <r>
    <n v="974"/>
    <x v="950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s v="indie rock"/>
  </r>
  <r>
    <n v="975"/>
    <x v="951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s v="plays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s v="plays"/>
  </r>
  <r>
    <n v="977"/>
    <x v="597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s v="food trucks"/>
  </r>
  <r>
    <n v="978"/>
    <x v="953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s v="video games"/>
  </r>
  <r>
    <n v="979"/>
    <x v="954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s v="plays"/>
  </r>
  <r>
    <n v="980"/>
    <x v="955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s v="nonfiction"/>
  </r>
  <r>
    <n v="981"/>
    <x v="956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s v="web"/>
  </r>
  <r>
    <n v="982"/>
    <x v="957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s v="documentary"/>
  </r>
  <r>
    <n v="983"/>
    <x v="958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s v="documentary"/>
  </r>
  <r>
    <n v="984"/>
    <x v="959"/>
    <s v="Exclusive system-worthy Graphic Interface"/>
    <n v="6500"/>
    <n v="9910"/>
    <n v="152.46153846153845"/>
    <x v="1"/>
    <n v="381"/>
    <n v="26.010498687664043"/>
    <x v="1"/>
    <s v="USD"/>
    <n v="1567918800"/>
    <n v="1570165200"/>
    <b v="0"/>
    <b v="0"/>
    <s v="theater/plays"/>
    <x v="3"/>
    <s v="plays"/>
  </r>
  <r>
    <n v="985"/>
    <x v="960"/>
    <s v="Enhanced optimal ability"/>
    <n v="170600"/>
    <n v="114523"/>
    <n v="67.129542790152399"/>
    <x v="0"/>
    <n v="4405"/>
    <n v="25.998410896708286"/>
    <x v="1"/>
    <s v="USD"/>
    <n v="1386309600"/>
    <n v="1388556000"/>
    <b v="0"/>
    <b v="1"/>
    <s v="music/rock"/>
    <x v="1"/>
    <s v="rock"/>
  </r>
  <r>
    <n v="986"/>
    <x v="961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s v="rock"/>
  </r>
  <r>
    <n v="987"/>
    <x v="962"/>
    <s v="Ameliorated foreground focus group"/>
    <n v="6200"/>
    <n v="13441"/>
    <n v="216.79032258064515"/>
    <x v="1"/>
    <n v="480"/>
    <n v="28.002083333333335"/>
    <x v="1"/>
    <s v="USD"/>
    <n v="1493269200"/>
    <n v="1494478800"/>
    <b v="0"/>
    <b v="0"/>
    <s v="film &amp; video/documentary"/>
    <x v="4"/>
    <s v="documentary"/>
  </r>
  <r>
    <n v="988"/>
    <x v="963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s v="radio &amp; podcasts"/>
  </r>
  <r>
    <n v="989"/>
    <x v="964"/>
    <s v="Versatile dedicated migration"/>
    <n v="2400"/>
    <n v="11990"/>
    <n v="499.58333333333331"/>
    <x v="1"/>
    <n v="226"/>
    <n v="53.053097345132741"/>
    <x v="1"/>
    <s v="USD"/>
    <n v="1555390800"/>
    <n v="1555822800"/>
    <b v="0"/>
    <b v="0"/>
    <s v="publishing/translations"/>
    <x v="5"/>
    <s v="translations"/>
  </r>
  <r>
    <n v="990"/>
    <x v="965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s v="drama"/>
  </r>
  <r>
    <n v="991"/>
    <x v="509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s v="rock"/>
  </r>
  <r>
    <n v="992"/>
    <x v="966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s v="drama"/>
  </r>
  <r>
    <n v="993"/>
    <x v="967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s v="photography books"/>
  </r>
  <r>
    <n v="994"/>
    <x v="968"/>
    <s v="Implemented bi-directional flexibility"/>
    <n v="141100"/>
    <n v="74073"/>
    <n v="52.496810772501775"/>
    <x v="0"/>
    <n v="842"/>
    <n v="87.972684085510693"/>
    <x v="1"/>
    <s v="USD"/>
    <n v="1413522000"/>
    <n v="1414040400"/>
    <b v="0"/>
    <b v="1"/>
    <s v="publishing/translations"/>
    <x v="5"/>
    <s v="translations"/>
  </r>
  <r>
    <n v="995"/>
    <x v="969"/>
    <s v="Vision-oriented scalable definition"/>
    <n v="97300"/>
    <n v="153216"/>
    <n v="157.46762589928056"/>
    <x v="1"/>
    <n v="2043"/>
    <n v="74.995594713656388"/>
    <x v="1"/>
    <s v="USD"/>
    <n v="1541307600"/>
    <n v="1543816800"/>
    <b v="0"/>
    <b v="1"/>
    <s v="food/food trucks"/>
    <x v="0"/>
    <s v="food trucks"/>
  </r>
  <r>
    <n v="996"/>
    <x v="970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s v="plays"/>
  </r>
  <r>
    <n v="997"/>
    <x v="971"/>
    <s v="Right-sized full-range throughput"/>
    <n v="7600"/>
    <n v="4603"/>
    <n v="60.565789473684212"/>
    <x v="3"/>
    <n v="139"/>
    <n v="33.115107913669064"/>
    <x v="6"/>
    <s v="EUR"/>
    <n v="1390197600"/>
    <n v="1390629600"/>
    <b v="0"/>
    <b v="0"/>
    <s v="theater/plays"/>
    <x v="3"/>
    <s v="plays"/>
  </r>
  <r>
    <n v="998"/>
    <x v="972"/>
    <s v="Polarized composite customer loyalty"/>
    <n v="66600"/>
    <n v="37823"/>
    <n v="56.791291291291294"/>
    <x v="0"/>
    <n v="374"/>
    <n v="101.13101604278074"/>
    <x v="1"/>
    <s v="USD"/>
    <n v="1265868000"/>
    <n v="1267077600"/>
    <b v="0"/>
    <b v="1"/>
    <s v="music/indie rock"/>
    <x v="1"/>
    <s v="indie rock"/>
  </r>
  <r>
    <n v="999"/>
    <x v="973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s v="food trucks"/>
  </r>
  <r>
    <m/>
    <x v="974"/>
    <m/>
    <m/>
    <m/>
    <m/>
    <x v="4"/>
    <m/>
    <m/>
    <x v="7"/>
    <m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87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74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5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2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287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8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2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2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4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28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2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9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1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56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37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83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1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72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5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74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1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9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31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9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39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73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598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6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6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4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58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8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7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5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5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63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52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51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36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49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1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11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5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94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6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5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8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67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92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6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6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2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71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5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6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8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6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3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5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5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11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8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6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49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103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1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17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3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7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27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71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9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46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9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68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3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53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7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9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86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53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5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6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71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3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5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3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9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4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8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0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14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51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41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5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5000000000003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4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67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2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5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3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2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7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39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52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5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83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5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105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71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2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2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78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54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9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38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6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6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37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47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5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7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5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21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5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5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79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8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0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6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1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8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5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5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5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67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79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5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5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895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2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5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6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2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6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36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77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38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1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38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9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5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2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06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299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2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4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4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87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16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62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8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92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1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14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6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7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7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3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04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3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13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27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09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45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08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7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5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07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2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87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65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3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2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2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64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9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6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7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9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2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5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6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7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28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8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4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9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31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2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2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68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19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6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91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9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4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5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4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32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75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1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22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3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5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399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5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1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75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6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12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94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6B0ECE-39F0-4306-A802-6366F822308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18">
    <pivotField showAll="0"/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BF18FA-E165-4592-9DB0-6F54CC495E4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1F24B8-E6A9-4C2F-9B58-D3A92B3C4B84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F18" firstHeaderRow="1" firstDataRow="2" firstDataCol="1" rowPageCount="2" colPageCount="1"/>
  <pivotFields count="5">
    <pivotField dataField="1" subtotalTop="0" showAll="0" defaultSubtotal="0"/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2" hier="18" name="[Range].[parent category].[All]" cap="All"/>
    <pageField fld="4" hier="20" name="[Range].[dated created conversion (Year)].[All]" cap="All"/>
  </pageFields>
  <dataFields count="1">
    <dataField name="Count of outcome" fld="0" subtotal="count" baseField="0" baseItem="0"/>
  </dataFields>
  <chartFormats count="4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Normal="100" workbookViewId="0">
      <selection activeCell="B1" sqref="B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3984375" customWidth="1"/>
    <col min="7" max="7" width="11.19921875" style="5"/>
    <col min="8" max="8" width="13" bestFit="1" customWidth="1"/>
    <col min="9" max="9" width="15.69921875" style="7" bestFit="1" customWidth="1"/>
    <col min="12" max="13" width="11.19921875" bestFit="1" customWidth="1"/>
    <col min="14" max="14" width="28.69921875" style="11" bestFit="1" customWidth="1"/>
    <col min="15" max="15" width="24.296875" style="11" bestFit="1" customWidth="1"/>
    <col min="18" max="18" width="28" style="5" bestFit="1" customWidth="1"/>
    <col min="19" max="19" width="28" style="5" customWidth="1"/>
    <col min="20" max="20" width="14.19921875" style="5" bestFit="1" customWidth="1"/>
    <col min="21" max="21" width="11.5976562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0" t="s">
        <v>2071</v>
      </c>
      <c r="O1" s="10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+(E2*100)/D2</f>
        <v>0</v>
      </c>
      <c r="G2" s="5" t="s">
        <v>14</v>
      </c>
      <c r="H2">
        <v>0</v>
      </c>
      <c r="I2" s="7">
        <f>+IF(E2&gt;0,E2/H2,0)</f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s="5" t="s">
        <v>17</v>
      </c>
      <c r="S2" s="5" t="str">
        <f>LEFT(R2,FIND("/",R2)-1)</f>
        <v>food</v>
      </c>
      <c r="T2" s="5" t="str">
        <f>+RIGHT(R2,LEN(R2)-SEARCH("/",R2))</f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+(E3*100)/D3</f>
        <v>1040</v>
      </c>
      <c r="G3" s="5" t="s">
        <v>20</v>
      </c>
      <c r="H3">
        <v>158</v>
      </c>
      <c r="I3" s="7">
        <f t="shared" ref="I3:I66" si="1">+IF(E3&gt;0,E3/H3,0)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2">(((L3/60)/60)/24)+DATE(1970,1,1)</f>
        <v>41870.208333333336</v>
      </c>
      <c r="O3" s="11">
        <f t="shared" ref="O3:O66" si="3">(((M3/60)/60)/24)+DATE(1970,1,1)</f>
        <v>41872.208333333336</v>
      </c>
      <c r="P3" t="b">
        <v>0</v>
      </c>
      <c r="Q3" t="b">
        <v>1</v>
      </c>
      <c r="R3" s="5" t="s">
        <v>23</v>
      </c>
      <c r="S3" s="5" t="str">
        <f t="shared" ref="S3:S66" si="4">LEFT(R3,FIND("/",R3)-1)</f>
        <v>music</v>
      </c>
      <c r="T3" s="5" t="str">
        <f t="shared" ref="T3:T66" si="5">+RIGHT(R3,LEN(R3)-SEARCH("/",R3))</f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131.47878228782287</v>
      </c>
      <c r="G4" s="5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2"/>
        <v>41595.25</v>
      </c>
      <c r="O4" s="11">
        <f t="shared" si="3"/>
        <v>41597.25</v>
      </c>
      <c r="P4" t="b">
        <v>0</v>
      </c>
      <c r="Q4" t="b">
        <v>0</v>
      </c>
      <c r="R4" s="5" t="s">
        <v>28</v>
      </c>
      <c r="S4" s="5" t="str">
        <f t="shared" si="4"/>
        <v>technology</v>
      </c>
      <c r="T4" s="5" t="str">
        <f t="shared" si="5"/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58.976190476190474</v>
      </c>
      <c r="G5" s="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1">
        <f t="shared" si="3"/>
        <v>43728.208333333328</v>
      </c>
      <c r="P5" t="b">
        <v>0</v>
      </c>
      <c r="Q5" t="b">
        <v>0</v>
      </c>
      <c r="R5" s="5" t="s">
        <v>23</v>
      </c>
      <c r="S5" s="5" t="str">
        <f t="shared" si="4"/>
        <v>music</v>
      </c>
      <c r="T5" s="5" t="str">
        <f t="shared" si="5"/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s="5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1">
        <f t="shared" si="3"/>
        <v>43489.25</v>
      </c>
      <c r="P6" t="b">
        <v>0</v>
      </c>
      <c r="Q6" t="b">
        <v>0</v>
      </c>
      <c r="R6" s="5" t="s">
        <v>33</v>
      </c>
      <c r="S6" s="5" t="str">
        <f t="shared" si="4"/>
        <v>theater</v>
      </c>
      <c r="T6" s="5" t="str">
        <f t="shared" si="5"/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s="5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1">
        <f t="shared" si="3"/>
        <v>41160.208333333336</v>
      </c>
      <c r="P7" t="b">
        <v>0</v>
      </c>
      <c r="Q7" t="b">
        <v>0</v>
      </c>
      <c r="R7" s="5" t="s">
        <v>33</v>
      </c>
      <c r="S7" s="5" t="str">
        <f t="shared" si="4"/>
        <v>theater</v>
      </c>
      <c r="T7" s="5" t="str">
        <f t="shared" si="5"/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</v>
      </c>
      <c r="G8" s="5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1">
        <f t="shared" si="3"/>
        <v>42992.208333333328</v>
      </c>
      <c r="P8" t="b">
        <v>0</v>
      </c>
      <c r="Q8" t="b">
        <v>0</v>
      </c>
      <c r="R8" s="5" t="s">
        <v>42</v>
      </c>
      <c r="S8" s="5" t="str">
        <f t="shared" si="4"/>
        <v>film &amp; video</v>
      </c>
      <c r="T8" s="5" t="str">
        <f t="shared" si="5"/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s="5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1">
        <f t="shared" si="3"/>
        <v>42231.208333333328</v>
      </c>
      <c r="P9" t="b">
        <v>0</v>
      </c>
      <c r="Q9" t="b">
        <v>0</v>
      </c>
      <c r="R9" s="5" t="s">
        <v>33</v>
      </c>
      <c r="S9" s="5" t="str">
        <f t="shared" si="4"/>
        <v>theater</v>
      </c>
      <c r="T9" s="5" t="str">
        <f t="shared" si="5"/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s="5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1">
        <f t="shared" si="3"/>
        <v>40401.208333333336</v>
      </c>
      <c r="P10" t="b">
        <v>0</v>
      </c>
      <c r="Q10" t="b">
        <v>0</v>
      </c>
      <c r="R10" s="5" t="s">
        <v>33</v>
      </c>
      <c r="S10" s="5" t="str">
        <f t="shared" si="4"/>
        <v>theater</v>
      </c>
      <c r="T10" s="5" t="str">
        <f t="shared" si="5"/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s="5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1">
        <f t="shared" si="3"/>
        <v>41585.25</v>
      </c>
      <c r="P11" t="b">
        <v>0</v>
      </c>
      <c r="Q11" t="b">
        <v>0</v>
      </c>
      <c r="R11" s="5" t="s">
        <v>50</v>
      </c>
      <c r="S11" s="5" t="str">
        <f t="shared" si="4"/>
        <v>music</v>
      </c>
      <c r="T11" s="5" t="str">
        <f t="shared" si="5"/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s="5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1">
        <f t="shared" si="3"/>
        <v>40452.208333333336</v>
      </c>
      <c r="P12" t="b">
        <v>0</v>
      </c>
      <c r="Q12" t="b">
        <v>0</v>
      </c>
      <c r="R12" s="5" t="s">
        <v>53</v>
      </c>
      <c r="S12" s="5" t="str">
        <f t="shared" si="4"/>
        <v>film &amp; video</v>
      </c>
      <c r="T12" s="5" t="str">
        <f t="shared" si="5"/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s="5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1">
        <f t="shared" si="3"/>
        <v>40448.208333333336</v>
      </c>
      <c r="P13" t="b">
        <v>0</v>
      </c>
      <c r="Q13" t="b">
        <v>1</v>
      </c>
      <c r="R13" s="5" t="s">
        <v>33</v>
      </c>
      <c r="S13" s="5" t="str">
        <f t="shared" si="4"/>
        <v>theater</v>
      </c>
      <c r="T13" s="5" t="str">
        <f t="shared" si="5"/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89.349206349206355</v>
      </c>
      <c r="G14" s="5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1">
        <f t="shared" si="3"/>
        <v>43768.208333333328</v>
      </c>
      <c r="P14" t="b">
        <v>0</v>
      </c>
      <c r="Q14" t="b">
        <v>0</v>
      </c>
      <c r="R14" s="5" t="s">
        <v>53</v>
      </c>
      <c r="S14" s="5" t="str">
        <f t="shared" si="4"/>
        <v>film &amp; video</v>
      </c>
      <c r="T14" s="5" t="str">
        <f t="shared" si="5"/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245.11904761904762</v>
      </c>
      <c r="G15" s="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1">
        <f t="shared" si="3"/>
        <v>42544.208333333328</v>
      </c>
      <c r="P15" t="b">
        <v>0</v>
      </c>
      <c r="Q15" t="b">
        <v>0</v>
      </c>
      <c r="R15" s="5" t="s">
        <v>60</v>
      </c>
      <c r="S15" s="5" t="str">
        <f t="shared" si="4"/>
        <v>music</v>
      </c>
      <c r="T15" s="5" t="str">
        <f t="shared" si="5"/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66.769503546099287</v>
      </c>
      <c r="G16" s="5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1">
        <f t="shared" si="3"/>
        <v>41001.208333333336</v>
      </c>
      <c r="P16" t="b">
        <v>0</v>
      </c>
      <c r="Q16" t="b">
        <v>0</v>
      </c>
      <c r="R16" s="5" t="s">
        <v>60</v>
      </c>
      <c r="S16" s="5" t="str">
        <f t="shared" si="4"/>
        <v>music</v>
      </c>
      <c r="T16" s="5" t="str">
        <f t="shared" si="5"/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47.307881773399018</v>
      </c>
      <c r="G17" s="5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1">
        <f t="shared" si="3"/>
        <v>43813.25</v>
      </c>
      <c r="P17" t="b">
        <v>0</v>
      </c>
      <c r="Q17" t="b">
        <v>0</v>
      </c>
      <c r="R17" s="5" t="s">
        <v>65</v>
      </c>
      <c r="S17" s="5" t="str">
        <f t="shared" si="4"/>
        <v>technology</v>
      </c>
      <c r="T17" s="5" t="str">
        <f t="shared" si="5"/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s="5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1">
        <f t="shared" si="3"/>
        <v>41683.25</v>
      </c>
      <c r="P18" t="b">
        <v>0</v>
      </c>
      <c r="Q18" t="b">
        <v>0</v>
      </c>
      <c r="R18" s="5" t="s">
        <v>68</v>
      </c>
      <c r="S18" s="5" t="str">
        <f t="shared" si="4"/>
        <v>publishing</v>
      </c>
      <c r="T18" s="5" t="str">
        <f t="shared" si="5"/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s="5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1">
        <f t="shared" si="3"/>
        <v>40556.25</v>
      </c>
      <c r="P19" t="b">
        <v>0</v>
      </c>
      <c r="Q19" t="b">
        <v>0</v>
      </c>
      <c r="R19" s="5" t="s">
        <v>71</v>
      </c>
      <c r="S19" s="5" t="str">
        <f t="shared" si="4"/>
        <v>film &amp; video</v>
      </c>
      <c r="T19" s="5" t="str">
        <f t="shared" si="5"/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s="5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1">
        <f t="shared" si="3"/>
        <v>43359.208333333328</v>
      </c>
      <c r="P20" t="b">
        <v>0</v>
      </c>
      <c r="Q20" t="b">
        <v>0</v>
      </c>
      <c r="R20" s="5" t="s">
        <v>33</v>
      </c>
      <c r="S20" s="5" t="str">
        <f t="shared" si="4"/>
        <v>theater</v>
      </c>
      <c r="T20" s="5" t="str">
        <f t="shared" si="5"/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s="5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1">
        <f t="shared" si="3"/>
        <v>43549.208333333328</v>
      </c>
      <c r="P21" t="b">
        <v>0</v>
      </c>
      <c r="Q21" t="b">
        <v>1</v>
      </c>
      <c r="R21" s="5" t="s">
        <v>33</v>
      </c>
      <c r="S21" s="5" t="str">
        <f t="shared" si="4"/>
        <v>theater</v>
      </c>
      <c r="T21" s="5" t="str">
        <f t="shared" si="5"/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s="5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1">
        <f t="shared" si="3"/>
        <v>41848.208333333336</v>
      </c>
      <c r="P22" t="b">
        <v>0</v>
      </c>
      <c r="Q22" t="b">
        <v>0</v>
      </c>
      <c r="R22" s="5" t="s">
        <v>53</v>
      </c>
      <c r="S22" s="5" t="str">
        <f t="shared" si="4"/>
        <v>film &amp; video</v>
      </c>
      <c r="T22" s="5" t="str">
        <f t="shared" si="5"/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s="5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1">
        <f t="shared" si="3"/>
        <v>40804.208333333336</v>
      </c>
      <c r="P23" t="b">
        <v>0</v>
      </c>
      <c r="Q23" t="b">
        <v>0</v>
      </c>
      <c r="R23" s="5" t="s">
        <v>33</v>
      </c>
      <c r="S23" s="5" t="str">
        <f t="shared" si="4"/>
        <v>theater</v>
      </c>
      <c r="T23" s="5" t="str">
        <f t="shared" si="5"/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s="5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1">
        <f t="shared" si="3"/>
        <v>43208.208333333328</v>
      </c>
      <c r="P24" t="b">
        <v>0</v>
      </c>
      <c r="Q24" t="b">
        <v>0</v>
      </c>
      <c r="R24" s="5" t="s">
        <v>33</v>
      </c>
      <c r="S24" s="5" t="str">
        <f t="shared" si="4"/>
        <v>theater</v>
      </c>
      <c r="T24" s="5" t="str">
        <f t="shared" si="5"/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332.04444444444442</v>
      </c>
      <c r="G25" s="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1">
        <f t="shared" si="3"/>
        <v>43563.208333333328</v>
      </c>
      <c r="P25" t="b">
        <v>0</v>
      </c>
      <c r="Q25" t="b">
        <v>0</v>
      </c>
      <c r="R25" s="5" t="s">
        <v>42</v>
      </c>
      <c r="S25" s="5" t="str">
        <f t="shared" si="4"/>
        <v>film &amp; video</v>
      </c>
      <c r="T25" s="5" t="str">
        <f t="shared" si="5"/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s="5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1">
        <f t="shared" si="3"/>
        <v>41813.208333333336</v>
      </c>
      <c r="P26" t="b">
        <v>0</v>
      </c>
      <c r="Q26" t="b">
        <v>0</v>
      </c>
      <c r="R26" s="5" t="s">
        <v>65</v>
      </c>
      <c r="S26" s="5" t="str">
        <f t="shared" si="4"/>
        <v>technology</v>
      </c>
      <c r="T26" s="5" t="str">
        <f t="shared" si="5"/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s="5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1">
        <f t="shared" si="3"/>
        <v>40701.208333333336</v>
      </c>
      <c r="P27" t="b">
        <v>0</v>
      </c>
      <c r="Q27" t="b">
        <v>1</v>
      </c>
      <c r="R27" s="5" t="s">
        <v>89</v>
      </c>
      <c r="S27" s="5" t="str">
        <f t="shared" si="4"/>
        <v>games</v>
      </c>
      <c r="T27" s="5" t="str">
        <f t="shared" si="5"/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s="5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1">
        <f t="shared" si="3"/>
        <v>43339.208333333328</v>
      </c>
      <c r="P28" t="b">
        <v>0</v>
      </c>
      <c r="Q28" t="b">
        <v>0</v>
      </c>
      <c r="R28" s="5" t="s">
        <v>33</v>
      </c>
      <c r="S28" s="5" t="str">
        <f t="shared" si="4"/>
        <v>theater</v>
      </c>
      <c r="T28" s="5" t="str">
        <f t="shared" si="5"/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s="5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1">
        <f t="shared" si="3"/>
        <v>42288.208333333328</v>
      </c>
      <c r="P29" t="b">
        <v>0</v>
      </c>
      <c r="Q29" t="b">
        <v>0</v>
      </c>
      <c r="R29" s="5" t="s">
        <v>23</v>
      </c>
      <c r="S29" s="5" t="str">
        <f t="shared" si="4"/>
        <v>music</v>
      </c>
      <c r="T29" s="5" t="str">
        <f t="shared" si="5"/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105.22553516819572</v>
      </c>
      <c r="G30" s="5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1">
        <f t="shared" si="3"/>
        <v>40241.25</v>
      </c>
      <c r="P30" t="b">
        <v>0</v>
      </c>
      <c r="Q30" t="b">
        <v>1</v>
      </c>
      <c r="R30" s="5" t="s">
        <v>33</v>
      </c>
      <c r="S30" s="5" t="str">
        <f t="shared" si="4"/>
        <v>theater</v>
      </c>
      <c r="T30" s="5" t="str">
        <f t="shared" si="5"/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328.89978213507624</v>
      </c>
      <c r="G31" s="5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1">
        <f t="shared" si="3"/>
        <v>43341.208333333328</v>
      </c>
      <c r="P31" t="b">
        <v>0</v>
      </c>
      <c r="Q31" t="b">
        <v>0</v>
      </c>
      <c r="R31" s="5" t="s">
        <v>100</v>
      </c>
      <c r="S31" s="5" t="str">
        <f t="shared" si="4"/>
        <v>film &amp; video</v>
      </c>
      <c r="T31" s="5" t="str">
        <f t="shared" si="5"/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s="5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1">
        <f t="shared" si="3"/>
        <v>43614.208333333328</v>
      </c>
      <c r="P32" t="b">
        <v>0</v>
      </c>
      <c r="Q32" t="b">
        <v>0</v>
      </c>
      <c r="R32" s="5" t="s">
        <v>71</v>
      </c>
      <c r="S32" s="5" t="str">
        <f t="shared" si="4"/>
        <v>film &amp; video</v>
      </c>
      <c r="T32" s="5" t="str">
        <f t="shared" si="5"/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s="5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1">
        <f t="shared" si="3"/>
        <v>42402.25</v>
      </c>
      <c r="P33" t="b">
        <v>0</v>
      </c>
      <c r="Q33" t="b">
        <v>0</v>
      </c>
      <c r="R33" s="5" t="s">
        <v>89</v>
      </c>
      <c r="S33" s="5" t="str">
        <f t="shared" si="4"/>
        <v>games</v>
      </c>
      <c r="T33" s="5" t="str">
        <f t="shared" si="5"/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s="5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1">
        <f t="shared" si="3"/>
        <v>43137.25</v>
      </c>
      <c r="P34" t="b">
        <v>0</v>
      </c>
      <c r="Q34" t="b">
        <v>0</v>
      </c>
      <c r="R34" s="5" t="s">
        <v>42</v>
      </c>
      <c r="S34" s="5" t="str">
        <f t="shared" si="4"/>
        <v>film &amp; video</v>
      </c>
      <c r="T34" s="5" t="str">
        <f t="shared" si="5"/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s="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1">
        <f t="shared" si="3"/>
        <v>41954.25</v>
      </c>
      <c r="P35" t="b">
        <v>0</v>
      </c>
      <c r="Q35" t="b">
        <v>0</v>
      </c>
      <c r="R35" s="5" t="s">
        <v>33</v>
      </c>
      <c r="S35" s="5" t="str">
        <f t="shared" si="4"/>
        <v>theater</v>
      </c>
      <c r="T35" s="5" t="str">
        <f t="shared" si="5"/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s="5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1">
        <f t="shared" si="3"/>
        <v>42822.208333333328</v>
      </c>
      <c r="P36" t="b">
        <v>0</v>
      </c>
      <c r="Q36" t="b">
        <v>0</v>
      </c>
      <c r="R36" s="5" t="s">
        <v>42</v>
      </c>
      <c r="S36" s="5" t="str">
        <f t="shared" si="4"/>
        <v>film &amp; video</v>
      </c>
      <c r="T36" s="5" t="str">
        <f t="shared" si="5"/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s="5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1">
        <f t="shared" si="3"/>
        <v>43526.25</v>
      </c>
      <c r="P37" t="b">
        <v>0</v>
      </c>
      <c r="Q37" t="b">
        <v>1</v>
      </c>
      <c r="R37" s="5" t="s">
        <v>53</v>
      </c>
      <c r="S37" s="5" t="str">
        <f t="shared" si="4"/>
        <v>film &amp; video</v>
      </c>
      <c r="T37" s="5" t="str">
        <f t="shared" si="5"/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157.28571428571428</v>
      </c>
      <c r="G38" s="5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1">
        <f t="shared" si="3"/>
        <v>40625.208333333336</v>
      </c>
      <c r="P38" t="b">
        <v>0</v>
      </c>
      <c r="Q38" t="b">
        <v>0</v>
      </c>
      <c r="R38" s="5" t="s">
        <v>33</v>
      </c>
      <c r="S38" s="5" t="str">
        <f t="shared" si="4"/>
        <v>theater</v>
      </c>
      <c r="T38" s="5" t="str">
        <f t="shared" si="5"/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s="5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1">
        <f t="shared" si="3"/>
        <v>43777.25</v>
      </c>
      <c r="P39" t="b">
        <v>0</v>
      </c>
      <c r="Q39" t="b">
        <v>1</v>
      </c>
      <c r="R39" s="5" t="s">
        <v>119</v>
      </c>
      <c r="S39" s="5" t="str">
        <f t="shared" si="4"/>
        <v>publishing</v>
      </c>
      <c r="T39" s="5" t="str">
        <f t="shared" si="5"/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s="5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1">
        <f t="shared" si="3"/>
        <v>40474.208333333336</v>
      </c>
      <c r="P40" t="b">
        <v>0</v>
      </c>
      <c r="Q40" t="b">
        <v>0</v>
      </c>
      <c r="R40" s="5" t="s">
        <v>122</v>
      </c>
      <c r="S40" s="5" t="str">
        <f t="shared" si="4"/>
        <v>photography</v>
      </c>
      <c r="T40" s="5" t="str">
        <f t="shared" si="5"/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s="5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1">
        <f t="shared" si="3"/>
        <v>41344.208333333336</v>
      </c>
      <c r="P41" t="b">
        <v>0</v>
      </c>
      <c r="Q41" t="b">
        <v>0</v>
      </c>
      <c r="R41" s="5" t="s">
        <v>33</v>
      </c>
      <c r="S41" s="5" t="str">
        <f t="shared" si="4"/>
        <v>theater</v>
      </c>
      <c r="T41" s="5" t="str">
        <f t="shared" si="5"/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s="5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1">
        <f t="shared" si="3"/>
        <v>40353.208333333336</v>
      </c>
      <c r="P42" t="b">
        <v>0</v>
      </c>
      <c r="Q42" t="b">
        <v>1</v>
      </c>
      <c r="R42" s="5" t="s">
        <v>65</v>
      </c>
      <c r="S42" s="5" t="str">
        <f t="shared" si="4"/>
        <v>technology</v>
      </c>
      <c r="T42" s="5" t="str">
        <f t="shared" si="5"/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212.92857142857142</v>
      </c>
      <c r="G43" s="5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1">
        <f t="shared" si="3"/>
        <v>41182.208333333336</v>
      </c>
      <c r="P43" t="b">
        <v>0</v>
      </c>
      <c r="Q43" t="b">
        <v>1</v>
      </c>
      <c r="R43" s="5" t="s">
        <v>23</v>
      </c>
      <c r="S43" s="5" t="str">
        <f t="shared" si="4"/>
        <v>music</v>
      </c>
      <c r="T43" s="5" t="str">
        <f t="shared" si="5"/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s="5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1">
        <f t="shared" si="3"/>
        <v>40737.208333333336</v>
      </c>
      <c r="P44" t="b">
        <v>0</v>
      </c>
      <c r="Q44" t="b">
        <v>0</v>
      </c>
      <c r="R44" s="5" t="s">
        <v>17</v>
      </c>
      <c r="S44" s="5" t="str">
        <f t="shared" si="4"/>
        <v>food</v>
      </c>
      <c r="T44" s="5" t="str">
        <f t="shared" si="5"/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s="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1">
        <f t="shared" si="3"/>
        <v>41860.208333333336</v>
      </c>
      <c r="P45" t="b">
        <v>0</v>
      </c>
      <c r="Q45" t="b">
        <v>0</v>
      </c>
      <c r="R45" s="5" t="s">
        <v>133</v>
      </c>
      <c r="S45" s="5" t="str">
        <f t="shared" si="4"/>
        <v>publishing</v>
      </c>
      <c r="T45" s="5" t="str">
        <f t="shared" si="5"/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s="5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1">
        <f t="shared" si="3"/>
        <v>43542.208333333328</v>
      </c>
      <c r="P46" t="b">
        <v>0</v>
      </c>
      <c r="Q46" t="b">
        <v>0</v>
      </c>
      <c r="R46" s="5" t="s">
        <v>119</v>
      </c>
      <c r="S46" s="5" t="str">
        <f t="shared" si="4"/>
        <v>publishing</v>
      </c>
      <c r="T46" s="5" t="str">
        <f t="shared" si="5"/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s="5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1">
        <f t="shared" si="3"/>
        <v>42691.25</v>
      </c>
      <c r="P47" t="b">
        <v>0</v>
      </c>
      <c r="Q47" t="b">
        <v>1</v>
      </c>
      <c r="R47" s="5" t="s">
        <v>33</v>
      </c>
      <c r="S47" s="5" t="str">
        <f t="shared" si="4"/>
        <v>theater</v>
      </c>
      <c r="T47" s="5" t="str">
        <f t="shared" si="5"/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114.78378378378379</v>
      </c>
      <c r="G48" s="5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1">
        <f t="shared" si="3"/>
        <v>40390.208333333336</v>
      </c>
      <c r="P48" t="b">
        <v>0</v>
      </c>
      <c r="Q48" t="b">
        <v>0</v>
      </c>
      <c r="R48" s="5" t="s">
        <v>23</v>
      </c>
      <c r="S48" s="5" t="str">
        <f t="shared" si="4"/>
        <v>music</v>
      </c>
      <c r="T48" s="5" t="str">
        <f t="shared" si="5"/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s="5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1">
        <f t="shared" si="3"/>
        <v>41757.208333333336</v>
      </c>
      <c r="P49" t="b">
        <v>0</v>
      </c>
      <c r="Q49" t="b">
        <v>0</v>
      </c>
      <c r="R49" s="5" t="s">
        <v>33</v>
      </c>
      <c r="S49" s="5" t="str">
        <f t="shared" si="4"/>
        <v>theater</v>
      </c>
      <c r="T49" s="5" t="str">
        <f t="shared" si="5"/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s="5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1">
        <f t="shared" si="3"/>
        <v>42192.208333333328</v>
      </c>
      <c r="P50" t="b">
        <v>0</v>
      </c>
      <c r="Q50" t="b">
        <v>0</v>
      </c>
      <c r="R50" s="5" t="s">
        <v>33</v>
      </c>
      <c r="S50" s="5" t="str">
        <f t="shared" si="4"/>
        <v>theater</v>
      </c>
      <c r="T50" s="5" t="str">
        <f t="shared" si="5"/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s="5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1">
        <f t="shared" si="3"/>
        <v>43803.25</v>
      </c>
      <c r="P51" t="b">
        <v>0</v>
      </c>
      <c r="Q51" t="b">
        <v>0</v>
      </c>
      <c r="R51" s="5" t="s">
        <v>23</v>
      </c>
      <c r="S51" s="5" t="str">
        <f t="shared" si="4"/>
        <v>music</v>
      </c>
      <c r="T51" s="5" t="str">
        <f t="shared" si="5"/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s="5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1">
        <f t="shared" si="3"/>
        <v>41515.208333333336</v>
      </c>
      <c r="P52" t="b">
        <v>0</v>
      </c>
      <c r="Q52" t="b">
        <v>0</v>
      </c>
      <c r="R52" s="5" t="s">
        <v>148</v>
      </c>
      <c r="S52" s="5" t="str">
        <f t="shared" si="4"/>
        <v>music</v>
      </c>
      <c r="T52" s="5" t="str">
        <f t="shared" si="5"/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s="5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1">
        <f t="shared" si="3"/>
        <v>41011.208333333336</v>
      </c>
      <c r="P53" t="b">
        <v>0</v>
      </c>
      <c r="Q53" t="b">
        <v>1</v>
      </c>
      <c r="R53" s="5" t="s">
        <v>65</v>
      </c>
      <c r="S53" s="5" t="str">
        <f t="shared" si="4"/>
        <v>technology</v>
      </c>
      <c r="T53" s="5" t="str">
        <f t="shared" si="5"/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s="5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1">
        <f t="shared" si="3"/>
        <v>40440.208333333336</v>
      </c>
      <c r="P54" t="b">
        <v>0</v>
      </c>
      <c r="Q54" t="b">
        <v>0</v>
      </c>
      <c r="R54" s="5" t="s">
        <v>33</v>
      </c>
      <c r="S54" s="5" t="str">
        <f t="shared" si="4"/>
        <v>theater</v>
      </c>
      <c r="T54" s="5" t="str">
        <f t="shared" si="5"/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s="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1">
        <f t="shared" si="3"/>
        <v>41818.208333333336</v>
      </c>
      <c r="P55" t="b">
        <v>0</v>
      </c>
      <c r="Q55" t="b">
        <v>0</v>
      </c>
      <c r="R55" s="5" t="s">
        <v>53</v>
      </c>
      <c r="S55" s="5" t="str">
        <f t="shared" si="4"/>
        <v>film &amp; video</v>
      </c>
      <c r="T55" s="5" t="str">
        <f t="shared" si="5"/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s="5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1">
        <f t="shared" si="3"/>
        <v>43176.208333333328</v>
      </c>
      <c r="P56" t="b">
        <v>0</v>
      </c>
      <c r="Q56" t="b">
        <v>0</v>
      </c>
      <c r="R56" s="5" t="s">
        <v>65</v>
      </c>
      <c r="S56" s="5" t="str">
        <f t="shared" si="4"/>
        <v>technology</v>
      </c>
      <c r="T56" s="5" t="str">
        <f t="shared" si="5"/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s="5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1">
        <f t="shared" si="3"/>
        <v>43316.208333333328</v>
      </c>
      <c r="P57" t="b">
        <v>0</v>
      </c>
      <c r="Q57" t="b">
        <v>0</v>
      </c>
      <c r="R57" s="5" t="s">
        <v>159</v>
      </c>
      <c r="S57" s="5" t="str">
        <f t="shared" si="4"/>
        <v>music</v>
      </c>
      <c r="T57" s="5" t="str">
        <f t="shared" si="5"/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s="5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1">
        <f t="shared" si="3"/>
        <v>42021.25</v>
      </c>
      <c r="P58" t="b">
        <v>0</v>
      </c>
      <c r="Q58" t="b">
        <v>0</v>
      </c>
      <c r="R58" s="5" t="s">
        <v>65</v>
      </c>
      <c r="S58" s="5" t="str">
        <f t="shared" si="4"/>
        <v>technology</v>
      </c>
      <c r="T58" s="5" t="str">
        <f t="shared" si="5"/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s="5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1">
        <f t="shared" si="3"/>
        <v>42991.208333333328</v>
      </c>
      <c r="P59" t="b">
        <v>0</v>
      </c>
      <c r="Q59" t="b">
        <v>0</v>
      </c>
      <c r="R59" s="5" t="s">
        <v>89</v>
      </c>
      <c r="S59" s="5" t="str">
        <f t="shared" si="4"/>
        <v>games</v>
      </c>
      <c r="T59" s="5" t="str">
        <f t="shared" si="5"/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227.11111111111111</v>
      </c>
      <c r="G60" s="5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1">
        <f t="shared" si="3"/>
        <v>42281.208333333328</v>
      </c>
      <c r="P60" t="b">
        <v>0</v>
      </c>
      <c r="Q60" t="b">
        <v>0</v>
      </c>
      <c r="R60" s="5" t="s">
        <v>33</v>
      </c>
      <c r="S60" s="5" t="str">
        <f t="shared" si="4"/>
        <v>theater</v>
      </c>
      <c r="T60" s="5" t="str">
        <f t="shared" si="5"/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275.07142857142856</v>
      </c>
      <c r="G61" s="5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1">
        <f t="shared" si="3"/>
        <v>42913.208333333328</v>
      </c>
      <c r="P61" t="b">
        <v>0</v>
      </c>
      <c r="Q61" t="b">
        <v>1</v>
      </c>
      <c r="R61" s="5" t="s">
        <v>33</v>
      </c>
      <c r="S61" s="5" t="str">
        <f t="shared" si="4"/>
        <v>theater</v>
      </c>
      <c r="T61" s="5" t="str">
        <f t="shared" si="5"/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s="5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1">
        <f t="shared" si="3"/>
        <v>41110.208333333336</v>
      </c>
      <c r="P62" t="b">
        <v>0</v>
      </c>
      <c r="Q62" t="b">
        <v>0</v>
      </c>
      <c r="R62" s="5" t="s">
        <v>33</v>
      </c>
      <c r="S62" s="5" t="str">
        <f t="shared" si="4"/>
        <v>theater</v>
      </c>
      <c r="T62" s="5" t="str">
        <f t="shared" si="5"/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s="5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1">
        <f t="shared" si="3"/>
        <v>40635.208333333336</v>
      </c>
      <c r="P63" t="b">
        <v>0</v>
      </c>
      <c r="Q63" t="b">
        <v>0</v>
      </c>
      <c r="R63" s="5" t="s">
        <v>33</v>
      </c>
      <c r="S63" s="5" t="str">
        <f t="shared" si="4"/>
        <v>theater</v>
      </c>
      <c r="T63" s="5" t="str">
        <f t="shared" si="5"/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s="5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1">
        <f t="shared" si="3"/>
        <v>42161.208333333328</v>
      </c>
      <c r="P64" t="b">
        <v>0</v>
      </c>
      <c r="Q64" t="b">
        <v>0</v>
      </c>
      <c r="R64" s="5" t="s">
        <v>28</v>
      </c>
      <c r="S64" s="5" t="str">
        <f t="shared" si="4"/>
        <v>technology</v>
      </c>
      <c r="T64" s="5" t="str">
        <f t="shared" si="5"/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s="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1">
        <f t="shared" si="3"/>
        <v>42859.208333333328</v>
      </c>
      <c r="P65" t="b">
        <v>0</v>
      </c>
      <c r="Q65" t="b">
        <v>0</v>
      </c>
      <c r="R65" s="5" t="s">
        <v>33</v>
      </c>
      <c r="S65" s="5" t="str">
        <f t="shared" si="4"/>
        <v>theater</v>
      </c>
      <c r="T65" s="5" t="str">
        <f t="shared" si="5"/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s="5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1">
        <f t="shared" si="3"/>
        <v>43298.208333333328</v>
      </c>
      <c r="P66" t="b">
        <v>0</v>
      </c>
      <c r="Q66" t="b">
        <v>1</v>
      </c>
      <c r="R66" s="5" t="s">
        <v>28</v>
      </c>
      <c r="S66" s="5" t="str">
        <f t="shared" si="4"/>
        <v>technology</v>
      </c>
      <c r="T66" s="5" t="str">
        <f t="shared" si="5"/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+(E67*100)/D67</f>
        <v>236.14754098360655</v>
      </c>
      <c r="G67" s="5" t="s">
        <v>20</v>
      </c>
      <c r="H67">
        <v>236</v>
      </c>
      <c r="I67" s="7">
        <f t="shared" ref="I67:I130" si="7">+IF(E67&gt;0,E67/H67,0)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8">(((L67/60)/60)/24)+DATE(1970,1,1)</f>
        <v>40570.25</v>
      </c>
      <c r="O67" s="11">
        <f t="shared" ref="O67:O130" si="9">(((M67/60)/60)/24)+DATE(1970,1,1)</f>
        <v>40577.25</v>
      </c>
      <c r="P67" t="b">
        <v>0</v>
      </c>
      <c r="Q67" t="b">
        <v>0</v>
      </c>
      <c r="R67" s="5" t="s">
        <v>33</v>
      </c>
      <c r="S67" s="5" t="str">
        <f t="shared" ref="S67:S130" si="10">LEFT(R67,FIND("/",R67)-1)</f>
        <v>theater</v>
      </c>
      <c r="T67" s="5" t="str">
        <f t="shared" ref="T67:T130" si="11">+RIGHT(R67,LEN(R67)-SEARCH("/",R67))</f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s="5" t="s">
        <v>14</v>
      </c>
      <c r="H68">
        <v>12</v>
      </c>
      <c r="I68" s="7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8"/>
        <v>42102.208333333328</v>
      </c>
      <c r="O68" s="11">
        <f t="shared" si="9"/>
        <v>42107.208333333328</v>
      </c>
      <c r="P68" t="b">
        <v>0</v>
      </c>
      <c r="Q68" t="b">
        <v>1</v>
      </c>
      <c r="R68" s="5" t="s">
        <v>33</v>
      </c>
      <c r="S68" s="5" t="str">
        <f t="shared" si="10"/>
        <v>theater</v>
      </c>
      <c r="T68" s="5" t="str">
        <f t="shared" si="11"/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s="5" t="s">
        <v>20</v>
      </c>
      <c r="H69">
        <v>4065</v>
      </c>
      <c r="I69" s="7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8"/>
        <v>40203.25</v>
      </c>
      <c r="O69" s="11">
        <f t="shared" si="9"/>
        <v>40208.25</v>
      </c>
      <c r="P69" t="b">
        <v>0</v>
      </c>
      <c r="Q69" t="b">
        <v>1</v>
      </c>
      <c r="R69" s="5" t="s">
        <v>65</v>
      </c>
      <c r="S69" s="5" t="str">
        <f t="shared" si="10"/>
        <v>technology</v>
      </c>
      <c r="T69" s="5" t="str">
        <f t="shared" si="11"/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s="5" t="s">
        <v>20</v>
      </c>
      <c r="H70">
        <v>246</v>
      </c>
      <c r="I70" s="7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8"/>
        <v>42943.208333333328</v>
      </c>
      <c r="O70" s="11">
        <f t="shared" si="9"/>
        <v>42990.208333333328</v>
      </c>
      <c r="P70" t="b">
        <v>0</v>
      </c>
      <c r="Q70" t="b">
        <v>1</v>
      </c>
      <c r="R70" s="5" t="s">
        <v>33</v>
      </c>
      <c r="S70" s="5" t="str">
        <f t="shared" si="10"/>
        <v>theater</v>
      </c>
      <c r="T70" s="5" t="str">
        <f t="shared" si="11"/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s="5" t="s">
        <v>74</v>
      </c>
      <c r="H71">
        <v>17</v>
      </c>
      <c r="I71" s="7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8"/>
        <v>40531.25</v>
      </c>
      <c r="O71" s="11">
        <f t="shared" si="9"/>
        <v>40565.25</v>
      </c>
      <c r="P71" t="b">
        <v>0</v>
      </c>
      <c r="Q71" t="b">
        <v>0</v>
      </c>
      <c r="R71" s="5" t="s">
        <v>33</v>
      </c>
      <c r="S71" s="5" t="str">
        <f t="shared" si="10"/>
        <v>theater</v>
      </c>
      <c r="T71" s="5" t="str">
        <f t="shared" si="11"/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</v>
      </c>
      <c r="G72" s="5" t="s">
        <v>20</v>
      </c>
      <c r="H72">
        <v>2475</v>
      </c>
      <c r="I72" s="7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8"/>
        <v>40484.208333333336</v>
      </c>
      <c r="O72" s="11">
        <f t="shared" si="9"/>
        <v>40533.25</v>
      </c>
      <c r="P72" t="b">
        <v>0</v>
      </c>
      <c r="Q72" t="b">
        <v>1</v>
      </c>
      <c r="R72" s="5" t="s">
        <v>33</v>
      </c>
      <c r="S72" s="5" t="str">
        <f t="shared" si="10"/>
        <v>theater</v>
      </c>
      <c r="T72" s="5" t="str">
        <f t="shared" si="11"/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s="5" t="s">
        <v>20</v>
      </c>
      <c r="H73">
        <v>76</v>
      </c>
      <c r="I73" s="7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8"/>
        <v>43799.25</v>
      </c>
      <c r="O73" s="11">
        <f t="shared" si="9"/>
        <v>43803.25</v>
      </c>
      <c r="P73" t="b">
        <v>0</v>
      </c>
      <c r="Q73" t="b">
        <v>0</v>
      </c>
      <c r="R73" s="5" t="s">
        <v>33</v>
      </c>
      <c r="S73" s="5" t="str">
        <f t="shared" si="10"/>
        <v>theater</v>
      </c>
      <c r="T73" s="5" t="str">
        <f t="shared" si="11"/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670.33333333333337</v>
      </c>
      <c r="G74" s="5" t="s">
        <v>20</v>
      </c>
      <c r="H74">
        <v>54</v>
      </c>
      <c r="I74" s="7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8"/>
        <v>42186.208333333328</v>
      </c>
      <c r="O74" s="11">
        <f t="shared" si="9"/>
        <v>42222.208333333328</v>
      </c>
      <c r="P74" t="b">
        <v>0</v>
      </c>
      <c r="Q74" t="b">
        <v>0</v>
      </c>
      <c r="R74" s="5" t="s">
        <v>71</v>
      </c>
      <c r="S74" s="5" t="str">
        <f t="shared" si="10"/>
        <v>film &amp; video</v>
      </c>
      <c r="T74" s="5" t="str">
        <f t="shared" si="11"/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s="5" t="s">
        <v>20</v>
      </c>
      <c r="H75">
        <v>88</v>
      </c>
      <c r="I75" s="7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8"/>
        <v>42701.25</v>
      </c>
      <c r="O75" s="11">
        <f t="shared" si="9"/>
        <v>42704.25</v>
      </c>
      <c r="P75" t="b">
        <v>0</v>
      </c>
      <c r="Q75" t="b">
        <v>0</v>
      </c>
      <c r="R75" s="5" t="s">
        <v>159</v>
      </c>
      <c r="S75" s="5" t="str">
        <f t="shared" si="10"/>
        <v>music</v>
      </c>
      <c r="T75" s="5" t="str">
        <f t="shared" si="11"/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s="5" t="s">
        <v>20</v>
      </c>
      <c r="H76">
        <v>85</v>
      </c>
      <c r="I76" s="7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8"/>
        <v>42456.208333333328</v>
      </c>
      <c r="O76" s="11">
        <f t="shared" si="9"/>
        <v>42457.208333333328</v>
      </c>
      <c r="P76" t="b">
        <v>0</v>
      </c>
      <c r="Q76" t="b">
        <v>0</v>
      </c>
      <c r="R76" s="5" t="s">
        <v>148</v>
      </c>
      <c r="S76" s="5" t="str">
        <f t="shared" si="10"/>
        <v>music</v>
      </c>
      <c r="T76" s="5" t="str">
        <f t="shared" si="11"/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s="5" t="s">
        <v>20</v>
      </c>
      <c r="H77">
        <v>170</v>
      </c>
      <c r="I77" s="7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8"/>
        <v>43296.208333333328</v>
      </c>
      <c r="O77" s="11">
        <f t="shared" si="9"/>
        <v>43304.208333333328</v>
      </c>
      <c r="P77" t="b">
        <v>0</v>
      </c>
      <c r="Q77" t="b">
        <v>0</v>
      </c>
      <c r="R77" s="5" t="s">
        <v>122</v>
      </c>
      <c r="S77" s="5" t="str">
        <f t="shared" si="10"/>
        <v>photography</v>
      </c>
      <c r="T77" s="5" t="str">
        <f t="shared" si="11"/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78.106590724165983</v>
      </c>
      <c r="G78" s="5" t="s">
        <v>14</v>
      </c>
      <c r="H78">
        <v>1684</v>
      </c>
      <c r="I78" s="7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8"/>
        <v>42027.25</v>
      </c>
      <c r="O78" s="11">
        <f t="shared" si="9"/>
        <v>42076.208333333328</v>
      </c>
      <c r="P78" t="b">
        <v>1</v>
      </c>
      <c r="Q78" t="b">
        <v>1</v>
      </c>
      <c r="R78" s="5" t="s">
        <v>33</v>
      </c>
      <c r="S78" s="5" t="str">
        <f t="shared" si="10"/>
        <v>theater</v>
      </c>
      <c r="T78" s="5" t="str">
        <f t="shared" si="11"/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s="5" t="s">
        <v>14</v>
      </c>
      <c r="H79">
        <v>56</v>
      </c>
      <c r="I79" s="7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8"/>
        <v>40448.208333333336</v>
      </c>
      <c r="O79" s="11">
        <f t="shared" si="9"/>
        <v>40462.208333333336</v>
      </c>
      <c r="P79" t="b">
        <v>0</v>
      </c>
      <c r="Q79" t="b">
        <v>1</v>
      </c>
      <c r="R79" s="5" t="s">
        <v>71</v>
      </c>
      <c r="S79" s="5" t="str">
        <f t="shared" si="10"/>
        <v>film &amp; video</v>
      </c>
      <c r="T79" s="5" t="str">
        <f t="shared" si="11"/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s="5" t="s">
        <v>20</v>
      </c>
      <c r="H80">
        <v>330</v>
      </c>
      <c r="I80" s="7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8"/>
        <v>43206.208333333328</v>
      </c>
      <c r="O80" s="11">
        <f t="shared" si="9"/>
        <v>43207.208333333328</v>
      </c>
      <c r="P80" t="b">
        <v>0</v>
      </c>
      <c r="Q80" t="b">
        <v>0</v>
      </c>
      <c r="R80" s="5" t="s">
        <v>206</v>
      </c>
      <c r="S80" s="5" t="str">
        <f t="shared" si="10"/>
        <v>publishing</v>
      </c>
      <c r="T80" s="5" t="str">
        <f t="shared" si="11"/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69.598615916955012</v>
      </c>
      <c r="G81" s="5" t="s">
        <v>14</v>
      </c>
      <c r="H81">
        <v>838</v>
      </c>
      <c r="I81" s="7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8"/>
        <v>43267.208333333328</v>
      </c>
      <c r="O81" s="11">
        <f t="shared" si="9"/>
        <v>43272.208333333328</v>
      </c>
      <c r="P81" t="b">
        <v>0</v>
      </c>
      <c r="Q81" t="b">
        <v>0</v>
      </c>
      <c r="R81" s="5" t="s">
        <v>33</v>
      </c>
      <c r="S81" s="5" t="str">
        <f t="shared" si="10"/>
        <v>theater</v>
      </c>
      <c r="T81" s="5" t="str">
        <f t="shared" si="11"/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s="5" t="s">
        <v>20</v>
      </c>
      <c r="H82">
        <v>127</v>
      </c>
      <c r="I82" s="7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8"/>
        <v>42976.208333333328</v>
      </c>
      <c r="O82" s="11">
        <f t="shared" si="9"/>
        <v>43006.208333333328</v>
      </c>
      <c r="P82" t="b">
        <v>0</v>
      </c>
      <c r="Q82" t="b">
        <v>0</v>
      </c>
      <c r="R82" s="5" t="s">
        <v>89</v>
      </c>
      <c r="S82" s="5" t="str">
        <f t="shared" si="10"/>
        <v>games</v>
      </c>
      <c r="T82" s="5" t="str">
        <f t="shared" si="11"/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225.33928571428572</v>
      </c>
      <c r="G83" s="5" t="s">
        <v>20</v>
      </c>
      <c r="H83">
        <v>411</v>
      </c>
      <c r="I83" s="7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8"/>
        <v>43062.25</v>
      </c>
      <c r="O83" s="11">
        <f t="shared" si="9"/>
        <v>43087.25</v>
      </c>
      <c r="P83" t="b">
        <v>0</v>
      </c>
      <c r="Q83" t="b">
        <v>0</v>
      </c>
      <c r="R83" s="5" t="s">
        <v>23</v>
      </c>
      <c r="S83" s="5" t="str">
        <f t="shared" si="10"/>
        <v>music</v>
      </c>
      <c r="T83" s="5" t="str">
        <f t="shared" si="11"/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</v>
      </c>
      <c r="G84" s="5" t="s">
        <v>20</v>
      </c>
      <c r="H84">
        <v>180</v>
      </c>
      <c r="I84" s="7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8"/>
        <v>43482.25</v>
      </c>
      <c r="O84" s="11">
        <f t="shared" si="9"/>
        <v>43489.25</v>
      </c>
      <c r="P84" t="b">
        <v>0</v>
      </c>
      <c r="Q84" t="b">
        <v>1</v>
      </c>
      <c r="R84" s="5" t="s">
        <v>89</v>
      </c>
      <c r="S84" s="5" t="str">
        <f t="shared" si="10"/>
        <v>games</v>
      </c>
      <c r="T84" s="5" t="str">
        <f t="shared" si="11"/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s="5" t="s">
        <v>14</v>
      </c>
      <c r="H85">
        <v>1000</v>
      </c>
      <c r="I85" s="7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8"/>
        <v>42579.208333333328</v>
      </c>
      <c r="O85" s="11">
        <f t="shared" si="9"/>
        <v>42601.208333333328</v>
      </c>
      <c r="P85" t="b">
        <v>0</v>
      </c>
      <c r="Q85" t="b">
        <v>0</v>
      </c>
      <c r="R85" s="5" t="s">
        <v>50</v>
      </c>
      <c r="S85" s="5" t="str">
        <f t="shared" si="10"/>
        <v>music</v>
      </c>
      <c r="T85" s="5" t="str">
        <f t="shared" si="11"/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s="5" t="s">
        <v>20</v>
      </c>
      <c r="H86">
        <v>374</v>
      </c>
      <c r="I86" s="7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8"/>
        <v>41118.208333333336</v>
      </c>
      <c r="O86" s="11">
        <f t="shared" si="9"/>
        <v>41128.208333333336</v>
      </c>
      <c r="P86" t="b">
        <v>0</v>
      </c>
      <c r="Q86" t="b">
        <v>0</v>
      </c>
      <c r="R86" s="5" t="s">
        <v>65</v>
      </c>
      <c r="S86" s="5" t="str">
        <f t="shared" si="10"/>
        <v>technology</v>
      </c>
      <c r="T86" s="5" t="str">
        <f t="shared" si="11"/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s="5" t="s">
        <v>20</v>
      </c>
      <c r="H87">
        <v>71</v>
      </c>
      <c r="I87" s="7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8"/>
        <v>40797.208333333336</v>
      </c>
      <c r="O87" s="11">
        <f t="shared" si="9"/>
        <v>40805.208333333336</v>
      </c>
      <c r="P87" t="b">
        <v>0</v>
      </c>
      <c r="Q87" t="b">
        <v>0</v>
      </c>
      <c r="R87" s="5" t="s">
        <v>60</v>
      </c>
      <c r="S87" s="5" t="str">
        <f t="shared" si="10"/>
        <v>music</v>
      </c>
      <c r="T87" s="5" t="str">
        <f t="shared" si="11"/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s="5" t="s">
        <v>20</v>
      </c>
      <c r="H88">
        <v>203</v>
      </c>
      <c r="I88" s="7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8"/>
        <v>42128.208333333328</v>
      </c>
      <c r="O88" s="11">
        <f t="shared" si="9"/>
        <v>42141.208333333328</v>
      </c>
      <c r="P88" t="b">
        <v>1</v>
      </c>
      <c r="Q88" t="b">
        <v>0</v>
      </c>
      <c r="R88" s="5" t="s">
        <v>33</v>
      </c>
      <c r="S88" s="5" t="str">
        <f t="shared" si="10"/>
        <v>theater</v>
      </c>
      <c r="T88" s="5" t="str">
        <f t="shared" si="11"/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61.984886649874056</v>
      </c>
      <c r="G89" s="5" t="s">
        <v>14</v>
      </c>
      <c r="H89">
        <v>1482</v>
      </c>
      <c r="I89" s="7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8"/>
        <v>40610.25</v>
      </c>
      <c r="O89" s="11">
        <f t="shared" si="9"/>
        <v>40621.208333333336</v>
      </c>
      <c r="P89" t="b">
        <v>0</v>
      </c>
      <c r="Q89" t="b">
        <v>1</v>
      </c>
      <c r="R89" s="5" t="s">
        <v>23</v>
      </c>
      <c r="S89" s="5" t="str">
        <f t="shared" si="10"/>
        <v>music</v>
      </c>
      <c r="T89" s="5" t="str">
        <f t="shared" si="11"/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s="5" t="s">
        <v>20</v>
      </c>
      <c r="H90">
        <v>113</v>
      </c>
      <c r="I90" s="7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8"/>
        <v>42110.208333333328</v>
      </c>
      <c r="O90" s="11">
        <f t="shared" si="9"/>
        <v>42132.208333333328</v>
      </c>
      <c r="P90" t="b">
        <v>0</v>
      </c>
      <c r="Q90" t="b">
        <v>0</v>
      </c>
      <c r="R90" s="5" t="s">
        <v>206</v>
      </c>
      <c r="S90" s="5" t="str">
        <f t="shared" si="10"/>
        <v>publishing</v>
      </c>
      <c r="T90" s="5" t="str">
        <f t="shared" si="11"/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s="5" t="s">
        <v>20</v>
      </c>
      <c r="H91">
        <v>96</v>
      </c>
      <c r="I91" s="7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8"/>
        <v>40283.208333333336</v>
      </c>
      <c r="O91" s="11">
        <f t="shared" si="9"/>
        <v>40285.208333333336</v>
      </c>
      <c r="P91" t="b">
        <v>0</v>
      </c>
      <c r="Q91" t="b">
        <v>0</v>
      </c>
      <c r="R91" s="5" t="s">
        <v>33</v>
      </c>
      <c r="S91" s="5" t="str">
        <f t="shared" si="10"/>
        <v>theater</v>
      </c>
      <c r="T91" s="5" t="str">
        <f t="shared" si="11"/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s="5" t="s">
        <v>14</v>
      </c>
      <c r="H92">
        <v>106</v>
      </c>
      <c r="I92" s="7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8"/>
        <v>42425.25</v>
      </c>
      <c r="O92" s="11">
        <f t="shared" si="9"/>
        <v>42425.25</v>
      </c>
      <c r="P92" t="b">
        <v>0</v>
      </c>
      <c r="Q92" t="b">
        <v>1</v>
      </c>
      <c r="R92" s="5" t="s">
        <v>33</v>
      </c>
      <c r="S92" s="5" t="str">
        <f t="shared" si="10"/>
        <v>theater</v>
      </c>
      <c r="T92" s="5" t="str">
        <f t="shared" si="11"/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s="5" t="s">
        <v>14</v>
      </c>
      <c r="H93">
        <v>679</v>
      </c>
      <c r="I93" s="7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8"/>
        <v>42588.208333333328</v>
      </c>
      <c r="O93" s="11">
        <f t="shared" si="9"/>
        <v>42616.208333333328</v>
      </c>
      <c r="P93" t="b">
        <v>0</v>
      </c>
      <c r="Q93" t="b">
        <v>0</v>
      </c>
      <c r="R93" s="5" t="s">
        <v>206</v>
      </c>
      <c r="S93" s="5" t="str">
        <f t="shared" si="10"/>
        <v>publishing</v>
      </c>
      <c r="T93" s="5" t="str">
        <f t="shared" si="11"/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s="5" t="s">
        <v>20</v>
      </c>
      <c r="H94">
        <v>498</v>
      </c>
      <c r="I94" s="7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8"/>
        <v>40352.208333333336</v>
      </c>
      <c r="O94" s="11">
        <f t="shared" si="9"/>
        <v>40353.208333333336</v>
      </c>
      <c r="P94" t="b">
        <v>0</v>
      </c>
      <c r="Q94" t="b">
        <v>1</v>
      </c>
      <c r="R94" s="5" t="s">
        <v>89</v>
      </c>
      <c r="S94" s="5" t="str">
        <f t="shared" si="10"/>
        <v>games</v>
      </c>
      <c r="T94" s="5" t="str">
        <f t="shared" si="11"/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s="5" t="s">
        <v>74</v>
      </c>
      <c r="H95">
        <v>610</v>
      </c>
      <c r="I95" s="7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8"/>
        <v>41202.208333333336</v>
      </c>
      <c r="O95" s="11">
        <f t="shared" si="9"/>
        <v>41206.208333333336</v>
      </c>
      <c r="P95" t="b">
        <v>0</v>
      </c>
      <c r="Q95" t="b">
        <v>1</v>
      </c>
      <c r="R95" s="5" t="s">
        <v>33</v>
      </c>
      <c r="S95" s="5" t="str">
        <f t="shared" si="10"/>
        <v>theater</v>
      </c>
      <c r="T95" s="5" t="str">
        <f t="shared" si="11"/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s="5" t="s">
        <v>20</v>
      </c>
      <c r="H96">
        <v>180</v>
      </c>
      <c r="I96" s="7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8"/>
        <v>43562.208333333328</v>
      </c>
      <c r="O96" s="11">
        <f t="shared" si="9"/>
        <v>43573.208333333328</v>
      </c>
      <c r="P96" t="b">
        <v>0</v>
      </c>
      <c r="Q96" t="b">
        <v>0</v>
      </c>
      <c r="R96" s="5" t="s">
        <v>28</v>
      </c>
      <c r="S96" s="5" t="str">
        <f t="shared" si="10"/>
        <v>technology</v>
      </c>
      <c r="T96" s="5" t="str">
        <f t="shared" si="11"/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113</v>
      </c>
      <c r="G97" s="5" t="s">
        <v>20</v>
      </c>
      <c r="H97">
        <v>27</v>
      </c>
      <c r="I97" s="7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8"/>
        <v>43752.208333333328</v>
      </c>
      <c r="O97" s="11">
        <f t="shared" si="9"/>
        <v>43759.208333333328</v>
      </c>
      <c r="P97" t="b">
        <v>0</v>
      </c>
      <c r="Q97" t="b">
        <v>0</v>
      </c>
      <c r="R97" s="5" t="s">
        <v>42</v>
      </c>
      <c r="S97" s="5" t="str">
        <f t="shared" si="10"/>
        <v>film &amp; video</v>
      </c>
      <c r="T97" s="5" t="str">
        <f t="shared" si="11"/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s="5" t="s">
        <v>20</v>
      </c>
      <c r="H98">
        <v>2331</v>
      </c>
      <c r="I98" s="7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8"/>
        <v>40612.25</v>
      </c>
      <c r="O98" s="11">
        <f t="shared" si="9"/>
        <v>40625.208333333336</v>
      </c>
      <c r="P98" t="b">
        <v>0</v>
      </c>
      <c r="Q98" t="b">
        <v>0</v>
      </c>
      <c r="R98" s="5" t="s">
        <v>33</v>
      </c>
      <c r="S98" s="5" t="str">
        <f t="shared" si="10"/>
        <v>theater</v>
      </c>
      <c r="T98" s="5" t="str">
        <f t="shared" si="11"/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926.69230769230774</v>
      </c>
      <c r="G99" s="5" t="s">
        <v>20</v>
      </c>
      <c r="H99">
        <v>113</v>
      </c>
      <c r="I99" s="7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8"/>
        <v>42180.208333333328</v>
      </c>
      <c r="O99" s="11">
        <f t="shared" si="9"/>
        <v>42234.208333333328</v>
      </c>
      <c r="P99" t="b">
        <v>0</v>
      </c>
      <c r="Q99" t="b">
        <v>0</v>
      </c>
      <c r="R99" s="5" t="s">
        <v>17</v>
      </c>
      <c r="S99" s="5" t="str">
        <f t="shared" si="10"/>
        <v>food</v>
      </c>
      <c r="T99" s="5" t="str">
        <f t="shared" si="11"/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s="5" t="s">
        <v>14</v>
      </c>
      <c r="H100">
        <v>1220</v>
      </c>
      <c r="I100" s="7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8"/>
        <v>42212.208333333328</v>
      </c>
      <c r="O100" s="11">
        <f t="shared" si="9"/>
        <v>42216.208333333328</v>
      </c>
      <c r="P100" t="b">
        <v>0</v>
      </c>
      <c r="Q100" t="b">
        <v>0</v>
      </c>
      <c r="R100" s="5" t="s">
        <v>89</v>
      </c>
      <c r="S100" s="5" t="str">
        <f t="shared" si="10"/>
        <v>games</v>
      </c>
      <c r="T100" s="5" t="str">
        <f t="shared" si="11"/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196.72368421052633</v>
      </c>
      <c r="G101" s="5" t="s">
        <v>20</v>
      </c>
      <c r="H101">
        <v>164</v>
      </c>
      <c r="I101" s="7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8"/>
        <v>41968.25</v>
      </c>
      <c r="O101" s="11">
        <f t="shared" si="9"/>
        <v>41997.25</v>
      </c>
      <c r="P101" t="b">
        <v>0</v>
      </c>
      <c r="Q101" t="b">
        <v>0</v>
      </c>
      <c r="R101" s="5" t="s">
        <v>33</v>
      </c>
      <c r="S101" s="5" t="str">
        <f t="shared" si="10"/>
        <v>theater</v>
      </c>
      <c r="T101" s="5" t="str">
        <f t="shared" si="11"/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s="5" t="s">
        <v>14</v>
      </c>
      <c r="H102">
        <v>1</v>
      </c>
      <c r="I102" s="7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8"/>
        <v>40835.208333333336</v>
      </c>
      <c r="O102" s="11">
        <f t="shared" si="9"/>
        <v>40853.208333333336</v>
      </c>
      <c r="P102" t="b">
        <v>0</v>
      </c>
      <c r="Q102" t="b">
        <v>0</v>
      </c>
      <c r="R102" s="5" t="s">
        <v>33</v>
      </c>
      <c r="S102" s="5" t="str">
        <f t="shared" si="10"/>
        <v>theater</v>
      </c>
      <c r="T102" s="5" t="str">
        <f t="shared" si="11"/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s="5" t="s">
        <v>20</v>
      </c>
      <c r="H103">
        <v>164</v>
      </c>
      <c r="I103" s="7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8"/>
        <v>42056.25</v>
      </c>
      <c r="O103" s="11">
        <f t="shared" si="9"/>
        <v>42063.25</v>
      </c>
      <c r="P103" t="b">
        <v>0</v>
      </c>
      <c r="Q103" t="b">
        <v>1</v>
      </c>
      <c r="R103" s="5" t="s">
        <v>50</v>
      </c>
      <c r="S103" s="5" t="str">
        <f t="shared" si="10"/>
        <v>music</v>
      </c>
      <c r="T103" s="5" t="str">
        <f t="shared" si="11"/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s="5" t="s">
        <v>20</v>
      </c>
      <c r="H104">
        <v>336</v>
      </c>
      <c r="I104" s="7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8"/>
        <v>43234.208333333328</v>
      </c>
      <c r="O104" s="11">
        <f t="shared" si="9"/>
        <v>43241.208333333328</v>
      </c>
      <c r="P104" t="b">
        <v>0</v>
      </c>
      <c r="Q104" t="b">
        <v>1</v>
      </c>
      <c r="R104" s="5" t="s">
        <v>65</v>
      </c>
      <c r="S104" s="5" t="str">
        <f t="shared" si="10"/>
        <v>technology</v>
      </c>
      <c r="T104" s="5" t="str">
        <f t="shared" si="11"/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</v>
      </c>
      <c r="G105" s="5" t="s">
        <v>14</v>
      </c>
      <c r="H105">
        <v>37</v>
      </c>
      <c r="I105" s="7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8"/>
        <v>40475.208333333336</v>
      </c>
      <c r="O105" s="11">
        <f t="shared" si="9"/>
        <v>40484.208333333336</v>
      </c>
      <c r="P105" t="b">
        <v>0</v>
      </c>
      <c r="Q105" t="b">
        <v>0</v>
      </c>
      <c r="R105" s="5" t="s">
        <v>50</v>
      </c>
      <c r="S105" s="5" t="str">
        <f t="shared" si="10"/>
        <v>music</v>
      </c>
      <c r="T105" s="5" t="str">
        <f t="shared" si="11"/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s="5" t="s">
        <v>20</v>
      </c>
      <c r="H106">
        <v>1917</v>
      </c>
      <c r="I106" s="7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8"/>
        <v>42878.208333333328</v>
      </c>
      <c r="O106" s="11">
        <f t="shared" si="9"/>
        <v>42879.208333333328</v>
      </c>
      <c r="P106" t="b">
        <v>0</v>
      </c>
      <c r="Q106" t="b">
        <v>0</v>
      </c>
      <c r="R106" s="5" t="s">
        <v>60</v>
      </c>
      <c r="S106" s="5" t="str">
        <f t="shared" si="10"/>
        <v>music</v>
      </c>
      <c r="T106" s="5" t="str">
        <f t="shared" si="11"/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144.54411764705881</v>
      </c>
      <c r="G107" s="5" t="s">
        <v>20</v>
      </c>
      <c r="H107">
        <v>95</v>
      </c>
      <c r="I107" s="7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8"/>
        <v>41366.208333333336</v>
      </c>
      <c r="O107" s="11">
        <f t="shared" si="9"/>
        <v>41384.208333333336</v>
      </c>
      <c r="P107" t="b">
        <v>0</v>
      </c>
      <c r="Q107" t="b">
        <v>0</v>
      </c>
      <c r="R107" s="5" t="s">
        <v>28</v>
      </c>
      <c r="S107" s="5" t="str">
        <f t="shared" si="10"/>
        <v>technology</v>
      </c>
      <c r="T107" s="5" t="str">
        <f t="shared" si="11"/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s="5" t="s">
        <v>20</v>
      </c>
      <c r="H108">
        <v>147</v>
      </c>
      <c r="I108" s="7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8"/>
        <v>43716.208333333328</v>
      </c>
      <c r="O108" s="11">
        <f t="shared" si="9"/>
        <v>43721.208333333328</v>
      </c>
      <c r="P108" t="b">
        <v>0</v>
      </c>
      <c r="Q108" t="b">
        <v>0</v>
      </c>
      <c r="R108" s="5" t="s">
        <v>33</v>
      </c>
      <c r="S108" s="5" t="str">
        <f t="shared" si="10"/>
        <v>theater</v>
      </c>
      <c r="T108" s="5" t="str">
        <f t="shared" si="11"/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186.48571428571429</v>
      </c>
      <c r="G109" s="5" t="s">
        <v>20</v>
      </c>
      <c r="H109">
        <v>86</v>
      </c>
      <c r="I109" s="7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8"/>
        <v>43213.208333333328</v>
      </c>
      <c r="O109" s="11">
        <f t="shared" si="9"/>
        <v>43230.208333333328</v>
      </c>
      <c r="P109" t="b">
        <v>0</v>
      </c>
      <c r="Q109" t="b">
        <v>1</v>
      </c>
      <c r="R109" s="5" t="s">
        <v>33</v>
      </c>
      <c r="S109" s="5" t="str">
        <f t="shared" si="10"/>
        <v>theater</v>
      </c>
      <c r="T109" s="5" t="str">
        <f t="shared" si="11"/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s="5" t="s">
        <v>20</v>
      </c>
      <c r="H110">
        <v>83</v>
      </c>
      <c r="I110" s="7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8"/>
        <v>41005.208333333336</v>
      </c>
      <c r="O110" s="11">
        <f t="shared" si="9"/>
        <v>41042.208333333336</v>
      </c>
      <c r="P110" t="b">
        <v>0</v>
      </c>
      <c r="Q110" t="b">
        <v>0</v>
      </c>
      <c r="R110" s="5" t="s">
        <v>42</v>
      </c>
      <c r="S110" s="5" t="str">
        <f t="shared" si="10"/>
        <v>film &amp; video</v>
      </c>
      <c r="T110" s="5" t="str">
        <f t="shared" si="11"/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s="5" t="s">
        <v>14</v>
      </c>
      <c r="H111">
        <v>60</v>
      </c>
      <c r="I111" s="7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8"/>
        <v>41651.25</v>
      </c>
      <c r="O111" s="11">
        <f t="shared" si="9"/>
        <v>41653.25</v>
      </c>
      <c r="P111" t="b">
        <v>0</v>
      </c>
      <c r="Q111" t="b">
        <v>0</v>
      </c>
      <c r="R111" s="5" t="s">
        <v>269</v>
      </c>
      <c r="S111" s="5" t="str">
        <f t="shared" si="10"/>
        <v>film &amp; video</v>
      </c>
      <c r="T111" s="5" t="str">
        <f t="shared" si="11"/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s="5" t="s">
        <v>14</v>
      </c>
      <c r="H112">
        <v>296</v>
      </c>
      <c r="I112" s="7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8"/>
        <v>43354.208333333328</v>
      </c>
      <c r="O112" s="11">
        <f t="shared" si="9"/>
        <v>43373.208333333328</v>
      </c>
      <c r="P112" t="b">
        <v>0</v>
      </c>
      <c r="Q112" t="b">
        <v>0</v>
      </c>
      <c r="R112" s="5" t="s">
        <v>17</v>
      </c>
      <c r="S112" s="5" t="str">
        <f t="shared" si="10"/>
        <v>food</v>
      </c>
      <c r="T112" s="5" t="str">
        <f t="shared" si="11"/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s="5" t="s">
        <v>20</v>
      </c>
      <c r="H113">
        <v>676</v>
      </c>
      <c r="I113" s="7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8"/>
        <v>41174.208333333336</v>
      </c>
      <c r="O113" s="11">
        <f t="shared" si="9"/>
        <v>41180.208333333336</v>
      </c>
      <c r="P113" t="b">
        <v>0</v>
      </c>
      <c r="Q113" t="b">
        <v>0</v>
      </c>
      <c r="R113" s="5" t="s">
        <v>133</v>
      </c>
      <c r="S113" s="5" t="str">
        <f t="shared" si="10"/>
        <v>publishing</v>
      </c>
      <c r="T113" s="5" t="str">
        <f t="shared" si="11"/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s="5" t="s">
        <v>20</v>
      </c>
      <c r="H114">
        <v>361</v>
      </c>
      <c r="I114" s="7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8"/>
        <v>41875.208333333336</v>
      </c>
      <c r="O114" s="11">
        <f t="shared" si="9"/>
        <v>41890.208333333336</v>
      </c>
      <c r="P114" t="b">
        <v>0</v>
      </c>
      <c r="Q114" t="b">
        <v>0</v>
      </c>
      <c r="R114" s="5" t="s">
        <v>28</v>
      </c>
      <c r="S114" s="5" t="str">
        <f t="shared" si="10"/>
        <v>technology</v>
      </c>
      <c r="T114" s="5" t="str">
        <f t="shared" si="11"/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s="5" t="s">
        <v>20</v>
      </c>
      <c r="H115">
        <v>131</v>
      </c>
      <c r="I115" s="7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8"/>
        <v>42990.208333333328</v>
      </c>
      <c r="O115" s="11">
        <f t="shared" si="9"/>
        <v>42997.208333333328</v>
      </c>
      <c r="P115" t="b">
        <v>0</v>
      </c>
      <c r="Q115" t="b">
        <v>0</v>
      </c>
      <c r="R115" s="5" t="s">
        <v>17</v>
      </c>
      <c r="S115" s="5" t="str">
        <f t="shared" si="10"/>
        <v>food</v>
      </c>
      <c r="T115" s="5" t="str">
        <f t="shared" si="11"/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s="5" t="s">
        <v>20</v>
      </c>
      <c r="H116">
        <v>126</v>
      </c>
      <c r="I116" s="7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8"/>
        <v>43564.208333333328</v>
      </c>
      <c r="O116" s="11">
        <f t="shared" si="9"/>
        <v>43565.208333333328</v>
      </c>
      <c r="P116" t="b">
        <v>0</v>
      </c>
      <c r="Q116" t="b">
        <v>1</v>
      </c>
      <c r="R116" s="5" t="s">
        <v>65</v>
      </c>
      <c r="S116" s="5" t="str">
        <f t="shared" si="10"/>
        <v>technology</v>
      </c>
      <c r="T116" s="5" t="str">
        <f t="shared" si="11"/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87.211757648470311</v>
      </c>
      <c r="G117" s="5" t="s">
        <v>14</v>
      </c>
      <c r="H117">
        <v>3304</v>
      </c>
      <c r="I117" s="7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8"/>
        <v>43056.25</v>
      </c>
      <c r="O117" s="11">
        <f t="shared" si="9"/>
        <v>43091.25</v>
      </c>
      <c r="P117" t="b">
        <v>0</v>
      </c>
      <c r="Q117" t="b">
        <v>0</v>
      </c>
      <c r="R117" s="5" t="s">
        <v>119</v>
      </c>
      <c r="S117" s="5" t="str">
        <f t="shared" si="10"/>
        <v>publishing</v>
      </c>
      <c r="T117" s="5" t="str">
        <f t="shared" si="11"/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s="5" t="s">
        <v>14</v>
      </c>
      <c r="H118">
        <v>73</v>
      </c>
      <c r="I118" s="7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8"/>
        <v>42265.208333333328</v>
      </c>
      <c r="O118" s="11">
        <f t="shared" si="9"/>
        <v>42266.208333333328</v>
      </c>
      <c r="P118" t="b">
        <v>0</v>
      </c>
      <c r="Q118" t="b">
        <v>0</v>
      </c>
      <c r="R118" s="5" t="s">
        <v>33</v>
      </c>
      <c r="S118" s="5" t="str">
        <f t="shared" si="10"/>
        <v>theater</v>
      </c>
      <c r="T118" s="5" t="str">
        <f t="shared" si="11"/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s="5" t="s">
        <v>20</v>
      </c>
      <c r="H119">
        <v>275</v>
      </c>
      <c r="I119" s="7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8"/>
        <v>40808.208333333336</v>
      </c>
      <c r="O119" s="11">
        <f t="shared" si="9"/>
        <v>40814.208333333336</v>
      </c>
      <c r="P119" t="b">
        <v>0</v>
      </c>
      <c r="Q119" t="b">
        <v>0</v>
      </c>
      <c r="R119" s="5" t="s">
        <v>269</v>
      </c>
      <c r="S119" s="5" t="str">
        <f t="shared" si="10"/>
        <v>film &amp; video</v>
      </c>
      <c r="T119" s="5" t="str">
        <f t="shared" si="11"/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s="5" t="s">
        <v>20</v>
      </c>
      <c r="H120">
        <v>67</v>
      </c>
      <c r="I120" s="7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8"/>
        <v>41665.25</v>
      </c>
      <c r="O120" s="11">
        <f t="shared" si="9"/>
        <v>41671.25</v>
      </c>
      <c r="P120" t="b">
        <v>0</v>
      </c>
      <c r="Q120" t="b">
        <v>0</v>
      </c>
      <c r="R120" s="5" t="s">
        <v>122</v>
      </c>
      <c r="S120" s="5" t="str">
        <f t="shared" si="10"/>
        <v>photography</v>
      </c>
      <c r="T120" s="5" t="str">
        <f t="shared" si="11"/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s="5" t="s">
        <v>20</v>
      </c>
      <c r="H121">
        <v>154</v>
      </c>
      <c r="I121" s="7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8"/>
        <v>41806.208333333336</v>
      </c>
      <c r="O121" s="11">
        <f t="shared" si="9"/>
        <v>41823.208333333336</v>
      </c>
      <c r="P121" t="b">
        <v>0</v>
      </c>
      <c r="Q121" t="b">
        <v>1</v>
      </c>
      <c r="R121" s="5" t="s">
        <v>42</v>
      </c>
      <c r="S121" s="5" t="str">
        <f t="shared" si="10"/>
        <v>film &amp; video</v>
      </c>
      <c r="T121" s="5" t="str">
        <f t="shared" si="11"/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149.49667110519309</v>
      </c>
      <c r="G122" s="5" t="s">
        <v>20</v>
      </c>
      <c r="H122">
        <v>1782</v>
      </c>
      <c r="I122" s="7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8"/>
        <v>42111.208333333328</v>
      </c>
      <c r="O122" s="11">
        <f t="shared" si="9"/>
        <v>42115.208333333328</v>
      </c>
      <c r="P122" t="b">
        <v>0</v>
      </c>
      <c r="Q122" t="b">
        <v>1</v>
      </c>
      <c r="R122" s="5" t="s">
        <v>292</v>
      </c>
      <c r="S122" s="5" t="str">
        <f t="shared" si="10"/>
        <v>games</v>
      </c>
      <c r="T122" s="5" t="str">
        <f t="shared" si="11"/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s="5" t="s">
        <v>20</v>
      </c>
      <c r="H123">
        <v>903</v>
      </c>
      <c r="I123" s="7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8"/>
        <v>41917.208333333336</v>
      </c>
      <c r="O123" s="11">
        <f t="shared" si="9"/>
        <v>41930.208333333336</v>
      </c>
      <c r="P123" t="b">
        <v>0</v>
      </c>
      <c r="Q123" t="b">
        <v>0</v>
      </c>
      <c r="R123" s="5" t="s">
        <v>89</v>
      </c>
      <c r="S123" s="5" t="str">
        <f t="shared" si="10"/>
        <v>games</v>
      </c>
      <c r="T123" s="5" t="str">
        <f t="shared" si="11"/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64.367690058479539</v>
      </c>
      <c r="G124" s="5" t="s">
        <v>14</v>
      </c>
      <c r="H124">
        <v>3387</v>
      </c>
      <c r="I124" s="7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8"/>
        <v>41970.25</v>
      </c>
      <c r="O124" s="11">
        <f t="shared" si="9"/>
        <v>41997.25</v>
      </c>
      <c r="P124" t="b">
        <v>0</v>
      </c>
      <c r="Q124" t="b">
        <v>0</v>
      </c>
      <c r="R124" s="5" t="s">
        <v>119</v>
      </c>
      <c r="S124" s="5" t="str">
        <f t="shared" si="10"/>
        <v>publishing</v>
      </c>
      <c r="T124" s="5" t="str">
        <f t="shared" si="11"/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s="5" t="s">
        <v>14</v>
      </c>
      <c r="H125">
        <v>662</v>
      </c>
      <c r="I125" s="7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8"/>
        <v>42332.25</v>
      </c>
      <c r="O125" s="11">
        <f t="shared" si="9"/>
        <v>42335.25</v>
      </c>
      <c r="P125" t="b">
        <v>1</v>
      </c>
      <c r="Q125" t="b">
        <v>0</v>
      </c>
      <c r="R125" s="5" t="s">
        <v>33</v>
      </c>
      <c r="S125" s="5" t="str">
        <f t="shared" si="10"/>
        <v>theater</v>
      </c>
      <c r="T125" s="5" t="str">
        <f t="shared" si="11"/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s="5" t="s">
        <v>20</v>
      </c>
      <c r="H126">
        <v>94</v>
      </c>
      <c r="I126" s="7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8"/>
        <v>43598.208333333328</v>
      </c>
      <c r="O126" s="11">
        <f t="shared" si="9"/>
        <v>43651.208333333328</v>
      </c>
      <c r="P126" t="b">
        <v>0</v>
      </c>
      <c r="Q126" t="b">
        <v>0</v>
      </c>
      <c r="R126" s="5" t="s">
        <v>122</v>
      </c>
      <c r="S126" s="5" t="str">
        <f t="shared" si="10"/>
        <v>photography</v>
      </c>
      <c r="T126" s="5" t="str">
        <f t="shared" si="11"/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s="5" t="s">
        <v>20</v>
      </c>
      <c r="H127">
        <v>180</v>
      </c>
      <c r="I127" s="7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8"/>
        <v>43362.208333333328</v>
      </c>
      <c r="O127" s="11">
        <f t="shared" si="9"/>
        <v>43366.208333333328</v>
      </c>
      <c r="P127" t="b">
        <v>0</v>
      </c>
      <c r="Q127" t="b">
        <v>0</v>
      </c>
      <c r="R127" s="5" t="s">
        <v>33</v>
      </c>
      <c r="S127" s="5" t="str">
        <f t="shared" si="10"/>
        <v>theater</v>
      </c>
      <c r="T127" s="5" t="str">
        <f t="shared" si="11"/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s="5" t="s">
        <v>14</v>
      </c>
      <c r="H128">
        <v>774</v>
      </c>
      <c r="I128" s="7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8"/>
        <v>42596.208333333328</v>
      </c>
      <c r="O128" s="11">
        <f t="shared" si="9"/>
        <v>42624.208333333328</v>
      </c>
      <c r="P128" t="b">
        <v>0</v>
      </c>
      <c r="Q128" t="b">
        <v>1</v>
      </c>
      <c r="R128" s="5" t="s">
        <v>33</v>
      </c>
      <c r="S128" s="5" t="str">
        <f t="shared" si="10"/>
        <v>theater</v>
      </c>
      <c r="T128" s="5" t="str">
        <f t="shared" si="11"/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51.421511627906973</v>
      </c>
      <c r="G129" s="5" t="s">
        <v>14</v>
      </c>
      <c r="H129">
        <v>672</v>
      </c>
      <c r="I129" s="7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8"/>
        <v>40310.208333333336</v>
      </c>
      <c r="O129" s="11">
        <f t="shared" si="9"/>
        <v>40313.208333333336</v>
      </c>
      <c r="P129" t="b">
        <v>0</v>
      </c>
      <c r="Q129" t="b">
        <v>0</v>
      </c>
      <c r="R129" s="5" t="s">
        <v>33</v>
      </c>
      <c r="S129" s="5" t="str">
        <f t="shared" si="10"/>
        <v>theater</v>
      </c>
      <c r="T129" s="5" t="str">
        <f t="shared" si="11"/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60.334277620396598</v>
      </c>
      <c r="G130" s="5" t="s">
        <v>74</v>
      </c>
      <c r="H130">
        <v>532</v>
      </c>
      <c r="I130" s="7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8"/>
        <v>40417.208333333336</v>
      </c>
      <c r="O130" s="11">
        <f t="shared" si="9"/>
        <v>40430.208333333336</v>
      </c>
      <c r="P130" t="b">
        <v>0</v>
      </c>
      <c r="Q130" t="b">
        <v>0</v>
      </c>
      <c r="R130" s="5" t="s">
        <v>23</v>
      </c>
      <c r="S130" s="5" t="str">
        <f t="shared" si="10"/>
        <v>music</v>
      </c>
      <c r="T130" s="5" t="str">
        <f t="shared" si="11"/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+(E131*100)/D131</f>
        <v>3.2026936026936026</v>
      </c>
      <c r="G131" s="5" t="s">
        <v>74</v>
      </c>
      <c r="H131">
        <v>55</v>
      </c>
      <c r="I131" s="7">
        <f t="shared" ref="I131:I194" si="13">+IF(E131&gt;0,E131/H131,0)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4">(((L131/60)/60)/24)+DATE(1970,1,1)</f>
        <v>42038.25</v>
      </c>
      <c r="O131" s="11">
        <f t="shared" ref="O131:O194" si="15">(((M131/60)/60)/24)+DATE(1970,1,1)</f>
        <v>42063.25</v>
      </c>
      <c r="P131" t="b">
        <v>0</v>
      </c>
      <c r="Q131" t="b">
        <v>0</v>
      </c>
      <c r="R131" s="5" t="s">
        <v>17</v>
      </c>
      <c r="S131" s="5" t="str">
        <f t="shared" ref="S131:S194" si="16">LEFT(R131,FIND("/",R131)-1)</f>
        <v>food</v>
      </c>
      <c r="T131" s="5" t="str">
        <f t="shared" ref="T131:T194" si="17">+RIGHT(R131,LEN(R131)-SEARCH("/",R131))</f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s="5" t="s">
        <v>20</v>
      </c>
      <c r="H132">
        <v>533</v>
      </c>
      <c r="I132" s="7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4"/>
        <v>40842.208333333336</v>
      </c>
      <c r="O132" s="11">
        <f t="shared" si="15"/>
        <v>40858.25</v>
      </c>
      <c r="P132" t="b">
        <v>0</v>
      </c>
      <c r="Q132" t="b">
        <v>0</v>
      </c>
      <c r="R132" s="5" t="s">
        <v>53</v>
      </c>
      <c r="S132" s="5" t="str">
        <f t="shared" si="16"/>
        <v>film &amp; video</v>
      </c>
      <c r="T132" s="5" t="str">
        <f t="shared" si="17"/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s="5" t="s">
        <v>20</v>
      </c>
      <c r="H133">
        <v>2443</v>
      </c>
      <c r="I133" s="7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4"/>
        <v>41607.25</v>
      </c>
      <c r="O133" s="11">
        <f t="shared" si="15"/>
        <v>41620.25</v>
      </c>
      <c r="P133" t="b">
        <v>0</v>
      </c>
      <c r="Q133" t="b">
        <v>0</v>
      </c>
      <c r="R133" s="5" t="s">
        <v>28</v>
      </c>
      <c r="S133" s="5" t="str">
        <f t="shared" si="16"/>
        <v>technology</v>
      </c>
      <c r="T133" s="5" t="str">
        <f t="shared" si="17"/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s="5" t="s">
        <v>20</v>
      </c>
      <c r="H134">
        <v>89</v>
      </c>
      <c r="I134" s="7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4"/>
        <v>43112.25</v>
      </c>
      <c r="O134" s="11">
        <f t="shared" si="15"/>
        <v>43128.25</v>
      </c>
      <c r="P134" t="b">
        <v>0</v>
      </c>
      <c r="Q134" t="b">
        <v>1</v>
      </c>
      <c r="R134" s="5" t="s">
        <v>33</v>
      </c>
      <c r="S134" s="5" t="str">
        <f t="shared" si="16"/>
        <v>theater</v>
      </c>
      <c r="T134" s="5" t="str">
        <f t="shared" si="17"/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s="5" t="s">
        <v>20</v>
      </c>
      <c r="H135">
        <v>159</v>
      </c>
      <c r="I135" s="7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4"/>
        <v>40767.208333333336</v>
      </c>
      <c r="O135" s="11">
        <f t="shared" si="15"/>
        <v>40789.208333333336</v>
      </c>
      <c r="P135" t="b">
        <v>0</v>
      </c>
      <c r="Q135" t="b">
        <v>0</v>
      </c>
      <c r="R135" s="5" t="s">
        <v>319</v>
      </c>
      <c r="S135" s="5" t="str">
        <f t="shared" si="16"/>
        <v>music</v>
      </c>
      <c r="T135" s="5" t="str">
        <f t="shared" si="17"/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s="5" t="s">
        <v>14</v>
      </c>
      <c r="H136">
        <v>940</v>
      </c>
      <c r="I136" s="7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4"/>
        <v>40713.208333333336</v>
      </c>
      <c r="O136" s="11">
        <f t="shared" si="15"/>
        <v>40762.208333333336</v>
      </c>
      <c r="P136" t="b">
        <v>0</v>
      </c>
      <c r="Q136" t="b">
        <v>1</v>
      </c>
      <c r="R136" s="5" t="s">
        <v>42</v>
      </c>
      <c r="S136" s="5" t="str">
        <f t="shared" si="16"/>
        <v>film &amp; video</v>
      </c>
      <c r="T136" s="5" t="str">
        <f t="shared" si="17"/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71.272727272727266</v>
      </c>
      <c r="G137" s="5" t="s">
        <v>14</v>
      </c>
      <c r="H137">
        <v>117</v>
      </c>
      <c r="I137" s="7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4"/>
        <v>41340.25</v>
      </c>
      <c r="O137" s="11">
        <f t="shared" si="15"/>
        <v>41345.208333333336</v>
      </c>
      <c r="P137" t="b">
        <v>0</v>
      </c>
      <c r="Q137" t="b">
        <v>1</v>
      </c>
      <c r="R137" s="5" t="s">
        <v>33</v>
      </c>
      <c r="S137" s="5" t="str">
        <f t="shared" si="16"/>
        <v>theater</v>
      </c>
      <c r="T137" s="5" t="str">
        <f t="shared" si="17"/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s="5" t="s">
        <v>74</v>
      </c>
      <c r="H138">
        <v>58</v>
      </c>
      <c r="I138" s="7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4"/>
        <v>41797.208333333336</v>
      </c>
      <c r="O138" s="11">
        <f t="shared" si="15"/>
        <v>41809.208333333336</v>
      </c>
      <c r="P138" t="b">
        <v>0</v>
      </c>
      <c r="Q138" t="b">
        <v>1</v>
      </c>
      <c r="R138" s="5" t="s">
        <v>53</v>
      </c>
      <c r="S138" s="5" t="str">
        <f t="shared" si="16"/>
        <v>film &amp; video</v>
      </c>
      <c r="T138" s="5" t="str">
        <f t="shared" si="17"/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s="5" t="s">
        <v>20</v>
      </c>
      <c r="H139">
        <v>50</v>
      </c>
      <c r="I139" s="7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4"/>
        <v>40457.208333333336</v>
      </c>
      <c r="O139" s="11">
        <f t="shared" si="15"/>
        <v>40463.208333333336</v>
      </c>
      <c r="P139" t="b">
        <v>0</v>
      </c>
      <c r="Q139" t="b">
        <v>0</v>
      </c>
      <c r="R139" s="5" t="s">
        <v>68</v>
      </c>
      <c r="S139" s="5" t="str">
        <f t="shared" si="16"/>
        <v>publishing</v>
      </c>
      <c r="T139" s="5" t="str">
        <f t="shared" si="17"/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s="5" t="s">
        <v>14</v>
      </c>
      <c r="H140">
        <v>115</v>
      </c>
      <c r="I140" s="7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4"/>
        <v>41180.208333333336</v>
      </c>
      <c r="O140" s="11">
        <f t="shared" si="15"/>
        <v>41186.208333333336</v>
      </c>
      <c r="P140" t="b">
        <v>0</v>
      </c>
      <c r="Q140" t="b">
        <v>0</v>
      </c>
      <c r="R140" s="5" t="s">
        <v>292</v>
      </c>
      <c r="S140" s="5" t="str">
        <f t="shared" si="16"/>
        <v>games</v>
      </c>
      <c r="T140" s="5" t="str">
        <f t="shared" si="17"/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s="5" t="s">
        <v>14</v>
      </c>
      <c r="H141">
        <v>326</v>
      </c>
      <c r="I141" s="7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4"/>
        <v>42115.208333333328</v>
      </c>
      <c r="O141" s="11">
        <f t="shared" si="15"/>
        <v>42131.208333333328</v>
      </c>
      <c r="P141" t="b">
        <v>0</v>
      </c>
      <c r="Q141" t="b">
        <v>1</v>
      </c>
      <c r="R141" s="5" t="s">
        <v>65</v>
      </c>
      <c r="S141" s="5" t="str">
        <f t="shared" si="16"/>
        <v>technology</v>
      </c>
      <c r="T141" s="5" t="str">
        <f t="shared" si="17"/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s="5" t="s">
        <v>20</v>
      </c>
      <c r="H142">
        <v>186</v>
      </c>
      <c r="I142" s="7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4"/>
        <v>43156.25</v>
      </c>
      <c r="O142" s="11">
        <f t="shared" si="15"/>
        <v>43161.25</v>
      </c>
      <c r="P142" t="b">
        <v>0</v>
      </c>
      <c r="Q142" t="b">
        <v>0</v>
      </c>
      <c r="R142" s="5" t="s">
        <v>42</v>
      </c>
      <c r="S142" s="5" t="str">
        <f t="shared" si="16"/>
        <v>film &amp; video</v>
      </c>
      <c r="T142" s="5" t="str">
        <f t="shared" si="17"/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s="5" t="s">
        <v>20</v>
      </c>
      <c r="H143">
        <v>1071</v>
      </c>
      <c r="I143" s="7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4"/>
        <v>42167.208333333328</v>
      </c>
      <c r="O143" s="11">
        <f t="shared" si="15"/>
        <v>42173.208333333328</v>
      </c>
      <c r="P143" t="b">
        <v>0</v>
      </c>
      <c r="Q143" t="b">
        <v>0</v>
      </c>
      <c r="R143" s="5" t="s">
        <v>28</v>
      </c>
      <c r="S143" s="5" t="str">
        <f t="shared" si="16"/>
        <v>technology</v>
      </c>
      <c r="T143" s="5" t="str">
        <f t="shared" si="17"/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230.04</v>
      </c>
      <c r="G144" s="5" t="s">
        <v>20</v>
      </c>
      <c r="H144">
        <v>117</v>
      </c>
      <c r="I144" s="7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4"/>
        <v>41005.208333333336</v>
      </c>
      <c r="O144" s="11">
        <f t="shared" si="15"/>
        <v>41046.208333333336</v>
      </c>
      <c r="P144" t="b">
        <v>0</v>
      </c>
      <c r="Q144" t="b">
        <v>0</v>
      </c>
      <c r="R144" s="5" t="s">
        <v>28</v>
      </c>
      <c r="S144" s="5" t="str">
        <f t="shared" si="16"/>
        <v>technology</v>
      </c>
      <c r="T144" s="5" t="str">
        <f t="shared" si="17"/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135.59259259259258</v>
      </c>
      <c r="G145" s="5" t="s">
        <v>20</v>
      </c>
      <c r="H145">
        <v>70</v>
      </c>
      <c r="I145" s="7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4"/>
        <v>40357.208333333336</v>
      </c>
      <c r="O145" s="11">
        <f t="shared" si="15"/>
        <v>40377.208333333336</v>
      </c>
      <c r="P145" t="b">
        <v>0</v>
      </c>
      <c r="Q145" t="b">
        <v>0</v>
      </c>
      <c r="R145" s="5" t="s">
        <v>60</v>
      </c>
      <c r="S145" s="5" t="str">
        <f t="shared" si="16"/>
        <v>music</v>
      </c>
      <c r="T145" s="5" t="str">
        <f t="shared" si="17"/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s="5" t="s">
        <v>20</v>
      </c>
      <c r="H146">
        <v>135</v>
      </c>
      <c r="I146" s="7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4"/>
        <v>43633.208333333328</v>
      </c>
      <c r="O146" s="11">
        <f t="shared" si="15"/>
        <v>43641.208333333328</v>
      </c>
      <c r="P146" t="b">
        <v>0</v>
      </c>
      <c r="Q146" t="b">
        <v>0</v>
      </c>
      <c r="R146" s="5" t="s">
        <v>33</v>
      </c>
      <c r="S146" s="5" t="str">
        <f t="shared" si="16"/>
        <v>theater</v>
      </c>
      <c r="T146" s="5" t="str">
        <f t="shared" si="17"/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s="5" t="s">
        <v>20</v>
      </c>
      <c r="H147">
        <v>768</v>
      </c>
      <c r="I147" s="7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4"/>
        <v>41889.208333333336</v>
      </c>
      <c r="O147" s="11">
        <f t="shared" si="15"/>
        <v>41894.208333333336</v>
      </c>
      <c r="P147" t="b">
        <v>0</v>
      </c>
      <c r="Q147" t="b">
        <v>0</v>
      </c>
      <c r="R147" s="5" t="s">
        <v>65</v>
      </c>
      <c r="S147" s="5" t="str">
        <f t="shared" si="16"/>
        <v>technology</v>
      </c>
      <c r="T147" s="5" t="str">
        <f t="shared" si="17"/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s="5" t="s">
        <v>74</v>
      </c>
      <c r="H148">
        <v>51</v>
      </c>
      <c r="I148" s="7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4"/>
        <v>40855.25</v>
      </c>
      <c r="O148" s="11">
        <f t="shared" si="15"/>
        <v>40875.25</v>
      </c>
      <c r="P148" t="b">
        <v>0</v>
      </c>
      <c r="Q148" t="b">
        <v>0</v>
      </c>
      <c r="R148" s="5" t="s">
        <v>33</v>
      </c>
      <c r="S148" s="5" t="str">
        <f t="shared" si="16"/>
        <v>theater</v>
      </c>
      <c r="T148" s="5" t="str">
        <f t="shared" si="17"/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s="5" t="s">
        <v>20</v>
      </c>
      <c r="H149">
        <v>199</v>
      </c>
      <c r="I149" s="7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4"/>
        <v>42534.208333333328</v>
      </c>
      <c r="O149" s="11">
        <f t="shared" si="15"/>
        <v>42540.208333333328</v>
      </c>
      <c r="P149" t="b">
        <v>0</v>
      </c>
      <c r="Q149" t="b">
        <v>1</v>
      </c>
      <c r="R149" s="5" t="s">
        <v>33</v>
      </c>
      <c r="S149" s="5" t="str">
        <f t="shared" si="16"/>
        <v>theater</v>
      </c>
      <c r="T149" s="5" t="str">
        <f t="shared" si="17"/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s="5" t="s">
        <v>20</v>
      </c>
      <c r="H150">
        <v>107</v>
      </c>
      <c r="I150" s="7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4"/>
        <v>42941.208333333328</v>
      </c>
      <c r="O150" s="11">
        <f t="shared" si="15"/>
        <v>42950.208333333328</v>
      </c>
      <c r="P150" t="b">
        <v>0</v>
      </c>
      <c r="Q150" t="b">
        <v>0</v>
      </c>
      <c r="R150" s="5" t="s">
        <v>65</v>
      </c>
      <c r="S150" s="5" t="str">
        <f t="shared" si="16"/>
        <v>technology</v>
      </c>
      <c r="T150" s="5" t="str">
        <f t="shared" si="17"/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s="5" t="s">
        <v>20</v>
      </c>
      <c r="H151">
        <v>195</v>
      </c>
      <c r="I151" s="7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4"/>
        <v>41275.25</v>
      </c>
      <c r="O151" s="11">
        <f t="shared" si="15"/>
        <v>41327.25</v>
      </c>
      <c r="P151" t="b">
        <v>0</v>
      </c>
      <c r="Q151" t="b">
        <v>0</v>
      </c>
      <c r="R151" s="5" t="s">
        <v>60</v>
      </c>
      <c r="S151" s="5" t="str">
        <f t="shared" si="16"/>
        <v>music</v>
      </c>
      <c r="T151" s="5" t="str">
        <f t="shared" si="17"/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s="5" t="s">
        <v>14</v>
      </c>
      <c r="H152">
        <v>1</v>
      </c>
      <c r="I152" s="7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4"/>
        <v>43450.25</v>
      </c>
      <c r="O152" s="11">
        <f t="shared" si="15"/>
        <v>43451.25</v>
      </c>
      <c r="P152" t="b">
        <v>0</v>
      </c>
      <c r="Q152" t="b">
        <v>0</v>
      </c>
      <c r="R152" s="5" t="s">
        <v>23</v>
      </c>
      <c r="S152" s="5" t="str">
        <f t="shared" si="16"/>
        <v>music</v>
      </c>
      <c r="T152" s="5" t="str">
        <f t="shared" si="17"/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s="5" t="s">
        <v>14</v>
      </c>
      <c r="H153">
        <v>1467</v>
      </c>
      <c r="I153" s="7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4"/>
        <v>41799.208333333336</v>
      </c>
      <c r="O153" s="11">
        <f t="shared" si="15"/>
        <v>41850.208333333336</v>
      </c>
      <c r="P153" t="b">
        <v>0</v>
      </c>
      <c r="Q153" t="b">
        <v>0</v>
      </c>
      <c r="R153" s="5" t="s">
        <v>50</v>
      </c>
      <c r="S153" s="5" t="str">
        <f t="shared" si="16"/>
        <v>music</v>
      </c>
      <c r="T153" s="5" t="str">
        <f t="shared" si="17"/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s="5" t="s">
        <v>20</v>
      </c>
      <c r="H154">
        <v>3376</v>
      </c>
      <c r="I154" s="7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4"/>
        <v>42783.25</v>
      </c>
      <c r="O154" s="11">
        <f t="shared" si="15"/>
        <v>42790.25</v>
      </c>
      <c r="P154" t="b">
        <v>0</v>
      </c>
      <c r="Q154" t="b">
        <v>0</v>
      </c>
      <c r="R154" s="5" t="s">
        <v>60</v>
      </c>
      <c r="S154" s="5" t="str">
        <f t="shared" si="16"/>
        <v>music</v>
      </c>
      <c r="T154" s="5" t="str">
        <f t="shared" si="17"/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s="5" t="s">
        <v>14</v>
      </c>
      <c r="H155">
        <v>5681</v>
      </c>
      <c r="I155" s="7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4"/>
        <v>41201.208333333336</v>
      </c>
      <c r="O155" s="11">
        <f t="shared" si="15"/>
        <v>41207.208333333336</v>
      </c>
      <c r="P155" t="b">
        <v>0</v>
      </c>
      <c r="Q155" t="b">
        <v>0</v>
      </c>
      <c r="R155" s="5" t="s">
        <v>33</v>
      </c>
      <c r="S155" s="5" t="str">
        <f t="shared" si="16"/>
        <v>theater</v>
      </c>
      <c r="T155" s="5" t="str">
        <f t="shared" si="17"/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58.75656742556918</v>
      </c>
      <c r="G156" s="5" t="s">
        <v>14</v>
      </c>
      <c r="H156">
        <v>1059</v>
      </c>
      <c r="I156" s="7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4"/>
        <v>42502.208333333328</v>
      </c>
      <c r="O156" s="11">
        <f t="shared" si="15"/>
        <v>42525.208333333328</v>
      </c>
      <c r="P156" t="b">
        <v>0</v>
      </c>
      <c r="Q156" t="b">
        <v>1</v>
      </c>
      <c r="R156" s="5" t="s">
        <v>60</v>
      </c>
      <c r="S156" s="5" t="str">
        <f t="shared" si="16"/>
        <v>music</v>
      </c>
      <c r="T156" s="5" t="str">
        <f t="shared" si="17"/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s="5" t="s">
        <v>14</v>
      </c>
      <c r="H157">
        <v>1194</v>
      </c>
      <c r="I157" s="7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4"/>
        <v>40262.208333333336</v>
      </c>
      <c r="O157" s="11">
        <f t="shared" si="15"/>
        <v>40277.208333333336</v>
      </c>
      <c r="P157" t="b">
        <v>0</v>
      </c>
      <c r="Q157" t="b">
        <v>0</v>
      </c>
      <c r="R157" s="5" t="s">
        <v>33</v>
      </c>
      <c r="S157" s="5" t="str">
        <f t="shared" si="16"/>
        <v>theater</v>
      </c>
      <c r="T157" s="5" t="str">
        <f t="shared" si="17"/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s="5" t="s">
        <v>74</v>
      </c>
      <c r="H158">
        <v>379</v>
      </c>
      <c r="I158" s="7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4"/>
        <v>43743.208333333328</v>
      </c>
      <c r="O158" s="11">
        <f t="shared" si="15"/>
        <v>43767.208333333328</v>
      </c>
      <c r="P158" t="b">
        <v>0</v>
      </c>
      <c r="Q158" t="b">
        <v>0</v>
      </c>
      <c r="R158" s="5" t="s">
        <v>23</v>
      </c>
      <c r="S158" s="5" t="str">
        <f t="shared" si="16"/>
        <v>music</v>
      </c>
      <c r="T158" s="5" t="str">
        <f t="shared" si="17"/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s="5" t="s">
        <v>14</v>
      </c>
      <c r="H159">
        <v>30</v>
      </c>
      <c r="I159" s="7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4"/>
        <v>41638.25</v>
      </c>
      <c r="O159" s="11">
        <f t="shared" si="15"/>
        <v>41650.25</v>
      </c>
      <c r="P159" t="b">
        <v>0</v>
      </c>
      <c r="Q159" t="b">
        <v>0</v>
      </c>
      <c r="R159" s="5" t="s">
        <v>122</v>
      </c>
      <c r="S159" s="5" t="str">
        <f t="shared" si="16"/>
        <v>photography</v>
      </c>
      <c r="T159" s="5" t="str">
        <f t="shared" si="17"/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s="5" t="s">
        <v>20</v>
      </c>
      <c r="H160">
        <v>41</v>
      </c>
      <c r="I160" s="7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4"/>
        <v>42346.25</v>
      </c>
      <c r="O160" s="11">
        <f t="shared" si="15"/>
        <v>42347.25</v>
      </c>
      <c r="P160" t="b">
        <v>0</v>
      </c>
      <c r="Q160" t="b">
        <v>0</v>
      </c>
      <c r="R160" s="5" t="s">
        <v>23</v>
      </c>
      <c r="S160" s="5" t="str">
        <f t="shared" si="16"/>
        <v>music</v>
      </c>
      <c r="T160" s="5" t="str">
        <f t="shared" si="17"/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s="5" t="s">
        <v>20</v>
      </c>
      <c r="H161">
        <v>1821</v>
      </c>
      <c r="I161" s="7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4"/>
        <v>43551.208333333328</v>
      </c>
      <c r="O161" s="11">
        <f t="shared" si="15"/>
        <v>43569.208333333328</v>
      </c>
      <c r="P161" t="b">
        <v>0</v>
      </c>
      <c r="Q161" t="b">
        <v>1</v>
      </c>
      <c r="R161" s="5" t="s">
        <v>33</v>
      </c>
      <c r="S161" s="5" t="str">
        <f t="shared" si="16"/>
        <v>theater</v>
      </c>
      <c r="T161" s="5" t="str">
        <f t="shared" si="17"/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s="5" t="s">
        <v>20</v>
      </c>
      <c r="H162">
        <v>164</v>
      </c>
      <c r="I162" s="7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4"/>
        <v>43582.208333333328</v>
      </c>
      <c r="O162" s="11">
        <f t="shared" si="15"/>
        <v>43598.208333333328</v>
      </c>
      <c r="P162" t="b">
        <v>0</v>
      </c>
      <c r="Q162" t="b">
        <v>0</v>
      </c>
      <c r="R162" s="5" t="s">
        <v>65</v>
      </c>
      <c r="S162" s="5" t="str">
        <f t="shared" si="16"/>
        <v>technology</v>
      </c>
      <c r="T162" s="5" t="str">
        <f t="shared" si="17"/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s="5" t="s">
        <v>14</v>
      </c>
      <c r="H163">
        <v>75</v>
      </c>
      <c r="I163" s="7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4"/>
        <v>42270.208333333328</v>
      </c>
      <c r="O163" s="11">
        <f t="shared" si="15"/>
        <v>42276.208333333328</v>
      </c>
      <c r="P163" t="b">
        <v>0</v>
      </c>
      <c r="Q163" t="b">
        <v>1</v>
      </c>
      <c r="R163" s="5" t="s">
        <v>28</v>
      </c>
      <c r="S163" s="5" t="str">
        <f t="shared" si="16"/>
        <v>technology</v>
      </c>
      <c r="T163" s="5" t="str">
        <f t="shared" si="17"/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s="5" t="s">
        <v>20</v>
      </c>
      <c r="H164">
        <v>157</v>
      </c>
      <c r="I164" s="7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4"/>
        <v>43442.25</v>
      </c>
      <c r="O164" s="11">
        <f t="shared" si="15"/>
        <v>43472.25</v>
      </c>
      <c r="P164" t="b">
        <v>0</v>
      </c>
      <c r="Q164" t="b">
        <v>0</v>
      </c>
      <c r="R164" s="5" t="s">
        <v>23</v>
      </c>
      <c r="S164" s="5" t="str">
        <f t="shared" si="16"/>
        <v>music</v>
      </c>
      <c r="T164" s="5" t="str">
        <f t="shared" si="17"/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253.25714285714287</v>
      </c>
      <c r="G165" s="5" t="s">
        <v>20</v>
      </c>
      <c r="H165">
        <v>246</v>
      </c>
      <c r="I165" s="7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4"/>
        <v>43028.208333333328</v>
      </c>
      <c r="O165" s="11">
        <f t="shared" si="15"/>
        <v>43077.25</v>
      </c>
      <c r="P165" t="b">
        <v>0</v>
      </c>
      <c r="Q165" t="b">
        <v>1</v>
      </c>
      <c r="R165" s="5" t="s">
        <v>122</v>
      </c>
      <c r="S165" s="5" t="str">
        <f t="shared" si="16"/>
        <v>photography</v>
      </c>
      <c r="T165" s="5" t="str">
        <f t="shared" si="17"/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100.16943521594685</v>
      </c>
      <c r="G166" s="5" t="s">
        <v>20</v>
      </c>
      <c r="H166">
        <v>1396</v>
      </c>
      <c r="I166" s="7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4"/>
        <v>43016.208333333328</v>
      </c>
      <c r="O166" s="11">
        <f t="shared" si="15"/>
        <v>43017.208333333328</v>
      </c>
      <c r="P166" t="b">
        <v>0</v>
      </c>
      <c r="Q166" t="b">
        <v>0</v>
      </c>
      <c r="R166" s="5" t="s">
        <v>33</v>
      </c>
      <c r="S166" s="5" t="str">
        <f t="shared" si="16"/>
        <v>theater</v>
      </c>
      <c r="T166" s="5" t="str">
        <f t="shared" si="17"/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s="5" t="s">
        <v>20</v>
      </c>
      <c r="H167">
        <v>2506</v>
      </c>
      <c r="I167" s="7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4"/>
        <v>42948.208333333328</v>
      </c>
      <c r="O167" s="11">
        <f t="shared" si="15"/>
        <v>42980.208333333328</v>
      </c>
      <c r="P167" t="b">
        <v>0</v>
      </c>
      <c r="Q167" t="b">
        <v>0</v>
      </c>
      <c r="R167" s="5" t="s">
        <v>28</v>
      </c>
      <c r="S167" s="5" t="str">
        <f t="shared" si="16"/>
        <v>technology</v>
      </c>
      <c r="T167" s="5" t="str">
        <f t="shared" si="17"/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s="5" t="s">
        <v>20</v>
      </c>
      <c r="H168">
        <v>244</v>
      </c>
      <c r="I168" s="7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4"/>
        <v>40534.25</v>
      </c>
      <c r="O168" s="11">
        <f t="shared" si="15"/>
        <v>40538.25</v>
      </c>
      <c r="P168" t="b">
        <v>0</v>
      </c>
      <c r="Q168" t="b">
        <v>0</v>
      </c>
      <c r="R168" s="5" t="s">
        <v>122</v>
      </c>
      <c r="S168" s="5" t="str">
        <f t="shared" si="16"/>
        <v>photography</v>
      </c>
      <c r="T168" s="5" t="str">
        <f t="shared" si="17"/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415.53846153846155</v>
      </c>
      <c r="G169" s="5" t="s">
        <v>20</v>
      </c>
      <c r="H169">
        <v>146</v>
      </c>
      <c r="I169" s="7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4"/>
        <v>41435.208333333336</v>
      </c>
      <c r="O169" s="11">
        <f t="shared" si="15"/>
        <v>41445.208333333336</v>
      </c>
      <c r="P169" t="b">
        <v>0</v>
      </c>
      <c r="Q169" t="b">
        <v>0</v>
      </c>
      <c r="R169" s="5" t="s">
        <v>33</v>
      </c>
      <c r="S169" s="5" t="str">
        <f t="shared" si="16"/>
        <v>theater</v>
      </c>
      <c r="T169" s="5" t="str">
        <f t="shared" si="17"/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s="5" t="s">
        <v>14</v>
      </c>
      <c r="H170">
        <v>955</v>
      </c>
      <c r="I170" s="7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4"/>
        <v>43518.25</v>
      </c>
      <c r="O170" s="11">
        <f t="shared" si="15"/>
        <v>43541.208333333328</v>
      </c>
      <c r="P170" t="b">
        <v>0</v>
      </c>
      <c r="Q170" t="b">
        <v>1</v>
      </c>
      <c r="R170" s="5" t="s">
        <v>60</v>
      </c>
      <c r="S170" s="5" t="str">
        <f t="shared" si="16"/>
        <v>music</v>
      </c>
      <c r="T170" s="5" t="str">
        <f t="shared" si="17"/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s="5" t="s">
        <v>20</v>
      </c>
      <c r="H171">
        <v>1267</v>
      </c>
      <c r="I171" s="7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4"/>
        <v>41077.208333333336</v>
      </c>
      <c r="O171" s="11">
        <f t="shared" si="15"/>
        <v>41105.208333333336</v>
      </c>
      <c r="P171" t="b">
        <v>0</v>
      </c>
      <c r="Q171" t="b">
        <v>1</v>
      </c>
      <c r="R171" s="5" t="s">
        <v>100</v>
      </c>
      <c r="S171" s="5" t="str">
        <f t="shared" si="16"/>
        <v>film &amp; video</v>
      </c>
      <c r="T171" s="5" t="str">
        <f t="shared" si="17"/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s="5" t="s">
        <v>14</v>
      </c>
      <c r="H172">
        <v>67</v>
      </c>
      <c r="I172" s="7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4"/>
        <v>42950.208333333328</v>
      </c>
      <c r="O172" s="11">
        <f t="shared" si="15"/>
        <v>42957.208333333328</v>
      </c>
      <c r="P172" t="b">
        <v>0</v>
      </c>
      <c r="Q172" t="b">
        <v>0</v>
      </c>
      <c r="R172" s="5" t="s">
        <v>60</v>
      </c>
      <c r="S172" s="5" t="str">
        <f t="shared" si="16"/>
        <v>music</v>
      </c>
      <c r="T172" s="5" t="str">
        <f t="shared" si="17"/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s="5" t="s">
        <v>14</v>
      </c>
      <c r="H173">
        <v>5</v>
      </c>
      <c r="I173" s="7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4"/>
        <v>41718.208333333336</v>
      </c>
      <c r="O173" s="11">
        <f t="shared" si="15"/>
        <v>41740.208333333336</v>
      </c>
      <c r="P173" t="b">
        <v>0</v>
      </c>
      <c r="Q173" t="b">
        <v>0</v>
      </c>
      <c r="R173" s="5" t="s">
        <v>206</v>
      </c>
      <c r="S173" s="5" t="str">
        <f t="shared" si="16"/>
        <v>publishing</v>
      </c>
      <c r="T173" s="5" t="str">
        <f t="shared" si="17"/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s="5" t="s">
        <v>14</v>
      </c>
      <c r="H174">
        <v>26</v>
      </c>
      <c r="I174" s="7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4"/>
        <v>41839.208333333336</v>
      </c>
      <c r="O174" s="11">
        <f t="shared" si="15"/>
        <v>41854.208333333336</v>
      </c>
      <c r="P174" t="b">
        <v>0</v>
      </c>
      <c r="Q174" t="b">
        <v>1</v>
      </c>
      <c r="R174" s="5" t="s">
        <v>42</v>
      </c>
      <c r="S174" s="5" t="str">
        <f t="shared" si="16"/>
        <v>film &amp; video</v>
      </c>
      <c r="T174" s="5" t="str">
        <f t="shared" si="17"/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s="5" t="s">
        <v>20</v>
      </c>
      <c r="H175">
        <v>1561</v>
      </c>
      <c r="I175" s="7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4"/>
        <v>41412.208333333336</v>
      </c>
      <c r="O175" s="11">
        <f t="shared" si="15"/>
        <v>41418.208333333336</v>
      </c>
      <c r="P175" t="b">
        <v>0</v>
      </c>
      <c r="Q175" t="b">
        <v>0</v>
      </c>
      <c r="R175" s="5" t="s">
        <v>33</v>
      </c>
      <c r="S175" s="5" t="str">
        <f t="shared" si="16"/>
        <v>theater</v>
      </c>
      <c r="T175" s="5" t="str">
        <f t="shared" si="17"/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894.66666666666663</v>
      </c>
      <c r="G176" s="5" t="s">
        <v>20</v>
      </c>
      <c r="H176">
        <v>48</v>
      </c>
      <c r="I176" s="7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4"/>
        <v>42282.208333333328</v>
      </c>
      <c r="O176" s="11">
        <f t="shared" si="15"/>
        <v>42283.208333333328</v>
      </c>
      <c r="P176" t="b">
        <v>0</v>
      </c>
      <c r="Q176" t="b">
        <v>1</v>
      </c>
      <c r="R176" s="5" t="s">
        <v>65</v>
      </c>
      <c r="S176" s="5" t="str">
        <f t="shared" si="16"/>
        <v>technology</v>
      </c>
      <c r="T176" s="5" t="str">
        <f t="shared" si="17"/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26.19150110375276</v>
      </c>
      <c r="G177" s="5" t="s">
        <v>14</v>
      </c>
      <c r="H177">
        <v>1130</v>
      </c>
      <c r="I177" s="7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4"/>
        <v>42613.208333333328</v>
      </c>
      <c r="O177" s="11">
        <f t="shared" si="15"/>
        <v>42632.208333333328</v>
      </c>
      <c r="P177" t="b">
        <v>0</v>
      </c>
      <c r="Q177" t="b">
        <v>0</v>
      </c>
      <c r="R177" s="5" t="s">
        <v>33</v>
      </c>
      <c r="S177" s="5" t="str">
        <f t="shared" si="16"/>
        <v>theater</v>
      </c>
      <c r="T177" s="5" t="str">
        <f t="shared" si="17"/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s="5" t="s">
        <v>14</v>
      </c>
      <c r="H178">
        <v>782</v>
      </c>
      <c r="I178" s="7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4"/>
        <v>42616.208333333328</v>
      </c>
      <c r="O178" s="11">
        <f t="shared" si="15"/>
        <v>42625.208333333328</v>
      </c>
      <c r="P178" t="b">
        <v>0</v>
      </c>
      <c r="Q178" t="b">
        <v>0</v>
      </c>
      <c r="R178" s="5" t="s">
        <v>33</v>
      </c>
      <c r="S178" s="5" t="str">
        <f t="shared" si="16"/>
        <v>theater</v>
      </c>
      <c r="T178" s="5" t="str">
        <f t="shared" si="17"/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s="5" t="s">
        <v>20</v>
      </c>
      <c r="H179">
        <v>2739</v>
      </c>
      <c r="I179" s="7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4"/>
        <v>40497.25</v>
      </c>
      <c r="O179" s="11">
        <f t="shared" si="15"/>
        <v>40522.25</v>
      </c>
      <c r="P179" t="b">
        <v>0</v>
      </c>
      <c r="Q179" t="b">
        <v>0</v>
      </c>
      <c r="R179" s="5" t="s">
        <v>33</v>
      </c>
      <c r="S179" s="5" t="str">
        <f t="shared" si="16"/>
        <v>theater</v>
      </c>
      <c r="T179" s="5" t="str">
        <f t="shared" si="17"/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s="5" t="s">
        <v>14</v>
      </c>
      <c r="H180">
        <v>210</v>
      </c>
      <c r="I180" s="7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4"/>
        <v>42999.208333333328</v>
      </c>
      <c r="O180" s="11">
        <f t="shared" si="15"/>
        <v>43008.208333333328</v>
      </c>
      <c r="P180" t="b">
        <v>0</v>
      </c>
      <c r="Q180" t="b">
        <v>0</v>
      </c>
      <c r="R180" s="5" t="s">
        <v>17</v>
      </c>
      <c r="S180" s="5" t="str">
        <f t="shared" si="16"/>
        <v>food</v>
      </c>
      <c r="T180" s="5" t="str">
        <f t="shared" si="17"/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357.71910112359552</v>
      </c>
      <c r="G181" s="5" t="s">
        <v>20</v>
      </c>
      <c r="H181">
        <v>3537</v>
      </c>
      <c r="I181" s="7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4"/>
        <v>41350.208333333336</v>
      </c>
      <c r="O181" s="11">
        <f t="shared" si="15"/>
        <v>41351.208333333336</v>
      </c>
      <c r="P181" t="b">
        <v>0</v>
      </c>
      <c r="Q181" t="b">
        <v>1</v>
      </c>
      <c r="R181" s="5" t="s">
        <v>33</v>
      </c>
      <c r="S181" s="5" t="str">
        <f t="shared" si="16"/>
        <v>theater</v>
      </c>
      <c r="T181" s="5" t="str">
        <f t="shared" si="17"/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s="5" t="s">
        <v>20</v>
      </c>
      <c r="H182">
        <v>2107</v>
      </c>
      <c r="I182" s="7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4"/>
        <v>40259.208333333336</v>
      </c>
      <c r="O182" s="11">
        <f t="shared" si="15"/>
        <v>40264.208333333336</v>
      </c>
      <c r="P182" t="b">
        <v>0</v>
      </c>
      <c r="Q182" t="b">
        <v>0</v>
      </c>
      <c r="R182" s="5" t="s">
        <v>65</v>
      </c>
      <c r="S182" s="5" t="str">
        <f t="shared" si="16"/>
        <v>technology</v>
      </c>
      <c r="T182" s="5" t="str">
        <f t="shared" si="17"/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61.802325581395351</v>
      </c>
      <c r="G183" s="5" t="s">
        <v>14</v>
      </c>
      <c r="H183">
        <v>136</v>
      </c>
      <c r="I183" s="7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4"/>
        <v>43012.208333333328</v>
      </c>
      <c r="O183" s="11">
        <f t="shared" si="15"/>
        <v>43030.208333333328</v>
      </c>
      <c r="P183" t="b">
        <v>0</v>
      </c>
      <c r="Q183" t="b">
        <v>0</v>
      </c>
      <c r="R183" s="5" t="s">
        <v>28</v>
      </c>
      <c r="S183" s="5" t="str">
        <f t="shared" si="16"/>
        <v>technology</v>
      </c>
      <c r="T183" s="5" t="str">
        <f t="shared" si="17"/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s="5" t="s">
        <v>20</v>
      </c>
      <c r="H184">
        <v>3318</v>
      </c>
      <c r="I184" s="7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4"/>
        <v>43631.208333333328</v>
      </c>
      <c r="O184" s="11">
        <f t="shared" si="15"/>
        <v>43647.208333333328</v>
      </c>
      <c r="P184" t="b">
        <v>0</v>
      </c>
      <c r="Q184" t="b">
        <v>0</v>
      </c>
      <c r="R184" s="5" t="s">
        <v>33</v>
      </c>
      <c r="S184" s="5" t="str">
        <f t="shared" si="16"/>
        <v>theater</v>
      </c>
      <c r="T184" s="5" t="str">
        <f t="shared" si="17"/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69.117647058823536</v>
      </c>
      <c r="G185" s="5" t="s">
        <v>14</v>
      </c>
      <c r="H185">
        <v>86</v>
      </c>
      <c r="I185" s="7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4"/>
        <v>40430.208333333336</v>
      </c>
      <c r="O185" s="11">
        <f t="shared" si="15"/>
        <v>40443.208333333336</v>
      </c>
      <c r="P185" t="b">
        <v>0</v>
      </c>
      <c r="Q185" t="b">
        <v>0</v>
      </c>
      <c r="R185" s="5" t="s">
        <v>23</v>
      </c>
      <c r="S185" s="5" t="str">
        <f t="shared" si="16"/>
        <v>music</v>
      </c>
      <c r="T185" s="5" t="str">
        <f t="shared" si="17"/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s="5" t="s">
        <v>20</v>
      </c>
      <c r="H186">
        <v>340</v>
      </c>
      <c r="I186" s="7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4"/>
        <v>43588.208333333328</v>
      </c>
      <c r="O186" s="11">
        <f t="shared" si="15"/>
        <v>43589.208333333328</v>
      </c>
      <c r="P186" t="b">
        <v>0</v>
      </c>
      <c r="Q186" t="b">
        <v>0</v>
      </c>
      <c r="R186" s="5" t="s">
        <v>33</v>
      </c>
      <c r="S186" s="5" t="str">
        <f t="shared" si="16"/>
        <v>theater</v>
      </c>
      <c r="T186" s="5" t="str">
        <f t="shared" si="17"/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s="5" t="s">
        <v>14</v>
      </c>
      <c r="H187">
        <v>19</v>
      </c>
      <c r="I187" s="7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4"/>
        <v>43233.208333333328</v>
      </c>
      <c r="O187" s="11">
        <f t="shared" si="15"/>
        <v>43244.208333333328</v>
      </c>
      <c r="P187" t="b">
        <v>0</v>
      </c>
      <c r="Q187" t="b">
        <v>0</v>
      </c>
      <c r="R187" s="5" t="s">
        <v>269</v>
      </c>
      <c r="S187" s="5" t="str">
        <f t="shared" si="16"/>
        <v>film &amp; video</v>
      </c>
      <c r="T187" s="5" t="str">
        <f t="shared" si="17"/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s="5" t="s">
        <v>14</v>
      </c>
      <c r="H188">
        <v>886</v>
      </c>
      <c r="I188" s="7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4"/>
        <v>41782.208333333336</v>
      </c>
      <c r="O188" s="11">
        <f t="shared" si="15"/>
        <v>41797.208333333336</v>
      </c>
      <c r="P188" t="b">
        <v>0</v>
      </c>
      <c r="Q188" t="b">
        <v>0</v>
      </c>
      <c r="R188" s="5" t="s">
        <v>33</v>
      </c>
      <c r="S188" s="5" t="str">
        <f t="shared" si="16"/>
        <v>theater</v>
      </c>
      <c r="T188" s="5" t="str">
        <f t="shared" si="17"/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s="5" t="s">
        <v>20</v>
      </c>
      <c r="H189">
        <v>1442</v>
      </c>
      <c r="I189" s="7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4"/>
        <v>41328.25</v>
      </c>
      <c r="O189" s="11">
        <f t="shared" si="15"/>
        <v>41356.208333333336</v>
      </c>
      <c r="P189" t="b">
        <v>0</v>
      </c>
      <c r="Q189" t="b">
        <v>1</v>
      </c>
      <c r="R189" s="5" t="s">
        <v>100</v>
      </c>
      <c r="S189" s="5" t="str">
        <f t="shared" si="16"/>
        <v>film &amp; video</v>
      </c>
      <c r="T189" s="5" t="str">
        <f t="shared" si="17"/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s="5" t="s">
        <v>14</v>
      </c>
      <c r="H190">
        <v>35</v>
      </c>
      <c r="I190" s="7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4"/>
        <v>41975.25</v>
      </c>
      <c r="O190" s="11">
        <f t="shared" si="15"/>
        <v>41976.25</v>
      </c>
      <c r="P190" t="b">
        <v>0</v>
      </c>
      <c r="Q190" t="b">
        <v>0</v>
      </c>
      <c r="R190" s="5" t="s">
        <v>33</v>
      </c>
      <c r="S190" s="5" t="str">
        <f t="shared" si="16"/>
        <v>theater</v>
      </c>
      <c r="T190" s="5" t="str">
        <f t="shared" si="17"/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s="5" t="s">
        <v>74</v>
      </c>
      <c r="H191">
        <v>441</v>
      </c>
      <c r="I191" s="7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4"/>
        <v>42433.25</v>
      </c>
      <c r="O191" s="11">
        <f t="shared" si="15"/>
        <v>42433.25</v>
      </c>
      <c r="P191" t="b">
        <v>0</v>
      </c>
      <c r="Q191" t="b">
        <v>0</v>
      </c>
      <c r="R191" s="5" t="s">
        <v>33</v>
      </c>
      <c r="S191" s="5" t="str">
        <f t="shared" si="16"/>
        <v>theater</v>
      </c>
      <c r="T191" s="5" t="str">
        <f t="shared" si="17"/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s="5" t="s">
        <v>14</v>
      </c>
      <c r="H192">
        <v>24</v>
      </c>
      <c r="I192" s="7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4"/>
        <v>41429.208333333336</v>
      </c>
      <c r="O192" s="11">
        <f t="shared" si="15"/>
        <v>41430.208333333336</v>
      </c>
      <c r="P192" t="b">
        <v>0</v>
      </c>
      <c r="Q192" t="b">
        <v>1</v>
      </c>
      <c r="R192" s="5" t="s">
        <v>33</v>
      </c>
      <c r="S192" s="5" t="str">
        <f t="shared" si="16"/>
        <v>theater</v>
      </c>
      <c r="T192" s="5" t="str">
        <f t="shared" si="17"/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37.952380952380949</v>
      </c>
      <c r="G193" s="5" t="s">
        <v>14</v>
      </c>
      <c r="H193">
        <v>86</v>
      </c>
      <c r="I193" s="7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4"/>
        <v>43536.208333333328</v>
      </c>
      <c r="O193" s="11">
        <f t="shared" si="15"/>
        <v>43539.208333333328</v>
      </c>
      <c r="P193" t="b">
        <v>0</v>
      </c>
      <c r="Q193" t="b">
        <v>0</v>
      </c>
      <c r="R193" s="5" t="s">
        <v>33</v>
      </c>
      <c r="S193" s="5" t="str">
        <f t="shared" si="16"/>
        <v>theater</v>
      </c>
      <c r="T193" s="5" t="str">
        <f t="shared" si="17"/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19.992957746478872</v>
      </c>
      <c r="G194" s="5" t="s">
        <v>14</v>
      </c>
      <c r="H194">
        <v>243</v>
      </c>
      <c r="I194" s="7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4"/>
        <v>41817.208333333336</v>
      </c>
      <c r="O194" s="11">
        <f t="shared" si="15"/>
        <v>41821.208333333336</v>
      </c>
      <c r="P194" t="b">
        <v>0</v>
      </c>
      <c r="Q194" t="b">
        <v>0</v>
      </c>
      <c r="R194" s="5" t="s">
        <v>23</v>
      </c>
      <c r="S194" s="5" t="str">
        <f t="shared" si="16"/>
        <v>music</v>
      </c>
      <c r="T194" s="5" t="str">
        <f t="shared" si="17"/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+(E195*100)/D195</f>
        <v>45.636363636363633</v>
      </c>
      <c r="G195" s="5" t="s">
        <v>14</v>
      </c>
      <c r="H195">
        <v>65</v>
      </c>
      <c r="I195" s="7">
        <f t="shared" ref="I195:I258" si="19">+IF(E195&gt;0,E195/H195,0)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20">(((L195/60)/60)/24)+DATE(1970,1,1)</f>
        <v>43198.208333333328</v>
      </c>
      <c r="O195" s="11">
        <f t="shared" ref="O195:O258" si="21">(((M195/60)/60)/24)+DATE(1970,1,1)</f>
        <v>43202.208333333328</v>
      </c>
      <c r="P195" t="b">
        <v>1</v>
      </c>
      <c r="Q195" t="b">
        <v>0</v>
      </c>
      <c r="R195" s="5" t="s">
        <v>60</v>
      </c>
      <c r="S195" s="5" t="str">
        <f t="shared" ref="S195:S258" si="22">LEFT(R195,FIND("/",R195)-1)</f>
        <v>music</v>
      </c>
      <c r="T195" s="5" t="str">
        <f t="shared" ref="T195:T258" si="23">+RIGHT(R195,LEN(R195)-SEARCH("/",R195))</f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s="5" t="s">
        <v>20</v>
      </c>
      <c r="H196">
        <v>126</v>
      </c>
      <c r="I196" s="7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20"/>
        <v>42261.208333333328</v>
      </c>
      <c r="O196" s="11">
        <f t="shared" si="21"/>
        <v>42277.208333333328</v>
      </c>
      <c r="P196" t="b">
        <v>0</v>
      </c>
      <c r="Q196" t="b">
        <v>0</v>
      </c>
      <c r="R196" s="5" t="s">
        <v>148</v>
      </c>
      <c r="S196" s="5" t="str">
        <f t="shared" si="22"/>
        <v>music</v>
      </c>
      <c r="T196" s="5" t="str">
        <f t="shared" si="23"/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s="5" t="s">
        <v>20</v>
      </c>
      <c r="H197">
        <v>524</v>
      </c>
      <c r="I197" s="7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20"/>
        <v>43310.208333333328</v>
      </c>
      <c r="O197" s="11">
        <f t="shared" si="21"/>
        <v>43317.208333333328</v>
      </c>
      <c r="P197" t="b">
        <v>0</v>
      </c>
      <c r="Q197" t="b">
        <v>0</v>
      </c>
      <c r="R197" s="5" t="s">
        <v>50</v>
      </c>
      <c r="S197" s="5" t="str">
        <f t="shared" si="22"/>
        <v>music</v>
      </c>
      <c r="T197" s="5" t="str">
        <f t="shared" si="23"/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s="5" t="s">
        <v>14</v>
      </c>
      <c r="H198">
        <v>100</v>
      </c>
      <c r="I198" s="7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20"/>
        <v>42616.208333333328</v>
      </c>
      <c r="O198" s="11">
        <f t="shared" si="21"/>
        <v>42635.208333333328</v>
      </c>
      <c r="P198" t="b">
        <v>0</v>
      </c>
      <c r="Q198" t="b">
        <v>0</v>
      </c>
      <c r="R198" s="5" t="s">
        <v>65</v>
      </c>
      <c r="S198" s="5" t="str">
        <f t="shared" si="22"/>
        <v>technology</v>
      </c>
      <c r="T198" s="5" t="str">
        <f t="shared" si="23"/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s="5" t="s">
        <v>20</v>
      </c>
      <c r="H199">
        <v>1989</v>
      </c>
      <c r="I199" s="7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20"/>
        <v>42909.208333333328</v>
      </c>
      <c r="O199" s="11">
        <f t="shared" si="21"/>
        <v>42923.208333333328</v>
      </c>
      <c r="P199" t="b">
        <v>0</v>
      </c>
      <c r="Q199" t="b">
        <v>0</v>
      </c>
      <c r="R199" s="5" t="s">
        <v>53</v>
      </c>
      <c r="S199" s="5" t="str">
        <f t="shared" si="22"/>
        <v>film &amp; video</v>
      </c>
      <c r="T199" s="5" t="str">
        <f t="shared" si="23"/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s="5" t="s">
        <v>14</v>
      </c>
      <c r="H200">
        <v>168</v>
      </c>
      <c r="I200" s="7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20"/>
        <v>40396.208333333336</v>
      </c>
      <c r="O200" s="11">
        <f t="shared" si="21"/>
        <v>40425.208333333336</v>
      </c>
      <c r="P200" t="b">
        <v>0</v>
      </c>
      <c r="Q200" t="b">
        <v>0</v>
      </c>
      <c r="R200" s="5" t="s">
        <v>50</v>
      </c>
      <c r="S200" s="5" t="str">
        <f t="shared" si="22"/>
        <v>music</v>
      </c>
      <c r="T200" s="5" t="str">
        <f t="shared" si="23"/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s="5" t="s">
        <v>14</v>
      </c>
      <c r="H201">
        <v>13</v>
      </c>
      <c r="I201" s="7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20"/>
        <v>42192.208333333328</v>
      </c>
      <c r="O201" s="11">
        <f t="shared" si="21"/>
        <v>42196.208333333328</v>
      </c>
      <c r="P201" t="b">
        <v>0</v>
      </c>
      <c r="Q201" t="b">
        <v>0</v>
      </c>
      <c r="R201" s="5" t="s">
        <v>23</v>
      </c>
      <c r="S201" s="5" t="str">
        <f t="shared" si="22"/>
        <v>music</v>
      </c>
      <c r="T201" s="5" t="str">
        <f t="shared" si="23"/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s="5" t="s">
        <v>14</v>
      </c>
      <c r="H202">
        <v>1</v>
      </c>
      <c r="I202" s="7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20"/>
        <v>40262.208333333336</v>
      </c>
      <c r="O202" s="11">
        <f t="shared" si="21"/>
        <v>40273.208333333336</v>
      </c>
      <c r="P202" t="b">
        <v>0</v>
      </c>
      <c r="Q202" t="b">
        <v>0</v>
      </c>
      <c r="R202" s="5" t="s">
        <v>33</v>
      </c>
      <c r="S202" s="5" t="str">
        <f t="shared" si="22"/>
        <v>theater</v>
      </c>
      <c r="T202" s="5" t="str">
        <f t="shared" si="23"/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s="5" t="s">
        <v>20</v>
      </c>
      <c r="H203">
        <v>157</v>
      </c>
      <c r="I203" s="7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20"/>
        <v>41845.208333333336</v>
      </c>
      <c r="O203" s="11">
        <f t="shared" si="21"/>
        <v>41863.208333333336</v>
      </c>
      <c r="P203" t="b">
        <v>0</v>
      </c>
      <c r="Q203" t="b">
        <v>0</v>
      </c>
      <c r="R203" s="5" t="s">
        <v>28</v>
      </c>
      <c r="S203" s="5" t="str">
        <f t="shared" si="22"/>
        <v>technology</v>
      </c>
      <c r="T203" s="5" t="str">
        <f t="shared" si="23"/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78.831325301204814</v>
      </c>
      <c r="G204" s="5" t="s">
        <v>74</v>
      </c>
      <c r="H204">
        <v>82</v>
      </c>
      <c r="I204" s="7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20"/>
        <v>40818.208333333336</v>
      </c>
      <c r="O204" s="11">
        <f t="shared" si="21"/>
        <v>40822.208333333336</v>
      </c>
      <c r="P204" t="b">
        <v>0</v>
      </c>
      <c r="Q204" t="b">
        <v>0</v>
      </c>
      <c r="R204" s="5" t="s">
        <v>17</v>
      </c>
      <c r="S204" s="5" t="str">
        <f t="shared" si="22"/>
        <v>food</v>
      </c>
      <c r="T204" s="5" t="str">
        <f t="shared" si="23"/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s="5" t="s">
        <v>20</v>
      </c>
      <c r="H205">
        <v>4498</v>
      </c>
      <c r="I205" s="7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20"/>
        <v>42752.25</v>
      </c>
      <c r="O205" s="11">
        <f t="shared" si="21"/>
        <v>42754.25</v>
      </c>
      <c r="P205" t="b">
        <v>0</v>
      </c>
      <c r="Q205" t="b">
        <v>0</v>
      </c>
      <c r="R205" s="5" t="s">
        <v>33</v>
      </c>
      <c r="S205" s="5" t="str">
        <f t="shared" si="22"/>
        <v>theater</v>
      </c>
      <c r="T205" s="5" t="str">
        <f t="shared" si="23"/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s="5" t="s">
        <v>14</v>
      </c>
      <c r="H206">
        <v>40</v>
      </c>
      <c r="I206" s="7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20"/>
        <v>40636.208333333336</v>
      </c>
      <c r="O206" s="11">
        <f t="shared" si="21"/>
        <v>40646.208333333336</v>
      </c>
      <c r="P206" t="b">
        <v>0</v>
      </c>
      <c r="Q206" t="b">
        <v>0</v>
      </c>
      <c r="R206" s="5" t="s">
        <v>159</v>
      </c>
      <c r="S206" s="5" t="str">
        <f t="shared" si="22"/>
        <v>music</v>
      </c>
      <c r="T206" s="5" t="str">
        <f t="shared" si="23"/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s="5" t="s">
        <v>20</v>
      </c>
      <c r="H207">
        <v>80</v>
      </c>
      <c r="I207" s="7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20"/>
        <v>43390.208333333328</v>
      </c>
      <c r="O207" s="11">
        <f t="shared" si="21"/>
        <v>43402.208333333328</v>
      </c>
      <c r="P207" t="b">
        <v>1</v>
      </c>
      <c r="Q207" t="b">
        <v>0</v>
      </c>
      <c r="R207" s="5" t="s">
        <v>33</v>
      </c>
      <c r="S207" s="5" t="str">
        <f t="shared" si="22"/>
        <v>theater</v>
      </c>
      <c r="T207" s="5" t="str">
        <f t="shared" si="23"/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s="5" t="s">
        <v>74</v>
      </c>
      <c r="H208">
        <v>57</v>
      </c>
      <c r="I208" s="7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20"/>
        <v>40236.25</v>
      </c>
      <c r="O208" s="11">
        <f t="shared" si="21"/>
        <v>40245.25</v>
      </c>
      <c r="P208" t="b">
        <v>0</v>
      </c>
      <c r="Q208" t="b">
        <v>0</v>
      </c>
      <c r="R208" s="5" t="s">
        <v>119</v>
      </c>
      <c r="S208" s="5" t="str">
        <f t="shared" si="22"/>
        <v>publishing</v>
      </c>
      <c r="T208" s="5" t="str">
        <f t="shared" si="23"/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s="5" t="s">
        <v>20</v>
      </c>
      <c r="H209">
        <v>43</v>
      </c>
      <c r="I209" s="7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20"/>
        <v>43340.208333333328</v>
      </c>
      <c r="O209" s="11">
        <f t="shared" si="21"/>
        <v>43360.208333333328</v>
      </c>
      <c r="P209" t="b">
        <v>0</v>
      </c>
      <c r="Q209" t="b">
        <v>1</v>
      </c>
      <c r="R209" s="5" t="s">
        <v>23</v>
      </c>
      <c r="S209" s="5" t="str">
        <f t="shared" si="22"/>
        <v>music</v>
      </c>
      <c r="T209" s="5" t="str">
        <f t="shared" si="23"/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s="5" t="s">
        <v>20</v>
      </c>
      <c r="H210">
        <v>2053</v>
      </c>
      <c r="I210" s="7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20"/>
        <v>43048.25</v>
      </c>
      <c r="O210" s="11">
        <f t="shared" si="21"/>
        <v>43072.25</v>
      </c>
      <c r="P210" t="b">
        <v>0</v>
      </c>
      <c r="Q210" t="b">
        <v>0</v>
      </c>
      <c r="R210" s="5" t="s">
        <v>42</v>
      </c>
      <c r="S210" s="5" t="str">
        <f t="shared" si="22"/>
        <v>film &amp; video</v>
      </c>
      <c r="T210" s="5" t="str">
        <f t="shared" si="23"/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s="5" t="s">
        <v>47</v>
      </c>
      <c r="H211">
        <v>808</v>
      </c>
      <c r="I211" s="7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20"/>
        <v>42496.208333333328</v>
      </c>
      <c r="O211" s="11">
        <f t="shared" si="21"/>
        <v>42503.208333333328</v>
      </c>
      <c r="P211" t="b">
        <v>0</v>
      </c>
      <c r="Q211" t="b">
        <v>0</v>
      </c>
      <c r="R211" s="5" t="s">
        <v>42</v>
      </c>
      <c r="S211" s="5" t="str">
        <f t="shared" si="22"/>
        <v>film &amp; video</v>
      </c>
      <c r="T211" s="5" t="str">
        <f t="shared" si="23"/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67.425531914893611</v>
      </c>
      <c r="G212" s="5" t="s">
        <v>14</v>
      </c>
      <c r="H212">
        <v>226</v>
      </c>
      <c r="I212" s="7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20"/>
        <v>42797.25</v>
      </c>
      <c r="O212" s="11">
        <f t="shared" si="21"/>
        <v>42824.208333333328</v>
      </c>
      <c r="P212" t="b">
        <v>0</v>
      </c>
      <c r="Q212" t="b">
        <v>0</v>
      </c>
      <c r="R212" s="5" t="s">
        <v>474</v>
      </c>
      <c r="S212" s="5" t="str">
        <f t="shared" si="22"/>
        <v>film &amp; video</v>
      </c>
      <c r="T212" s="5" t="str">
        <f t="shared" si="23"/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s="5" t="s">
        <v>14</v>
      </c>
      <c r="H213">
        <v>1625</v>
      </c>
      <c r="I213" s="7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20"/>
        <v>41513.208333333336</v>
      </c>
      <c r="O213" s="11">
        <f t="shared" si="21"/>
        <v>41537.208333333336</v>
      </c>
      <c r="P213" t="b">
        <v>0</v>
      </c>
      <c r="Q213" t="b">
        <v>0</v>
      </c>
      <c r="R213" s="5" t="s">
        <v>33</v>
      </c>
      <c r="S213" s="5" t="str">
        <f t="shared" si="22"/>
        <v>theater</v>
      </c>
      <c r="T213" s="5" t="str">
        <f t="shared" si="23"/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s="5" t="s">
        <v>20</v>
      </c>
      <c r="H214">
        <v>168</v>
      </c>
      <c r="I214" s="7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20"/>
        <v>43814.25</v>
      </c>
      <c r="O214" s="11">
        <f t="shared" si="21"/>
        <v>43860.25</v>
      </c>
      <c r="P214" t="b">
        <v>0</v>
      </c>
      <c r="Q214" t="b">
        <v>0</v>
      </c>
      <c r="R214" s="5" t="s">
        <v>33</v>
      </c>
      <c r="S214" s="5" t="str">
        <f t="shared" si="22"/>
        <v>theater</v>
      </c>
      <c r="T214" s="5" t="str">
        <f t="shared" si="23"/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s="5" t="s">
        <v>20</v>
      </c>
      <c r="H215">
        <v>4289</v>
      </c>
      <c r="I215" s="7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20"/>
        <v>40488.208333333336</v>
      </c>
      <c r="O215" s="11">
        <f t="shared" si="21"/>
        <v>40496.25</v>
      </c>
      <c r="P215" t="b">
        <v>0</v>
      </c>
      <c r="Q215" t="b">
        <v>1</v>
      </c>
      <c r="R215" s="5" t="s">
        <v>60</v>
      </c>
      <c r="S215" s="5" t="str">
        <f t="shared" si="22"/>
        <v>music</v>
      </c>
      <c r="T215" s="5" t="str">
        <f t="shared" si="23"/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s="5" t="s">
        <v>20</v>
      </c>
      <c r="H216">
        <v>165</v>
      </c>
      <c r="I216" s="7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20"/>
        <v>40409.208333333336</v>
      </c>
      <c r="O216" s="11">
        <f t="shared" si="21"/>
        <v>40415.208333333336</v>
      </c>
      <c r="P216" t="b">
        <v>0</v>
      </c>
      <c r="Q216" t="b">
        <v>0</v>
      </c>
      <c r="R216" s="5" t="s">
        <v>23</v>
      </c>
      <c r="S216" s="5" t="str">
        <f t="shared" si="22"/>
        <v>music</v>
      </c>
      <c r="T216" s="5" t="str">
        <f t="shared" si="23"/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3.8418367346938775</v>
      </c>
      <c r="G217" s="5" t="s">
        <v>14</v>
      </c>
      <c r="H217">
        <v>143</v>
      </c>
      <c r="I217" s="7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20"/>
        <v>43509.25</v>
      </c>
      <c r="O217" s="11">
        <f t="shared" si="21"/>
        <v>43511.25</v>
      </c>
      <c r="P217" t="b">
        <v>0</v>
      </c>
      <c r="Q217" t="b">
        <v>0</v>
      </c>
      <c r="R217" s="5" t="s">
        <v>33</v>
      </c>
      <c r="S217" s="5" t="str">
        <f t="shared" si="22"/>
        <v>theater</v>
      </c>
      <c r="T217" s="5" t="str">
        <f t="shared" si="23"/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</v>
      </c>
      <c r="G218" s="5" t="s">
        <v>20</v>
      </c>
      <c r="H218">
        <v>1815</v>
      </c>
      <c r="I218" s="7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20"/>
        <v>40869.25</v>
      </c>
      <c r="O218" s="11">
        <f t="shared" si="21"/>
        <v>40871.25</v>
      </c>
      <c r="P218" t="b">
        <v>0</v>
      </c>
      <c r="Q218" t="b">
        <v>0</v>
      </c>
      <c r="R218" s="5" t="s">
        <v>33</v>
      </c>
      <c r="S218" s="5" t="str">
        <f t="shared" si="22"/>
        <v>theater</v>
      </c>
      <c r="T218" s="5" t="str">
        <f t="shared" si="23"/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s="5" t="s">
        <v>14</v>
      </c>
      <c r="H219">
        <v>934</v>
      </c>
      <c r="I219" s="7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20"/>
        <v>43583.208333333328</v>
      </c>
      <c r="O219" s="11">
        <f t="shared" si="21"/>
        <v>43592.208333333328</v>
      </c>
      <c r="P219" t="b">
        <v>0</v>
      </c>
      <c r="Q219" t="b">
        <v>0</v>
      </c>
      <c r="R219" s="5" t="s">
        <v>474</v>
      </c>
      <c r="S219" s="5" t="str">
        <f t="shared" si="22"/>
        <v>film &amp; video</v>
      </c>
      <c r="T219" s="5" t="str">
        <f t="shared" si="23"/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s="5" t="s">
        <v>20</v>
      </c>
      <c r="H220">
        <v>397</v>
      </c>
      <c r="I220" s="7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20"/>
        <v>40858.25</v>
      </c>
      <c r="O220" s="11">
        <f t="shared" si="21"/>
        <v>40892.25</v>
      </c>
      <c r="P220" t="b">
        <v>0</v>
      </c>
      <c r="Q220" t="b">
        <v>1</v>
      </c>
      <c r="R220" s="5" t="s">
        <v>100</v>
      </c>
      <c r="S220" s="5" t="str">
        <f t="shared" si="22"/>
        <v>film &amp; video</v>
      </c>
      <c r="T220" s="5" t="str">
        <f t="shared" si="23"/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332.12709832134294</v>
      </c>
      <c r="G221" s="5" t="s">
        <v>20</v>
      </c>
      <c r="H221">
        <v>1539</v>
      </c>
      <c r="I221" s="7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20"/>
        <v>41137.208333333336</v>
      </c>
      <c r="O221" s="11">
        <f t="shared" si="21"/>
        <v>41149.208333333336</v>
      </c>
      <c r="P221" t="b">
        <v>0</v>
      </c>
      <c r="Q221" t="b">
        <v>0</v>
      </c>
      <c r="R221" s="5" t="s">
        <v>71</v>
      </c>
      <c r="S221" s="5" t="str">
        <f t="shared" si="22"/>
        <v>film &amp; video</v>
      </c>
      <c r="T221" s="5" t="str">
        <f t="shared" si="23"/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s="5" t="s">
        <v>14</v>
      </c>
      <c r="H222">
        <v>17</v>
      </c>
      <c r="I222" s="7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20"/>
        <v>40725.208333333336</v>
      </c>
      <c r="O222" s="11">
        <f t="shared" si="21"/>
        <v>40743.208333333336</v>
      </c>
      <c r="P222" t="b">
        <v>1</v>
      </c>
      <c r="Q222" t="b">
        <v>0</v>
      </c>
      <c r="R222" s="5" t="s">
        <v>33</v>
      </c>
      <c r="S222" s="5" t="str">
        <f t="shared" si="22"/>
        <v>theater</v>
      </c>
      <c r="T222" s="5" t="str">
        <f t="shared" si="23"/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s="5" t="s">
        <v>14</v>
      </c>
      <c r="H223">
        <v>2179</v>
      </c>
      <c r="I223" s="7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20"/>
        <v>41081.208333333336</v>
      </c>
      <c r="O223" s="11">
        <f t="shared" si="21"/>
        <v>41083.208333333336</v>
      </c>
      <c r="P223" t="b">
        <v>1</v>
      </c>
      <c r="Q223" t="b">
        <v>0</v>
      </c>
      <c r="R223" s="5" t="s">
        <v>17</v>
      </c>
      <c r="S223" s="5" t="str">
        <f t="shared" si="22"/>
        <v>food</v>
      </c>
      <c r="T223" s="5" t="str">
        <f t="shared" si="23"/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137.97916666666666</v>
      </c>
      <c r="G224" s="5" t="s">
        <v>20</v>
      </c>
      <c r="H224">
        <v>138</v>
      </c>
      <c r="I224" s="7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20"/>
        <v>41914.208333333336</v>
      </c>
      <c r="O224" s="11">
        <f t="shared" si="21"/>
        <v>41915.208333333336</v>
      </c>
      <c r="P224" t="b">
        <v>0</v>
      </c>
      <c r="Q224" t="b">
        <v>0</v>
      </c>
      <c r="R224" s="5" t="s">
        <v>122</v>
      </c>
      <c r="S224" s="5" t="str">
        <f t="shared" si="22"/>
        <v>photography</v>
      </c>
      <c r="T224" s="5" t="str">
        <f t="shared" si="23"/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s="5" t="s">
        <v>14</v>
      </c>
      <c r="H225">
        <v>931</v>
      </c>
      <c r="I225" s="7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20"/>
        <v>42445.208333333328</v>
      </c>
      <c r="O225" s="11">
        <f t="shared" si="21"/>
        <v>42459.208333333328</v>
      </c>
      <c r="P225" t="b">
        <v>0</v>
      </c>
      <c r="Q225" t="b">
        <v>0</v>
      </c>
      <c r="R225" s="5" t="s">
        <v>33</v>
      </c>
      <c r="S225" s="5" t="str">
        <f t="shared" si="22"/>
        <v>theater</v>
      </c>
      <c r="T225" s="5" t="str">
        <f t="shared" si="23"/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s="5" t="s">
        <v>20</v>
      </c>
      <c r="H226">
        <v>3594</v>
      </c>
      <c r="I226" s="7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20"/>
        <v>41906.208333333336</v>
      </c>
      <c r="O226" s="11">
        <f t="shared" si="21"/>
        <v>41951.25</v>
      </c>
      <c r="P226" t="b">
        <v>0</v>
      </c>
      <c r="Q226" t="b">
        <v>0</v>
      </c>
      <c r="R226" s="5" t="s">
        <v>474</v>
      </c>
      <c r="S226" s="5" t="str">
        <f t="shared" si="22"/>
        <v>film &amp; video</v>
      </c>
      <c r="T226" s="5" t="str">
        <f t="shared" si="23"/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s="5" t="s">
        <v>20</v>
      </c>
      <c r="H227">
        <v>5880</v>
      </c>
      <c r="I227" s="7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20"/>
        <v>41762.208333333336</v>
      </c>
      <c r="O227" s="11">
        <f t="shared" si="21"/>
        <v>41762.208333333336</v>
      </c>
      <c r="P227" t="b">
        <v>1</v>
      </c>
      <c r="Q227" t="b">
        <v>0</v>
      </c>
      <c r="R227" s="5" t="s">
        <v>23</v>
      </c>
      <c r="S227" s="5" t="str">
        <f t="shared" si="22"/>
        <v>music</v>
      </c>
      <c r="T227" s="5" t="str">
        <f t="shared" si="23"/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s="5" t="s">
        <v>20</v>
      </c>
      <c r="H228">
        <v>112</v>
      </c>
      <c r="I228" s="7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20"/>
        <v>40276.208333333336</v>
      </c>
      <c r="O228" s="11">
        <f t="shared" si="21"/>
        <v>40313.208333333336</v>
      </c>
      <c r="P228" t="b">
        <v>0</v>
      </c>
      <c r="Q228" t="b">
        <v>0</v>
      </c>
      <c r="R228" s="5" t="s">
        <v>122</v>
      </c>
      <c r="S228" s="5" t="str">
        <f t="shared" si="22"/>
        <v>photography</v>
      </c>
      <c r="T228" s="5" t="str">
        <f t="shared" si="23"/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s="5" t="s">
        <v>20</v>
      </c>
      <c r="H229">
        <v>943</v>
      </c>
      <c r="I229" s="7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20"/>
        <v>42139.208333333328</v>
      </c>
      <c r="O229" s="11">
        <f t="shared" si="21"/>
        <v>42145.208333333328</v>
      </c>
      <c r="P229" t="b">
        <v>0</v>
      </c>
      <c r="Q229" t="b">
        <v>0</v>
      </c>
      <c r="R229" s="5" t="s">
        <v>292</v>
      </c>
      <c r="S229" s="5" t="str">
        <f t="shared" si="22"/>
        <v>games</v>
      </c>
      <c r="T229" s="5" t="str">
        <f t="shared" si="23"/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119.90717911530095</v>
      </c>
      <c r="G230" s="5" t="s">
        <v>20</v>
      </c>
      <c r="H230">
        <v>2468</v>
      </c>
      <c r="I230" s="7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20"/>
        <v>42613.208333333328</v>
      </c>
      <c r="O230" s="11">
        <f t="shared" si="21"/>
        <v>42638.208333333328</v>
      </c>
      <c r="P230" t="b">
        <v>0</v>
      </c>
      <c r="Q230" t="b">
        <v>0</v>
      </c>
      <c r="R230" s="5" t="s">
        <v>71</v>
      </c>
      <c r="S230" s="5" t="str">
        <f t="shared" si="22"/>
        <v>film &amp; video</v>
      </c>
      <c r="T230" s="5" t="str">
        <f t="shared" si="23"/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s="5" t="s">
        <v>20</v>
      </c>
      <c r="H231">
        <v>2551</v>
      </c>
      <c r="I231" s="7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20"/>
        <v>42887.208333333328</v>
      </c>
      <c r="O231" s="11">
        <f t="shared" si="21"/>
        <v>42935.208333333328</v>
      </c>
      <c r="P231" t="b">
        <v>0</v>
      </c>
      <c r="Q231" t="b">
        <v>1</v>
      </c>
      <c r="R231" s="5" t="s">
        <v>292</v>
      </c>
      <c r="S231" s="5" t="str">
        <f t="shared" si="22"/>
        <v>games</v>
      </c>
      <c r="T231" s="5" t="str">
        <f t="shared" si="23"/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s="5" t="s">
        <v>20</v>
      </c>
      <c r="H232">
        <v>101</v>
      </c>
      <c r="I232" s="7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20"/>
        <v>43805.25</v>
      </c>
      <c r="O232" s="11">
        <f t="shared" si="21"/>
        <v>43805.25</v>
      </c>
      <c r="P232" t="b">
        <v>0</v>
      </c>
      <c r="Q232" t="b">
        <v>0</v>
      </c>
      <c r="R232" s="5" t="s">
        <v>89</v>
      </c>
      <c r="S232" s="5" t="str">
        <f t="shared" si="22"/>
        <v>games</v>
      </c>
      <c r="T232" s="5" t="str">
        <f t="shared" si="23"/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s="5" t="s">
        <v>74</v>
      </c>
      <c r="H233">
        <v>67</v>
      </c>
      <c r="I233" s="7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20"/>
        <v>41415.208333333336</v>
      </c>
      <c r="O233" s="11">
        <f t="shared" si="21"/>
        <v>41473.208333333336</v>
      </c>
      <c r="P233" t="b">
        <v>0</v>
      </c>
      <c r="Q233" t="b">
        <v>0</v>
      </c>
      <c r="R233" s="5" t="s">
        <v>33</v>
      </c>
      <c r="S233" s="5" t="str">
        <f t="shared" si="22"/>
        <v>theater</v>
      </c>
      <c r="T233" s="5" t="str">
        <f t="shared" si="23"/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s="5" t="s">
        <v>20</v>
      </c>
      <c r="H234">
        <v>92</v>
      </c>
      <c r="I234" s="7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20"/>
        <v>42576.208333333328</v>
      </c>
      <c r="O234" s="11">
        <f t="shared" si="21"/>
        <v>42577.208333333328</v>
      </c>
      <c r="P234" t="b">
        <v>0</v>
      </c>
      <c r="Q234" t="b">
        <v>0</v>
      </c>
      <c r="R234" s="5" t="s">
        <v>33</v>
      </c>
      <c r="S234" s="5" t="str">
        <f t="shared" si="22"/>
        <v>theater</v>
      </c>
      <c r="T234" s="5" t="str">
        <f t="shared" si="23"/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s="5" t="s">
        <v>20</v>
      </c>
      <c r="H235">
        <v>62</v>
      </c>
      <c r="I235" s="7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20"/>
        <v>40706.208333333336</v>
      </c>
      <c r="O235" s="11">
        <f t="shared" si="21"/>
        <v>40722.208333333336</v>
      </c>
      <c r="P235" t="b">
        <v>0</v>
      </c>
      <c r="Q235" t="b">
        <v>0</v>
      </c>
      <c r="R235" s="5" t="s">
        <v>71</v>
      </c>
      <c r="S235" s="5" t="str">
        <f t="shared" si="22"/>
        <v>film &amp; video</v>
      </c>
      <c r="T235" s="5" t="str">
        <f t="shared" si="23"/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s="5" t="s">
        <v>20</v>
      </c>
      <c r="H236">
        <v>149</v>
      </c>
      <c r="I236" s="7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20"/>
        <v>42969.208333333328</v>
      </c>
      <c r="O236" s="11">
        <f t="shared" si="21"/>
        <v>42976.208333333328</v>
      </c>
      <c r="P236" t="b">
        <v>0</v>
      </c>
      <c r="Q236" t="b">
        <v>1</v>
      </c>
      <c r="R236" s="5" t="s">
        <v>89</v>
      </c>
      <c r="S236" s="5" t="str">
        <f t="shared" si="22"/>
        <v>games</v>
      </c>
      <c r="T236" s="5" t="str">
        <f t="shared" si="23"/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s="5" t="s">
        <v>14</v>
      </c>
      <c r="H237">
        <v>92</v>
      </c>
      <c r="I237" s="7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20"/>
        <v>42779.25</v>
      </c>
      <c r="O237" s="11">
        <f t="shared" si="21"/>
        <v>42784.25</v>
      </c>
      <c r="P237" t="b">
        <v>0</v>
      </c>
      <c r="Q237" t="b">
        <v>0</v>
      </c>
      <c r="R237" s="5" t="s">
        <v>71</v>
      </c>
      <c r="S237" s="5" t="str">
        <f t="shared" si="22"/>
        <v>film &amp; video</v>
      </c>
      <c r="T237" s="5" t="str">
        <f t="shared" si="23"/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s="5" t="s">
        <v>14</v>
      </c>
      <c r="H238">
        <v>57</v>
      </c>
      <c r="I238" s="7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20"/>
        <v>43641.208333333328</v>
      </c>
      <c r="O238" s="11">
        <f t="shared" si="21"/>
        <v>43648.208333333328</v>
      </c>
      <c r="P238" t="b">
        <v>0</v>
      </c>
      <c r="Q238" t="b">
        <v>1</v>
      </c>
      <c r="R238" s="5" t="s">
        <v>23</v>
      </c>
      <c r="S238" s="5" t="str">
        <f t="shared" si="22"/>
        <v>music</v>
      </c>
      <c r="T238" s="5" t="str">
        <f t="shared" si="23"/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s="5" t="s">
        <v>20</v>
      </c>
      <c r="H239">
        <v>329</v>
      </c>
      <c r="I239" s="7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20"/>
        <v>41754.208333333336</v>
      </c>
      <c r="O239" s="11">
        <f t="shared" si="21"/>
        <v>41756.208333333336</v>
      </c>
      <c r="P239" t="b">
        <v>0</v>
      </c>
      <c r="Q239" t="b">
        <v>0</v>
      </c>
      <c r="R239" s="5" t="s">
        <v>71</v>
      </c>
      <c r="S239" s="5" t="str">
        <f t="shared" si="22"/>
        <v>film &amp; video</v>
      </c>
      <c r="T239" s="5" t="str">
        <f t="shared" si="23"/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s="5" t="s">
        <v>20</v>
      </c>
      <c r="H240">
        <v>97</v>
      </c>
      <c r="I240" s="7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20"/>
        <v>43083.25</v>
      </c>
      <c r="O240" s="11">
        <f t="shared" si="21"/>
        <v>43108.25</v>
      </c>
      <c r="P240" t="b">
        <v>0</v>
      </c>
      <c r="Q240" t="b">
        <v>1</v>
      </c>
      <c r="R240" s="5" t="s">
        <v>33</v>
      </c>
      <c r="S240" s="5" t="str">
        <f t="shared" si="22"/>
        <v>theater</v>
      </c>
      <c r="T240" s="5" t="str">
        <f t="shared" si="23"/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s="5" t="s">
        <v>14</v>
      </c>
      <c r="H241">
        <v>41</v>
      </c>
      <c r="I241" s="7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20"/>
        <v>42245.208333333328</v>
      </c>
      <c r="O241" s="11">
        <f t="shared" si="21"/>
        <v>42249.208333333328</v>
      </c>
      <c r="P241" t="b">
        <v>0</v>
      </c>
      <c r="Q241" t="b">
        <v>0</v>
      </c>
      <c r="R241" s="5" t="s">
        <v>65</v>
      </c>
      <c r="S241" s="5" t="str">
        <f t="shared" si="22"/>
        <v>technology</v>
      </c>
      <c r="T241" s="5" t="str">
        <f t="shared" si="23"/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s="5" t="s">
        <v>20</v>
      </c>
      <c r="H242">
        <v>1784</v>
      </c>
      <c r="I242" s="7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20"/>
        <v>40396.208333333336</v>
      </c>
      <c r="O242" s="11">
        <f t="shared" si="21"/>
        <v>40397.208333333336</v>
      </c>
      <c r="P242" t="b">
        <v>0</v>
      </c>
      <c r="Q242" t="b">
        <v>0</v>
      </c>
      <c r="R242" s="5" t="s">
        <v>33</v>
      </c>
      <c r="S242" s="5" t="str">
        <f t="shared" si="22"/>
        <v>theater</v>
      </c>
      <c r="T242" s="5" t="str">
        <f t="shared" si="23"/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s="5" t="s">
        <v>20</v>
      </c>
      <c r="H243">
        <v>1684</v>
      </c>
      <c r="I243" s="7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20"/>
        <v>41742.208333333336</v>
      </c>
      <c r="O243" s="11">
        <f t="shared" si="21"/>
        <v>41752.208333333336</v>
      </c>
      <c r="P243" t="b">
        <v>0</v>
      </c>
      <c r="Q243" t="b">
        <v>1</v>
      </c>
      <c r="R243" s="5" t="s">
        <v>68</v>
      </c>
      <c r="S243" s="5" t="str">
        <f t="shared" si="22"/>
        <v>publishing</v>
      </c>
      <c r="T243" s="5" t="str">
        <f t="shared" si="23"/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127.72619047619048</v>
      </c>
      <c r="G244" s="5" t="s">
        <v>20</v>
      </c>
      <c r="H244">
        <v>250</v>
      </c>
      <c r="I244" s="7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20"/>
        <v>42865.208333333328</v>
      </c>
      <c r="O244" s="11">
        <f t="shared" si="21"/>
        <v>42875.208333333328</v>
      </c>
      <c r="P244" t="b">
        <v>0</v>
      </c>
      <c r="Q244" t="b">
        <v>1</v>
      </c>
      <c r="R244" s="5" t="s">
        <v>23</v>
      </c>
      <c r="S244" s="5" t="str">
        <f t="shared" si="22"/>
        <v>music</v>
      </c>
      <c r="T244" s="5" t="str">
        <f t="shared" si="23"/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s="5" t="s">
        <v>20</v>
      </c>
      <c r="H245">
        <v>238</v>
      </c>
      <c r="I245" s="7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20"/>
        <v>43163.25</v>
      </c>
      <c r="O245" s="11">
        <f t="shared" si="21"/>
        <v>43166.25</v>
      </c>
      <c r="P245" t="b">
        <v>0</v>
      </c>
      <c r="Q245" t="b">
        <v>0</v>
      </c>
      <c r="R245" s="5" t="s">
        <v>33</v>
      </c>
      <c r="S245" s="5" t="str">
        <f t="shared" si="22"/>
        <v>theater</v>
      </c>
      <c r="T245" s="5" t="str">
        <f t="shared" si="23"/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569.71428571428567</v>
      </c>
      <c r="G246" s="5" t="s">
        <v>20</v>
      </c>
      <c r="H246">
        <v>53</v>
      </c>
      <c r="I246" s="7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20"/>
        <v>41834.208333333336</v>
      </c>
      <c r="O246" s="11">
        <f t="shared" si="21"/>
        <v>41886.208333333336</v>
      </c>
      <c r="P246" t="b">
        <v>0</v>
      </c>
      <c r="Q246" t="b">
        <v>0</v>
      </c>
      <c r="R246" s="5" t="s">
        <v>33</v>
      </c>
      <c r="S246" s="5" t="str">
        <f t="shared" si="22"/>
        <v>theater</v>
      </c>
      <c r="T246" s="5" t="str">
        <f t="shared" si="23"/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509.34482758620692</v>
      </c>
      <c r="G247" s="5" t="s">
        <v>20</v>
      </c>
      <c r="H247">
        <v>214</v>
      </c>
      <c r="I247" s="7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20"/>
        <v>41736.208333333336</v>
      </c>
      <c r="O247" s="11">
        <f t="shared" si="21"/>
        <v>41737.208333333336</v>
      </c>
      <c r="P247" t="b">
        <v>0</v>
      </c>
      <c r="Q247" t="b">
        <v>0</v>
      </c>
      <c r="R247" s="5" t="s">
        <v>33</v>
      </c>
      <c r="S247" s="5" t="str">
        <f t="shared" si="22"/>
        <v>theater</v>
      </c>
      <c r="T247" s="5" t="str">
        <f t="shared" si="23"/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325.53333333333336</v>
      </c>
      <c r="G248" s="5" t="s">
        <v>20</v>
      </c>
      <c r="H248">
        <v>222</v>
      </c>
      <c r="I248" s="7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20"/>
        <v>41491.208333333336</v>
      </c>
      <c r="O248" s="11">
        <f t="shared" si="21"/>
        <v>41495.208333333336</v>
      </c>
      <c r="P248" t="b">
        <v>0</v>
      </c>
      <c r="Q248" t="b">
        <v>0</v>
      </c>
      <c r="R248" s="5" t="s">
        <v>28</v>
      </c>
      <c r="S248" s="5" t="str">
        <f t="shared" si="22"/>
        <v>technology</v>
      </c>
      <c r="T248" s="5" t="str">
        <f t="shared" si="23"/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s="5" t="s">
        <v>20</v>
      </c>
      <c r="H249">
        <v>1884</v>
      </c>
      <c r="I249" s="7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20"/>
        <v>42726.25</v>
      </c>
      <c r="O249" s="11">
        <f t="shared" si="21"/>
        <v>42741.25</v>
      </c>
      <c r="P249" t="b">
        <v>0</v>
      </c>
      <c r="Q249" t="b">
        <v>1</v>
      </c>
      <c r="R249" s="5" t="s">
        <v>119</v>
      </c>
      <c r="S249" s="5" t="str">
        <f t="shared" si="22"/>
        <v>publishing</v>
      </c>
      <c r="T249" s="5" t="str">
        <f t="shared" si="23"/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211.33870967741936</v>
      </c>
      <c r="G250" s="5" t="s">
        <v>20</v>
      </c>
      <c r="H250">
        <v>218</v>
      </c>
      <c r="I250" s="7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20"/>
        <v>42004.25</v>
      </c>
      <c r="O250" s="11">
        <f t="shared" si="21"/>
        <v>42009.25</v>
      </c>
      <c r="P250" t="b">
        <v>0</v>
      </c>
      <c r="Q250" t="b">
        <v>0</v>
      </c>
      <c r="R250" s="5" t="s">
        <v>292</v>
      </c>
      <c r="S250" s="5" t="str">
        <f t="shared" si="22"/>
        <v>games</v>
      </c>
      <c r="T250" s="5" t="str">
        <f t="shared" si="23"/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s="5" t="s">
        <v>20</v>
      </c>
      <c r="H251">
        <v>6465</v>
      </c>
      <c r="I251" s="7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20"/>
        <v>42006.25</v>
      </c>
      <c r="O251" s="11">
        <f t="shared" si="21"/>
        <v>42013.25</v>
      </c>
      <c r="P251" t="b">
        <v>0</v>
      </c>
      <c r="Q251" t="b">
        <v>0</v>
      </c>
      <c r="R251" s="5" t="s">
        <v>206</v>
      </c>
      <c r="S251" s="5" t="str">
        <f t="shared" si="22"/>
        <v>publishing</v>
      </c>
      <c r="T251" s="5" t="str">
        <f t="shared" si="23"/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s="5" t="s">
        <v>14</v>
      </c>
      <c r="H252">
        <v>1</v>
      </c>
      <c r="I252" s="7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20"/>
        <v>40203.25</v>
      </c>
      <c r="O252" s="11">
        <f t="shared" si="21"/>
        <v>40238.25</v>
      </c>
      <c r="P252" t="b">
        <v>0</v>
      </c>
      <c r="Q252" t="b">
        <v>0</v>
      </c>
      <c r="R252" s="5" t="s">
        <v>23</v>
      </c>
      <c r="S252" s="5" t="str">
        <f t="shared" si="22"/>
        <v>music</v>
      </c>
      <c r="T252" s="5" t="str">
        <f t="shared" si="23"/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54.08450704225352</v>
      </c>
      <c r="G253" s="5" t="s">
        <v>14</v>
      </c>
      <c r="H253">
        <v>101</v>
      </c>
      <c r="I253" s="7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20"/>
        <v>41252.25</v>
      </c>
      <c r="O253" s="11">
        <f t="shared" si="21"/>
        <v>41254.25</v>
      </c>
      <c r="P253" t="b">
        <v>0</v>
      </c>
      <c r="Q253" t="b">
        <v>0</v>
      </c>
      <c r="R253" s="5" t="s">
        <v>33</v>
      </c>
      <c r="S253" s="5" t="str">
        <f t="shared" si="22"/>
        <v>theater</v>
      </c>
      <c r="T253" s="5" t="str">
        <f t="shared" si="23"/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s="5" t="s">
        <v>20</v>
      </c>
      <c r="H254">
        <v>59</v>
      </c>
      <c r="I254" s="7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20"/>
        <v>41572.208333333336</v>
      </c>
      <c r="O254" s="11">
        <f t="shared" si="21"/>
        <v>41577.208333333336</v>
      </c>
      <c r="P254" t="b">
        <v>0</v>
      </c>
      <c r="Q254" t="b">
        <v>0</v>
      </c>
      <c r="R254" s="5" t="s">
        <v>33</v>
      </c>
      <c r="S254" s="5" t="str">
        <f t="shared" si="22"/>
        <v>theater</v>
      </c>
      <c r="T254" s="5" t="str">
        <f t="shared" si="23"/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s="5" t="s">
        <v>14</v>
      </c>
      <c r="H255">
        <v>1335</v>
      </c>
      <c r="I255" s="7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20"/>
        <v>40641.208333333336</v>
      </c>
      <c r="O255" s="11">
        <f t="shared" si="21"/>
        <v>40653.208333333336</v>
      </c>
      <c r="P255" t="b">
        <v>0</v>
      </c>
      <c r="Q255" t="b">
        <v>0</v>
      </c>
      <c r="R255" s="5" t="s">
        <v>53</v>
      </c>
      <c r="S255" s="5" t="str">
        <f t="shared" si="22"/>
        <v>film &amp; video</v>
      </c>
      <c r="T255" s="5" t="str">
        <f t="shared" si="23"/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s="5" t="s">
        <v>20</v>
      </c>
      <c r="H256">
        <v>88</v>
      </c>
      <c r="I256" s="7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20"/>
        <v>42787.25</v>
      </c>
      <c r="O256" s="11">
        <f t="shared" si="21"/>
        <v>42789.25</v>
      </c>
      <c r="P256" t="b">
        <v>0</v>
      </c>
      <c r="Q256" t="b">
        <v>0</v>
      </c>
      <c r="R256" s="5" t="s">
        <v>68</v>
      </c>
      <c r="S256" s="5" t="str">
        <f t="shared" si="22"/>
        <v>publishing</v>
      </c>
      <c r="T256" s="5" t="str">
        <f t="shared" si="23"/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s="5" t="s">
        <v>20</v>
      </c>
      <c r="H257">
        <v>1697</v>
      </c>
      <c r="I257" s="7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20"/>
        <v>40590.25</v>
      </c>
      <c r="O257" s="11">
        <f t="shared" si="21"/>
        <v>40595.25</v>
      </c>
      <c r="P257" t="b">
        <v>0</v>
      </c>
      <c r="Q257" t="b">
        <v>1</v>
      </c>
      <c r="R257" s="5" t="s">
        <v>23</v>
      </c>
      <c r="S257" s="5" t="str">
        <f t="shared" si="22"/>
        <v>music</v>
      </c>
      <c r="T257" s="5" t="str">
        <f t="shared" si="23"/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23.390243902439025</v>
      </c>
      <c r="G258" s="5" t="s">
        <v>14</v>
      </c>
      <c r="H258">
        <v>15</v>
      </c>
      <c r="I258" s="7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20"/>
        <v>42393.25</v>
      </c>
      <c r="O258" s="11">
        <f t="shared" si="21"/>
        <v>42430.25</v>
      </c>
      <c r="P258" t="b">
        <v>0</v>
      </c>
      <c r="Q258" t="b">
        <v>0</v>
      </c>
      <c r="R258" s="5" t="s">
        <v>23</v>
      </c>
      <c r="S258" s="5" t="str">
        <f t="shared" si="22"/>
        <v>music</v>
      </c>
      <c r="T258" s="5" t="str">
        <f t="shared" si="23"/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+(E259*100)/D259</f>
        <v>146</v>
      </c>
      <c r="G259" s="5" t="s">
        <v>20</v>
      </c>
      <c r="H259">
        <v>92</v>
      </c>
      <c r="I259" s="7">
        <f t="shared" ref="I259:I322" si="25">+IF(E259&gt;0,E259/H259,0)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26">(((L259/60)/60)/24)+DATE(1970,1,1)</f>
        <v>41338.25</v>
      </c>
      <c r="O259" s="11">
        <f t="shared" ref="O259:O322" si="27">(((M259/60)/60)/24)+DATE(1970,1,1)</f>
        <v>41352.208333333336</v>
      </c>
      <c r="P259" t="b">
        <v>0</v>
      </c>
      <c r="Q259" t="b">
        <v>0</v>
      </c>
      <c r="R259" s="5" t="s">
        <v>33</v>
      </c>
      <c r="S259" s="5" t="str">
        <f t="shared" ref="S259:S322" si="28">LEFT(R259,FIND("/",R259)-1)</f>
        <v>theater</v>
      </c>
      <c r="T259" s="5" t="str">
        <f t="shared" ref="T259:T322" si="29">+RIGHT(R259,LEN(R259)-SEARCH("/",R259))</f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s="5" t="s">
        <v>20</v>
      </c>
      <c r="H260">
        <v>186</v>
      </c>
      <c r="I260" s="7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26"/>
        <v>42712.25</v>
      </c>
      <c r="O260" s="11">
        <f t="shared" si="27"/>
        <v>42732.25</v>
      </c>
      <c r="P260" t="b">
        <v>0</v>
      </c>
      <c r="Q260" t="b">
        <v>1</v>
      </c>
      <c r="R260" s="5" t="s">
        <v>33</v>
      </c>
      <c r="S260" s="5" t="str">
        <f t="shared" si="28"/>
        <v>theater</v>
      </c>
      <c r="T260" s="5" t="str">
        <f t="shared" si="29"/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s="5" t="s">
        <v>20</v>
      </c>
      <c r="H261">
        <v>138</v>
      </c>
      <c r="I261" s="7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26"/>
        <v>41251.25</v>
      </c>
      <c r="O261" s="11">
        <f t="shared" si="27"/>
        <v>41270.25</v>
      </c>
      <c r="P261" t="b">
        <v>1</v>
      </c>
      <c r="Q261" t="b">
        <v>0</v>
      </c>
      <c r="R261" s="5" t="s">
        <v>122</v>
      </c>
      <c r="S261" s="5" t="str">
        <f t="shared" si="28"/>
        <v>photography</v>
      </c>
      <c r="T261" s="5" t="str">
        <f t="shared" si="29"/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157.69841269841271</v>
      </c>
      <c r="G262" s="5" t="s">
        <v>20</v>
      </c>
      <c r="H262">
        <v>261</v>
      </c>
      <c r="I262" s="7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26"/>
        <v>41180.208333333336</v>
      </c>
      <c r="O262" s="11">
        <f t="shared" si="27"/>
        <v>41192.208333333336</v>
      </c>
      <c r="P262" t="b">
        <v>0</v>
      </c>
      <c r="Q262" t="b">
        <v>0</v>
      </c>
      <c r="R262" s="5" t="s">
        <v>23</v>
      </c>
      <c r="S262" s="5" t="str">
        <f t="shared" si="28"/>
        <v>music</v>
      </c>
      <c r="T262" s="5" t="str">
        <f t="shared" si="29"/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31.201660735468565</v>
      </c>
      <c r="G263" s="5" t="s">
        <v>14</v>
      </c>
      <c r="H263">
        <v>454</v>
      </c>
      <c r="I263" s="7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26"/>
        <v>40415.208333333336</v>
      </c>
      <c r="O263" s="11">
        <f t="shared" si="27"/>
        <v>40419.208333333336</v>
      </c>
      <c r="P263" t="b">
        <v>0</v>
      </c>
      <c r="Q263" t="b">
        <v>1</v>
      </c>
      <c r="R263" s="5" t="s">
        <v>23</v>
      </c>
      <c r="S263" s="5" t="str">
        <f t="shared" si="28"/>
        <v>music</v>
      </c>
      <c r="T263" s="5" t="str">
        <f t="shared" si="29"/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s="5" t="s">
        <v>20</v>
      </c>
      <c r="H264">
        <v>107</v>
      </c>
      <c r="I264" s="7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26"/>
        <v>40638.208333333336</v>
      </c>
      <c r="O264" s="11">
        <f t="shared" si="27"/>
        <v>40664.208333333336</v>
      </c>
      <c r="P264" t="b">
        <v>0</v>
      </c>
      <c r="Q264" t="b">
        <v>1</v>
      </c>
      <c r="R264" s="5" t="s">
        <v>60</v>
      </c>
      <c r="S264" s="5" t="str">
        <f t="shared" si="28"/>
        <v>music</v>
      </c>
      <c r="T264" s="5" t="str">
        <f t="shared" si="29"/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s="5" t="s">
        <v>20</v>
      </c>
      <c r="H265">
        <v>199</v>
      </c>
      <c r="I265" s="7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26"/>
        <v>40187.25</v>
      </c>
      <c r="O265" s="11">
        <f t="shared" si="27"/>
        <v>40187.25</v>
      </c>
      <c r="P265" t="b">
        <v>0</v>
      </c>
      <c r="Q265" t="b">
        <v>0</v>
      </c>
      <c r="R265" s="5" t="s">
        <v>122</v>
      </c>
      <c r="S265" s="5" t="str">
        <f t="shared" si="28"/>
        <v>photography</v>
      </c>
      <c r="T265" s="5" t="str">
        <f t="shared" si="29"/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s="5" t="s">
        <v>20</v>
      </c>
      <c r="H266">
        <v>5512</v>
      </c>
      <c r="I266" s="7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26"/>
        <v>41317.25</v>
      </c>
      <c r="O266" s="11">
        <f t="shared" si="27"/>
        <v>41333.25</v>
      </c>
      <c r="P266" t="b">
        <v>0</v>
      </c>
      <c r="Q266" t="b">
        <v>0</v>
      </c>
      <c r="R266" s="5" t="s">
        <v>33</v>
      </c>
      <c r="S266" s="5" t="str">
        <f t="shared" si="28"/>
        <v>theater</v>
      </c>
      <c r="T266" s="5" t="str">
        <f t="shared" si="29"/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s="5" t="s">
        <v>20</v>
      </c>
      <c r="H267">
        <v>86</v>
      </c>
      <c r="I267" s="7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26"/>
        <v>42372.25</v>
      </c>
      <c r="O267" s="11">
        <f t="shared" si="27"/>
        <v>42416.25</v>
      </c>
      <c r="P267" t="b">
        <v>0</v>
      </c>
      <c r="Q267" t="b">
        <v>0</v>
      </c>
      <c r="R267" s="5" t="s">
        <v>33</v>
      </c>
      <c r="S267" s="5" t="str">
        <f t="shared" si="28"/>
        <v>theater</v>
      </c>
      <c r="T267" s="5" t="str">
        <f t="shared" si="29"/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s="5" t="s">
        <v>14</v>
      </c>
      <c r="H268">
        <v>3182</v>
      </c>
      <c r="I268" s="7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26"/>
        <v>41950.25</v>
      </c>
      <c r="O268" s="11">
        <f t="shared" si="27"/>
        <v>41983.25</v>
      </c>
      <c r="P268" t="b">
        <v>0</v>
      </c>
      <c r="Q268" t="b">
        <v>1</v>
      </c>
      <c r="R268" s="5" t="s">
        <v>159</v>
      </c>
      <c r="S268" s="5" t="str">
        <f t="shared" si="28"/>
        <v>music</v>
      </c>
      <c r="T268" s="5" t="str">
        <f t="shared" si="29"/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233.62012987012986</v>
      </c>
      <c r="G269" s="5" t="s">
        <v>20</v>
      </c>
      <c r="H269">
        <v>2768</v>
      </c>
      <c r="I269" s="7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26"/>
        <v>41206.208333333336</v>
      </c>
      <c r="O269" s="11">
        <f t="shared" si="27"/>
        <v>41222.25</v>
      </c>
      <c r="P269" t="b">
        <v>0</v>
      </c>
      <c r="Q269" t="b">
        <v>0</v>
      </c>
      <c r="R269" s="5" t="s">
        <v>33</v>
      </c>
      <c r="S269" s="5" t="str">
        <f t="shared" si="28"/>
        <v>theater</v>
      </c>
      <c r="T269" s="5" t="str">
        <f t="shared" si="29"/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s="5" t="s">
        <v>20</v>
      </c>
      <c r="H270">
        <v>48</v>
      </c>
      <c r="I270" s="7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26"/>
        <v>41186.208333333336</v>
      </c>
      <c r="O270" s="11">
        <f t="shared" si="27"/>
        <v>41232.25</v>
      </c>
      <c r="P270" t="b">
        <v>0</v>
      </c>
      <c r="Q270" t="b">
        <v>0</v>
      </c>
      <c r="R270" s="5" t="s">
        <v>42</v>
      </c>
      <c r="S270" s="5" t="str">
        <f t="shared" si="28"/>
        <v>film &amp; video</v>
      </c>
      <c r="T270" s="5" t="str">
        <f t="shared" si="29"/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s="5" t="s">
        <v>20</v>
      </c>
      <c r="H271">
        <v>87</v>
      </c>
      <c r="I271" s="7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26"/>
        <v>43496.25</v>
      </c>
      <c r="O271" s="11">
        <f t="shared" si="27"/>
        <v>43517.25</v>
      </c>
      <c r="P271" t="b">
        <v>0</v>
      </c>
      <c r="Q271" t="b">
        <v>0</v>
      </c>
      <c r="R271" s="5" t="s">
        <v>269</v>
      </c>
      <c r="S271" s="5" t="str">
        <f t="shared" si="28"/>
        <v>film &amp; video</v>
      </c>
      <c r="T271" s="5" t="str">
        <f t="shared" si="29"/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27.176538240368028</v>
      </c>
      <c r="G272" s="5" t="s">
        <v>74</v>
      </c>
      <c r="H272">
        <v>1890</v>
      </c>
      <c r="I272" s="7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26"/>
        <v>40514.25</v>
      </c>
      <c r="O272" s="11">
        <f t="shared" si="27"/>
        <v>40516.25</v>
      </c>
      <c r="P272" t="b">
        <v>0</v>
      </c>
      <c r="Q272" t="b">
        <v>0</v>
      </c>
      <c r="R272" s="5" t="s">
        <v>89</v>
      </c>
      <c r="S272" s="5" t="str">
        <f t="shared" si="28"/>
        <v>games</v>
      </c>
      <c r="T272" s="5" t="str">
        <f t="shared" si="29"/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s="5" t="s">
        <v>47</v>
      </c>
      <c r="H273">
        <v>61</v>
      </c>
      <c r="I273" s="7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26"/>
        <v>42345.25</v>
      </c>
      <c r="O273" s="11">
        <f t="shared" si="27"/>
        <v>42376.25</v>
      </c>
      <c r="P273" t="b">
        <v>0</v>
      </c>
      <c r="Q273" t="b">
        <v>0</v>
      </c>
      <c r="R273" s="5" t="s">
        <v>122</v>
      </c>
      <c r="S273" s="5" t="str">
        <f t="shared" si="28"/>
        <v>photography</v>
      </c>
      <c r="T273" s="5" t="str">
        <f t="shared" si="29"/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304.00978473581216</v>
      </c>
      <c r="G274" s="5" t="s">
        <v>20</v>
      </c>
      <c r="H274">
        <v>1894</v>
      </c>
      <c r="I274" s="7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26"/>
        <v>43656.208333333328</v>
      </c>
      <c r="O274" s="11">
        <f t="shared" si="27"/>
        <v>43681.208333333328</v>
      </c>
      <c r="P274" t="b">
        <v>0</v>
      </c>
      <c r="Q274" t="b">
        <v>1</v>
      </c>
      <c r="R274" s="5" t="s">
        <v>33</v>
      </c>
      <c r="S274" s="5" t="str">
        <f t="shared" si="28"/>
        <v>theater</v>
      </c>
      <c r="T274" s="5" t="str">
        <f t="shared" si="29"/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s="5" t="s">
        <v>20</v>
      </c>
      <c r="H275">
        <v>282</v>
      </c>
      <c r="I275" s="7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26"/>
        <v>42995.208333333328</v>
      </c>
      <c r="O275" s="11">
        <f t="shared" si="27"/>
        <v>42998.208333333328</v>
      </c>
      <c r="P275" t="b">
        <v>0</v>
      </c>
      <c r="Q275" t="b">
        <v>0</v>
      </c>
      <c r="R275" s="5" t="s">
        <v>33</v>
      </c>
      <c r="S275" s="5" t="str">
        <f t="shared" si="28"/>
        <v>theater</v>
      </c>
      <c r="T275" s="5" t="str">
        <f t="shared" si="29"/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s="5" t="s">
        <v>14</v>
      </c>
      <c r="H276">
        <v>15</v>
      </c>
      <c r="I276" s="7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26"/>
        <v>43045.25</v>
      </c>
      <c r="O276" s="11">
        <f t="shared" si="27"/>
        <v>43050.25</v>
      </c>
      <c r="P276" t="b">
        <v>0</v>
      </c>
      <c r="Q276" t="b">
        <v>0</v>
      </c>
      <c r="R276" s="5" t="s">
        <v>33</v>
      </c>
      <c r="S276" s="5" t="str">
        <f t="shared" si="28"/>
        <v>theater</v>
      </c>
      <c r="T276" s="5" t="str">
        <f t="shared" si="29"/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s="5" t="s">
        <v>20</v>
      </c>
      <c r="H277">
        <v>116</v>
      </c>
      <c r="I277" s="7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26"/>
        <v>43561.208333333328</v>
      </c>
      <c r="O277" s="11">
        <f t="shared" si="27"/>
        <v>43569.208333333328</v>
      </c>
      <c r="P277" t="b">
        <v>0</v>
      </c>
      <c r="Q277" t="b">
        <v>0</v>
      </c>
      <c r="R277" s="5" t="s">
        <v>206</v>
      </c>
      <c r="S277" s="5" t="str">
        <f t="shared" si="28"/>
        <v>publishing</v>
      </c>
      <c r="T277" s="5" t="str">
        <f t="shared" si="29"/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s="5" t="s">
        <v>14</v>
      </c>
      <c r="H278">
        <v>133</v>
      </c>
      <c r="I278" s="7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26"/>
        <v>41018.208333333336</v>
      </c>
      <c r="O278" s="11">
        <f t="shared" si="27"/>
        <v>41023.208333333336</v>
      </c>
      <c r="P278" t="b">
        <v>0</v>
      </c>
      <c r="Q278" t="b">
        <v>1</v>
      </c>
      <c r="R278" s="5" t="s">
        <v>89</v>
      </c>
      <c r="S278" s="5" t="str">
        <f t="shared" si="28"/>
        <v>games</v>
      </c>
      <c r="T278" s="5" t="str">
        <f t="shared" si="29"/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1066.4285714285713</v>
      </c>
      <c r="G279" s="5" t="s">
        <v>20</v>
      </c>
      <c r="H279">
        <v>83</v>
      </c>
      <c r="I279" s="7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26"/>
        <v>40378.208333333336</v>
      </c>
      <c r="O279" s="11">
        <f t="shared" si="27"/>
        <v>40380.208333333336</v>
      </c>
      <c r="P279" t="b">
        <v>0</v>
      </c>
      <c r="Q279" t="b">
        <v>0</v>
      </c>
      <c r="R279" s="5" t="s">
        <v>33</v>
      </c>
      <c r="S279" s="5" t="str">
        <f t="shared" si="28"/>
        <v>theater</v>
      </c>
      <c r="T279" s="5" t="str">
        <f t="shared" si="29"/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s="5" t="s">
        <v>20</v>
      </c>
      <c r="H280">
        <v>91</v>
      </c>
      <c r="I280" s="7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26"/>
        <v>41239.25</v>
      </c>
      <c r="O280" s="11">
        <f t="shared" si="27"/>
        <v>41264.25</v>
      </c>
      <c r="P280" t="b">
        <v>0</v>
      </c>
      <c r="Q280" t="b">
        <v>0</v>
      </c>
      <c r="R280" s="5" t="s">
        <v>28</v>
      </c>
      <c r="S280" s="5" t="str">
        <f t="shared" si="28"/>
        <v>technology</v>
      </c>
      <c r="T280" s="5" t="str">
        <f t="shared" si="29"/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</v>
      </c>
      <c r="G281" s="5" t="s">
        <v>20</v>
      </c>
      <c r="H281">
        <v>546</v>
      </c>
      <c r="I281" s="7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26"/>
        <v>43346.208333333328</v>
      </c>
      <c r="O281" s="11">
        <f t="shared" si="27"/>
        <v>43349.208333333328</v>
      </c>
      <c r="P281" t="b">
        <v>0</v>
      </c>
      <c r="Q281" t="b">
        <v>0</v>
      </c>
      <c r="R281" s="5" t="s">
        <v>33</v>
      </c>
      <c r="S281" s="5" t="str">
        <f t="shared" si="28"/>
        <v>theater</v>
      </c>
      <c r="T281" s="5" t="str">
        <f t="shared" si="29"/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s="5" t="s">
        <v>20</v>
      </c>
      <c r="H282">
        <v>393</v>
      </c>
      <c r="I282" s="7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26"/>
        <v>43060.25</v>
      </c>
      <c r="O282" s="11">
        <f t="shared" si="27"/>
        <v>43066.25</v>
      </c>
      <c r="P282" t="b">
        <v>0</v>
      </c>
      <c r="Q282" t="b">
        <v>0</v>
      </c>
      <c r="R282" s="5" t="s">
        <v>71</v>
      </c>
      <c r="S282" s="5" t="str">
        <f t="shared" si="28"/>
        <v>film &amp; video</v>
      </c>
      <c r="T282" s="5" t="str">
        <f t="shared" si="29"/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s="5" t="s">
        <v>14</v>
      </c>
      <c r="H283">
        <v>2062</v>
      </c>
      <c r="I283" s="7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26"/>
        <v>40979.25</v>
      </c>
      <c r="O283" s="11">
        <f t="shared" si="27"/>
        <v>41000.208333333336</v>
      </c>
      <c r="P283" t="b">
        <v>0</v>
      </c>
      <c r="Q283" t="b">
        <v>1</v>
      </c>
      <c r="R283" s="5" t="s">
        <v>33</v>
      </c>
      <c r="S283" s="5" t="str">
        <f t="shared" si="28"/>
        <v>theater</v>
      </c>
      <c r="T283" s="5" t="str">
        <f t="shared" si="29"/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108.04761904761905</v>
      </c>
      <c r="G284" s="5" t="s">
        <v>20</v>
      </c>
      <c r="H284">
        <v>133</v>
      </c>
      <c r="I284" s="7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26"/>
        <v>42701.25</v>
      </c>
      <c r="O284" s="11">
        <f t="shared" si="27"/>
        <v>42707.25</v>
      </c>
      <c r="P284" t="b">
        <v>0</v>
      </c>
      <c r="Q284" t="b">
        <v>1</v>
      </c>
      <c r="R284" s="5" t="s">
        <v>269</v>
      </c>
      <c r="S284" s="5" t="str">
        <f t="shared" si="28"/>
        <v>film &amp; video</v>
      </c>
      <c r="T284" s="5" t="str">
        <f t="shared" si="29"/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s="5" t="s">
        <v>14</v>
      </c>
      <c r="H285">
        <v>29</v>
      </c>
      <c r="I285" s="7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26"/>
        <v>42520.208333333328</v>
      </c>
      <c r="O285" s="11">
        <f t="shared" si="27"/>
        <v>42525.208333333328</v>
      </c>
      <c r="P285" t="b">
        <v>0</v>
      </c>
      <c r="Q285" t="b">
        <v>0</v>
      </c>
      <c r="R285" s="5" t="s">
        <v>23</v>
      </c>
      <c r="S285" s="5" t="str">
        <f t="shared" si="28"/>
        <v>music</v>
      </c>
      <c r="T285" s="5" t="str">
        <f t="shared" si="29"/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s="5" t="s">
        <v>14</v>
      </c>
      <c r="H286">
        <v>132</v>
      </c>
      <c r="I286" s="7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26"/>
        <v>41030.208333333336</v>
      </c>
      <c r="O286" s="11">
        <f t="shared" si="27"/>
        <v>41035.208333333336</v>
      </c>
      <c r="P286" t="b">
        <v>0</v>
      </c>
      <c r="Q286" t="b">
        <v>0</v>
      </c>
      <c r="R286" s="5" t="s">
        <v>28</v>
      </c>
      <c r="S286" s="5" t="str">
        <f t="shared" si="28"/>
        <v>technology</v>
      </c>
      <c r="T286" s="5" t="str">
        <f t="shared" si="29"/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s="5" t="s">
        <v>20</v>
      </c>
      <c r="H287">
        <v>254</v>
      </c>
      <c r="I287" s="7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26"/>
        <v>42623.208333333328</v>
      </c>
      <c r="O287" s="11">
        <f t="shared" si="27"/>
        <v>42661.208333333328</v>
      </c>
      <c r="P287" t="b">
        <v>0</v>
      </c>
      <c r="Q287" t="b">
        <v>0</v>
      </c>
      <c r="R287" s="5" t="s">
        <v>33</v>
      </c>
      <c r="S287" s="5" t="str">
        <f t="shared" si="28"/>
        <v>theater</v>
      </c>
      <c r="T287" s="5" t="str">
        <f t="shared" si="29"/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s="5" t="s">
        <v>74</v>
      </c>
      <c r="H288">
        <v>184</v>
      </c>
      <c r="I288" s="7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26"/>
        <v>42697.25</v>
      </c>
      <c r="O288" s="11">
        <f t="shared" si="27"/>
        <v>42704.25</v>
      </c>
      <c r="P288" t="b">
        <v>0</v>
      </c>
      <c r="Q288" t="b">
        <v>0</v>
      </c>
      <c r="R288" s="5" t="s">
        <v>33</v>
      </c>
      <c r="S288" s="5" t="str">
        <f t="shared" si="28"/>
        <v>theater</v>
      </c>
      <c r="T288" s="5" t="str">
        <f t="shared" si="29"/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s="5" t="s">
        <v>20</v>
      </c>
      <c r="H289">
        <v>176</v>
      </c>
      <c r="I289" s="7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26"/>
        <v>42122.208333333328</v>
      </c>
      <c r="O289" s="11">
        <f t="shared" si="27"/>
        <v>42122.208333333328</v>
      </c>
      <c r="P289" t="b">
        <v>0</v>
      </c>
      <c r="Q289" t="b">
        <v>0</v>
      </c>
      <c r="R289" s="5" t="s">
        <v>50</v>
      </c>
      <c r="S289" s="5" t="str">
        <f t="shared" si="28"/>
        <v>music</v>
      </c>
      <c r="T289" s="5" t="str">
        <f t="shared" si="29"/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s="5" t="s">
        <v>14</v>
      </c>
      <c r="H290">
        <v>137</v>
      </c>
      <c r="I290" s="7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26"/>
        <v>40982.208333333336</v>
      </c>
      <c r="O290" s="11">
        <f t="shared" si="27"/>
        <v>40983.208333333336</v>
      </c>
      <c r="P290" t="b">
        <v>0</v>
      </c>
      <c r="Q290" t="b">
        <v>1</v>
      </c>
      <c r="R290" s="5" t="s">
        <v>148</v>
      </c>
      <c r="S290" s="5" t="str">
        <f t="shared" si="28"/>
        <v>music</v>
      </c>
      <c r="T290" s="5" t="str">
        <f t="shared" si="29"/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s="5" t="s">
        <v>20</v>
      </c>
      <c r="H291">
        <v>337</v>
      </c>
      <c r="I291" s="7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26"/>
        <v>42219.208333333328</v>
      </c>
      <c r="O291" s="11">
        <f t="shared" si="27"/>
        <v>42222.208333333328</v>
      </c>
      <c r="P291" t="b">
        <v>0</v>
      </c>
      <c r="Q291" t="b">
        <v>0</v>
      </c>
      <c r="R291" s="5" t="s">
        <v>33</v>
      </c>
      <c r="S291" s="5" t="str">
        <f t="shared" si="28"/>
        <v>theater</v>
      </c>
      <c r="T291" s="5" t="str">
        <f t="shared" si="29"/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s="5" t="s">
        <v>14</v>
      </c>
      <c r="H292">
        <v>908</v>
      </c>
      <c r="I292" s="7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26"/>
        <v>41404.208333333336</v>
      </c>
      <c r="O292" s="11">
        <f t="shared" si="27"/>
        <v>41436.208333333336</v>
      </c>
      <c r="P292" t="b">
        <v>0</v>
      </c>
      <c r="Q292" t="b">
        <v>1</v>
      </c>
      <c r="R292" s="5" t="s">
        <v>42</v>
      </c>
      <c r="S292" s="5" t="str">
        <f t="shared" si="28"/>
        <v>film &amp; video</v>
      </c>
      <c r="T292" s="5" t="str">
        <f t="shared" si="29"/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s="5" t="s">
        <v>20</v>
      </c>
      <c r="H293">
        <v>107</v>
      </c>
      <c r="I293" s="7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26"/>
        <v>40831.208333333336</v>
      </c>
      <c r="O293" s="11">
        <f t="shared" si="27"/>
        <v>40835.208333333336</v>
      </c>
      <c r="P293" t="b">
        <v>1</v>
      </c>
      <c r="Q293" t="b">
        <v>0</v>
      </c>
      <c r="R293" s="5" t="s">
        <v>28</v>
      </c>
      <c r="S293" s="5" t="str">
        <f t="shared" si="28"/>
        <v>technology</v>
      </c>
      <c r="T293" s="5" t="str">
        <f t="shared" si="29"/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s="5" t="s">
        <v>14</v>
      </c>
      <c r="H294">
        <v>10</v>
      </c>
      <c r="I294" s="7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26"/>
        <v>40984.208333333336</v>
      </c>
      <c r="O294" s="11">
        <f t="shared" si="27"/>
        <v>41002.208333333336</v>
      </c>
      <c r="P294" t="b">
        <v>0</v>
      </c>
      <c r="Q294" t="b">
        <v>0</v>
      </c>
      <c r="R294" s="5" t="s">
        <v>17</v>
      </c>
      <c r="S294" s="5" t="str">
        <f t="shared" si="28"/>
        <v>food</v>
      </c>
      <c r="T294" s="5" t="str">
        <f t="shared" si="29"/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s="5" t="s">
        <v>74</v>
      </c>
      <c r="H295">
        <v>32</v>
      </c>
      <c r="I295" s="7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26"/>
        <v>40456.208333333336</v>
      </c>
      <c r="O295" s="11">
        <f t="shared" si="27"/>
        <v>40465.208333333336</v>
      </c>
      <c r="P295" t="b">
        <v>0</v>
      </c>
      <c r="Q295" t="b">
        <v>0</v>
      </c>
      <c r="R295" s="5" t="s">
        <v>33</v>
      </c>
      <c r="S295" s="5" t="str">
        <f t="shared" si="28"/>
        <v>theater</v>
      </c>
      <c r="T295" s="5" t="str">
        <f t="shared" si="29"/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s="5" t="s">
        <v>20</v>
      </c>
      <c r="H296">
        <v>183</v>
      </c>
      <c r="I296" s="7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26"/>
        <v>43399.208333333328</v>
      </c>
      <c r="O296" s="11">
        <f t="shared" si="27"/>
        <v>43411.25</v>
      </c>
      <c r="P296" t="b">
        <v>0</v>
      </c>
      <c r="Q296" t="b">
        <v>0</v>
      </c>
      <c r="R296" s="5" t="s">
        <v>33</v>
      </c>
      <c r="S296" s="5" t="str">
        <f t="shared" si="28"/>
        <v>theater</v>
      </c>
      <c r="T296" s="5" t="str">
        <f t="shared" si="29"/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s="5" t="s">
        <v>14</v>
      </c>
      <c r="H297">
        <v>1910</v>
      </c>
      <c r="I297" s="7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26"/>
        <v>41562.208333333336</v>
      </c>
      <c r="O297" s="11">
        <f t="shared" si="27"/>
        <v>41587.25</v>
      </c>
      <c r="P297" t="b">
        <v>0</v>
      </c>
      <c r="Q297" t="b">
        <v>0</v>
      </c>
      <c r="R297" s="5" t="s">
        <v>33</v>
      </c>
      <c r="S297" s="5" t="str">
        <f t="shared" si="28"/>
        <v>theater</v>
      </c>
      <c r="T297" s="5" t="str">
        <f t="shared" si="29"/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s="5" t="s">
        <v>14</v>
      </c>
      <c r="H298">
        <v>38</v>
      </c>
      <c r="I298" s="7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26"/>
        <v>43493.25</v>
      </c>
      <c r="O298" s="11">
        <f t="shared" si="27"/>
        <v>43515.25</v>
      </c>
      <c r="P298" t="b">
        <v>0</v>
      </c>
      <c r="Q298" t="b">
        <v>0</v>
      </c>
      <c r="R298" s="5" t="s">
        <v>33</v>
      </c>
      <c r="S298" s="5" t="str">
        <f t="shared" si="28"/>
        <v>theater</v>
      </c>
      <c r="T298" s="5" t="str">
        <f t="shared" si="29"/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s="5" t="s">
        <v>14</v>
      </c>
      <c r="H299">
        <v>104</v>
      </c>
      <c r="I299" s="7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26"/>
        <v>41653.25</v>
      </c>
      <c r="O299" s="11">
        <f t="shared" si="27"/>
        <v>41662.25</v>
      </c>
      <c r="P299" t="b">
        <v>0</v>
      </c>
      <c r="Q299" t="b">
        <v>1</v>
      </c>
      <c r="R299" s="5" t="s">
        <v>33</v>
      </c>
      <c r="S299" s="5" t="str">
        <f t="shared" si="28"/>
        <v>theater</v>
      </c>
      <c r="T299" s="5" t="str">
        <f t="shared" si="29"/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s="5" t="s">
        <v>20</v>
      </c>
      <c r="H300">
        <v>72</v>
      </c>
      <c r="I300" s="7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26"/>
        <v>42426.25</v>
      </c>
      <c r="O300" s="11">
        <f t="shared" si="27"/>
        <v>42444.208333333328</v>
      </c>
      <c r="P300" t="b">
        <v>0</v>
      </c>
      <c r="Q300" t="b">
        <v>1</v>
      </c>
      <c r="R300" s="5" t="s">
        <v>23</v>
      </c>
      <c r="S300" s="5" t="str">
        <f t="shared" si="28"/>
        <v>music</v>
      </c>
      <c r="T300" s="5" t="str">
        <f t="shared" si="29"/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s="5" t="s">
        <v>14</v>
      </c>
      <c r="H301">
        <v>49</v>
      </c>
      <c r="I301" s="7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26"/>
        <v>42432.25</v>
      </c>
      <c r="O301" s="11">
        <f t="shared" si="27"/>
        <v>42488.208333333328</v>
      </c>
      <c r="P301" t="b">
        <v>0</v>
      </c>
      <c r="Q301" t="b">
        <v>0</v>
      </c>
      <c r="R301" s="5" t="s">
        <v>17</v>
      </c>
      <c r="S301" s="5" t="str">
        <f t="shared" si="28"/>
        <v>food</v>
      </c>
      <c r="T301" s="5" t="str">
        <f t="shared" si="29"/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s="5" t="s">
        <v>14</v>
      </c>
      <c r="H302">
        <v>1</v>
      </c>
      <c r="I302" s="7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26"/>
        <v>42977.208333333328</v>
      </c>
      <c r="O302" s="11">
        <f t="shared" si="27"/>
        <v>42978.208333333328</v>
      </c>
      <c r="P302" t="b">
        <v>0</v>
      </c>
      <c r="Q302" t="b">
        <v>1</v>
      </c>
      <c r="R302" s="5" t="s">
        <v>68</v>
      </c>
      <c r="S302" s="5" t="str">
        <f t="shared" si="28"/>
        <v>publishing</v>
      </c>
      <c r="T302" s="5" t="str">
        <f t="shared" si="29"/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s="5" t="s">
        <v>20</v>
      </c>
      <c r="H303">
        <v>295</v>
      </c>
      <c r="I303" s="7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26"/>
        <v>42061.25</v>
      </c>
      <c r="O303" s="11">
        <f t="shared" si="27"/>
        <v>42078.208333333328</v>
      </c>
      <c r="P303" t="b">
        <v>0</v>
      </c>
      <c r="Q303" t="b">
        <v>0</v>
      </c>
      <c r="R303" s="5" t="s">
        <v>42</v>
      </c>
      <c r="S303" s="5" t="str">
        <f t="shared" si="28"/>
        <v>film &amp; video</v>
      </c>
      <c r="T303" s="5" t="str">
        <f t="shared" si="29"/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31.844940867279895</v>
      </c>
      <c r="G304" s="5" t="s">
        <v>14</v>
      </c>
      <c r="H304">
        <v>245</v>
      </c>
      <c r="I304" s="7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26"/>
        <v>43345.208333333328</v>
      </c>
      <c r="O304" s="11">
        <f t="shared" si="27"/>
        <v>43359.208333333328</v>
      </c>
      <c r="P304" t="b">
        <v>0</v>
      </c>
      <c r="Q304" t="b">
        <v>0</v>
      </c>
      <c r="R304" s="5" t="s">
        <v>33</v>
      </c>
      <c r="S304" s="5" t="str">
        <f t="shared" si="28"/>
        <v>theater</v>
      </c>
      <c r="T304" s="5" t="str">
        <f t="shared" si="29"/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s="5" t="s">
        <v>14</v>
      </c>
      <c r="H305">
        <v>32</v>
      </c>
      <c r="I305" s="7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26"/>
        <v>42376.25</v>
      </c>
      <c r="O305" s="11">
        <f t="shared" si="27"/>
        <v>42381.25</v>
      </c>
      <c r="P305" t="b">
        <v>0</v>
      </c>
      <c r="Q305" t="b">
        <v>0</v>
      </c>
      <c r="R305" s="5" t="s">
        <v>60</v>
      </c>
      <c r="S305" s="5" t="str">
        <f t="shared" si="28"/>
        <v>music</v>
      </c>
      <c r="T305" s="5" t="str">
        <f t="shared" si="29"/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546.14285714285711</v>
      </c>
      <c r="G306" s="5" t="s">
        <v>20</v>
      </c>
      <c r="H306">
        <v>142</v>
      </c>
      <c r="I306" s="7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26"/>
        <v>42589.208333333328</v>
      </c>
      <c r="O306" s="11">
        <f t="shared" si="27"/>
        <v>42630.208333333328</v>
      </c>
      <c r="P306" t="b">
        <v>0</v>
      </c>
      <c r="Q306" t="b">
        <v>0</v>
      </c>
      <c r="R306" s="5" t="s">
        <v>42</v>
      </c>
      <c r="S306" s="5" t="str">
        <f t="shared" si="28"/>
        <v>film &amp; video</v>
      </c>
      <c r="T306" s="5" t="str">
        <f t="shared" si="29"/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s="5" t="s">
        <v>20</v>
      </c>
      <c r="H307">
        <v>85</v>
      </c>
      <c r="I307" s="7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26"/>
        <v>42448.208333333328</v>
      </c>
      <c r="O307" s="11">
        <f t="shared" si="27"/>
        <v>42489.208333333328</v>
      </c>
      <c r="P307" t="b">
        <v>0</v>
      </c>
      <c r="Q307" t="b">
        <v>0</v>
      </c>
      <c r="R307" s="5" t="s">
        <v>33</v>
      </c>
      <c r="S307" s="5" t="str">
        <f t="shared" si="28"/>
        <v>theater</v>
      </c>
      <c r="T307" s="5" t="str">
        <f t="shared" si="29"/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7.907692307692308</v>
      </c>
      <c r="G308" s="5" t="s">
        <v>14</v>
      </c>
      <c r="H308">
        <v>7</v>
      </c>
      <c r="I308" s="7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26"/>
        <v>42930.208333333328</v>
      </c>
      <c r="O308" s="11">
        <f t="shared" si="27"/>
        <v>42933.208333333328</v>
      </c>
      <c r="P308" t="b">
        <v>0</v>
      </c>
      <c r="Q308" t="b">
        <v>1</v>
      </c>
      <c r="R308" s="5" t="s">
        <v>33</v>
      </c>
      <c r="S308" s="5" t="str">
        <f t="shared" si="28"/>
        <v>theater</v>
      </c>
      <c r="T308" s="5" t="str">
        <f t="shared" si="29"/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s="5" t="s">
        <v>20</v>
      </c>
      <c r="H309">
        <v>659</v>
      </c>
      <c r="I309" s="7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26"/>
        <v>41066.208333333336</v>
      </c>
      <c r="O309" s="11">
        <f t="shared" si="27"/>
        <v>41086.208333333336</v>
      </c>
      <c r="P309" t="b">
        <v>0</v>
      </c>
      <c r="Q309" t="b">
        <v>1</v>
      </c>
      <c r="R309" s="5" t="s">
        <v>119</v>
      </c>
      <c r="S309" s="5" t="str">
        <f t="shared" si="28"/>
        <v>publishing</v>
      </c>
      <c r="T309" s="5" t="str">
        <f t="shared" si="29"/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s="5" t="s">
        <v>14</v>
      </c>
      <c r="H310">
        <v>803</v>
      </c>
      <c r="I310" s="7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26"/>
        <v>40651.208333333336</v>
      </c>
      <c r="O310" s="11">
        <f t="shared" si="27"/>
        <v>40652.208333333336</v>
      </c>
      <c r="P310" t="b">
        <v>0</v>
      </c>
      <c r="Q310" t="b">
        <v>0</v>
      </c>
      <c r="R310" s="5" t="s">
        <v>33</v>
      </c>
      <c r="S310" s="5" t="str">
        <f t="shared" si="28"/>
        <v>theater</v>
      </c>
      <c r="T310" s="5" t="str">
        <f t="shared" si="29"/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s="5" t="s">
        <v>74</v>
      </c>
      <c r="H311">
        <v>75</v>
      </c>
      <c r="I311" s="7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26"/>
        <v>40807.208333333336</v>
      </c>
      <c r="O311" s="11">
        <f t="shared" si="27"/>
        <v>40827.208333333336</v>
      </c>
      <c r="P311" t="b">
        <v>0</v>
      </c>
      <c r="Q311" t="b">
        <v>1</v>
      </c>
      <c r="R311" s="5" t="s">
        <v>60</v>
      </c>
      <c r="S311" s="5" t="str">
        <f t="shared" si="28"/>
        <v>music</v>
      </c>
      <c r="T311" s="5" t="str">
        <f t="shared" si="29"/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s="5" t="s">
        <v>14</v>
      </c>
      <c r="H312">
        <v>16</v>
      </c>
      <c r="I312" s="7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26"/>
        <v>40277.208333333336</v>
      </c>
      <c r="O312" s="11">
        <f t="shared" si="27"/>
        <v>40293.208333333336</v>
      </c>
      <c r="P312" t="b">
        <v>0</v>
      </c>
      <c r="Q312" t="b">
        <v>0</v>
      </c>
      <c r="R312" s="5" t="s">
        <v>89</v>
      </c>
      <c r="S312" s="5" t="str">
        <f t="shared" si="28"/>
        <v>games</v>
      </c>
      <c r="T312" s="5" t="str">
        <f t="shared" si="29"/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s="5" t="s">
        <v>20</v>
      </c>
      <c r="H313">
        <v>121</v>
      </c>
      <c r="I313" s="7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26"/>
        <v>40590.25</v>
      </c>
      <c r="O313" s="11">
        <f t="shared" si="27"/>
        <v>40602.25</v>
      </c>
      <c r="P313" t="b">
        <v>0</v>
      </c>
      <c r="Q313" t="b">
        <v>0</v>
      </c>
      <c r="R313" s="5" t="s">
        <v>33</v>
      </c>
      <c r="S313" s="5" t="str">
        <f t="shared" si="28"/>
        <v>theater</v>
      </c>
      <c r="T313" s="5" t="str">
        <f t="shared" si="29"/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s="5" t="s">
        <v>20</v>
      </c>
      <c r="H314">
        <v>3742</v>
      </c>
      <c r="I314" s="7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26"/>
        <v>41572.208333333336</v>
      </c>
      <c r="O314" s="11">
        <f t="shared" si="27"/>
        <v>41579.208333333336</v>
      </c>
      <c r="P314" t="b">
        <v>0</v>
      </c>
      <c r="Q314" t="b">
        <v>0</v>
      </c>
      <c r="R314" s="5" t="s">
        <v>33</v>
      </c>
      <c r="S314" s="5" t="str">
        <f t="shared" si="28"/>
        <v>theater</v>
      </c>
      <c r="T314" s="5" t="str">
        <f t="shared" si="29"/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s="5" t="s">
        <v>20</v>
      </c>
      <c r="H315">
        <v>223</v>
      </c>
      <c r="I315" s="7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26"/>
        <v>40966.25</v>
      </c>
      <c r="O315" s="11">
        <f t="shared" si="27"/>
        <v>40968.25</v>
      </c>
      <c r="P315" t="b">
        <v>0</v>
      </c>
      <c r="Q315" t="b">
        <v>0</v>
      </c>
      <c r="R315" s="5" t="s">
        <v>23</v>
      </c>
      <c r="S315" s="5" t="str">
        <f t="shared" si="28"/>
        <v>music</v>
      </c>
      <c r="T315" s="5" t="str">
        <f t="shared" si="29"/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s="5" t="s">
        <v>20</v>
      </c>
      <c r="H316">
        <v>133</v>
      </c>
      <c r="I316" s="7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26"/>
        <v>43536.208333333328</v>
      </c>
      <c r="O316" s="11">
        <f t="shared" si="27"/>
        <v>43541.208333333328</v>
      </c>
      <c r="P316" t="b">
        <v>0</v>
      </c>
      <c r="Q316" t="b">
        <v>1</v>
      </c>
      <c r="R316" s="5" t="s">
        <v>42</v>
      </c>
      <c r="S316" s="5" t="str">
        <f t="shared" si="28"/>
        <v>film &amp; video</v>
      </c>
      <c r="T316" s="5" t="str">
        <f t="shared" si="29"/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s="5" t="s">
        <v>14</v>
      </c>
      <c r="H317">
        <v>31</v>
      </c>
      <c r="I317" s="7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26"/>
        <v>41783.208333333336</v>
      </c>
      <c r="O317" s="11">
        <f t="shared" si="27"/>
        <v>41812.208333333336</v>
      </c>
      <c r="P317" t="b">
        <v>0</v>
      </c>
      <c r="Q317" t="b">
        <v>0</v>
      </c>
      <c r="R317" s="5" t="s">
        <v>33</v>
      </c>
      <c r="S317" s="5" t="str">
        <f t="shared" si="28"/>
        <v>theater</v>
      </c>
      <c r="T317" s="5" t="str">
        <f t="shared" si="29"/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s="5" t="s">
        <v>14</v>
      </c>
      <c r="H318">
        <v>108</v>
      </c>
      <c r="I318" s="7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26"/>
        <v>43788.25</v>
      </c>
      <c r="O318" s="11">
        <f t="shared" si="27"/>
        <v>43789.25</v>
      </c>
      <c r="P318" t="b">
        <v>0</v>
      </c>
      <c r="Q318" t="b">
        <v>1</v>
      </c>
      <c r="R318" s="5" t="s">
        <v>17</v>
      </c>
      <c r="S318" s="5" t="str">
        <f t="shared" si="28"/>
        <v>food</v>
      </c>
      <c r="T318" s="5" t="str">
        <f t="shared" si="29"/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s="5" t="s">
        <v>14</v>
      </c>
      <c r="H319">
        <v>30</v>
      </c>
      <c r="I319" s="7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26"/>
        <v>42869.208333333328</v>
      </c>
      <c r="O319" s="11">
        <f t="shared" si="27"/>
        <v>42882.208333333328</v>
      </c>
      <c r="P319" t="b">
        <v>0</v>
      </c>
      <c r="Q319" t="b">
        <v>0</v>
      </c>
      <c r="R319" s="5" t="s">
        <v>33</v>
      </c>
      <c r="S319" s="5" t="str">
        <f t="shared" si="28"/>
        <v>theater</v>
      </c>
      <c r="T319" s="5" t="str">
        <f t="shared" si="29"/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15.842105263157896</v>
      </c>
      <c r="G320" s="5" t="s">
        <v>14</v>
      </c>
      <c r="H320">
        <v>17</v>
      </c>
      <c r="I320" s="7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26"/>
        <v>41684.25</v>
      </c>
      <c r="O320" s="11">
        <f t="shared" si="27"/>
        <v>41686.25</v>
      </c>
      <c r="P320" t="b">
        <v>0</v>
      </c>
      <c r="Q320" t="b">
        <v>0</v>
      </c>
      <c r="R320" s="5" t="s">
        <v>23</v>
      </c>
      <c r="S320" s="5" t="str">
        <f t="shared" si="28"/>
        <v>music</v>
      </c>
      <c r="T320" s="5" t="str">
        <f t="shared" si="29"/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38.702380952380949</v>
      </c>
      <c r="G321" s="5" t="s">
        <v>74</v>
      </c>
      <c r="H321">
        <v>64</v>
      </c>
      <c r="I321" s="7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26"/>
        <v>40402.208333333336</v>
      </c>
      <c r="O321" s="11">
        <f t="shared" si="27"/>
        <v>40426.208333333336</v>
      </c>
      <c r="P321" t="b">
        <v>0</v>
      </c>
      <c r="Q321" t="b">
        <v>0</v>
      </c>
      <c r="R321" s="5" t="s">
        <v>28</v>
      </c>
      <c r="S321" s="5" t="str">
        <f t="shared" si="28"/>
        <v>technology</v>
      </c>
      <c r="T321" s="5" t="str">
        <f t="shared" si="29"/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9.5876777251184837</v>
      </c>
      <c r="G322" s="5" t="s">
        <v>14</v>
      </c>
      <c r="H322">
        <v>80</v>
      </c>
      <c r="I322" s="7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26"/>
        <v>40673.208333333336</v>
      </c>
      <c r="O322" s="11">
        <f t="shared" si="27"/>
        <v>40682.208333333336</v>
      </c>
      <c r="P322" t="b">
        <v>0</v>
      </c>
      <c r="Q322" t="b">
        <v>0</v>
      </c>
      <c r="R322" s="5" t="s">
        <v>119</v>
      </c>
      <c r="S322" s="5" t="str">
        <f t="shared" si="28"/>
        <v>publishing</v>
      </c>
      <c r="T322" s="5" t="str">
        <f t="shared" si="29"/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+(E323*100)/D323</f>
        <v>94.144366197183103</v>
      </c>
      <c r="G323" s="5" t="s">
        <v>14</v>
      </c>
      <c r="H323">
        <v>2468</v>
      </c>
      <c r="I323" s="7">
        <f t="shared" ref="I323:I386" si="31">+IF(E323&gt;0,E323/H323,0)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32">(((L323/60)/60)/24)+DATE(1970,1,1)</f>
        <v>40634.208333333336</v>
      </c>
      <c r="O323" s="11">
        <f t="shared" ref="O323:O386" si="33">(((M323/60)/60)/24)+DATE(1970,1,1)</f>
        <v>40642.208333333336</v>
      </c>
      <c r="P323" t="b">
        <v>0</v>
      </c>
      <c r="Q323" t="b">
        <v>0</v>
      </c>
      <c r="R323" s="5" t="s">
        <v>100</v>
      </c>
      <c r="S323" s="5" t="str">
        <f t="shared" ref="S323:S386" si="34">LEFT(R323,FIND("/",R323)-1)</f>
        <v>film &amp; video</v>
      </c>
      <c r="T323" s="5" t="str">
        <f t="shared" ref="T323:T386" si="35">+RIGHT(R323,LEN(R323)-SEARCH("/",R323))</f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166.56234096692111</v>
      </c>
      <c r="G324" s="5" t="s">
        <v>20</v>
      </c>
      <c r="H324">
        <v>5168</v>
      </c>
      <c r="I324" s="7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32"/>
        <v>40507.25</v>
      </c>
      <c r="O324" s="11">
        <f t="shared" si="33"/>
        <v>40520.25</v>
      </c>
      <c r="P324" t="b">
        <v>0</v>
      </c>
      <c r="Q324" t="b">
        <v>0</v>
      </c>
      <c r="R324" s="5" t="s">
        <v>33</v>
      </c>
      <c r="S324" s="5" t="str">
        <f t="shared" si="34"/>
        <v>theater</v>
      </c>
      <c r="T324" s="5" t="str">
        <f t="shared" si="35"/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s="5" t="s">
        <v>14</v>
      </c>
      <c r="H325">
        <v>26</v>
      </c>
      <c r="I325" s="7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32"/>
        <v>41725.208333333336</v>
      </c>
      <c r="O325" s="11">
        <f t="shared" si="33"/>
        <v>41727.208333333336</v>
      </c>
      <c r="P325" t="b">
        <v>0</v>
      </c>
      <c r="Q325" t="b">
        <v>0</v>
      </c>
      <c r="R325" s="5" t="s">
        <v>42</v>
      </c>
      <c r="S325" s="5" t="str">
        <f t="shared" si="34"/>
        <v>film &amp; video</v>
      </c>
      <c r="T325" s="5" t="str">
        <f t="shared" si="35"/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s="5" t="s">
        <v>20</v>
      </c>
      <c r="H326">
        <v>307</v>
      </c>
      <c r="I326" s="7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32"/>
        <v>42176.208333333328</v>
      </c>
      <c r="O326" s="11">
        <f t="shared" si="33"/>
        <v>42188.208333333328</v>
      </c>
      <c r="P326" t="b">
        <v>0</v>
      </c>
      <c r="Q326" t="b">
        <v>1</v>
      </c>
      <c r="R326" s="5" t="s">
        <v>33</v>
      </c>
      <c r="S326" s="5" t="str">
        <f t="shared" si="34"/>
        <v>theater</v>
      </c>
      <c r="T326" s="5" t="str">
        <f t="shared" si="35"/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90.723076923076917</v>
      </c>
      <c r="G327" s="5" t="s">
        <v>14</v>
      </c>
      <c r="H327">
        <v>73</v>
      </c>
      <c r="I327" s="7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32"/>
        <v>43267.208333333328</v>
      </c>
      <c r="O327" s="11">
        <f t="shared" si="33"/>
        <v>43290.208333333328</v>
      </c>
      <c r="P327" t="b">
        <v>0</v>
      </c>
      <c r="Q327" t="b">
        <v>1</v>
      </c>
      <c r="R327" s="5" t="s">
        <v>33</v>
      </c>
      <c r="S327" s="5" t="str">
        <f t="shared" si="34"/>
        <v>theater</v>
      </c>
      <c r="T327" s="5" t="str">
        <f t="shared" si="35"/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s="5" t="s">
        <v>14</v>
      </c>
      <c r="H328">
        <v>128</v>
      </c>
      <c r="I328" s="7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32"/>
        <v>42364.25</v>
      </c>
      <c r="O328" s="11">
        <f t="shared" si="33"/>
        <v>42370.25</v>
      </c>
      <c r="P328" t="b">
        <v>0</v>
      </c>
      <c r="Q328" t="b">
        <v>0</v>
      </c>
      <c r="R328" s="5" t="s">
        <v>71</v>
      </c>
      <c r="S328" s="5" t="str">
        <f t="shared" si="34"/>
        <v>film &amp; video</v>
      </c>
      <c r="T328" s="5" t="str">
        <f t="shared" si="35"/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s="5" t="s">
        <v>14</v>
      </c>
      <c r="H329">
        <v>33</v>
      </c>
      <c r="I329" s="7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32"/>
        <v>43705.208333333328</v>
      </c>
      <c r="O329" s="11">
        <f t="shared" si="33"/>
        <v>43709.208333333328</v>
      </c>
      <c r="P329" t="b">
        <v>0</v>
      </c>
      <c r="Q329" t="b">
        <v>1</v>
      </c>
      <c r="R329" s="5" t="s">
        <v>33</v>
      </c>
      <c r="S329" s="5" t="str">
        <f t="shared" si="34"/>
        <v>theater</v>
      </c>
      <c r="T329" s="5" t="str">
        <f t="shared" si="35"/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s="5" t="s">
        <v>20</v>
      </c>
      <c r="H330">
        <v>2441</v>
      </c>
      <c r="I330" s="7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32"/>
        <v>43434.25</v>
      </c>
      <c r="O330" s="11">
        <f t="shared" si="33"/>
        <v>43445.25</v>
      </c>
      <c r="P330" t="b">
        <v>0</v>
      </c>
      <c r="Q330" t="b">
        <v>0</v>
      </c>
      <c r="R330" s="5" t="s">
        <v>23</v>
      </c>
      <c r="S330" s="5" t="str">
        <f t="shared" si="34"/>
        <v>music</v>
      </c>
      <c r="T330" s="5" t="str">
        <f t="shared" si="35"/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s="5" t="s">
        <v>47</v>
      </c>
      <c r="H331">
        <v>211</v>
      </c>
      <c r="I331" s="7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32"/>
        <v>42716.25</v>
      </c>
      <c r="O331" s="11">
        <f t="shared" si="33"/>
        <v>42727.25</v>
      </c>
      <c r="P331" t="b">
        <v>0</v>
      </c>
      <c r="Q331" t="b">
        <v>0</v>
      </c>
      <c r="R331" s="5" t="s">
        <v>89</v>
      </c>
      <c r="S331" s="5" t="str">
        <f t="shared" si="34"/>
        <v>games</v>
      </c>
      <c r="T331" s="5" t="str">
        <f t="shared" si="35"/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s="5" t="s">
        <v>20</v>
      </c>
      <c r="H332">
        <v>1385</v>
      </c>
      <c r="I332" s="7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32"/>
        <v>43077.25</v>
      </c>
      <c r="O332" s="11">
        <f t="shared" si="33"/>
        <v>43078.25</v>
      </c>
      <c r="P332" t="b">
        <v>0</v>
      </c>
      <c r="Q332" t="b">
        <v>0</v>
      </c>
      <c r="R332" s="5" t="s">
        <v>42</v>
      </c>
      <c r="S332" s="5" t="str">
        <f t="shared" si="34"/>
        <v>film &amp; video</v>
      </c>
      <c r="T332" s="5" t="str">
        <f t="shared" si="35"/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s="5" t="s">
        <v>20</v>
      </c>
      <c r="H333">
        <v>190</v>
      </c>
      <c r="I333" s="7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32"/>
        <v>40896.25</v>
      </c>
      <c r="O333" s="11">
        <f t="shared" si="33"/>
        <v>40897.25</v>
      </c>
      <c r="P333" t="b">
        <v>0</v>
      </c>
      <c r="Q333" t="b">
        <v>0</v>
      </c>
      <c r="R333" s="5" t="s">
        <v>17</v>
      </c>
      <c r="S333" s="5" t="str">
        <f t="shared" si="34"/>
        <v>food</v>
      </c>
      <c r="T333" s="5" t="str">
        <f t="shared" si="35"/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199.98067632850243</v>
      </c>
      <c r="G334" s="5" t="s">
        <v>20</v>
      </c>
      <c r="H334">
        <v>470</v>
      </c>
      <c r="I334" s="7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32"/>
        <v>41361.208333333336</v>
      </c>
      <c r="O334" s="11">
        <f t="shared" si="33"/>
        <v>41362.208333333336</v>
      </c>
      <c r="P334" t="b">
        <v>0</v>
      </c>
      <c r="Q334" t="b">
        <v>0</v>
      </c>
      <c r="R334" s="5" t="s">
        <v>65</v>
      </c>
      <c r="S334" s="5" t="str">
        <f t="shared" si="34"/>
        <v>technology</v>
      </c>
      <c r="T334" s="5" t="str">
        <f t="shared" si="35"/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s="5" t="s">
        <v>20</v>
      </c>
      <c r="H335">
        <v>253</v>
      </c>
      <c r="I335" s="7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32"/>
        <v>43424.25</v>
      </c>
      <c r="O335" s="11">
        <f t="shared" si="33"/>
        <v>43452.25</v>
      </c>
      <c r="P335" t="b">
        <v>0</v>
      </c>
      <c r="Q335" t="b">
        <v>0</v>
      </c>
      <c r="R335" s="5" t="s">
        <v>33</v>
      </c>
      <c r="S335" s="5" t="str">
        <f t="shared" si="34"/>
        <v>theater</v>
      </c>
      <c r="T335" s="5" t="str">
        <f t="shared" si="35"/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s="5" t="s">
        <v>20</v>
      </c>
      <c r="H336">
        <v>1113</v>
      </c>
      <c r="I336" s="7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32"/>
        <v>43110.25</v>
      </c>
      <c r="O336" s="11">
        <f t="shared" si="33"/>
        <v>43117.25</v>
      </c>
      <c r="P336" t="b">
        <v>0</v>
      </c>
      <c r="Q336" t="b">
        <v>0</v>
      </c>
      <c r="R336" s="5" t="s">
        <v>23</v>
      </c>
      <c r="S336" s="5" t="str">
        <f t="shared" si="34"/>
        <v>music</v>
      </c>
      <c r="T336" s="5" t="str">
        <f t="shared" si="35"/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114.28538550057537</v>
      </c>
      <c r="G337" s="5" t="s">
        <v>20</v>
      </c>
      <c r="H337">
        <v>2283</v>
      </c>
      <c r="I337" s="7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32"/>
        <v>43784.25</v>
      </c>
      <c r="O337" s="11">
        <f t="shared" si="33"/>
        <v>43797.25</v>
      </c>
      <c r="P337" t="b">
        <v>0</v>
      </c>
      <c r="Q337" t="b">
        <v>0</v>
      </c>
      <c r="R337" s="5" t="s">
        <v>23</v>
      </c>
      <c r="S337" s="5" t="str">
        <f t="shared" si="34"/>
        <v>music</v>
      </c>
      <c r="T337" s="5" t="str">
        <f t="shared" si="35"/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97.032531824611027</v>
      </c>
      <c r="G338" s="5" t="s">
        <v>14</v>
      </c>
      <c r="H338">
        <v>1072</v>
      </c>
      <c r="I338" s="7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32"/>
        <v>40527.25</v>
      </c>
      <c r="O338" s="11">
        <f t="shared" si="33"/>
        <v>40528.25</v>
      </c>
      <c r="P338" t="b">
        <v>0</v>
      </c>
      <c r="Q338" t="b">
        <v>1</v>
      </c>
      <c r="R338" s="5" t="s">
        <v>23</v>
      </c>
      <c r="S338" s="5" t="str">
        <f t="shared" si="34"/>
        <v>music</v>
      </c>
      <c r="T338" s="5" t="str">
        <f t="shared" si="35"/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s="5" t="s">
        <v>20</v>
      </c>
      <c r="H339">
        <v>1095</v>
      </c>
      <c r="I339" s="7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32"/>
        <v>43780.25</v>
      </c>
      <c r="O339" s="11">
        <f t="shared" si="33"/>
        <v>43781.25</v>
      </c>
      <c r="P339" t="b">
        <v>0</v>
      </c>
      <c r="Q339" t="b">
        <v>0</v>
      </c>
      <c r="R339" s="5" t="s">
        <v>33</v>
      </c>
      <c r="S339" s="5" t="str">
        <f t="shared" si="34"/>
        <v>theater</v>
      </c>
      <c r="T339" s="5" t="str">
        <f t="shared" si="35"/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179.14326647564471</v>
      </c>
      <c r="G340" s="5" t="s">
        <v>20</v>
      </c>
      <c r="H340">
        <v>1690</v>
      </c>
      <c r="I340" s="7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32"/>
        <v>40821.208333333336</v>
      </c>
      <c r="O340" s="11">
        <f t="shared" si="33"/>
        <v>40851.208333333336</v>
      </c>
      <c r="P340" t="b">
        <v>0</v>
      </c>
      <c r="Q340" t="b">
        <v>0</v>
      </c>
      <c r="R340" s="5" t="s">
        <v>33</v>
      </c>
      <c r="S340" s="5" t="str">
        <f t="shared" si="34"/>
        <v>theater</v>
      </c>
      <c r="T340" s="5" t="str">
        <f t="shared" si="35"/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s="5" t="s">
        <v>74</v>
      </c>
      <c r="H341">
        <v>1297</v>
      </c>
      <c r="I341" s="7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32"/>
        <v>42949.208333333328</v>
      </c>
      <c r="O341" s="11">
        <f t="shared" si="33"/>
        <v>42963.208333333328</v>
      </c>
      <c r="P341" t="b">
        <v>0</v>
      </c>
      <c r="Q341" t="b">
        <v>0</v>
      </c>
      <c r="R341" s="5" t="s">
        <v>33</v>
      </c>
      <c r="S341" s="5" t="str">
        <f t="shared" si="34"/>
        <v>theater</v>
      </c>
      <c r="T341" s="5" t="str">
        <f t="shared" si="35"/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s="5" t="s">
        <v>14</v>
      </c>
      <c r="H342">
        <v>393</v>
      </c>
      <c r="I342" s="7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32"/>
        <v>40889.25</v>
      </c>
      <c r="O342" s="11">
        <f t="shared" si="33"/>
        <v>40890.25</v>
      </c>
      <c r="P342" t="b">
        <v>0</v>
      </c>
      <c r="Q342" t="b">
        <v>0</v>
      </c>
      <c r="R342" s="5" t="s">
        <v>122</v>
      </c>
      <c r="S342" s="5" t="str">
        <f t="shared" si="34"/>
        <v>photography</v>
      </c>
      <c r="T342" s="5" t="str">
        <f t="shared" si="35"/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s="5" t="s">
        <v>14</v>
      </c>
      <c r="H343">
        <v>1257</v>
      </c>
      <c r="I343" s="7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32"/>
        <v>42244.208333333328</v>
      </c>
      <c r="O343" s="11">
        <f t="shared" si="33"/>
        <v>42251.208333333328</v>
      </c>
      <c r="P343" t="b">
        <v>0</v>
      </c>
      <c r="Q343" t="b">
        <v>0</v>
      </c>
      <c r="R343" s="5" t="s">
        <v>60</v>
      </c>
      <c r="S343" s="5" t="str">
        <f t="shared" si="34"/>
        <v>music</v>
      </c>
      <c r="T343" s="5" t="str">
        <f t="shared" si="35"/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s="5" t="s">
        <v>14</v>
      </c>
      <c r="H344">
        <v>328</v>
      </c>
      <c r="I344" s="7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32"/>
        <v>41475.208333333336</v>
      </c>
      <c r="O344" s="11">
        <f t="shared" si="33"/>
        <v>41487.208333333336</v>
      </c>
      <c r="P344" t="b">
        <v>0</v>
      </c>
      <c r="Q344" t="b">
        <v>0</v>
      </c>
      <c r="R344" s="5" t="s">
        <v>33</v>
      </c>
      <c r="S344" s="5" t="str">
        <f t="shared" si="34"/>
        <v>theater</v>
      </c>
      <c r="T344" s="5" t="str">
        <f t="shared" si="35"/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s="5" t="s">
        <v>14</v>
      </c>
      <c r="H345">
        <v>147</v>
      </c>
      <c r="I345" s="7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32"/>
        <v>41597.25</v>
      </c>
      <c r="O345" s="11">
        <f t="shared" si="33"/>
        <v>41650.25</v>
      </c>
      <c r="P345" t="b">
        <v>0</v>
      </c>
      <c r="Q345" t="b">
        <v>0</v>
      </c>
      <c r="R345" s="5" t="s">
        <v>33</v>
      </c>
      <c r="S345" s="5" t="str">
        <f t="shared" si="34"/>
        <v>theater</v>
      </c>
      <c r="T345" s="5" t="str">
        <f t="shared" si="35"/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s="5" t="s">
        <v>14</v>
      </c>
      <c r="H346">
        <v>830</v>
      </c>
      <c r="I346" s="7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32"/>
        <v>43122.25</v>
      </c>
      <c r="O346" s="11">
        <f t="shared" si="33"/>
        <v>43162.25</v>
      </c>
      <c r="P346" t="b">
        <v>0</v>
      </c>
      <c r="Q346" t="b">
        <v>0</v>
      </c>
      <c r="R346" s="5" t="s">
        <v>89</v>
      </c>
      <c r="S346" s="5" t="str">
        <f t="shared" si="34"/>
        <v>games</v>
      </c>
      <c r="T346" s="5" t="str">
        <f t="shared" si="35"/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14.694796954314722</v>
      </c>
      <c r="G347" s="5" t="s">
        <v>14</v>
      </c>
      <c r="H347">
        <v>331</v>
      </c>
      <c r="I347" s="7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32"/>
        <v>42194.208333333328</v>
      </c>
      <c r="O347" s="11">
        <f t="shared" si="33"/>
        <v>42195.208333333328</v>
      </c>
      <c r="P347" t="b">
        <v>0</v>
      </c>
      <c r="Q347" t="b">
        <v>0</v>
      </c>
      <c r="R347" s="5" t="s">
        <v>53</v>
      </c>
      <c r="S347" s="5" t="str">
        <f t="shared" si="34"/>
        <v>film &amp; video</v>
      </c>
      <c r="T347" s="5" t="str">
        <f t="shared" si="35"/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s="5" t="s">
        <v>14</v>
      </c>
      <c r="H348">
        <v>25</v>
      </c>
      <c r="I348" s="7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32"/>
        <v>42971.208333333328</v>
      </c>
      <c r="O348" s="11">
        <f t="shared" si="33"/>
        <v>43026.208333333328</v>
      </c>
      <c r="P348" t="b">
        <v>0</v>
      </c>
      <c r="Q348" t="b">
        <v>1</v>
      </c>
      <c r="R348" s="5" t="s">
        <v>60</v>
      </c>
      <c r="S348" s="5" t="str">
        <f t="shared" si="34"/>
        <v>music</v>
      </c>
      <c r="T348" s="5" t="str">
        <f t="shared" si="35"/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s="5" t="s">
        <v>20</v>
      </c>
      <c r="H349">
        <v>191</v>
      </c>
      <c r="I349" s="7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32"/>
        <v>42046.25</v>
      </c>
      <c r="O349" s="11">
        <f t="shared" si="33"/>
        <v>42070.25</v>
      </c>
      <c r="P349" t="b">
        <v>0</v>
      </c>
      <c r="Q349" t="b">
        <v>0</v>
      </c>
      <c r="R349" s="5" t="s">
        <v>28</v>
      </c>
      <c r="S349" s="5" t="str">
        <f t="shared" si="34"/>
        <v>technology</v>
      </c>
      <c r="T349" s="5" t="str">
        <f t="shared" si="35"/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s="5" t="s">
        <v>14</v>
      </c>
      <c r="H350">
        <v>3483</v>
      </c>
      <c r="I350" s="7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32"/>
        <v>42782.25</v>
      </c>
      <c r="O350" s="11">
        <f t="shared" si="33"/>
        <v>42795.25</v>
      </c>
      <c r="P350" t="b">
        <v>0</v>
      </c>
      <c r="Q350" t="b">
        <v>0</v>
      </c>
      <c r="R350" s="5" t="s">
        <v>17</v>
      </c>
      <c r="S350" s="5" t="str">
        <f t="shared" si="34"/>
        <v>food</v>
      </c>
      <c r="T350" s="5" t="str">
        <f t="shared" si="35"/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53.07411504424779</v>
      </c>
      <c r="G351" s="5" t="s">
        <v>14</v>
      </c>
      <c r="H351">
        <v>923</v>
      </c>
      <c r="I351" s="7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32"/>
        <v>42930.208333333328</v>
      </c>
      <c r="O351" s="11">
        <f t="shared" si="33"/>
        <v>42960.208333333328</v>
      </c>
      <c r="P351" t="b">
        <v>0</v>
      </c>
      <c r="Q351" t="b">
        <v>0</v>
      </c>
      <c r="R351" s="5" t="s">
        <v>33</v>
      </c>
      <c r="S351" s="5" t="str">
        <f t="shared" si="34"/>
        <v>theater</v>
      </c>
      <c r="T351" s="5" t="str">
        <f t="shared" si="35"/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s="5" t="s">
        <v>14</v>
      </c>
      <c r="H352">
        <v>1</v>
      </c>
      <c r="I352" s="7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32"/>
        <v>42144.208333333328</v>
      </c>
      <c r="O352" s="11">
        <f t="shared" si="33"/>
        <v>42162.208333333328</v>
      </c>
      <c r="P352" t="b">
        <v>0</v>
      </c>
      <c r="Q352" t="b">
        <v>1</v>
      </c>
      <c r="R352" s="5" t="s">
        <v>159</v>
      </c>
      <c r="S352" s="5" t="str">
        <f t="shared" si="34"/>
        <v>music</v>
      </c>
      <c r="T352" s="5" t="str">
        <f t="shared" si="35"/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s="5" t="s">
        <v>20</v>
      </c>
      <c r="H353">
        <v>2013</v>
      </c>
      <c r="I353" s="7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32"/>
        <v>42240.208333333328</v>
      </c>
      <c r="O353" s="11">
        <f t="shared" si="33"/>
        <v>42254.208333333328</v>
      </c>
      <c r="P353" t="b">
        <v>0</v>
      </c>
      <c r="Q353" t="b">
        <v>0</v>
      </c>
      <c r="R353" s="5" t="s">
        <v>23</v>
      </c>
      <c r="S353" s="5" t="str">
        <f t="shared" si="34"/>
        <v>music</v>
      </c>
      <c r="T353" s="5" t="str">
        <f t="shared" si="35"/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34.892857142857146</v>
      </c>
      <c r="G354" s="5" t="s">
        <v>14</v>
      </c>
      <c r="H354">
        <v>33</v>
      </c>
      <c r="I354" s="7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32"/>
        <v>42315.25</v>
      </c>
      <c r="O354" s="11">
        <f t="shared" si="33"/>
        <v>42323.25</v>
      </c>
      <c r="P354" t="b">
        <v>0</v>
      </c>
      <c r="Q354" t="b">
        <v>0</v>
      </c>
      <c r="R354" s="5" t="s">
        <v>33</v>
      </c>
      <c r="S354" s="5" t="str">
        <f t="shared" si="34"/>
        <v>theater</v>
      </c>
      <c r="T354" s="5" t="str">
        <f t="shared" si="35"/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s="5" t="s">
        <v>20</v>
      </c>
      <c r="H355">
        <v>1703</v>
      </c>
      <c r="I355" s="7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32"/>
        <v>43651.208333333328</v>
      </c>
      <c r="O355" s="11">
        <f t="shared" si="33"/>
        <v>43652.208333333328</v>
      </c>
      <c r="P355" t="b">
        <v>0</v>
      </c>
      <c r="Q355" t="b">
        <v>0</v>
      </c>
      <c r="R355" s="5" t="s">
        <v>33</v>
      </c>
      <c r="S355" s="5" t="str">
        <f t="shared" si="34"/>
        <v>theater</v>
      </c>
      <c r="T355" s="5" t="str">
        <f t="shared" si="35"/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123.73770491803279</v>
      </c>
      <c r="G356" s="5" t="s">
        <v>20</v>
      </c>
      <c r="H356">
        <v>80</v>
      </c>
      <c r="I356" s="7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32"/>
        <v>41520.208333333336</v>
      </c>
      <c r="O356" s="11">
        <f t="shared" si="33"/>
        <v>41527.208333333336</v>
      </c>
      <c r="P356" t="b">
        <v>0</v>
      </c>
      <c r="Q356" t="b">
        <v>0</v>
      </c>
      <c r="R356" s="5" t="s">
        <v>42</v>
      </c>
      <c r="S356" s="5" t="str">
        <f t="shared" si="34"/>
        <v>film &amp; video</v>
      </c>
      <c r="T356" s="5" t="str">
        <f t="shared" si="35"/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s="5" t="s">
        <v>47</v>
      </c>
      <c r="H357">
        <v>86</v>
      </c>
      <c r="I357" s="7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32"/>
        <v>42757.25</v>
      </c>
      <c r="O357" s="11">
        <f t="shared" si="33"/>
        <v>42797.25</v>
      </c>
      <c r="P357" t="b">
        <v>0</v>
      </c>
      <c r="Q357" t="b">
        <v>0</v>
      </c>
      <c r="R357" s="5" t="s">
        <v>65</v>
      </c>
      <c r="S357" s="5" t="str">
        <f t="shared" si="34"/>
        <v>technology</v>
      </c>
      <c r="T357" s="5" t="str">
        <f t="shared" si="35"/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s="5" t="s">
        <v>14</v>
      </c>
      <c r="H358">
        <v>40</v>
      </c>
      <c r="I358" s="7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32"/>
        <v>40922.25</v>
      </c>
      <c r="O358" s="11">
        <f t="shared" si="33"/>
        <v>40931.25</v>
      </c>
      <c r="P358" t="b">
        <v>0</v>
      </c>
      <c r="Q358" t="b">
        <v>0</v>
      </c>
      <c r="R358" s="5" t="s">
        <v>33</v>
      </c>
      <c r="S358" s="5" t="str">
        <f t="shared" si="34"/>
        <v>theater</v>
      </c>
      <c r="T358" s="5" t="str">
        <f t="shared" si="35"/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s="5" t="s">
        <v>20</v>
      </c>
      <c r="H359">
        <v>41</v>
      </c>
      <c r="I359" s="7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32"/>
        <v>42250.208333333328</v>
      </c>
      <c r="O359" s="11">
        <f t="shared" si="33"/>
        <v>42275.208333333328</v>
      </c>
      <c r="P359" t="b">
        <v>0</v>
      </c>
      <c r="Q359" t="b">
        <v>0</v>
      </c>
      <c r="R359" s="5" t="s">
        <v>89</v>
      </c>
      <c r="S359" s="5" t="str">
        <f t="shared" si="34"/>
        <v>games</v>
      </c>
      <c r="T359" s="5" t="str">
        <f t="shared" si="35"/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s="5" t="s">
        <v>14</v>
      </c>
      <c r="H360">
        <v>23</v>
      </c>
      <c r="I360" s="7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32"/>
        <v>43322.208333333328</v>
      </c>
      <c r="O360" s="11">
        <f t="shared" si="33"/>
        <v>43325.208333333328</v>
      </c>
      <c r="P360" t="b">
        <v>1</v>
      </c>
      <c r="Q360" t="b">
        <v>0</v>
      </c>
      <c r="R360" s="5" t="s">
        <v>122</v>
      </c>
      <c r="S360" s="5" t="str">
        <f t="shared" si="34"/>
        <v>photography</v>
      </c>
      <c r="T360" s="5" t="str">
        <f t="shared" si="35"/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s="5" t="s">
        <v>20</v>
      </c>
      <c r="H361">
        <v>187</v>
      </c>
      <c r="I361" s="7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32"/>
        <v>40782.208333333336</v>
      </c>
      <c r="O361" s="11">
        <f t="shared" si="33"/>
        <v>40789.208333333336</v>
      </c>
      <c r="P361" t="b">
        <v>0</v>
      </c>
      <c r="Q361" t="b">
        <v>0</v>
      </c>
      <c r="R361" s="5" t="s">
        <v>71</v>
      </c>
      <c r="S361" s="5" t="str">
        <f t="shared" si="34"/>
        <v>film &amp; video</v>
      </c>
      <c r="T361" s="5" t="str">
        <f t="shared" si="35"/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s="5" t="s">
        <v>20</v>
      </c>
      <c r="H362">
        <v>2875</v>
      </c>
      <c r="I362" s="7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32"/>
        <v>40544.25</v>
      </c>
      <c r="O362" s="11">
        <f t="shared" si="33"/>
        <v>40558.25</v>
      </c>
      <c r="P362" t="b">
        <v>0</v>
      </c>
      <c r="Q362" t="b">
        <v>1</v>
      </c>
      <c r="R362" s="5" t="s">
        <v>33</v>
      </c>
      <c r="S362" s="5" t="str">
        <f t="shared" si="34"/>
        <v>theater</v>
      </c>
      <c r="T362" s="5" t="str">
        <f t="shared" si="35"/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s="5" t="s">
        <v>20</v>
      </c>
      <c r="H363">
        <v>88</v>
      </c>
      <c r="I363" s="7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32"/>
        <v>43015.208333333328</v>
      </c>
      <c r="O363" s="11">
        <f t="shared" si="33"/>
        <v>43039.208333333328</v>
      </c>
      <c r="P363" t="b">
        <v>0</v>
      </c>
      <c r="Q363" t="b">
        <v>0</v>
      </c>
      <c r="R363" s="5" t="s">
        <v>33</v>
      </c>
      <c r="S363" s="5" t="str">
        <f t="shared" si="34"/>
        <v>theater</v>
      </c>
      <c r="T363" s="5" t="str">
        <f t="shared" si="35"/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s="5" t="s">
        <v>20</v>
      </c>
      <c r="H364">
        <v>191</v>
      </c>
      <c r="I364" s="7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32"/>
        <v>40570.25</v>
      </c>
      <c r="O364" s="11">
        <f t="shared" si="33"/>
        <v>40608.25</v>
      </c>
      <c r="P364" t="b">
        <v>0</v>
      </c>
      <c r="Q364" t="b">
        <v>0</v>
      </c>
      <c r="R364" s="5" t="s">
        <v>23</v>
      </c>
      <c r="S364" s="5" t="str">
        <f t="shared" si="34"/>
        <v>music</v>
      </c>
      <c r="T364" s="5" t="str">
        <f t="shared" si="35"/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160.19230769230768</v>
      </c>
      <c r="G365" s="5" t="s">
        <v>20</v>
      </c>
      <c r="H365">
        <v>139</v>
      </c>
      <c r="I365" s="7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32"/>
        <v>40904.25</v>
      </c>
      <c r="O365" s="11">
        <f t="shared" si="33"/>
        <v>40905.25</v>
      </c>
      <c r="P365" t="b">
        <v>0</v>
      </c>
      <c r="Q365" t="b">
        <v>0</v>
      </c>
      <c r="R365" s="5" t="s">
        <v>23</v>
      </c>
      <c r="S365" s="5" t="str">
        <f t="shared" si="34"/>
        <v>music</v>
      </c>
      <c r="T365" s="5" t="str">
        <f t="shared" si="35"/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1616.3333333333333</v>
      </c>
      <c r="G366" s="5" t="s">
        <v>20</v>
      </c>
      <c r="H366">
        <v>186</v>
      </c>
      <c r="I366" s="7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32"/>
        <v>43164.25</v>
      </c>
      <c r="O366" s="11">
        <f t="shared" si="33"/>
        <v>43194.208333333328</v>
      </c>
      <c r="P366" t="b">
        <v>0</v>
      </c>
      <c r="Q366" t="b">
        <v>0</v>
      </c>
      <c r="R366" s="5" t="s">
        <v>60</v>
      </c>
      <c r="S366" s="5" t="str">
        <f t="shared" si="34"/>
        <v>music</v>
      </c>
      <c r="T366" s="5" t="str">
        <f t="shared" si="35"/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s="5" t="s">
        <v>20</v>
      </c>
      <c r="H367">
        <v>112</v>
      </c>
      <c r="I367" s="7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32"/>
        <v>42733.25</v>
      </c>
      <c r="O367" s="11">
        <f t="shared" si="33"/>
        <v>42760.25</v>
      </c>
      <c r="P367" t="b">
        <v>0</v>
      </c>
      <c r="Q367" t="b">
        <v>0</v>
      </c>
      <c r="R367" s="5" t="s">
        <v>33</v>
      </c>
      <c r="S367" s="5" t="str">
        <f t="shared" si="34"/>
        <v>theater</v>
      </c>
      <c r="T367" s="5" t="str">
        <f t="shared" si="35"/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s="5" t="s">
        <v>20</v>
      </c>
      <c r="H368">
        <v>101</v>
      </c>
      <c r="I368" s="7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32"/>
        <v>40546.25</v>
      </c>
      <c r="O368" s="11">
        <f t="shared" si="33"/>
        <v>40547.25</v>
      </c>
      <c r="P368" t="b">
        <v>0</v>
      </c>
      <c r="Q368" t="b">
        <v>1</v>
      </c>
      <c r="R368" s="5" t="s">
        <v>33</v>
      </c>
      <c r="S368" s="5" t="str">
        <f t="shared" si="34"/>
        <v>theater</v>
      </c>
      <c r="T368" s="5" t="str">
        <f t="shared" si="35"/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s="5" t="s">
        <v>14</v>
      </c>
      <c r="H369">
        <v>75</v>
      </c>
      <c r="I369" s="7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32"/>
        <v>41930.208333333336</v>
      </c>
      <c r="O369" s="11">
        <f t="shared" si="33"/>
        <v>41954.25</v>
      </c>
      <c r="P369" t="b">
        <v>0</v>
      </c>
      <c r="Q369" t="b">
        <v>1</v>
      </c>
      <c r="R369" s="5" t="s">
        <v>33</v>
      </c>
      <c r="S369" s="5" t="str">
        <f t="shared" si="34"/>
        <v>theater</v>
      </c>
      <c r="T369" s="5" t="str">
        <f t="shared" si="35"/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s="5" t="s">
        <v>20</v>
      </c>
      <c r="H370">
        <v>206</v>
      </c>
      <c r="I370" s="7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32"/>
        <v>40464.208333333336</v>
      </c>
      <c r="O370" s="11">
        <f t="shared" si="33"/>
        <v>40487.208333333336</v>
      </c>
      <c r="P370" t="b">
        <v>0</v>
      </c>
      <c r="Q370" t="b">
        <v>1</v>
      </c>
      <c r="R370" s="5" t="s">
        <v>42</v>
      </c>
      <c r="S370" s="5" t="str">
        <f t="shared" si="34"/>
        <v>film &amp; video</v>
      </c>
      <c r="T370" s="5" t="str">
        <f t="shared" si="35"/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273.01851851851853</v>
      </c>
      <c r="G371" s="5" t="s">
        <v>20</v>
      </c>
      <c r="H371">
        <v>154</v>
      </c>
      <c r="I371" s="7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32"/>
        <v>41308.25</v>
      </c>
      <c r="O371" s="11">
        <f t="shared" si="33"/>
        <v>41347.208333333336</v>
      </c>
      <c r="P371" t="b">
        <v>0</v>
      </c>
      <c r="Q371" t="b">
        <v>1</v>
      </c>
      <c r="R371" s="5" t="s">
        <v>269</v>
      </c>
      <c r="S371" s="5" t="str">
        <f t="shared" si="34"/>
        <v>film &amp; video</v>
      </c>
      <c r="T371" s="5" t="str">
        <f t="shared" si="35"/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s="5" t="s">
        <v>20</v>
      </c>
      <c r="H372">
        <v>5966</v>
      </c>
      <c r="I372" s="7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32"/>
        <v>43570.208333333328</v>
      </c>
      <c r="O372" s="11">
        <f t="shared" si="33"/>
        <v>43576.208333333328</v>
      </c>
      <c r="P372" t="b">
        <v>0</v>
      </c>
      <c r="Q372" t="b">
        <v>0</v>
      </c>
      <c r="R372" s="5" t="s">
        <v>33</v>
      </c>
      <c r="S372" s="5" t="str">
        <f t="shared" si="34"/>
        <v>theater</v>
      </c>
      <c r="T372" s="5" t="str">
        <f t="shared" si="35"/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s="5" t="s">
        <v>14</v>
      </c>
      <c r="H373">
        <v>2176</v>
      </c>
      <c r="I373" s="7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32"/>
        <v>42043.25</v>
      </c>
      <c r="O373" s="11">
        <f t="shared" si="33"/>
        <v>42094.208333333328</v>
      </c>
      <c r="P373" t="b">
        <v>0</v>
      </c>
      <c r="Q373" t="b">
        <v>0</v>
      </c>
      <c r="R373" s="5" t="s">
        <v>33</v>
      </c>
      <c r="S373" s="5" t="str">
        <f t="shared" si="34"/>
        <v>theater</v>
      </c>
      <c r="T373" s="5" t="str">
        <f t="shared" si="35"/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1591.5555555555557</v>
      </c>
      <c r="G374" s="5" t="s">
        <v>20</v>
      </c>
      <c r="H374">
        <v>169</v>
      </c>
      <c r="I374" s="7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32"/>
        <v>42012.25</v>
      </c>
      <c r="O374" s="11">
        <f t="shared" si="33"/>
        <v>42032.25</v>
      </c>
      <c r="P374" t="b">
        <v>0</v>
      </c>
      <c r="Q374" t="b">
        <v>1</v>
      </c>
      <c r="R374" s="5" t="s">
        <v>42</v>
      </c>
      <c r="S374" s="5" t="str">
        <f t="shared" si="34"/>
        <v>film &amp; video</v>
      </c>
      <c r="T374" s="5" t="str">
        <f t="shared" si="35"/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s="5" t="s">
        <v>20</v>
      </c>
      <c r="H375">
        <v>2106</v>
      </c>
      <c r="I375" s="7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32"/>
        <v>42964.208333333328</v>
      </c>
      <c r="O375" s="11">
        <f t="shared" si="33"/>
        <v>42972.208333333328</v>
      </c>
      <c r="P375" t="b">
        <v>0</v>
      </c>
      <c r="Q375" t="b">
        <v>0</v>
      </c>
      <c r="R375" s="5" t="s">
        <v>33</v>
      </c>
      <c r="S375" s="5" t="str">
        <f t="shared" si="34"/>
        <v>theater</v>
      </c>
      <c r="T375" s="5" t="str">
        <f t="shared" si="35"/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13.185782556750299</v>
      </c>
      <c r="G376" s="5" t="s">
        <v>14</v>
      </c>
      <c r="H376">
        <v>441</v>
      </c>
      <c r="I376" s="7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32"/>
        <v>43476.25</v>
      </c>
      <c r="O376" s="11">
        <f t="shared" si="33"/>
        <v>43481.25</v>
      </c>
      <c r="P376" t="b">
        <v>0</v>
      </c>
      <c r="Q376" t="b">
        <v>1</v>
      </c>
      <c r="R376" s="5" t="s">
        <v>42</v>
      </c>
      <c r="S376" s="5" t="str">
        <f t="shared" si="34"/>
        <v>film &amp; video</v>
      </c>
      <c r="T376" s="5" t="str">
        <f t="shared" si="35"/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s="5" t="s">
        <v>14</v>
      </c>
      <c r="H377">
        <v>25</v>
      </c>
      <c r="I377" s="7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32"/>
        <v>42293.208333333328</v>
      </c>
      <c r="O377" s="11">
        <f t="shared" si="33"/>
        <v>42350.25</v>
      </c>
      <c r="P377" t="b">
        <v>0</v>
      </c>
      <c r="Q377" t="b">
        <v>0</v>
      </c>
      <c r="R377" s="5" t="s">
        <v>60</v>
      </c>
      <c r="S377" s="5" t="str">
        <f t="shared" si="34"/>
        <v>music</v>
      </c>
      <c r="T377" s="5" t="str">
        <f t="shared" si="35"/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361.02941176470586</v>
      </c>
      <c r="G378" s="5" t="s">
        <v>20</v>
      </c>
      <c r="H378">
        <v>131</v>
      </c>
      <c r="I378" s="7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32"/>
        <v>41826.208333333336</v>
      </c>
      <c r="O378" s="11">
        <f t="shared" si="33"/>
        <v>41832.208333333336</v>
      </c>
      <c r="P378" t="b">
        <v>0</v>
      </c>
      <c r="Q378" t="b">
        <v>0</v>
      </c>
      <c r="R378" s="5" t="s">
        <v>23</v>
      </c>
      <c r="S378" s="5" t="str">
        <f t="shared" si="34"/>
        <v>music</v>
      </c>
      <c r="T378" s="5" t="str">
        <f t="shared" si="35"/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s="5" t="s">
        <v>14</v>
      </c>
      <c r="H379">
        <v>127</v>
      </c>
      <c r="I379" s="7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32"/>
        <v>43760.208333333328</v>
      </c>
      <c r="O379" s="11">
        <f t="shared" si="33"/>
        <v>43774.25</v>
      </c>
      <c r="P379" t="b">
        <v>0</v>
      </c>
      <c r="Q379" t="b">
        <v>0</v>
      </c>
      <c r="R379" s="5" t="s">
        <v>33</v>
      </c>
      <c r="S379" s="5" t="str">
        <f t="shared" si="34"/>
        <v>theater</v>
      </c>
      <c r="T379" s="5" t="str">
        <f t="shared" si="35"/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s="5" t="s">
        <v>14</v>
      </c>
      <c r="H380">
        <v>355</v>
      </c>
      <c r="I380" s="7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32"/>
        <v>43241.208333333328</v>
      </c>
      <c r="O380" s="11">
        <f t="shared" si="33"/>
        <v>43279.208333333328</v>
      </c>
      <c r="P380" t="b">
        <v>0</v>
      </c>
      <c r="Q380" t="b">
        <v>0</v>
      </c>
      <c r="R380" s="5" t="s">
        <v>42</v>
      </c>
      <c r="S380" s="5" t="str">
        <f t="shared" si="34"/>
        <v>film &amp; video</v>
      </c>
      <c r="T380" s="5" t="str">
        <f t="shared" si="35"/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s="5" t="s">
        <v>14</v>
      </c>
      <c r="H381">
        <v>44</v>
      </c>
      <c r="I381" s="7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32"/>
        <v>40843.208333333336</v>
      </c>
      <c r="O381" s="11">
        <f t="shared" si="33"/>
        <v>40857.25</v>
      </c>
      <c r="P381" t="b">
        <v>0</v>
      </c>
      <c r="Q381" t="b">
        <v>0</v>
      </c>
      <c r="R381" s="5" t="s">
        <v>33</v>
      </c>
      <c r="S381" s="5" t="str">
        <f t="shared" si="34"/>
        <v>theater</v>
      </c>
      <c r="T381" s="5" t="str">
        <f t="shared" si="35"/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s="5" t="s">
        <v>20</v>
      </c>
      <c r="H382">
        <v>84</v>
      </c>
      <c r="I382" s="7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32"/>
        <v>41448.208333333336</v>
      </c>
      <c r="O382" s="11">
        <f t="shared" si="33"/>
        <v>41453.208333333336</v>
      </c>
      <c r="P382" t="b">
        <v>0</v>
      </c>
      <c r="Q382" t="b">
        <v>0</v>
      </c>
      <c r="R382" s="5" t="s">
        <v>33</v>
      </c>
      <c r="S382" s="5" t="str">
        <f t="shared" si="34"/>
        <v>theater</v>
      </c>
      <c r="T382" s="5" t="str">
        <f t="shared" si="35"/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s="5" t="s">
        <v>20</v>
      </c>
      <c r="H383">
        <v>155</v>
      </c>
      <c r="I383" s="7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32"/>
        <v>42163.208333333328</v>
      </c>
      <c r="O383" s="11">
        <f t="shared" si="33"/>
        <v>42209.208333333328</v>
      </c>
      <c r="P383" t="b">
        <v>0</v>
      </c>
      <c r="Q383" t="b">
        <v>0</v>
      </c>
      <c r="R383" s="5" t="s">
        <v>33</v>
      </c>
      <c r="S383" s="5" t="str">
        <f t="shared" si="34"/>
        <v>theater</v>
      </c>
      <c r="T383" s="5" t="str">
        <f t="shared" si="35"/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s="5" t="s">
        <v>14</v>
      </c>
      <c r="H384">
        <v>67</v>
      </c>
      <c r="I384" s="7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32"/>
        <v>43024.208333333328</v>
      </c>
      <c r="O384" s="11">
        <f t="shared" si="33"/>
        <v>43043.208333333328</v>
      </c>
      <c r="P384" t="b">
        <v>0</v>
      </c>
      <c r="Q384" t="b">
        <v>0</v>
      </c>
      <c r="R384" s="5" t="s">
        <v>122</v>
      </c>
      <c r="S384" s="5" t="str">
        <f t="shared" si="34"/>
        <v>photography</v>
      </c>
      <c r="T384" s="5" t="str">
        <f t="shared" si="35"/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s="5" t="s">
        <v>20</v>
      </c>
      <c r="H385">
        <v>189</v>
      </c>
      <c r="I385" s="7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32"/>
        <v>43509.25</v>
      </c>
      <c r="O385" s="11">
        <f t="shared" si="33"/>
        <v>43515.25</v>
      </c>
      <c r="P385" t="b">
        <v>0</v>
      </c>
      <c r="Q385" t="b">
        <v>1</v>
      </c>
      <c r="R385" s="5" t="s">
        <v>17</v>
      </c>
      <c r="S385" s="5" t="str">
        <f t="shared" si="34"/>
        <v>food</v>
      </c>
      <c r="T385" s="5" t="str">
        <f t="shared" si="35"/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s="5" t="s">
        <v>20</v>
      </c>
      <c r="H386">
        <v>4799</v>
      </c>
      <c r="I386" s="7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32"/>
        <v>42776.25</v>
      </c>
      <c r="O386" s="11">
        <f t="shared" si="33"/>
        <v>42803.25</v>
      </c>
      <c r="P386" t="b">
        <v>1</v>
      </c>
      <c r="Q386" t="b">
        <v>1</v>
      </c>
      <c r="R386" s="5" t="s">
        <v>42</v>
      </c>
      <c r="S386" s="5" t="str">
        <f t="shared" si="34"/>
        <v>film &amp; video</v>
      </c>
      <c r="T386" s="5" t="str">
        <f t="shared" si="35"/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+(E387*100)/D387</f>
        <v>146.16709511568124</v>
      </c>
      <c r="G387" s="5" t="s">
        <v>20</v>
      </c>
      <c r="H387">
        <v>1137</v>
      </c>
      <c r="I387" s="7">
        <f t="shared" ref="I387:I450" si="37">+IF(E387&gt;0,E387/H387,0)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38">(((L387/60)/60)/24)+DATE(1970,1,1)</f>
        <v>43553.208333333328</v>
      </c>
      <c r="O387" s="11">
        <f t="shared" ref="O387:O450" si="39">(((M387/60)/60)/24)+DATE(1970,1,1)</f>
        <v>43585.208333333328</v>
      </c>
      <c r="P387" t="b">
        <v>0</v>
      </c>
      <c r="Q387" t="b">
        <v>0</v>
      </c>
      <c r="R387" s="5" t="s">
        <v>68</v>
      </c>
      <c r="S387" s="5" t="str">
        <f t="shared" ref="S387:S450" si="40">LEFT(R387,FIND("/",R387)-1)</f>
        <v>publishing</v>
      </c>
      <c r="T387" s="5" t="str">
        <f t="shared" ref="T387:T450" si="41">+RIGHT(R387,LEN(R387)-SEARCH("/",R387))</f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s="5" t="s">
        <v>14</v>
      </c>
      <c r="H388">
        <v>1068</v>
      </c>
      <c r="I388" s="7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38"/>
        <v>40355.208333333336</v>
      </c>
      <c r="O388" s="11">
        <f t="shared" si="39"/>
        <v>40367.208333333336</v>
      </c>
      <c r="P388" t="b">
        <v>0</v>
      </c>
      <c r="Q388" t="b">
        <v>0</v>
      </c>
      <c r="R388" s="5" t="s">
        <v>33</v>
      </c>
      <c r="S388" s="5" t="str">
        <f t="shared" si="40"/>
        <v>theater</v>
      </c>
      <c r="T388" s="5" t="str">
        <f t="shared" si="41"/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39.261467889908253</v>
      </c>
      <c r="G389" s="5" t="s">
        <v>14</v>
      </c>
      <c r="H389">
        <v>424</v>
      </c>
      <c r="I389" s="7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38"/>
        <v>41072.208333333336</v>
      </c>
      <c r="O389" s="11">
        <f t="shared" si="39"/>
        <v>41077.208333333336</v>
      </c>
      <c r="P389" t="b">
        <v>0</v>
      </c>
      <c r="Q389" t="b">
        <v>0</v>
      </c>
      <c r="R389" s="5" t="s">
        <v>65</v>
      </c>
      <c r="S389" s="5" t="str">
        <f t="shared" si="40"/>
        <v>technology</v>
      </c>
      <c r="T389" s="5" t="str">
        <f t="shared" si="41"/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11.270034843205575</v>
      </c>
      <c r="G390" s="5" t="s">
        <v>74</v>
      </c>
      <c r="H390">
        <v>145</v>
      </c>
      <c r="I390" s="7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38"/>
        <v>40912.25</v>
      </c>
      <c r="O390" s="11">
        <f t="shared" si="39"/>
        <v>40914.25</v>
      </c>
      <c r="P390" t="b">
        <v>0</v>
      </c>
      <c r="Q390" t="b">
        <v>0</v>
      </c>
      <c r="R390" s="5" t="s">
        <v>60</v>
      </c>
      <c r="S390" s="5" t="str">
        <f t="shared" si="40"/>
        <v>music</v>
      </c>
      <c r="T390" s="5" t="str">
        <f t="shared" si="41"/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s="5" t="s">
        <v>20</v>
      </c>
      <c r="H391">
        <v>1152</v>
      </c>
      <c r="I391" s="7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38"/>
        <v>40479.208333333336</v>
      </c>
      <c r="O391" s="11">
        <f t="shared" si="39"/>
        <v>40506.25</v>
      </c>
      <c r="P391" t="b">
        <v>0</v>
      </c>
      <c r="Q391" t="b">
        <v>0</v>
      </c>
      <c r="R391" s="5" t="s">
        <v>33</v>
      </c>
      <c r="S391" s="5" t="str">
        <f t="shared" si="40"/>
        <v>theater</v>
      </c>
      <c r="T391" s="5" t="str">
        <f t="shared" si="41"/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186.54166666666666</v>
      </c>
      <c r="G392" s="5" t="s">
        <v>20</v>
      </c>
      <c r="H392">
        <v>50</v>
      </c>
      <c r="I392" s="7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38"/>
        <v>41530.208333333336</v>
      </c>
      <c r="O392" s="11">
        <f t="shared" si="39"/>
        <v>41545.208333333336</v>
      </c>
      <c r="P392" t="b">
        <v>0</v>
      </c>
      <c r="Q392" t="b">
        <v>0</v>
      </c>
      <c r="R392" s="5" t="s">
        <v>122</v>
      </c>
      <c r="S392" s="5" t="str">
        <f t="shared" si="40"/>
        <v>photography</v>
      </c>
      <c r="T392" s="5" t="str">
        <f t="shared" si="41"/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s="5" t="s">
        <v>14</v>
      </c>
      <c r="H393">
        <v>151</v>
      </c>
      <c r="I393" s="7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38"/>
        <v>41653.25</v>
      </c>
      <c r="O393" s="11">
        <f t="shared" si="39"/>
        <v>41655.25</v>
      </c>
      <c r="P393" t="b">
        <v>0</v>
      </c>
      <c r="Q393" t="b">
        <v>0</v>
      </c>
      <c r="R393" s="5" t="s">
        <v>68</v>
      </c>
      <c r="S393" s="5" t="str">
        <f t="shared" si="40"/>
        <v>publishing</v>
      </c>
      <c r="T393" s="5" t="str">
        <f t="shared" si="41"/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65.642371234207971</v>
      </c>
      <c r="G394" s="5" t="s">
        <v>14</v>
      </c>
      <c r="H394">
        <v>1608</v>
      </c>
      <c r="I394" s="7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38"/>
        <v>40549.25</v>
      </c>
      <c r="O394" s="11">
        <f t="shared" si="39"/>
        <v>40551.25</v>
      </c>
      <c r="P394" t="b">
        <v>0</v>
      </c>
      <c r="Q394" t="b">
        <v>0</v>
      </c>
      <c r="R394" s="5" t="s">
        <v>65</v>
      </c>
      <c r="S394" s="5" t="str">
        <f t="shared" si="40"/>
        <v>technology</v>
      </c>
      <c r="T394" s="5" t="str">
        <f t="shared" si="41"/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228.96178343949043</v>
      </c>
      <c r="G395" s="5" t="s">
        <v>20</v>
      </c>
      <c r="H395">
        <v>3059</v>
      </c>
      <c r="I395" s="7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38"/>
        <v>42933.208333333328</v>
      </c>
      <c r="O395" s="11">
        <f t="shared" si="39"/>
        <v>42934.208333333328</v>
      </c>
      <c r="P395" t="b">
        <v>0</v>
      </c>
      <c r="Q395" t="b">
        <v>0</v>
      </c>
      <c r="R395" s="5" t="s">
        <v>159</v>
      </c>
      <c r="S395" s="5" t="str">
        <f t="shared" si="40"/>
        <v>music</v>
      </c>
      <c r="T395" s="5" t="str">
        <f t="shared" si="41"/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469.375</v>
      </c>
      <c r="G396" s="5" t="s">
        <v>20</v>
      </c>
      <c r="H396">
        <v>34</v>
      </c>
      <c r="I396" s="7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38"/>
        <v>41484.208333333336</v>
      </c>
      <c r="O396" s="11">
        <f t="shared" si="39"/>
        <v>41494.208333333336</v>
      </c>
      <c r="P396" t="b">
        <v>0</v>
      </c>
      <c r="Q396" t="b">
        <v>1</v>
      </c>
      <c r="R396" s="5" t="s">
        <v>42</v>
      </c>
      <c r="S396" s="5" t="str">
        <f t="shared" si="40"/>
        <v>film &amp; video</v>
      </c>
      <c r="T396" s="5" t="str">
        <f t="shared" si="41"/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s="5" t="s">
        <v>20</v>
      </c>
      <c r="H397">
        <v>220</v>
      </c>
      <c r="I397" s="7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38"/>
        <v>40885.25</v>
      </c>
      <c r="O397" s="11">
        <f t="shared" si="39"/>
        <v>40886.25</v>
      </c>
      <c r="P397" t="b">
        <v>1</v>
      </c>
      <c r="Q397" t="b">
        <v>0</v>
      </c>
      <c r="R397" s="5" t="s">
        <v>33</v>
      </c>
      <c r="S397" s="5" t="str">
        <f t="shared" si="40"/>
        <v>theater</v>
      </c>
      <c r="T397" s="5" t="str">
        <f t="shared" si="41"/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s="5" t="s">
        <v>20</v>
      </c>
      <c r="H398">
        <v>1604</v>
      </c>
      <c r="I398" s="7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38"/>
        <v>43378.208333333328</v>
      </c>
      <c r="O398" s="11">
        <f t="shared" si="39"/>
        <v>43386.208333333328</v>
      </c>
      <c r="P398" t="b">
        <v>0</v>
      </c>
      <c r="Q398" t="b">
        <v>0</v>
      </c>
      <c r="R398" s="5" t="s">
        <v>53</v>
      </c>
      <c r="S398" s="5" t="str">
        <f t="shared" si="40"/>
        <v>film &amp; video</v>
      </c>
      <c r="T398" s="5" t="str">
        <f t="shared" si="41"/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s="5" t="s">
        <v>20</v>
      </c>
      <c r="H399">
        <v>454</v>
      </c>
      <c r="I399" s="7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38"/>
        <v>41417.208333333336</v>
      </c>
      <c r="O399" s="11">
        <f t="shared" si="39"/>
        <v>41423.208333333336</v>
      </c>
      <c r="P399" t="b">
        <v>0</v>
      </c>
      <c r="Q399" t="b">
        <v>0</v>
      </c>
      <c r="R399" s="5" t="s">
        <v>23</v>
      </c>
      <c r="S399" s="5" t="str">
        <f t="shared" si="40"/>
        <v>music</v>
      </c>
      <c r="T399" s="5" t="str">
        <f t="shared" si="41"/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s="5" t="s">
        <v>20</v>
      </c>
      <c r="H400">
        <v>123</v>
      </c>
      <c r="I400" s="7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38"/>
        <v>43228.208333333328</v>
      </c>
      <c r="O400" s="11">
        <f t="shared" si="39"/>
        <v>43230.208333333328</v>
      </c>
      <c r="P400" t="b">
        <v>0</v>
      </c>
      <c r="Q400" t="b">
        <v>1</v>
      </c>
      <c r="R400" s="5" t="s">
        <v>71</v>
      </c>
      <c r="S400" s="5" t="str">
        <f t="shared" si="40"/>
        <v>film &amp; video</v>
      </c>
      <c r="T400" s="5" t="str">
        <f t="shared" si="41"/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s="5" t="s">
        <v>14</v>
      </c>
      <c r="H401">
        <v>941</v>
      </c>
      <c r="I401" s="7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38"/>
        <v>40576.25</v>
      </c>
      <c r="O401" s="11">
        <f t="shared" si="39"/>
        <v>40583.25</v>
      </c>
      <c r="P401" t="b">
        <v>0</v>
      </c>
      <c r="Q401" t="b">
        <v>0</v>
      </c>
      <c r="R401" s="5" t="s">
        <v>60</v>
      </c>
      <c r="S401" s="5" t="str">
        <f t="shared" si="40"/>
        <v>music</v>
      </c>
      <c r="T401" s="5" t="str">
        <f t="shared" si="41"/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s="5" t="s">
        <v>14</v>
      </c>
      <c r="H402">
        <v>1</v>
      </c>
      <c r="I402" s="7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38"/>
        <v>41502.208333333336</v>
      </c>
      <c r="O402" s="11">
        <f t="shared" si="39"/>
        <v>41524.208333333336</v>
      </c>
      <c r="P402" t="b">
        <v>0</v>
      </c>
      <c r="Q402" t="b">
        <v>1</v>
      </c>
      <c r="R402" s="5" t="s">
        <v>122</v>
      </c>
      <c r="S402" s="5" t="str">
        <f t="shared" si="40"/>
        <v>photography</v>
      </c>
      <c r="T402" s="5" t="str">
        <f t="shared" si="41"/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s="5" t="s">
        <v>20</v>
      </c>
      <c r="H403">
        <v>299</v>
      </c>
      <c r="I403" s="7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38"/>
        <v>43765.208333333328</v>
      </c>
      <c r="O403" s="11">
        <f t="shared" si="39"/>
        <v>43765.208333333328</v>
      </c>
      <c r="P403" t="b">
        <v>0</v>
      </c>
      <c r="Q403" t="b">
        <v>0</v>
      </c>
      <c r="R403" s="5" t="s">
        <v>33</v>
      </c>
      <c r="S403" s="5" t="str">
        <f t="shared" si="40"/>
        <v>theater</v>
      </c>
      <c r="T403" s="5" t="str">
        <f t="shared" si="41"/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s="5" t="s">
        <v>14</v>
      </c>
      <c r="H404">
        <v>40</v>
      </c>
      <c r="I404" s="7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38"/>
        <v>40914.25</v>
      </c>
      <c r="O404" s="11">
        <f t="shared" si="39"/>
        <v>40961.25</v>
      </c>
      <c r="P404" t="b">
        <v>0</v>
      </c>
      <c r="Q404" t="b">
        <v>1</v>
      </c>
      <c r="R404" s="5" t="s">
        <v>100</v>
      </c>
      <c r="S404" s="5" t="str">
        <f t="shared" si="40"/>
        <v>film &amp; video</v>
      </c>
      <c r="T404" s="5" t="str">
        <f t="shared" si="41"/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s="5" t="s">
        <v>14</v>
      </c>
      <c r="H405">
        <v>3015</v>
      </c>
      <c r="I405" s="7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38"/>
        <v>40310.208333333336</v>
      </c>
      <c r="O405" s="11">
        <f t="shared" si="39"/>
        <v>40346.208333333336</v>
      </c>
      <c r="P405" t="b">
        <v>0</v>
      </c>
      <c r="Q405" t="b">
        <v>1</v>
      </c>
      <c r="R405" s="5" t="s">
        <v>33</v>
      </c>
      <c r="S405" s="5" t="str">
        <f t="shared" si="40"/>
        <v>theater</v>
      </c>
      <c r="T405" s="5" t="str">
        <f t="shared" si="41"/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s="5" t="s">
        <v>20</v>
      </c>
      <c r="H406">
        <v>2237</v>
      </c>
      <c r="I406" s="7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38"/>
        <v>43053.25</v>
      </c>
      <c r="O406" s="11">
        <f t="shared" si="39"/>
        <v>43056.25</v>
      </c>
      <c r="P406" t="b">
        <v>0</v>
      </c>
      <c r="Q406" t="b">
        <v>0</v>
      </c>
      <c r="R406" s="5" t="s">
        <v>33</v>
      </c>
      <c r="S406" s="5" t="str">
        <f t="shared" si="40"/>
        <v>theater</v>
      </c>
      <c r="T406" s="5" t="str">
        <f t="shared" si="41"/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s="5" t="s">
        <v>14</v>
      </c>
      <c r="H407">
        <v>435</v>
      </c>
      <c r="I407" s="7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38"/>
        <v>43255.208333333328</v>
      </c>
      <c r="O407" s="11">
        <f t="shared" si="39"/>
        <v>43305.208333333328</v>
      </c>
      <c r="P407" t="b">
        <v>0</v>
      </c>
      <c r="Q407" t="b">
        <v>0</v>
      </c>
      <c r="R407" s="5" t="s">
        <v>33</v>
      </c>
      <c r="S407" s="5" t="str">
        <f t="shared" si="40"/>
        <v>theater</v>
      </c>
      <c r="T407" s="5" t="str">
        <f t="shared" si="41"/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s="5" t="s">
        <v>20</v>
      </c>
      <c r="H408">
        <v>645</v>
      </c>
      <c r="I408" s="7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38"/>
        <v>41304.25</v>
      </c>
      <c r="O408" s="11">
        <f t="shared" si="39"/>
        <v>41316.25</v>
      </c>
      <c r="P408" t="b">
        <v>1</v>
      </c>
      <c r="Q408" t="b">
        <v>0</v>
      </c>
      <c r="R408" s="5" t="s">
        <v>42</v>
      </c>
      <c r="S408" s="5" t="str">
        <f t="shared" si="40"/>
        <v>film &amp; video</v>
      </c>
      <c r="T408" s="5" t="str">
        <f t="shared" si="41"/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s="5" t="s">
        <v>20</v>
      </c>
      <c r="H409">
        <v>484</v>
      </c>
      <c r="I409" s="7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38"/>
        <v>43751.208333333328</v>
      </c>
      <c r="O409" s="11">
        <f t="shared" si="39"/>
        <v>43758.208333333328</v>
      </c>
      <c r="P409" t="b">
        <v>0</v>
      </c>
      <c r="Q409" t="b">
        <v>0</v>
      </c>
      <c r="R409" s="5" t="s">
        <v>33</v>
      </c>
      <c r="S409" s="5" t="str">
        <f t="shared" si="40"/>
        <v>theater</v>
      </c>
      <c r="T409" s="5" t="str">
        <f t="shared" si="41"/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s="5" t="s">
        <v>20</v>
      </c>
      <c r="H410">
        <v>154</v>
      </c>
      <c r="I410" s="7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38"/>
        <v>42541.208333333328</v>
      </c>
      <c r="O410" s="11">
        <f t="shared" si="39"/>
        <v>42561.208333333328</v>
      </c>
      <c r="P410" t="b">
        <v>0</v>
      </c>
      <c r="Q410" t="b">
        <v>0</v>
      </c>
      <c r="R410" s="5" t="s">
        <v>42</v>
      </c>
      <c r="S410" s="5" t="str">
        <f t="shared" si="40"/>
        <v>film &amp; video</v>
      </c>
      <c r="T410" s="5" t="str">
        <f t="shared" si="41"/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s="5" t="s">
        <v>14</v>
      </c>
      <c r="H411">
        <v>714</v>
      </c>
      <c r="I411" s="7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38"/>
        <v>42843.208333333328</v>
      </c>
      <c r="O411" s="11">
        <f t="shared" si="39"/>
        <v>42847.208333333328</v>
      </c>
      <c r="P411" t="b">
        <v>0</v>
      </c>
      <c r="Q411" t="b">
        <v>0</v>
      </c>
      <c r="R411" s="5" t="s">
        <v>23</v>
      </c>
      <c r="S411" s="5" t="str">
        <f t="shared" si="40"/>
        <v>music</v>
      </c>
      <c r="T411" s="5" t="str">
        <f t="shared" si="41"/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s="5" t="s">
        <v>47</v>
      </c>
      <c r="H412">
        <v>1111</v>
      </c>
      <c r="I412" s="7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38"/>
        <v>42122.208333333328</v>
      </c>
      <c r="O412" s="11">
        <f t="shared" si="39"/>
        <v>42122.208333333328</v>
      </c>
      <c r="P412" t="b">
        <v>0</v>
      </c>
      <c r="Q412" t="b">
        <v>0</v>
      </c>
      <c r="R412" s="5" t="s">
        <v>292</v>
      </c>
      <c r="S412" s="5" t="str">
        <f t="shared" si="40"/>
        <v>games</v>
      </c>
      <c r="T412" s="5" t="str">
        <f t="shared" si="41"/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s="5" t="s">
        <v>20</v>
      </c>
      <c r="H413">
        <v>82</v>
      </c>
      <c r="I413" s="7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38"/>
        <v>42884.208333333328</v>
      </c>
      <c r="O413" s="11">
        <f t="shared" si="39"/>
        <v>42886.208333333328</v>
      </c>
      <c r="P413" t="b">
        <v>0</v>
      </c>
      <c r="Q413" t="b">
        <v>0</v>
      </c>
      <c r="R413" s="5" t="s">
        <v>33</v>
      </c>
      <c r="S413" s="5" t="str">
        <f t="shared" si="40"/>
        <v>theater</v>
      </c>
      <c r="T413" s="5" t="str">
        <f t="shared" si="41"/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s="5" t="s">
        <v>20</v>
      </c>
      <c r="H414">
        <v>134</v>
      </c>
      <c r="I414" s="7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38"/>
        <v>41642.25</v>
      </c>
      <c r="O414" s="11">
        <f t="shared" si="39"/>
        <v>41652.25</v>
      </c>
      <c r="P414" t="b">
        <v>0</v>
      </c>
      <c r="Q414" t="b">
        <v>0</v>
      </c>
      <c r="R414" s="5" t="s">
        <v>119</v>
      </c>
      <c r="S414" s="5" t="str">
        <f t="shared" si="40"/>
        <v>publishing</v>
      </c>
      <c r="T414" s="5" t="str">
        <f t="shared" si="41"/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s="5" t="s">
        <v>47</v>
      </c>
      <c r="H415">
        <v>1089</v>
      </c>
      <c r="I415" s="7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38"/>
        <v>43431.25</v>
      </c>
      <c r="O415" s="11">
        <f t="shared" si="39"/>
        <v>43458.25</v>
      </c>
      <c r="P415" t="b">
        <v>0</v>
      </c>
      <c r="Q415" t="b">
        <v>0</v>
      </c>
      <c r="R415" s="5" t="s">
        <v>71</v>
      </c>
      <c r="S415" s="5" t="str">
        <f t="shared" si="40"/>
        <v>film &amp; video</v>
      </c>
      <c r="T415" s="5" t="str">
        <f t="shared" si="41"/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s="5" t="s">
        <v>14</v>
      </c>
      <c r="H416">
        <v>5497</v>
      </c>
      <c r="I416" s="7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38"/>
        <v>40288.208333333336</v>
      </c>
      <c r="O416" s="11">
        <f t="shared" si="39"/>
        <v>40296.208333333336</v>
      </c>
      <c r="P416" t="b">
        <v>0</v>
      </c>
      <c r="Q416" t="b">
        <v>1</v>
      </c>
      <c r="R416" s="5" t="s">
        <v>17</v>
      </c>
      <c r="S416" s="5" t="str">
        <f t="shared" si="40"/>
        <v>food</v>
      </c>
      <c r="T416" s="5" t="str">
        <f t="shared" si="41"/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s="5" t="s">
        <v>14</v>
      </c>
      <c r="H417">
        <v>418</v>
      </c>
      <c r="I417" s="7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38"/>
        <v>40921.25</v>
      </c>
      <c r="O417" s="11">
        <f t="shared" si="39"/>
        <v>40938.25</v>
      </c>
      <c r="P417" t="b">
        <v>0</v>
      </c>
      <c r="Q417" t="b">
        <v>0</v>
      </c>
      <c r="R417" s="5" t="s">
        <v>33</v>
      </c>
      <c r="S417" s="5" t="str">
        <f t="shared" si="40"/>
        <v>theater</v>
      </c>
      <c r="T417" s="5" t="str">
        <f t="shared" si="41"/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s="5" t="s">
        <v>14</v>
      </c>
      <c r="H418">
        <v>1439</v>
      </c>
      <c r="I418" s="7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38"/>
        <v>40560.25</v>
      </c>
      <c r="O418" s="11">
        <f t="shared" si="39"/>
        <v>40569.25</v>
      </c>
      <c r="P418" t="b">
        <v>0</v>
      </c>
      <c r="Q418" t="b">
        <v>1</v>
      </c>
      <c r="R418" s="5" t="s">
        <v>42</v>
      </c>
      <c r="S418" s="5" t="str">
        <f t="shared" si="40"/>
        <v>film &amp; video</v>
      </c>
      <c r="T418" s="5" t="str">
        <f t="shared" si="41"/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s="5" t="s">
        <v>14</v>
      </c>
      <c r="H419">
        <v>15</v>
      </c>
      <c r="I419" s="7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38"/>
        <v>43407.208333333328</v>
      </c>
      <c r="O419" s="11">
        <f t="shared" si="39"/>
        <v>43431.25</v>
      </c>
      <c r="P419" t="b">
        <v>0</v>
      </c>
      <c r="Q419" t="b">
        <v>0</v>
      </c>
      <c r="R419" s="5" t="s">
        <v>33</v>
      </c>
      <c r="S419" s="5" t="str">
        <f t="shared" si="40"/>
        <v>theater</v>
      </c>
      <c r="T419" s="5" t="str">
        <f t="shared" si="41"/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s="5" t="s">
        <v>14</v>
      </c>
      <c r="H420">
        <v>1999</v>
      </c>
      <c r="I420" s="7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38"/>
        <v>41035.208333333336</v>
      </c>
      <c r="O420" s="11">
        <f t="shared" si="39"/>
        <v>41036.208333333336</v>
      </c>
      <c r="P420" t="b">
        <v>0</v>
      </c>
      <c r="Q420" t="b">
        <v>0</v>
      </c>
      <c r="R420" s="5" t="s">
        <v>42</v>
      </c>
      <c r="S420" s="5" t="str">
        <f t="shared" si="40"/>
        <v>film &amp; video</v>
      </c>
      <c r="T420" s="5" t="str">
        <f t="shared" si="41"/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123.43497363796133</v>
      </c>
      <c r="G421" s="5" t="s">
        <v>20</v>
      </c>
      <c r="H421">
        <v>5203</v>
      </c>
      <c r="I421" s="7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38"/>
        <v>40899.25</v>
      </c>
      <c r="O421" s="11">
        <f t="shared" si="39"/>
        <v>40905.25</v>
      </c>
      <c r="P421" t="b">
        <v>0</v>
      </c>
      <c r="Q421" t="b">
        <v>0</v>
      </c>
      <c r="R421" s="5" t="s">
        <v>28</v>
      </c>
      <c r="S421" s="5" t="str">
        <f t="shared" si="40"/>
        <v>technology</v>
      </c>
      <c r="T421" s="5" t="str">
        <f t="shared" si="41"/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s="5" t="s">
        <v>20</v>
      </c>
      <c r="H422">
        <v>94</v>
      </c>
      <c r="I422" s="7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38"/>
        <v>42911.208333333328</v>
      </c>
      <c r="O422" s="11">
        <f t="shared" si="39"/>
        <v>42925.208333333328</v>
      </c>
      <c r="P422" t="b">
        <v>0</v>
      </c>
      <c r="Q422" t="b">
        <v>0</v>
      </c>
      <c r="R422" s="5" t="s">
        <v>33</v>
      </c>
      <c r="S422" s="5" t="str">
        <f t="shared" si="40"/>
        <v>theater</v>
      </c>
      <c r="T422" s="5" t="str">
        <f t="shared" si="41"/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63.98936170212766</v>
      </c>
      <c r="G423" s="5" t="s">
        <v>14</v>
      </c>
      <c r="H423">
        <v>118</v>
      </c>
      <c r="I423" s="7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38"/>
        <v>42915.208333333328</v>
      </c>
      <c r="O423" s="11">
        <f t="shared" si="39"/>
        <v>42945.208333333328</v>
      </c>
      <c r="P423" t="b">
        <v>0</v>
      </c>
      <c r="Q423" t="b">
        <v>1</v>
      </c>
      <c r="R423" s="5" t="s">
        <v>65</v>
      </c>
      <c r="S423" s="5" t="str">
        <f t="shared" si="40"/>
        <v>technology</v>
      </c>
      <c r="T423" s="5" t="str">
        <f t="shared" si="41"/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s="5" t="s">
        <v>20</v>
      </c>
      <c r="H424">
        <v>205</v>
      </c>
      <c r="I424" s="7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38"/>
        <v>40285.208333333336</v>
      </c>
      <c r="O424" s="11">
        <f t="shared" si="39"/>
        <v>40305.208333333336</v>
      </c>
      <c r="P424" t="b">
        <v>0</v>
      </c>
      <c r="Q424" t="b">
        <v>1</v>
      </c>
      <c r="R424" s="5" t="s">
        <v>33</v>
      </c>
      <c r="S424" s="5" t="str">
        <f t="shared" si="40"/>
        <v>theater</v>
      </c>
      <c r="T424" s="5" t="str">
        <f t="shared" si="41"/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s="5" t="s">
        <v>14</v>
      </c>
      <c r="H425">
        <v>162</v>
      </c>
      <c r="I425" s="7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38"/>
        <v>40808.208333333336</v>
      </c>
      <c r="O425" s="11">
        <f t="shared" si="39"/>
        <v>40810.208333333336</v>
      </c>
      <c r="P425" t="b">
        <v>0</v>
      </c>
      <c r="Q425" t="b">
        <v>1</v>
      </c>
      <c r="R425" s="5" t="s">
        <v>17</v>
      </c>
      <c r="S425" s="5" t="str">
        <f t="shared" si="40"/>
        <v>food</v>
      </c>
      <c r="T425" s="5" t="str">
        <f t="shared" si="41"/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s="5" t="s">
        <v>14</v>
      </c>
      <c r="H426">
        <v>83</v>
      </c>
      <c r="I426" s="7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38"/>
        <v>43208.208333333328</v>
      </c>
      <c r="O426" s="11">
        <f t="shared" si="39"/>
        <v>43214.208333333328</v>
      </c>
      <c r="P426" t="b">
        <v>0</v>
      </c>
      <c r="Q426" t="b">
        <v>0</v>
      </c>
      <c r="R426" s="5" t="s">
        <v>60</v>
      </c>
      <c r="S426" s="5" t="str">
        <f t="shared" si="40"/>
        <v>music</v>
      </c>
      <c r="T426" s="5" t="str">
        <f t="shared" si="41"/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287.66666666666669</v>
      </c>
      <c r="G427" s="5" t="s">
        <v>20</v>
      </c>
      <c r="H427">
        <v>92</v>
      </c>
      <c r="I427" s="7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38"/>
        <v>42213.208333333328</v>
      </c>
      <c r="O427" s="11">
        <f t="shared" si="39"/>
        <v>42219.208333333328</v>
      </c>
      <c r="P427" t="b">
        <v>0</v>
      </c>
      <c r="Q427" t="b">
        <v>0</v>
      </c>
      <c r="R427" s="5" t="s">
        <v>122</v>
      </c>
      <c r="S427" s="5" t="str">
        <f t="shared" si="40"/>
        <v>photography</v>
      </c>
      <c r="T427" s="5" t="str">
        <f t="shared" si="41"/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s="5" t="s">
        <v>20</v>
      </c>
      <c r="H428">
        <v>219</v>
      </c>
      <c r="I428" s="7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38"/>
        <v>41332.25</v>
      </c>
      <c r="O428" s="11">
        <f t="shared" si="39"/>
        <v>41339.25</v>
      </c>
      <c r="P428" t="b">
        <v>0</v>
      </c>
      <c r="Q428" t="b">
        <v>0</v>
      </c>
      <c r="R428" s="5" t="s">
        <v>33</v>
      </c>
      <c r="S428" s="5" t="str">
        <f t="shared" si="40"/>
        <v>theater</v>
      </c>
      <c r="T428" s="5" t="str">
        <f t="shared" si="41"/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112.90429799426934</v>
      </c>
      <c r="G429" s="5" t="s">
        <v>20</v>
      </c>
      <c r="H429">
        <v>2526</v>
      </c>
      <c r="I429" s="7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38"/>
        <v>41895.208333333336</v>
      </c>
      <c r="O429" s="11">
        <f t="shared" si="39"/>
        <v>41927.208333333336</v>
      </c>
      <c r="P429" t="b">
        <v>0</v>
      </c>
      <c r="Q429" t="b">
        <v>1</v>
      </c>
      <c r="R429" s="5" t="s">
        <v>33</v>
      </c>
      <c r="S429" s="5" t="str">
        <f t="shared" si="40"/>
        <v>theater</v>
      </c>
      <c r="T429" s="5" t="str">
        <f t="shared" si="41"/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s="5" t="s">
        <v>14</v>
      </c>
      <c r="H430">
        <v>747</v>
      </c>
      <c r="I430" s="7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38"/>
        <v>40585.25</v>
      </c>
      <c r="O430" s="11">
        <f t="shared" si="39"/>
        <v>40592.25</v>
      </c>
      <c r="P430" t="b">
        <v>0</v>
      </c>
      <c r="Q430" t="b">
        <v>0</v>
      </c>
      <c r="R430" s="5" t="s">
        <v>71</v>
      </c>
      <c r="S430" s="5" t="str">
        <f t="shared" si="40"/>
        <v>film &amp; video</v>
      </c>
      <c r="T430" s="5" t="str">
        <f t="shared" si="41"/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s="5" t="s">
        <v>74</v>
      </c>
      <c r="H431">
        <v>2138</v>
      </c>
      <c r="I431" s="7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38"/>
        <v>41680.25</v>
      </c>
      <c r="O431" s="11">
        <f t="shared" si="39"/>
        <v>41708.208333333336</v>
      </c>
      <c r="P431" t="b">
        <v>0</v>
      </c>
      <c r="Q431" t="b">
        <v>1</v>
      </c>
      <c r="R431" s="5" t="s">
        <v>122</v>
      </c>
      <c r="S431" s="5" t="str">
        <f t="shared" si="40"/>
        <v>photography</v>
      </c>
      <c r="T431" s="5" t="str">
        <f t="shared" si="41"/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s="5" t="s">
        <v>14</v>
      </c>
      <c r="H432">
        <v>84</v>
      </c>
      <c r="I432" s="7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38"/>
        <v>43737.208333333328</v>
      </c>
      <c r="O432" s="11">
        <f t="shared" si="39"/>
        <v>43771.208333333328</v>
      </c>
      <c r="P432" t="b">
        <v>0</v>
      </c>
      <c r="Q432" t="b">
        <v>0</v>
      </c>
      <c r="R432" s="5" t="s">
        <v>33</v>
      </c>
      <c r="S432" s="5" t="str">
        <f t="shared" si="40"/>
        <v>theater</v>
      </c>
      <c r="T432" s="5" t="str">
        <f t="shared" si="41"/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192.49019607843138</v>
      </c>
      <c r="G433" s="5" t="s">
        <v>20</v>
      </c>
      <c r="H433">
        <v>94</v>
      </c>
      <c r="I433" s="7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38"/>
        <v>43273.208333333328</v>
      </c>
      <c r="O433" s="11">
        <f t="shared" si="39"/>
        <v>43290.208333333328</v>
      </c>
      <c r="P433" t="b">
        <v>1</v>
      </c>
      <c r="Q433" t="b">
        <v>0</v>
      </c>
      <c r="R433" s="5" t="s">
        <v>33</v>
      </c>
      <c r="S433" s="5" t="str">
        <f t="shared" si="40"/>
        <v>theater</v>
      </c>
      <c r="T433" s="5" t="str">
        <f t="shared" si="41"/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82.714285714285708</v>
      </c>
      <c r="G434" s="5" t="s">
        <v>14</v>
      </c>
      <c r="H434">
        <v>91</v>
      </c>
      <c r="I434" s="7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38"/>
        <v>41761.208333333336</v>
      </c>
      <c r="O434" s="11">
        <f t="shared" si="39"/>
        <v>41781.208333333336</v>
      </c>
      <c r="P434" t="b">
        <v>0</v>
      </c>
      <c r="Q434" t="b">
        <v>0</v>
      </c>
      <c r="R434" s="5" t="s">
        <v>33</v>
      </c>
      <c r="S434" s="5" t="str">
        <f t="shared" si="40"/>
        <v>theater</v>
      </c>
      <c r="T434" s="5" t="str">
        <f t="shared" si="41"/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54.163920922570014</v>
      </c>
      <c r="G435" s="5" t="s">
        <v>14</v>
      </c>
      <c r="H435">
        <v>792</v>
      </c>
      <c r="I435" s="7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38"/>
        <v>41603.25</v>
      </c>
      <c r="O435" s="11">
        <f t="shared" si="39"/>
        <v>41619.25</v>
      </c>
      <c r="P435" t="b">
        <v>0</v>
      </c>
      <c r="Q435" t="b">
        <v>1</v>
      </c>
      <c r="R435" s="5" t="s">
        <v>42</v>
      </c>
      <c r="S435" s="5" t="str">
        <f t="shared" si="40"/>
        <v>film &amp; video</v>
      </c>
      <c r="T435" s="5" t="str">
        <f t="shared" si="41"/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s="5" t="s">
        <v>74</v>
      </c>
      <c r="H436">
        <v>10</v>
      </c>
      <c r="I436" s="7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38"/>
        <v>42705.25</v>
      </c>
      <c r="O436" s="11">
        <f t="shared" si="39"/>
        <v>42719.25</v>
      </c>
      <c r="P436" t="b">
        <v>1</v>
      </c>
      <c r="Q436" t="b">
        <v>0</v>
      </c>
      <c r="R436" s="5" t="s">
        <v>33</v>
      </c>
      <c r="S436" s="5" t="str">
        <f t="shared" si="40"/>
        <v>theater</v>
      </c>
      <c r="T436" s="5" t="str">
        <f t="shared" si="41"/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116.87664041994751</v>
      </c>
      <c r="G437" s="5" t="s">
        <v>20</v>
      </c>
      <c r="H437">
        <v>1713</v>
      </c>
      <c r="I437" s="7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38"/>
        <v>41988.25</v>
      </c>
      <c r="O437" s="11">
        <f t="shared" si="39"/>
        <v>42000.25</v>
      </c>
      <c r="P437" t="b">
        <v>0</v>
      </c>
      <c r="Q437" t="b">
        <v>1</v>
      </c>
      <c r="R437" s="5" t="s">
        <v>33</v>
      </c>
      <c r="S437" s="5" t="str">
        <f t="shared" si="40"/>
        <v>theater</v>
      </c>
      <c r="T437" s="5" t="str">
        <f t="shared" si="41"/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s="5" t="s">
        <v>20</v>
      </c>
      <c r="H438">
        <v>249</v>
      </c>
      <c r="I438" s="7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38"/>
        <v>43575.208333333328</v>
      </c>
      <c r="O438" s="11">
        <f t="shared" si="39"/>
        <v>43576.208333333328</v>
      </c>
      <c r="P438" t="b">
        <v>0</v>
      </c>
      <c r="Q438" t="b">
        <v>0</v>
      </c>
      <c r="R438" s="5" t="s">
        <v>159</v>
      </c>
      <c r="S438" s="5" t="str">
        <f t="shared" si="40"/>
        <v>music</v>
      </c>
      <c r="T438" s="5" t="str">
        <f t="shared" si="41"/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s="5" t="s">
        <v>20</v>
      </c>
      <c r="H439">
        <v>192</v>
      </c>
      <c r="I439" s="7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38"/>
        <v>42260.208333333328</v>
      </c>
      <c r="O439" s="11">
        <f t="shared" si="39"/>
        <v>42263.208333333328</v>
      </c>
      <c r="P439" t="b">
        <v>0</v>
      </c>
      <c r="Q439" t="b">
        <v>1</v>
      </c>
      <c r="R439" s="5" t="s">
        <v>71</v>
      </c>
      <c r="S439" s="5" t="str">
        <f t="shared" si="40"/>
        <v>film &amp; video</v>
      </c>
      <c r="T439" s="5" t="str">
        <f t="shared" si="41"/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s="5" t="s">
        <v>20</v>
      </c>
      <c r="H440">
        <v>247</v>
      </c>
      <c r="I440" s="7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38"/>
        <v>41337.25</v>
      </c>
      <c r="O440" s="11">
        <f t="shared" si="39"/>
        <v>41367.208333333336</v>
      </c>
      <c r="P440" t="b">
        <v>0</v>
      </c>
      <c r="Q440" t="b">
        <v>0</v>
      </c>
      <c r="R440" s="5" t="s">
        <v>33</v>
      </c>
      <c r="S440" s="5" t="str">
        <f t="shared" si="40"/>
        <v>theater</v>
      </c>
      <c r="T440" s="5" t="str">
        <f t="shared" si="41"/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s="5" t="s">
        <v>20</v>
      </c>
      <c r="H441">
        <v>2293</v>
      </c>
      <c r="I441" s="7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38"/>
        <v>42680.208333333328</v>
      </c>
      <c r="O441" s="11">
        <f t="shared" si="39"/>
        <v>42687.25</v>
      </c>
      <c r="P441" t="b">
        <v>0</v>
      </c>
      <c r="Q441" t="b">
        <v>0</v>
      </c>
      <c r="R441" s="5" t="s">
        <v>474</v>
      </c>
      <c r="S441" s="5" t="str">
        <f t="shared" si="40"/>
        <v>film &amp; video</v>
      </c>
      <c r="T441" s="5" t="str">
        <f t="shared" si="41"/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s="5" t="s">
        <v>20</v>
      </c>
      <c r="H442">
        <v>3131</v>
      </c>
      <c r="I442" s="7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38"/>
        <v>42916.208333333328</v>
      </c>
      <c r="O442" s="11">
        <f t="shared" si="39"/>
        <v>42926.208333333328</v>
      </c>
      <c r="P442" t="b">
        <v>0</v>
      </c>
      <c r="Q442" t="b">
        <v>0</v>
      </c>
      <c r="R442" s="5" t="s">
        <v>269</v>
      </c>
      <c r="S442" s="5" t="str">
        <f t="shared" si="40"/>
        <v>film &amp; video</v>
      </c>
      <c r="T442" s="5" t="str">
        <f t="shared" si="41"/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s="5" t="s">
        <v>14</v>
      </c>
      <c r="H443">
        <v>32</v>
      </c>
      <c r="I443" s="7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38"/>
        <v>41025.208333333336</v>
      </c>
      <c r="O443" s="11">
        <f t="shared" si="39"/>
        <v>41053.208333333336</v>
      </c>
      <c r="P443" t="b">
        <v>0</v>
      </c>
      <c r="Q443" t="b">
        <v>0</v>
      </c>
      <c r="R443" s="5" t="s">
        <v>65</v>
      </c>
      <c r="S443" s="5" t="str">
        <f t="shared" si="40"/>
        <v>technology</v>
      </c>
      <c r="T443" s="5" t="str">
        <f t="shared" si="41"/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s="5" t="s">
        <v>20</v>
      </c>
      <c r="H444">
        <v>143</v>
      </c>
      <c r="I444" s="7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38"/>
        <v>42980.208333333328</v>
      </c>
      <c r="O444" s="11">
        <f t="shared" si="39"/>
        <v>42996.208333333328</v>
      </c>
      <c r="P444" t="b">
        <v>0</v>
      </c>
      <c r="Q444" t="b">
        <v>0</v>
      </c>
      <c r="R444" s="5" t="s">
        <v>33</v>
      </c>
      <c r="S444" s="5" t="str">
        <f t="shared" si="40"/>
        <v>theater</v>
      </c>
      <c r="T444" s="5" t="str">
        <f t="shared" si="41"/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s="5" t="s">
        <v>74</v>
      </c>
      <c r="H445">
        <v>90</v>
      </c>
      <c r="I445" s="7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38"/>
        <v>40451.208333333336</v>
      </c>
      <c r="O445" s="11">
        <f t="shared" si="39"/>
        <v>40470.208333333336</v>
      </c>
      <c r="P445" t="b">
        <v>0</v>
      </c>
      <c r="Q445" t="b">
        <v>0</v>
      </c>
      <c r="R445" s="5" t="s">
        <v>33</v>
      </c>
      <c r="S445" s="5" t="str">
        <f t="shared" si="40"/>
        <v>theater</v>
      </c>
      <c r="T445" s="5" t="str">
        <f t="shared" si="41"/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s="5" t="s">
        <v>20</v>
      </c>
      <c r="H446">
        <v>296</v>
      </c>
      <c r="I446" s="7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38"/>
        <v>40748.208333333336</v>
      </c>
      <c r="O446" s="11">
        <f t="shared" si="39"/>
        <v>40750.208333333336</v>
      </c>
      <c r="P446" t="b">
        <v>0</v>
      </c>
      <c r="Q446" t="b">
        <v>1</v>
      </c>
      <c r="R446" s="5" t="s">
        <v>60</v>
      </c>
      <c r="S446" s="5" t="str">
        <f t="shared" si="40"/>
        <v>music</v>
      </c>
      <c r="T446" s="5" t="str">
        <f t="shared" si="41"/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511.38095238095241</v>
      </c>
      <c r="G447" s="5" t="s">
        <v>20</v>
      </c>
      <c r="H447">
        <v>170</v>
      </c>
      <c r="I447" s="7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38"/>
        <v>40515.25</v>
      </c>
      <c r="O447" s="11">
        <f t="shared" si="39"/>
        <v>40536.25</v>
      </c>
      <c r="P447" t="b">
        <v>0</v>
      </c>
      <c r="Q447" t="b">
        <v>1</v>
      </c>
      <c r="R447" s="5" t="s">
        <v>33</v>
      </c>
      <c r="S447" s="5" t="str">
        <f t="shared" si="40"/>
        <v>theater</v>
      </c>
      <c r="T447" s="5" t="str">
        <f t="shared" si="41"/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s="5" t="s">
        <v>14</v>
      </c>
      <c r="H448">
        <v>186</v>
      </c>
      <c r="I448" s="7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38"/>
        <v>41261.25</v>
      </c>
      <c r="O448" s="11">
        <f t="shared" si="39"/>
        <v>41263.25</v>
      </c>
      <c r="P448" t="b">
        <v>0</v>
      </c>
      <c r="Q448" t="b">
        <v>0</v>
      </c>
      <c r="R448" s="5" t="s">
        <v>65</v>
      </c>
      <c r="S448" s="5" t="str">
        <f t="shared" si="40"/>
        <v>technology</v>
      </c>
      <c r="T448" s="5" t="str">
        <f t="shared" si="41"/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s="5" t="s">
        <v>74</v>
      </c>
      <c r="H449">
        <v>439</v>
      </c>
      <c r="I449" s="7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38"/>
        <v>43088.25</v>
      </c>
      <c r="O449" s="11">
        <f t="shared" si="39"/>
        <v>43104.25</v>
      </c>
      <c r="P449" t="b">
        <v>0</v>
      </c>
      <c r="Q449" t="b">
        <v>0</v>
      </c>
      <c r="R449" s="5" t="s">
        <v>269</v>
      </c>
      <c r="S449" s="5" t="str">
        <f t="shared" si="40"/>
        <v>film &amp; video</v>
      </c>
      <c r="T449" s="5" t="str">
        <f t="shared" si="41"/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50.482758620689658</v>
      </c>
      <c r="G450" s="5" t="s">
        <v>14</v>
      </c>
      <c r="H450">
        <v>605</v>
      </c>
      <c r="I450" s="7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38"/>
        <v>41378.208333333336</v>
      </c>
      <c r="O450" s="11">
        <f t="shared" si="39"/>
        <v>41380.208333333336</v>
      </c>
      <c r="P450" t="b">
        <v>0</v>
      </c>
      <c r="Q450" t="b">
        <v>1</v>
      </c>
      <c r="R450" s="5" t="s">
        <v>89</v>
      </c>
      <c r="S450" s="5" t="str">
        <f t="shared" si="40"/>
        <v>games</v>
      </c>
      <c r="T450" s="5" t="str">
        <f t="shared" si="41"/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+(E451*100)/D451</f>
        <v>967</v>
      </c>
      <c r="G451" s="5" t="s">
        <v>20</v>
      </c>
      <c r="H451">
        <v>86</v>
      </c>
      <c r="I451" s="7">
        <f t="shared" ref="I451:I514" si="43">+IF(E451&gt;0,E451/H451,0)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44">(((L451/60)/60)/24)+DATE(1970,1,1)</f>
        <v>43530.25</v>
      </c>
      <c r="O451" s="11">
        <f t="shared" ref="O451:O514" si="45">(((M451/60)/60)/24)+DATE(1970,1,1)</f>
        <v>43547.208333333328</v>
      </c>
      <c r="P451" t="b">
        <v>0</v>
      </c>
      <c r="Q451" t="b">
        <v>0</v>
      </c>
      <c r="R451" s="5" t="s">
        <v>89</v>
      </c>
      <c r="S451" s="5" t="str">
        <f t="shared" ref="S451:S514" si="46">LEFT(R451,FIND("/",R451)-1)</f>
        <v>games</v>
      </c>
      <c r="T451" s="5" t="str">
        <f t="shared" ref="T451:T514" si="47">+RIGHT(R451,LEN(R451)-SEARCH("/",R451))</f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s="5" t="s">
        <v>14</v>
      </c>
      <c r="H452">
        <v>1</v>
      </c>
      <c r="I452" s="7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44"/>
        <v>43394.208333333328</v>
      </c>
      <c r="O452" s="11">
        <f t="shared" si="45"/>
        <v>43417.25</v>
      </c>
      <c r="P452" t="b">
        <v>0</v>
      </c>
      <c r="Q452" t="b">
        <v>0</v>
      </c>
      <c r="R452" s="5" t="s">
        <v>71</v>
      </c>
      <c r="S452" s="5" t="str">
        <f t="shared" si="46"/>
        <v>film &amp; video</v>
      </c>
      <c r="T452" s="5" t="str">
        <f t="shared" si="47"/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122.84501347708895</v>
      </c>
      <c r="G453" s="5" t="s">
        <v>20</v>
      </c>
      <c r="H453">
        <v>6286</v>
      </c>
      <c r="I453" s="7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44"/>
        <v>42935.208333333328</v>
      </c>
      <c r="O453" s="11">
        <f t="shared" si="45"/>
        <v>42966.208333333328</v>
      </c>
      <c r="P453" t="b">
        <v>0</v>
      </c>
      <c r="Q453" t="b">
        <v>0</v>
      </c>
      <c r="R453" s="5" t="s">
        <v>23</v>
      </c>
      <c r="S453" s="5" t="str">
        <f t="shared" si="46"/>
        <v>music</v>
      </c>
      <c r="T453" s="5" t="str">
        <f t="shared" si="47"/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s="5" t="s">
        <v>14</v>
      </c>
      <c r="H454">
        <v>31</v>
      </c>
      <c r="I454" s="7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44"/>
        <v>40365.208333333336</v>
      </c>
      <c r="O454" s="11">
        <f t="shared" si="45"/>
        <v>40366.208333333336</v>
      </c>
      <c r="P454" t="b">
        <v>0</v>
      </c>
      <c r="Q454" t="b">
        <v>0</v>
      </c>
      <c r="R454" s="5" t="s">
        <v>53</v>
      </c>
      <c r="S454" s="5" t="str">
        <f t="shared" si="46"/>
        <v>film &amp; video</v>
      </c>
      <c r="T454" s="5" t="str">
        <f t="shared" si="47"/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s="5" t="s">
        <v>14</v>
      </c>
      <c r="H455">
        <v>1181</v>
      </c>
      <c r="I455" s="7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44"/>
        <v>42705.25</v>
      </c>
      <c r="O455" s="11">
        <f t="shared" si="45"/>
        <v>42746.25</v>
      </c>
      <c r="P455" t="b">
        <v>0</v>
      </c>
      <c r="Q455" t="b">
        <v>0</v>
      </c>
      <c r="R455" s="5" t="s">
        <v>474</v>
      </c>
      <c r="S455" s="5" t="str">
        <f t="shared" si="46"/>
        <v>film &amp; video</v>
      </c>
      <c r="T455" s="5" t="str">
        <f t="shared" si="47"/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44.075000000000003</v>
      </c>
      <c r="G456" s="5" t="s">
        <v>14</v>
      </c>
      <c r="H456">
        <v>39</v>
      </c>
      <c r="I456" s="7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44"/>
        <v>41568.208333333336</v>
      </c>
      <c r="O456" s="11">
        <f t="shared" si="45"/>
        <v>41604.25</v>
      </c>
      <c r="P456" t="b">
        <v>0</v>
      </c>
      <c r="Q456" t="b">
        <v>1</v>
      </c>
      <c r="R456" s="5" t="s">
        <v>53</v>
      </c>
      <c r="S456" s="5" t="str">
        <f t="shared" si="46"/>
        <v>film &amp; video</v>
      </c>
      <c r="T456" s="5" t="str">
        <f t="shared" si="47"/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s="5" t="s">
        <v>20</v>
      </c>
      <c r="H457">
        <v>3727</v>
      </c>
      <c r="I457" s="7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44"/>
        <v>40809.208333333336</v>
      </c>
      <c r="O457" s="11">
        <f t="shared" si="45"/>
        <v>40832.208333333336</v>
      </c>
      <c r="P457" t="b">
        <v>0</v>
      </c>
      <c r="Q457" t="b">
        <v>0</v>
      </c>
      <c r="R457" s="5" t="s">
        <v>33</v>
      </c>
      <c r="S457" s="5" t="str">
        <f t="shared" si="46"/>
        <v>theater</v>
      </c>
      <c r="T457" s="5" t="str">
        <f t="shared" si="47"/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s="5" t="s">
        <v>20</v>
      </c>
      <c r="H458">
        <v>1605</v>
      </c>
      <c r="I458" s="7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44"/>
        <v>43141.25</v>
      </c>
      <c r="O458" s="11">
        <f t="shared" si="45"/>
        <v>43141.25</v>
      </c>
      <c r="P458" t="b">
        <v>0</v>
      </c>
      <c r="Q458" t="b">
        <v>1</v>
      </c>
      <c r="R458" s="5" t="s">
        <v>60</v>
      </c>
      <c r="S458" s="5" t="str">
        <f t="shared" si="46"/>
        <v>music</v>
      </c>
      <c r="T458" s="5" t="str">
        <f t="shared" si="47"/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</v>
      </c>
      <c r="G459" s="5" t="s">
        <v>14</v>
      </c>
      <c r="H459">
        <v>46</v>
      </c>
      <c r="I459" s="7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44"/>
        <v>42657.208333333328</v>
      </c>
      <c r="O459" s="11">
        <f t="shared" si="45"/>
        <v>42659.208333333328</v>
      </c>
      <c r="P459" t="b">
        <v>0</v>
      </c>
      <c r="Q459" t="b">
        <v>0</v>
      </c>
      <c r="R459" s="5" t="s">
        <v>33</v>
      </c>
      <c r="S459" s="5" t="str">
        <f t="shared" si="46"/>
        <v>theater</v>
      </c>
      <c r="T459" s="5" t="str">
        <f t="shared" si="47"/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s="5" t="s">
        <v>20</v>
      </c>
      <c r="H460">
        <v>2120</v>
      </c>
      <c r="I460" s="7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44"/>
        <v>40265.208333333336</v>
      </c>
      <c r="O460" s="11">
        <f t="shared" si="45"/>
        <v>40309.208333333336</v>
      </c>
      <c r="P460" t="b">
        <v>0</v>
      </c>
      <c r="Q460" t="b">
        <v>0</v>
      </c>
      <c r="R460" s="5" t="s">
        <v>33</v>
      </c>
      <c r="S460" s="5" t="str">
        <f t="shared" si="46"/>
        <v>theater</v>
      </c>
      <c r="T460" s="5" t="str">
        <f t="shared" si="47"/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s="5" t="s">
        <v>14</v>
      </c>
      <c r="H461">
        <v>105</v>
      </c>
      <c r="I461" s="7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44"/>
        <v>42001.25</v>
      </c>
      <c r="O461" s="11">
        <f t="shared" si="45"/>
        <v>42026.25</v>
      </c>
      <c r="P461" t="b">
        <v>0</v>
      </c>
      <c r="Q461" t="b">
        <v>0</v>
      </c>
      <c r="R461" s="5" t="s">
        <v>42</v>
      </c>
      <c r="S461" s="5" t="str">
        <f t="shared" si="46"/>
        <v>film &amp; video</v>
      </c>
      <c r="T461" s="5" t="str">
        <f t="shared" si="47"/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s="5" t="s">
        <v>20</v>
      </c>
      <c r="H462">
        <v>50</v>
      </c>
      <c r="I462" s="7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44"/>
        <v>40399.208333333336</v>
      </c>
      <c r="O462" s="11">
        <f t="shared" si="45"/>
        <v>40402.208333333336</v>
      </c>
      <c r="P462" t="b">
        <v>0</v>
      </c>
      <c r="Q462" t="b">
        <v>0</v>
      </c>
      <c r="R462" s="5" t="s">
        <v>33</v>
      </c>
      <c r="S462" s="5" t="str">
        <f t="shared" si="46"/>
        <v>theater</v>
      </c>
      <c r="T462" s="5" t="str">
        <f t="shared" si="47"/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s="5" t="s">
        <v>20</v>
      </c>
      <c r="H463">
        <v>2080</v>
      </c>
      <c r="I463" s="7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44"/>
        <v>41757.208333333336</v>
      </c>
      <c r="O463" s="11">
        <f t="shared" si="45"/>
        <v>41777.208333333336</v>
      </c>
      <c r="P463" t="b">
        <v>0</v>
      </c>
      <c r="Q463" t="b">
        <v>0</v>
      </c>
      <c r="R463" s="5" t="s">
        <v>53</v>
      </c>
      <c r="S463" s="5" t="str">
        <f t="shared" si="46"/>
        <v>film &amp; video</v>
      </c>
      <c r="T463" s="5" t="str">
        <f t="shared" si="47"/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30.579449152542374</v>
      </c>
      <c r="G464" s="5" t="s">
        <v>14</v>
      </c>
      <c r="H464">
        <v>535</v>
      </c>
      <c r="I464" s="7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44"/>
        <v>41304.25</v>
      </c>
      <c r="O464" s="11">
        <f t="shared" si="45"/>
        <v>41342.25</v>
      </c>
      <c r="P464" t="b">
        <v>0</v>
      </c>
      <c r="Q464" t="b">
        <v>0</v>
      </c>
      <c r="R464" s="5" t="s">
        <v>292</v>
      </c>
      <c r="S464" s="5" t="str">
        <f t="shared" si="46"/>
        <v>games</v>
      </c>
      <c r="T464" s="5" t="str">
        <f t="shared" si="47"/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s="5" t="s">
        <v>20</v>
      </c>
      <c r="H465">
        <v>2105</v>
      </c>
      <c r="I465" s="7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44"/>
        <v>41639.25</v>
      </c>
      <c r="O465" s="11">
        <f t="shared" si="45"/>
        <v>41643.25</v>
      </c>
      <c r="P465" t="b">
        <v>0</v>
      </c>
      <c r="Q465" t="b">
        <v>0</v>
      </c>
      <c r="R465" s="5" t="s">
        <v>71</v>
      </c>
      <c r="S465" s="5" t="str">
        <f t="shared" si="46"/>
        <v>film &amp; video</v>
      </c>
      <c r="T465" s="5" t="str">
        <f t="shared" si="47"/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s="5" t="s">
        <v>20</v>
      </c>
      <c r="H466">
        <v>2436</v>
      </c>
      <c r="I466" s="7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44"/>
        <v>43142.25</v>
      </c>
      <c r="O466" s="11">
        <f t="shared" si="45"/>
        <v>43156.25</v>
      </c>
      <c r="P466" t="b">
        <v>0</v>
      </c>
      <c r="Q466" t="b">
        <v>0</v>
      </c>
      <c r="R466" s="5" t="s">
        <v>33</v>
      </c>
      <c r="S466" s="5" t="str">
        <f t="shared" si="46"/>
        <v>theater</v>
      </c>
      <c r="T466" s="5" t="str">
        <f t="shared" si="47"/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s="5" t="s">
        <v>20</v>
      </c>
      <c r="H467">
        <v>80</v>
      </c>
      <c r="I467" s="7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44"/>
        <v>43127.25</v>
      </c>
      <c r="O467" s="11">
        <f t="shared" si="45"/>
        <v>43136.25</v>
      </c>
      <c r="P467" t="b">
        <v>0</v>
      </c>
      <c r="Q467" t="b">
        <v>0</v>
      </c>
      <c r="R467" s="5" t="s">
        <v>206</v>
      </c>
      <c r="S467" s="5" t="str">
        <f t="shared" si="46"/>
        <v>publishing</v>
      </c>
      <c r="T467" s="5" t="str">
        <f t="shared" si="47"/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s="5" t="s">
        <v>20</v>
      </c>
      <c r="H468">
        <v>42</v>
      </c>
      <c r="I468" s="7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44"/>
        <v>41409.208333333336</v>
      </c>
      <c r="O468" s="11">
        <f t="shared" si="45"/>
        <v>41432.208333333336</v>
      </c>
      <c r="P468" t="b">
        <v>0</v>
      </c>
      <c r="Q468" t="b">
        <v>1</v>
      </c>
      <c r="R468" s="5" t="s">
        <v>65</v>
      </c>
      <c r="S468" s="5" t="str">
        <f t="shared" si="46"/>
        <v>technology</v>
      </c>
      <c r="T468" s="5" t="str">
        <f t="shared" si="47"/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575.21428571428567</v>
      </c>
      <c r="G469" s="5" t="s">
        <v>20</v>
      </c>
      <c r="H469">
        <v>139</v>
      </c>
      <c r="I469" s="7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44"/>
        <v>42331.25</v>
      </c>
      <c r="O469" s="11">
        <f t="shared" si="45"/>
        <v>42338.25</v>
      </c>
      <c r="P469" t="b">
        <v>0</v>
      </c>
      <c r="Q469" t="b">
        <v>1</v>
      </c>
      <c r="R469" s="5" t="s">
        <v>28</v>
      </c>
      <c r="S469" s="5" t="str">
        <f t="shared" si="46"/>
        <v>technology</v>
      </c>
      <c r="T469" s="5" t="str">
        <f t="shared" si="47"/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s="5" t="s">
        <v>14</v>
      </c>
      <c r="H470">
        <v>16</v>
      </c>
      <c r="I470" s="7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44"/>
        <v>43569.208333333328</v>
      </c>
      <c r="O470" s="11">
        <f t="shared" si="45"/>
        <v>43585.208333333328</v>
      </c>
      <c r="P470" t="b">
        <v>0</v>
      </c>
      <c r="Q470" t="b">
        <v>0</v>
      </c>
      <c r="R470" s="5" t="s">
        <v>33</v>
      </c>
      <c r="S470" s="5" t="str">
        <f t="shared" si="46"/>
        <v>theater</v>
      </c>
      <c r="T470" s="5" t="str">
        <f t="shared" si="47"/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184.42857142857142</v>
      </c>
      <c r="G471" s="5" t="s">
        <v>20</v>
      </c>
      <c r="H471">
        <v>159</v>
      </c>
      <c r="I471" s="7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44"/>
        <v>42142.208333333328</v>
      </c>
      <c r="O471" s="11">
        <f t="shared" si="45"/>
        <v>42144.208333333328</v>
      </c>
      <c r="P471" t="b">
        <v>0</v>
      </c>
      <c r="Q471" t="b">
        <v>0</v>
      </c>
      <c r="R471" s="5" t="s">
        <v>53</v>
      </c>
      <c r="S471" s="5" t="str">
        <f t="shared" si="46"/>
        <v>film &amp; video</v>
      </c>
      <c r="T471" s="5" t="str">
        <f t="shared" si="47"/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s="5" t="s">
        <v>20</v>
      </c>
      <c r="H472">
        <v>381</v>
      </c>
      <c r="I472" s="7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44"/>
        <v>42716.25</v>
      </c>
      <c r="O472" s="11">
        <f t="shared" si="45"/>
        <v>42723.25</v>
      </c>
      <c r="P472" t="b">
        <v>0</v>
      </c>
      <c r="Q472" t="b">
        <v>0</v>
      </c>
      <c r="R472" s="5" t="s">
        <v>65</v>
      </c>
      <c r="S472" s="5" t="str">
        <f t="shared" si="46"/>
        <v>technology</v>
      </c>
      <c r="T472" s="5" t="str">
        <f t="shared" si="47"/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s="5" t="s">
        <v>20</v>
      </c>
      <c r="H473">
        <v>194</v>
      </c>
      <c r="I473" s="7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44"/>
        <v>41031.208333333336</v>
      </c>
      <c r="O473" s="11">
        <f t="shared" si="45"/>
        <v>41031.208333333336</v>
      </c>
      <c r="P473" t="b">
        <v>0</v>
      </c>
      <c r="Q473" t="b">
        <v>1</v>
      </c>
      <c r="R473" s="5" t="s">
        <v>17</v>
      </c>
      <c r="S473" s="5" t="str">
        <f t="shared" si="46"/>
        <v>food</v>
      </c>
      <c r="T473" s="5" t="str">
        <f t="shared" si="47"/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s="5" t="s">
        <v>14</v>
      </c>
      <c r="H474">
        <v>575</v>
      </c>
      <c r="I474" s="7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44"/>
        <v>43535.208333333328</v>
      </c>
      <c r="O474" s="11">
        <f t="shared" si="45"/>
        <v>43589.208333333328</v>
      </c>
      <c r="P474" t="b">
        <v>0</v>
      </c>
      <c r="Q474" t="b">
        <v>0</v>
      </c>
      <c r="R474" s="5" t="s">
        <v>23</v>
      </c>
      <c r="S474" s="5" t="str">
        <f t="shared" si="46"/>
        <v>music</v>
      </c>
      <c r="T474" s="5" t="str">
        <f t="shared" si="47"/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</v>
      </c>
      <c r="G475" s="5" t="s">
        <v>20</v>
      </c>
      <c r="H475">
        <v>106</v>
      </c>
      <c r="I475" s="7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44"/>
        <v>43277.208333333328</v>
      </c>
      <c r="O475" s="11">
        <f t="shared" si="45"/>
        <v>43278.208333333328</v>
      </c>
      <c r="P475" t="b">
        <v>0</v>
      </c>
      <c r="Q475" t="b">
        <v>0</v>
      </c>
      <c r="R475" s="5" t="s">
        <v>50</v>
      </c>
      <c r="S475" s="5" t="str">
        <f t="shared" si="46"/>
        <v>music</v>
      </c>
      <c r="T475" s="5" t="str">
        <f t="shared" si="47"/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s="5" t="s">
        <v>20</v>
      </c>
      <c r="H476">
        <v>142</v>
      </c>
      <c r="I476" s="7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44"/>
        <v>41989.25</v>
      </c>
      <c r="O476" s="11">
        <f t="shared" si="45"/>
        <v>41990.25</v>
      </c>
      <c r="P476" t="b">
        <v>0</v>
      </c>
      <c r="Q476" t="b">
        <v>0</v>
      </c>
      <c r="R476" s="5" t="s">
        <v>269</v>
      </c>
      <c r="S476" s="5" t="str">
        <f t="shared" si="46"/>
        <v>film &amp; video</v>
      </c>
      <c r="T476" s="5" t="str">
        <f t="shared" si="47"/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113.94594594594595</v>
      </c>
      <c r="G477" s="5" t="s">
        <v>20</v>
      </c>
      <c r="H477">
        <v>211</v>
      </c>
      <c r="I477" s="7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44"/>
        <v>41450.208333333336</v>
      </c>
      <c r="O477" s="11">
        <f t="shared" si="45"/>
        <v>41454.208333333336</v>
      </c>
      <c r="P477" t="b">
        <v>0</v>
      </c>
      <c r="Q477" t="b">
        <v>1</v>
      </c>
      <c r="R477" s="5" t="s">
        <v>206</v>
      </c>
      <c r="S477" s="5" t="str">
        <f t="shared" si="46"/>
        <v>publishing</v>
      </c>
      <c r="T477" s="5" t="str">
        <f t="shared" si="47"/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29.828720626631853</v>
      </c>
      <c r="G478" s="5" t="s">
        <v>14</v>
      </c>
      <c r="H478">
        <v>1120</v>
      </c>
      <c r="I478" s="7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44"/>
        <v>43322.208333333328</v>
      </c>
      <c r="O478" s="11">
        <f t="shared" si="45"/>
        <v>43328.208333333328</v>
      </c>
      <c r="P478" t="b">
        <v>0</v>
      </c>
      <c r="Q478" t="b">
        <v>0</v>
      </c>
      <c r="R478" s="5" t="s">
        <v>119</v>
      </c>
      <c r="S478" s="5" t="str">
        <f t="shared" si="46"/>
        <v>publishing</v>
      </c>
      <c r="T478" s="5" t="str">
        <f t="shared" si="47"/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54.27058823529412</v>
      </c>
      <c r="G479" s="5" t="s">
        <v>14</v>
      </c>
      <c r="H479">
        <v>113</v>
      </c>
      <c r="I479" s="7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44"/>
        <v>40720.208333333336</v>
      </c>
      <c r="O479" s="11">
        <f t="shared" si="45"/>
        <v>40747.208333333336</v>
      </c>
      <c r="P479" t="b">
        <v>0</v>
      </c>
      <c r="Q479" t="b">
        <v>0</v>
      </c>
      <c r="R479" s="5" t="s">
        <v>474</v>
      </c>
      <c r="S479" s="5" t="str">
        <f t="shared" si="46"/>
        <v>film &amp; video</v>
      </c>
      <c r="T479" s="5" t="str">
        <f t="shared" si="47"/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s="5" t="s">
        <v>20</v>
      </c>
      <c r="H480">
        <v>2756</v>
      </c>
      <c r="I480" s="7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44"/>
        <v>42072.208333333328</v>
      </c>
      <c r="O480" s="11">
        <f t="shared" si="45"/>
        <v>42084.208333333328</v>
      </c>
      <c r="P480" t="b">
        <v>0</v>
      </c>
      <c r="Q480" t="b">
        <v>0</v>
      </c>
      <c r="R480" s="5" t="s">
        <v>65</v>
      </c>
      <c r="S480" s="5" t="str">
        <f t="shared" si="46"/>
        <v>technology</v>
      </c>
      <c r="T480" s="5" t="str">
        <f t="shared" si="47"/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s="5" t="s">
        <v>20</v>
      </c>
      <c r="H481">
        <v>173</v>
      </c>
      <c r="I481" s="7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44"/>
        <v>42945.208333333328</v>
      </c>
      <c r="O481" s="11">
        <f t="shared" si="45"/>
        <v>42947.208333333328</v>
      </c>
      <c r="P481" t="b">
        <v>0</v>
      </c>
      <c r="Q481" t="b">
        <v>0</v>
      </c>
      <c r="R481" s="5" t="s">
        <v>17</v>
      </c>
      <c r="S481" s="5" t="str">
        <f t="shared" si="46"/>
        <v>food</v>
      </c>
      <c r="T481" s="5" t="str">
        <f t="shared" si="47"/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100.65116279069767</v>
      </c>
      <c r="G482" s="5" t="s">
        <v>20</v>
      </c>
      <c r="H482">
        <v>87</v>
      </c>
      <c r="I482" s="7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44"/>
        <v>40248.25</v>
      </c>
      <c r="O482" s="11">
        <f t="shared" si="45"/>
        <v>40257.208333333336</v>
      </c>
      <c r="P482" t="b">
        <v>0</v>
      </c>
      <c r="Q482" t="b">
        <v>1</v>
      </c>
      <c r="R482" s="5" t="s">
        <v>122</v>
      </c>
      <c r="S482" s="5" t="str">
        <f t="shared" si="46"/>
        <v>photography</v>
      </c>
      <c r="T482" s="5" t="str">
        <f t="shared" si="47"/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s="5" t="s">
        <v>14</v>
      </c>
      <c r="H483">
        <v>1538</v>
      </c>
      <c r="I483" s="7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44"/>
        <v>41913.208333333336</v>
      </c>
      <c r="O483" s="11">
        <f t="shared" si="45"/>
        <v>41955.25</v>
      </c>
      <c r="P483" t="b">
        <v>0</v>
      </c>
      <c r="Q483" t="b">
        <v>1</v>
      </c>
      <c r="R483" s="5" t="s">
        <v>33</v>
      </c>
      <c r="S483" s="5" t="str">
        <f t="shared" si="46"/>
        <v>theater</v>
      </c>
      <c r="T483" s="5" t="str">
        <f t="shared" si="47"/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s="5" t="s">
        <v>14</v>
      </c>
      <c r="H484">
        <v>9</v>
      </c>
      <c r="I484" s="7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44"/>
        <v>40963.25</v>
      </c>
      <c r="O484" s="11">
        <f t="shared" si="45"/>
        <v>40974.25</v>
      </c>
      <c r="P484" t="b">
        <v>0</v>
      </c>
      <c r="Q484" t="b">
        <v>1</v>
      </c>
      <c r="R484" s="5" t="s">
        <v>119</v>
      </c>
      <c r="S484" s="5" t="str">
        <f t="shared" si="46"/>
        <v>publishing</v>
      </c>
      <c r="T484" s="5" t="str">
        <f t="shared" si="47"/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s="5" t="s">
        <v>14</v>
      </c>
      <c r="H485">
        <v>554</v>
      </c>
      <c r="I485" s="7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44"/>
        <v>43811.25</v>
      </c>
      <c r="O485" s="11">
        <f t="shared" si="45"/>
        <v>43818.25</v>
      </c>
      <c r="P485" t="b">
        <v>0</v>
      </c>
      <c r="Q485" t="b">
        <v>0</v>
      </c>
      <c r="R485" s="5" t="s">
        <v>33</v>
      </c>
      <c r="S485" s="5" t="str">
        <f t="shared" si="46"/>
        <v>theater</v>
      </c>
      <c r="T485" s="5" t="str">
        <f t="shared" si="47"/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s="5" t="s">
        <v>20</v>
      </c>
      <c r="H486">
        <v>1572</v>
      </c>
      <c r="I486" s="7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44"/>
        <v>41855.208333333336</v>
      </c>
      <c r="O486" s="11">
        <f t="shared" si="45"/>
        <v>41904.208333333336</v>
      </c>
      <c r="P486" t="b">
        <v>0</v>
      </c>
      <c r="Q486" t="b">
        <v>1</v>
      </c>
      <c r="R486" s="5" t="s">
        <v>17</v>
      </c>
      <c r="S486" s="5" t="str">
        <f t="shared" si="46"/>
        <v>food</v>
      </c>
      <c r="T486" s="5" t="str">
        <f t="shared" si="47"/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s="5" t="s">
        <v>14</v>
      </c>
      <c r="H487">
        <v>648</v>
      </c>
      <c r="I487" s="7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44"/>
        <v>43626.208333333328</v>
      </c>
      <c r="O487" s="11">
        <f t="shared" si="45"/>
        <v>43667.208333333328</v>
      </c>
      <c r="P487" t="b">
        <v>0</v>
      </c>
      <c r="Q487" t="b">
        <v>0</v>
      </c>
      <c r="R487" s="5" t="s">
        <v>33</v>
      </c>
      <c r="S487" s="5" t="str">
        <f t="shared" si="46"/>
        <v>theater</v>
      </c>
      <c r="T487" s="5" t="str">
        <f t="shared" si="47"/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s="5" t="s">
        <v>14</v>
      </c>
      <c r="H488">
        <v>21</v>
      </c>
      <c r="I488" s="7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44"/>
        <v>43168.25</v>
      </c>
      <c r="O488" s="11">
        <f t="shared" si="45"/>
        <v>43183.208333333328</v>
      </c>
      <c r="P488" t="b">
        <v>0</v>
      </c>
      <c r="Q488" t="b">
        <v>1</v>
      </c>
      <c r="R488" s="5" t="s">
        <v>206</v>
      </c>
      <c r="S488" s="5" t="str">
        <f t="shared" si="46"/>
        <v>publishing</v>
      </c>
      <c r="T488" s="5" t="str">
        <f t="shared" si="47"/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s="5" t="s">
        <v>20</v>
      </c>
      <c r="H489">
        <v>2346</v>
      </c>
      <c r="I489" s="7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44"/>
        <v>42845.208333333328</v>
      </c>
      <c r="O489" s="11">
        <f t="shared" si="45"/>
        <v>42878.208333333328</v>
      </c>
      <c r="P489" t="b">
        <v>0</v>
      </c>
      <c r="Q489" t="b">
        <v>0</v>
      </c>
      <c r="R489" s="5" t="s">
        <v>33</v>
      </c>
      <c r="S489" s="5" t="str">
        <f t="shared" si="46"/>
        <v>theater</v>
      </c>
      <c r="T489" s="5" t="str">
        <f t="shared" si="47"/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s="5" t="s">
        <v>20</v>
      </c>
      <c r="H490">
        <v>115</v>
      </c>
      <c r="I490" s="7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44"/>
        <v>42403.25</v>
      </c>
      <c r="O490" s="11">
        <f t="shared" si="45"/>
        <v>42420.25</v>
      </c>
      <c r="P490" t="b">
        <v>0</v>
      </c>
      <c r="Q490" t="b">
        <v>0</v>
      </c>
      <c r="R490" s="5" t="s">
        <v>33</v>
      </c>
      <c r="S490" s="5" t="str">
        <f t="shared" si="46"/>
        <v>theater</v>
      </c>
      <c r="T490" s="5" t="str">
        <f t="shared" si="47"/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101.51086956521739</v>
      </c>
      <c r="G491" s="5" t="s">
        <v>20</v>
      </c>
      <c r="H491">
        <v>85</v>
      </c>
      <c r="I491" s="7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44"/>
        <v>40406.208333333336</v>
      </c>
      <c r="O491" s="11">
        <f t="shared" si="45"/>
        <v>40411.208333333336</v>
      </c>
      <c r="P491" t="b">
        <v>0</v>
      </c>
      <c r="Q491" t="b">
        <v>0</v>
      </c>
      <c r="R491" s="5" t="s">
        <v>65</v>
      </c>
      <c r="S491" s="5" t="str">
        <f t="shared" si="46"/>
        <v>technology</v>
      </c>
      <c r="T491" s="5" t="str">
        <f t="shared" si="47"/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s="5" t="s">
        <v>20</v>
      </c>
      <c r="H492">
        <v>144</v>
      </c>
      <c r="I492" s="7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44"/>
        <v>43786.25</v>
      </c>
      <c r="O492" s="11">
        <f t="shared" si="45"/>
        <v>43793.25</v>
      </c>
      <c r="P492" t="b">
        <v>0</v>
      </c>
      <c r="Q492" t="b">
        <v>0</v>
      </c>
      <c r="R492" s="5" t="s">
        <v>1029</v>
      </c>
      <c r="S492" s="5" t="str">
        <f t="shared" si="46"/>
        <v>journalism</v>
      </c>
      <c r="T492" s="5" t="str">
        <f t="shared" si="47"/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305.34683098591552</v>
      </c>
      <c r="G493" s="5" t="s">
        <v>20</v>
      </c>
      <c r="H493">
        <v>2443</v>
      </c>
      <c r="I493" s="7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44"/>
        <v>41456.208333333336</v>
      </c>
      <c r="O493" s="11">
        <f t="shared" si="45"/>
        <v>41482.208333333336</v>
      </c>
      <c r="P493" t="b">
        <v>0</v>
      </c>
      <c r="Q493" t="b">
        <v>1</v>
      </c>
      <c r="R493" s="5" t="s">
        <v>17</v>
      </c>
      <c r="S493" s="5" t="str">
        <f t="shared" si="46"/>
        <v>food</v>
      </c>
      <c r="T493" s="5" t="str">
        <f t="shared" si="47"/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23.995287958115185</v>
      </c>
      <c r="G494" s="5" t="s">
        <v>74</v>
      </c>
      <c r="H494">
        <v>595</v>
      </c>
      <c r="I494" s="7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44"/>
        <v>40336.208333333336</v>
      </c>
      <c r="O494" s="11">
        <f t="shared" si="45"/>
        <v>40371.208333333336</v>
      </c>
      <c r="P494" t="b">
        <v>1</v>
      </c>
      <c r="Q494" t="b">
        <v>1</v>
      </c>
      <c r="R494" s="5" t="s">
        <v>100</v>
      </c>
      <c r="S494" s="5" t="str">
        <f t="shared" si="46"/>
        <v>film &amp; video</v>
      </c>
      <c r="T494" s="5" t="str">
        <f t="shared" si="47"/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723.77777777777783</v>
      </c>
      <c r="G495" s="5" t="s">
        <v>20</v>
      </c>
      <c r="H495">
        <v>64</v>
      </c>
      <c r="I495" s="7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44"/>
        <v>43645.208333333328</v>
      </c>
      <c r="O495" s="11">
        <f t="shared" si="45"/>
        <v>43658.208333333328</v>
      </c>
      <c r="P495" t="b">
        <v>0</v>
      </c>
      <c r="Q495" t="b">
        <v>0</v>
      </c>
      <c r="R495" s="5" t="s">
        <v>122</v>
      </c>
      <c r="S495" s="5" t="str">
        <f t="shared" si="46"/>
        <v>photography</v>
      </c>
      <c r="T495" s="5" t="str">
        <f t="shared" si="47"/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s="5" t="s">
        <v>20</v>
      </c>
      <c r="H496">
        <v>268</v>
      </c>
      <c r="I496" s="7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44"/>
        <v>40990.208333333336</v>
      </c>
      <c r="O496" s="11">
        <f t="shared" si="45"/>
        <v>40991.208333333336</v>
      </c>
      <c r="P496" t="b">
        <v>0</v>
      </c>
      <c r="Q496" t="b">
        <v>0</v>
      </c>
      <c r="R496" s="5" t="s">
        <v>65</v>
      </c>
      <c r="S496" s="5" t="str">
        <f t="shared" si="46"/>
        <v>technology</v>
      </c>
      <c r="T496" s="5" t="str">
        <f t="shared" si="47"/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414.5</v>
      </c>
      <c r="G497" s="5" t="s">
        <v>20</v>
      </c>
      <c r="H497">
        <v>195</v>
      </c>
      <c r="I497" s="7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44"/>
        <v>41800.208333333336</v>
      </c>
      <c r="O497" s="11">
        <f t="shared" si="45"/>
        <v>41804.208333333336</v>
      </c>
      <c r="P497" t="b">
        <v>0</v>
      </c>
      <c r="Q497" t="b">
        <v>0</v>
      </c>
      <c r="R497" s="5" t="s">
        <v>33</v>
      </c>
      <c r="S497" s="5" t="str">
        <f t="shared" si="46"/>
        <v>theater</v>
      </c>
      <c r="T497" s="5" t="str">
        <f t="shared" si="47"/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s="5" t="s">
        <v>14</v>
      </c>
      <c r="H498">
        <v>54</v>
      </c>
      <c r="I498" s="7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44"/>
        <v>42876.208333333328</v>
      </c>
      <c r="O498" s="11">
        <f t="shared" si="45"/>
        <v>42893.208333333328</v>
      </c>
      <c r="P498" t="b">
        <v>0</v>
      </c>
      <c r="Q498" t="b">
        <v>0</v>
      </c>
      <c r="R498" s="5" t="s">
        <v>71</v>
      </c>
      <c r="S498" s="5" t="str">
        <f t="shared" si="46"/>
        <v>film &amp; video</v>
      </c>
      <c r="T498" s="5" t="str">
        <f t="shared" si="47"/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34.173469387755105</v>
      </c>
      <c r="G499" s="5" t="s">
        <v>14</v>
      </c>
      <c r="H499">
        <v>120</v>
      </c>
      <c r="I499" s="7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44"/>
        <v>42724.25</v>
      </c>
      <c r="O499" s="11">
        <f t="shared" si="45"/>
        <v>42724.25</v>
      </c>
      <c r="P499" t="b">
        <v>0</v>
      </c>
      <c r="Q499" t="b">
        <v>1</v>
      </c>
      <c r="R499" s="5" t="s">
        <v>65</v>
      </c>
      <c r="S499" s="5" t="str">
        <f t="shared" si="46"/>
        <v>technology</v>
      </c>
      <c r="T499" s="5" t="str">
        <f t="shared" si="47"/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s="5" t="s">
        <v>14</v>
      </c>
      <c r="H500">
        <v>579</v>
      </c>
      <c r="I500" s="7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44"/>
        <v>42005.25</v>
      </c>
      <c r="O500" s="11">
        <f t="shared" si="45"/>
        <v>42007.25</v>
      </c>
      <c r="P500" t="b">
        <v>0</v>
      </c>
      <c r="Q500" t="b">
        <v>0</v>
      </c>
      <c r="R500" s="5" t="s">
        <v>28</v>
      </c>
      <c r="S500" s="5" t="str">
        <f t="shared" si="46"/>
        <v>technology</v>
      </c>
      <c r="T500" s="5" t="str">
        <f t="shared" si="47"/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s="5" t="s">
        <v>14</v>
      </c>
      <c r="H501">
        <v>2072</v>
      </c>
      <c r="I501" s="7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44"/>
        <v>42444.208333333328</v>
      </c>
      <c r="O501" s="11">
        <f t="shared" si="45"/>
        <v>42449.208333333328</v>
      </c>
      <c r="P501" t="b">
        <v>0</v>
      </c>
      <c r="Q501" t="b">
        <v>1</v>
      </c>
      <c r="R501" s="5" t="s">
        <v>42</v>
      </c>
      <c r="S501" s="5" t="str">
        <f t="shared" si="46"/>
        <v>film &amp; video</v>
      </c>
      <c r="T501" s="5" t="str">
        <f t="shared" si="47"/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s="5" t="s">
        <v>14</v>
      </c>
      <c r="H502">
        <v>0</v>
      </c>
      <c r="I502" s="7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44"/>
        <v>41395.208333333336</v>
      </c>
      <c r="O502" s="11">
        <f t="shared" si="45"/>
        <v>41423.208333333336</v>
      </c>
      <c r="P502" t="b">
        <v>0</v>
      </c>
      <c r="Q502" t="b">
        <v>1</v>
      </c>
      <c r="R502" s="5" t="s">
        <v>33</v>
      </c>
      <c r="S502" s="5" t="str">
        <f t="shared" si="46"/>
        <v>theater</v>
      </c>
      <c r="T502" s="5" t="str">
        <f t="shared" si="47"/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70.145182291666671</v>
      </c>
      <c r="G503" s="5" t="s">
        <v>14</v>
      </c>
      <c r="H503">
        <v>1796</v>
      </c>
      <c r="I503" s="7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44"/>
        <v>41345.208333333336</v>
      </c>
      <c r="O503" s="11">
        <f t="shared" si="45"/>
        <v>41347.208333333336</v>
      </c>
      <c r="P503" t="b">
        <v>0</v>
      </c>
      <c r="Q503" t="b">
        <v>0</v>
      </c>
      <c r="R503" s="5" t="s">
        <v>42</v>
      </c>
      <c r="S503" s="5" t="str">
        <f t="shared" si="46"/>
        <v>film &amp; video</v>
      </c>
      <c r="T503" s="5" t="str">
        <f t="shared" si="47"/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s="5" t="s">
        <v>20</v>
      </c>
      <c r="H504">
        <v>186</v>
      </c>
      <c r="I504" s="7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44"/>
        <v>41117.208333333336</v>
      </c>
      <c r="O504" s="11">
        <f t="shared" si="45"/>
        <v>41146.208333333336</v>
      </c>
      <c r="P504" t="b">
        <v>0</v>
      </c>
      <c r="Q504" t="b">
        <v>1</v>
      </c>
      <c r="R504" s="5" t="s">
        <v>89</v>
      </c>
      <c r="S504" s="5" t="str">
        <f t="shared" si="46"/>
        <v>games</v>
      </c>
      <c r="T504" s="5" t="str">
        <f t="shared" si="47"/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180.32549019607842</v>
      </c>
      <c r="G505" s="5" t="s">
        <v>20</v>
      </c>
      <c r="H505">
        <v>460</v>
      </c>
      <c r="I505" s="7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44"/>
        <v>42186.208333333328</v>
      </c>
      <c r="O505" s="11">
        <f t="shared" si="45"/>
        <v>42206.208333333328</v>
      </c>
      <c r="P505" t="b">
        <v>0</v>
      </c>
      <c r="Q505" t="b">
        <v>0</v>
      </c>
      <c r="R505" s="5" t="s">
        <v>53</v>
      </c>
      <c r="S505" s="5" t="str">
        <f t="shared" si="46"/>
        <v>film &amp; video</v>
      </c>
      <c r="T505" s="5" t="str">
        <f t="shared" si="47"/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</v>
      </c>
      <c r="G506" s="5" t="s">
        <v>14</v>
      </c>
      <c r="H506">
        <v>62</v>
      </c>
      <c r="I506" s="7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44"/>
        <v>42142.208333333328</v>
      </c>
      <c r="O506" s="11">
        <f t="shared" si="45"/>
        <v>42143.208333333328</v>
      </c>
      <c r="P506" t="b">
        <v>0</v>
      </c>
      <c r="Q506" t="b">
        <v>0</v>
      </c>
      <c r="R506" s="5" t="s">
        <v>23</v>
      </c>
      <c r="S506" s="5" t="str">
        <f t="shared" si="46"/>
        <v>music</v>
      </c>
      <c r="T506" s="5" t="str">
        <f t="shared" si="47"/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13.901001112347052</v>
      </c>
      <c r="G507" s="5" t="s">
        <v>14</v>
      </c>
      <c r="H507">
        <v>347</v>
      </c>
      <c r="I507" s="7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44"/>
        <v>41341.25</v>
      </c>
      <c r="O507" s="11">
        <f t="shared" si="45"/>
        <v>41383.208333333336</v>
      </c>
      <c r="P507" t="b">
        <v>0</v>
      </c>
      <c r="Q507" t="b">
        <v>1</v>
      </c>
      <c r="R507" s="5" t="s">
        <v>133</v>
      </c>
      <c r="S507" s="5" t="str">
        <f t="shared" si="46"/>
        <v>publishing</v>
      </c>
      <c r="T507" s="5" t="str">
        <f t="shared" si="47"/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927.07777777777778</v>
      </c>
      <c r="G508" s="5" t="s">
        <v>20</v>
      </c>
      <c r="H508">
        <v>2528</v>
      </c>
      <c r="I508" s="7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44"/>
        <v>43062.25</v>
      </c>
      <c r="O508" s="11">
        <f t="shared" si="45"/>
        <v>43079.25</v>
      </c>
      <c r="P508" t="b">
        <v>0</v>
      </c>
      <c r="Q508" t="b">
        <v>1</v>
      </c>
      <c r="R508" s="5" t="s">
        <v>33</v>
      </c>
      <c r="S508" s="5" t="str">
        <f t="shared" si="46"/>
        <v>theater</v>
      </c>
      <c r="T508" s="5" t="str">
        <f t="shared" si="47"/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39.857142857142854</v>
      </c>
      <c r="G509" s="5" t="s">
        <v>14</v>
      </c>
      <c r="H509">
        <v>19</v>
      </c>
      <c r="I509" s="7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44"/>
        <v>41373.208333333336</v>
      </c>
      <c r="O509" s="11">
        <f t="shared" si="45"/>
        <v>41422.208333333336</v>
      </c>
      <c r="P509" t="b">
        <v>0</v>
      </c>
      <c r="Q509" t="b">
        <v>1</v>
      </c>
      <c r="R509" s="5" t="s">
        <v>28</v>
      </c>
      <c r="S509" s="5" t="str">
        <f t="shared" si="46"/>
        <v>technology</v>
      </c>
      <c r="T509" s="5" t="str">
        <f t="shared" si="47"/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s="5" t="s">
        <v>20</v>
      </c>
      <c r="H510">
        <v>3657</v>
      </c>
      <c r="I510" s="7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44"/>
        <v>43310.208333333328</v>
      </c>
      <c r="O510" s="11">
        <f t="shared" si="45"/>
        <v>43331.208333333328</v>
      </c>
      <c r="P510" t="b">
        <v>0</v>
      </c>
      <c r="Q510" t="b">
        <v>0</v>
      </c>
      <c r="R510" s="5" t="s">
        <v>33</v>
      </c>
      <c r="S510" s="5" t="str">
        <f t="shared" si="46"/>
        <v>theater</v>
      </c>
      <c r="T510" s="5" t="str">
        <f t="shared" si="47"/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s="5" t="s">
        <v>14</v>
      </c>
      <c r="H511">
        <v>1258</v>
      </c>
      <c r="I511" s="7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44"/>
        <v>41034.208333333336</v>
      </c>
      <c r="O511" s="11">
        <f t="shared" si="45"/>
        <v>41044.208333333336</v>
      </c>
      <c r="P511" t="b">
        <v>0</v>
      </c>
      <c r="Q511" t="b">
        <v>0</v>
      </c>
      <c r="R511" s="5" t="s">
        <v>33</v>
      </c>
      <c r="S511" s="5" t="str">
        <f t="shared" si="46"/>
        <v>theater</v>
      </c>
      <c r="T511" s="5" t="str">
        <f t="shared" si="47"/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119.08974358974359</v>
      </c>
      <c r="G512" s="5" t="s">
        <v>20</v>
      </c>
      <c r="H512">
        <v>131</v>
      </c>
      <c r="I512" s="7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44"/>
        <v>43251.208333333328</v>
      </c>
      <c r="O512" s="11">
        <f t="shared" si="45"/>
        <v>43275.208333333328</v>
      </c>
      <c r="P512" t="b">
        <v>0</v>
      </c>
      <c r="Q512" t="b">
        <v>0</v>
      </c>
      <c r="R512" s="5" t="s">
        <v>53</v>
      </c>
      <c r="S512" s="5" t="str">
        <f t="shared" si="46"/>
        <v>film &amp; video</v>
      </c>
      <c r="T512" s="5" t="str">
        <f t="shared" si="47"/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s="5" t="s">
        <v>14</v>
      </c>
      <c r="H513">
        <v>362</v>
      </c>
      <c r="I513" s="7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44"/>
        <v>43671.208333333328</v>
      </c>
      <c r="O513" s="11">
        <f t="shared" si="45"/>
        <v>43681.208333333328</v>
      </c>
      <c r="P513" t="b">
        <v>0</v>
      </c>
      <c r="Q513" t="b">
        <v>0</v>
      </c>
      <c r="R513" s="5" t="s">
        <v>33</v>
      </c>
      <c r="S513" s="5" t="str">
        <f t="shared" si="46"/>
        <v>theater</v>
      </c>
      <c r="T513" s="5" t="str">
        <f t="shared" si="47"/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139.31868131868131</v>
      </c>
      <c r="G514" s="5" t="s">
        <v>20</v>
      </c>
      <c r="H514">
        <v>239</v>
      </c>
      <c r="I514" s="7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44"/>
        <v>41825.208333333336</v>
      </c>
      <c r="O514" s="11">
        <f t="shared" si="45"/>
        <v>41826.208333333336</v>
      </c>
      <c r="P514" t="b">
        <v>0</v>
      </c>
      <c r="Q514" t="b">
        <v>1</v>
      </c>
      <c r="R514" s="5" t="s">
        <v>89</v>
      </c>
      <c r="S514" s="5" t="str">
        <f t="shared" si="46"/>
        <v>games</v>
      </c>
      <c r="T514" s="5" t="str">
        <f t="shared" si="47"/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+(E515*100)/D515</f>
        <v>39.277108433734938</v>
      </c>
      <c r="G515" s="5" t="s">
        <v>74</v>
      </c>
      <c r="H515">
        <v>35</v>
      </c>
      <c r="I515" s="7">
        <f t="shared" ref="I515:I578" si="49">+IF(E515&gt;0,E515/H515,0)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50">(((L515/60)/60)/24)+DATE(1970,1,1)</f>
        <v>40430.208333333336</v>
      </c>
      <c r="O515" s="11">
        <f t="shared" ref="O515:O578" si="51">(((M515/60)/60)/24)+DATE(1970,1,1)</f>
        <v>40432.208333333336</v>
      </c>
      <c r="P515" t="b">
        <v>0</v>
      </c>
      <c r="Q515" t="b">
        <v>0</v>
      </c>
      <c r="R515" s="5" t="s">
        <v>269</v>
      </c>
      <c r="S515" s="5" t="str">
        <f t="shared" ref="S515:S578" si="52">LEFT(R515,FIND("/",R515)-1)</f>
        <v>film &amp; video</v>
      </c>
      <c r="T515" s="5" t="str">
        <f t="shared" ref="T515:T578" si="53">+RIGHT(R515,LEN(R515)-SEARCH("/",R515))</f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22.439077144917086</v>
      </c>
      <c r="G516" s="5" t="s">
        <v>74</v>
      </c>
      <c r="H516">
        <v>528</v>
      </c>
      <c r="I516" s="7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50"/>
        <v>41614.25</v>
      </c>
      <c r="O516" s="11">
        <f t="shared" si="51"/>
        <v>41619.25</v>
      </c>
      <c r="P516" t="b">
        <v>0</v>
      </c>
      <c r="Q516" t="b">
        <v>1</v>
      </c>
      <c r="R516" s="5" t="s">
        <v>23</v>
      </c>
      <c r="S516" s="5" t="str">
        <f t="shared" si="52"/>
        <v>music</v>
      </c>
      <c r="T516" s="5" t="str">
        <f t="shared" si="53"/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s="5" t="s">
        <v>14</v>
      </c>
      <c r="H517">
        <v>133</v>
      </c>
      <c r="I517" s="7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50"/>
        <v>40900.25</v>
      </c>
      <c r="O517" s="11">
        <f t="shared" si="51"/>
        <v>40902.25</v>
      </c>
      <c r="P517" t="b">
        <v>0</v>
      </c>
      <c r="Q517" t="b">
        <v>1</v>
      </c>
      <c r="R517" s="5" t="s">
        <v>33</v>
      </c>
      <c r="S517" s="5" t="str">
        <f t="shared" si="52"/>
        <v>theater</v>
      </c>
      <c r="T517" s="5" t="str">
        <f t="shared" si="53"/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s="5" t="s">
        <v>14</v>
      </c>
      <c r="H518">
        <v>846</v>
      </c>
      <c r="I518" s="7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50"/>
        <v>40396.208333333336</v>
      </c>
      <c r="O518" s="11">
        <f t="shared" si="51"/>
        <v>40434.208333333336</v>
      </c>
      <c r="P518" t="b">
        <v>0</v>
      </c>
      <c r="Q518" t="b">
        <v>0</v>
      </c>
      <c r="R518" s="5" t="s">
        <v>68</v>
      </c>
      <c r="S518" s="5" t="str">
        <f t="shared" si="52"/>
        <v>publishing</v>
      </c>
      <c r="T518" s="5" t="str">
        <f t="shared" si="53"/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</v>
      </c>
      <c r="G519" s="5" t="s">
        <v>20</v>
      </c>
      <c r="H519">
        <v>78</v>
      </c>
      <c r="I519" s="7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50"/>
        <v>42860.208333333328</v>
      </c>
      <c r="O519" s="11">
        <f t="shared" si="51"/>
        <v>42865.208333333328</v>
      </c>
      <c r="P519" t="b">
        <v>0</v>
      </c>
      <c r="Q519" t="b">
        <v>0</v>
      </c>
      <c r="R519" s="5" t="s">
        <v>17</v>
      </c>
      <c r="S519" s="5" t="str">
        <f t="shared" si="52"/>
        <v>food</v>
      </c>
      <c r="T519" s="5" t="str">
        <f t="shared" si="53"/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s="5" t="s">
        <v>14</v>
      </c>
      <c r="H520">
        <v>10</v>
      </c>
      <c r="I520" s="7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50"/>
        <v>43154.25</v>
      </c>
      <c r="O520" s="11">
        <f t="shared" si="51"/>
        <v>43156.25</v>
      </c>
      <c r="P520" t="b">
        <v>0</v>
      </c>
      <c r="Q520" t="b">
        <v>1</v>
      </c>
      <c r="R520" s="5" t="s">
        <v>71</v>
      </c>
      <c r="S520" s="5" t="str">
        <f t="shared" si="52"/>
        <v>film &amp; video</v>
      </c>
      <c r="T520" s="5" t="str">
        <f t="shared" si="53"/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101.74563871693866</v>
      </c>
      <c r="G521" s="5" t="s">
        <v>20</v>
      </c>
      <c r="H521">
        <v>1773</v>
      </c>
      <c r="I521" s="7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50"/>
        <v>42012.25</v>
      </c>
      <c r="O521" s="11">
        <f t="shared" si="51"/>
        <v>42026.25</v>
      </c>
      <c r="P521" t="b">
        <v>0</v>
      </c>
      <c r="Q521" t="b">
        <v>1</v>
      </c>
      <c r="R521" s="5" t="s">
        <v>23</v>
      </c>
      <c r="S521" s="5" t="str">
        <f t="shared" si="52"/>
        <v>music</v>
      </c>
      <c r="T521" s="5" t="str">
        <f t="shared" si="53"/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s="5" t="s">
        <v>20</v>
      </c>
      <c r="H522">
        <v>32</v>
      </c>
      <c r="I522" s="7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50"/>
        <v>43574.208333333328</v>
      </c>
      <c r="O522" s="11">
        <f t="shared" si="51"/>
        <v>43577.208333333328</v>
      </c>
      <c r="P522" t="b">
        <v>0</v>
      </c>
      <c r="Q522" t="b">
        <v>0</v>
      </c>
      <c r="R522" s="5" t="s">
        <v>33</v>
      </c>
      <c r="S522" s="5" t="str">
        <f t="shared" si="52"/>
        <v>theater</v>
      </c>
      <c r="T522" s="5" t="str">
        <f t="shared" si="53"/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s="5" t="s">
        <v>20</v>
      </c>
      <c r="H523">
        <v>369</v>
      </c>
      <c r="I523" s="7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50"/>
        <v>42605.208333333328</v>
      </c>
      <c r="O523" s="11">
        <f t="shared" si="51"/>
        <v>42611.208333333328</v>
      </c>
      <c r="P523" t="b">
        <v>0</v>
      </c>
      <c r="Q523" t="b">
        <v>1</v>
      </c>
      <c r="R523" s="5" t="s">
        <v>53</v>
      </c>
      <c r="S523" s="5" t="str">
        <f t="shared" si="52"/>
        <v>film &amp; video</v>
      </c>
      <c r="T523" s="5" t="str">
        <f t="shared" si="53"/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s="5" t="s">
        <v>14</v>
      </c>
      <c r="H524">
        <v>191</v>
      </c>
      <c r="I524" s="7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50"/>
        <v>41093.208333333336</v>
      </c>
      <c r="O524" s="11">
        <f t="shared" si="51"/>
        <v>41105.208333333336</v>
      </c>
      <c r="P524" t="b">
        <v>0</v>
      </c>
      <c r="Q524" t="b">
        <v>0</v>
      </c>
      <c r="R524" s="5" t="s">
        <v>100</v>
      </c>
      <c r="S524" s="5" t="str">
        <f t="shared" si="52"/>
        <v>film &amp; video</v>
      </c>
      <c r="T524" s="5" t="str">
        <f t="shared" si="53"/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700.33333333333337</v>
      </c>
      <c r="G525" s="5" t="s">
        <v>20</v>
      </c>
      <c r="H525">
        <v>89</v>
      </c>
      <c r="I525" s="7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50"/>
        <v>40241.25</v>
      </c>
      <c r="O525" s="11">
        <f t="shared" si="51"/>
        <v>40246.25</v>
      </c>
      <c r="P525" t="b">
        <v>0</v>
      </c>
      <c r="Q525" t="b">
        <v>0</v>
      </c>
      <c r="R525" s="5" t="s">
        <v>100</v>
      </c>
      <c r="S525" s="5" t="str">
        <f t="shared" si="52"/>
        <v>film &amp; video</v>
      </c>
      <c r="T525" s="5" t="str">
        <f t="shared" si="53"/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83.904860392967947</v>
      </c>
      <c r="G526" s="5" t="s">
        <v>14</v>
      </c>
      <c r="H526">
        <v>1979</v>
      </c>
      <c r="I526" s="7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50"/>
        <v>40294.208333333336</v>
      </c>
      <c r="O526" s="11">
        <f t="shared" si="51"/>
        <v>40307.208333333336</v>
      </c>
      <c r="P526" t="b">
        <v>0</v>
      </c>
      <c r="Q526" t="b">
        <v>0</v>
      </c>
      <c r="R526" s="5" t="s">
        <v>33</v>
      </c>
      <c r="S526" s="5" t="str">
        <f t="shared" si="52"/>
        <v>theater</v>
      </c>
      <c r="T526" s="5" t="str">
        <f t="shared" si="53"/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s="5" t="s">
        <v>14</v>
      </c>
      <c r="H527">
        <v>63</v>
      </c>
      <c r="I527" s="7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50"/>
        <v>40505.25</v>
      </c>
      <c r="O527" s="11">
        <f t="shared" si="51"/>
        <v>40509.25</v>
      </c>
      <c r="P527" t="b">
        <v>0</v>
      </c>
      <c r="Q527" t="b">
        <v>0</v>
      </c>
      <c r="R527" s="5" t="s">
        <v>65</v>
      </c>
      <c r="S527" s="5" t="str">
        <f t="shared" si="52"/>
        <v>technology</v>
      </c>
      <c r="T527" s="5" t="str">
        <f t="shared" si="53"/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s="5" t="s">
        <v>20</v>
      </c>
      <c r="H528">
        <v>147</v>
      </c>
      <c r="I528" s="7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50"/>
        <v>42364.25</v>
      </c>
      <c r="O528" s="11">
        <f t="shared" si="51"/>
        <v>42401.25</v>
      </c>
      <c r="P528" t="b">
        <v>0</v>
      </c>
      <c r="Q528" t="b">
        <v>1</v>
      </c>
      <c r="R528" s="5" t="s">
        <v>33</v>
      </c>
      <c r="S528" s="5" t="str">
        <f t="shared" si="52"/>
        <v>theater</v>
      </c>
      <c r="T528" s="5" t="str">
        <f t="shared" si="53"/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s="5" t="s">
        <v>14</v>
      </c>
      <c r="H529">
        <v>6080</v>
      </c>
      <c r="I529" s="7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50"/>
        <v>42405.25</v>
      </c>
      <c r="O529" s="11">
        <f t="shared" si="51"/>
        <v>42441.25</v>
      </c>
      <c r="P529" t="b">
        <v>0</v>
      </c>
      <c r="Q529" t="b">
        <v>0</v>
      </c>
      <c r="R529" s="5" t="s">
        <v>71</v>
      </c>
      <c r="S529" s="5" t="str">
        <f t="shared" si="52"/>
        <v>film &amp; video</v>
      </c>
      <c r="T529" s="5" t="str">
        <f t="shared" si="53"/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</v>
      </c>
      <c r="G530" s="5" t="s">
        <v>14</v>
      </c>
      <c r="H530">
        <v>80</v>
      </c>
      <c r="I530" s="7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50"/>
        <v>41601.25</v>
      </c>
      <c r="O530" s="11">
        <f t="shared" si="51"/>
        <v>41646.25</v>
      </c>
      <c r="P530" t="b">
        <v>0</v>
      </c>
      <c r="Q530" t="b">
        <v>0</v>
      </c>
      <c r="R530" s="5" t="s">
        <v>60</v>
      </c>
      <c r="S530" s="5" t="str">
        <f t="shared" si="52"/>
        <v>music</v>
      </c>
      <c r="T530" s="5" t="str">
        <f t="shared" si="53"/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11.254901960784315</v>
      </c>
      <c r="G531" s="5" t="s">
        <v>14</v>
      </c>
      <c r="H531">
        <v>9</v>
      </c>
      <c r="I531" s="7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50"/>
        <v>41769.208333333336</v>
      </c>
      <c r="O531" s="11">
        <f t="shared" si="51"/>
        <v>41797.208333333336</v>
      </c>
      <c r="P531" t="b">
        <v>0</v>
      </c>
      <c r="Q531" t="b">
        <v>0</v>
      </c>
      <c r="R531" s="5" t="s">
        <v>89</v>
      </c>
      <c r="S531" s="5" t="str">
        <f t="shared" si="52"/>
        <v>games</v>
      </c>
      <c r="T531" s="5" t="str">
        <f t="shared" si="53"/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s="5" t="s">
        <v>14</v>
      </c>
      <c r="H532">
        <v>1784</v>
      </c>
      <c r="I532" s="7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50"/>
        <v>40421.208333333336</v>
      </c>
      <c r="O532" s="11">
        <f t="shared" si="51"/>
        <v>40435.208333333336</v>
      </c>
      <c r="P532" t="b">
        <v>0</v>
      </c>
      <c r="Q532" t="b">
        <v>1</v>
      </c>
      <c r="R532" s="5" t="s">
        <v>119</v>
      </c>
      <c r="S532" s="5" t="str">
        <f t="shared" si="52"/>
        <v>publishing</v>
      </c>
      <c r="T532" s="5" t="str">
        <f t="shared" si="53"/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95.521156936261377</v>
      </c>
      <c r="G533" s="5" t="s">
        <v>47</v>
      </c>
      <c r="H533">
        <v>3640</v>
      </c>
      <c r="I533" s="7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50"/>
        <v>41589.25</v>
      </c>
      <c r="O533" s="11">
        <f t="shared" si="51"/>
        <v>41645.25</v>
      </c>
      <c r="P533" t="b">
        <v>0</v>
      </c>
      <c r="Q533" t="b">
        <v>0</v>
      </c>
      <c r="R533" s="5" t="s">
        <v>89</v>
      </c>
      <c r="S533" s="5" t="str">
        <f t="shared" si="52"/>
        <v>games</v>
      </c>
      <c r="T533" s="5" t="str">
        <f t="shared" si="53"/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502.875</v>
      </c>
      <c r="G534" s="5" t="s">
        <v>20</v>
      </c>
      <c r="H534">
        <v>126</v>
      </c>
      <c r="I534" s="7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50"/>
        <v>43125.25</v>
      </c>
      <c r="O534" s="11">
        <f t="shared" si="51"/>
        <v>43126.25</v>
      </c>
      <c r="P534" t="b">
        <v>0</v>
      </c>
      <c r="Q534" t="b">
        <v>0</v>
      </c>
      <c r="R534" s="5" t="s">
        <v>33</v>
      </c>
      <c r="S534" s="5" t="str">
        <f t="shared" si="52"/>
        <v>theater</v>
      </c>
      <c r="T534" s="5" t="str">
        <f t="shared" si="53"/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159.24394463667821</v>
      </c>
      <c r="G535" s="5" t="s">
        <v>20</v>
      </c>
      <c r="H535">
        <v>2218</v>
      </c>
      <c r="I535" s="7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50"/>
        <v>41479.208333333336</v>
      </c>
      <c r="O535" s="11">
        <f t="shared" si="51"/>
        <v>41515.208333333336</v>
      </c>
      <c r="P535" t="b">
        <v>0</v>
      </c>
      <c r="Q535" t="b">
        <v>0</v>
      </c>
      <c r="R535" s="5" t="s">
        <v>60</v>
      </c>
      <c r="S535" s="5" t="str">
        <f t="shared" si="52"/>
        <v>music</v>
      </c>
      <c r="T535" s="5" t="str">
        <f t="shared" si="53"/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s="5" t="s">
        <v>14</v>
      </c>
      <c r="H536">
        <v>243</v>
      </c>
      <c r="I536" s="7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50"/>
        <v>43329.208333333328</v>
      </c>
      <c r="O536" s="11">
        <f t="shared" si="51"/>
        <v>43330.208333333328</v>
      </c>
      <c r="P536" t="b">
        <v>0</v>
      </c>
      <c r="Q536" t="b">
        <v>1</v>
      </c>
      <c r="R536" s="5" t="s">
        <v>53</v>
      </c>
      <c r="S536" s="5" t="str">
        <f t="shared" si="52"/>
        <v>film &amp; video</v>
      </c>
      <c r="T536" s="5" t="str">
        <f t="shared" si="53"/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482.03846153846155</v>
      </c>
      <c r="G537" s="5" t="s">
        <v>20</v>
      </c>
      <c r="H537">
        <v>202</v>
      </c>
      <c r="I537" s="7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50"/>
        <v>43259.208333333328</v>
      </c>
      <c r="O537" s="11">
        <f t="shared" si="51"/>
        <v>43261.208333333328</v>
      </c>
      <c r="P537" t="b">
        <v>0</v>
      </c>
      <c r="Q537" t="b">
        <v>1</v>
      </c>
      <c r="R537" s="5" t="s">
        <v>33</v>
      </c>
      <c r="S537" s="5" t="str">
        <f t="shared" si="52"/>
        <v>theater</v>
      </c>
      <c r="T537" s="5" t="str">
        <f t="shared" si="53"/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s="5" t="s">
        <v>20</v>
      </c>
      <c r="H538">
        <v>140</v>
      </c>
      <c r="I538" s="7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50"/>
        <v>40414.208333333336</v>
      </c>
      <c r="O538" s="11">
        <f t="shared" si="51"/>
        <v>40440.208333333336</v>
      </c>
      <c r="P538" t="b">
        <v>0</v>
      </c>
      <c r="Q538" t="b">
        <v>0</v>
      </c>
      <c r="R538" s="5" t="s">
        <v>119</v>
      </c>
      <c r="S538" s="5" t="str">
        <f t="shared" si="52"/>
        <v>publishing</v>
      </c>
      <c r="T538" s="5" t="str">
        <f t="shared" si="53"/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117.22156398104265</v>
      </c>
      <c r="G539" s="5" t="s">
        <v>20</v>
      </c>
      <c r="H539">
        <v>1052</v>
      </c>
      <c r="I539" s="7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50"/>
        <v>43342.208333333328</v>
      </c>
      <c r="O539" s="11">
        <f t="shared" si="51"/>
        <v>43365.208333333328</v>
      </c>
      <c r="P539" t="b">
        <v>1</v>
      </c>
      <c r="Q539" t="b">
        <v>1</v>
      </c>
      <c r="R539" s="5" t="s">
        <v>42</v>
      </c>
      <c r="S539" s="5" t="str">
        <f t="shared" si="52"/>
        <v>film &amp; video</v>
      </c>
      <c r="T539" s="5" t="str">
        <f t="shared" si="53"/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s="5" t="s">
        <v>14</v>
      </c>
      <c r="H540">
        <v>1296</v>
      </c>
      <c r="I540" s="7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50"/>
        <v>41539.208333333336</v>
      </c>
      <c r="O540" s="11">
        <f t="shared" si="51"/>
        <v>41555.208333333336</v>
      </c>
      <c r="P540" t="b">
        <v>0</v>
      </c>
      <c r="Q540" t="b">
        <v>0</v>
      </c>
      <c r="R540" s="5" t="s">
        <v>292</v>
      </c>
      <c r="S540" s="5" t="str">
        <f t="shared" si="52"/>
        <v>games</v>
      </c>
      <c r="T540" s="5" t="str">
        <f t="shared" si="53"/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72.65306122448979</v>
      </c>
      <c r="G541" s="5" t="s">
        <v>14</v>
      </c>
      <c r="H541">
        <v>77</v>
      </c>
      <c r="I541" s="7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50"/>
        <v>43647.208333333328</v>
      </c>
      <c r="O541" s="11">
        <f t="shared" si="51"/>
        <v>43653.208333333328</v>
      </c>
      <c r="P541" t="b">
        <v>0</v>
      </c>
      <c r="Q541" t="b">
        <v>1</v>
      </c>
      <c r="R541" s="5" t="s">
        <v>17</v>
      </c>
      <c r="S541" s="5" t="str">
        <f t="shared" si="52"/>
        <v>food</v>
      </c>
      <c r="T541" s="5" t="str">
        <f t="shared" si="53"/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s="5" t="s">
        <v>20</v>
      </c>
      <c r="H542">
        <v>247</v>
      </c>
      <c r="I542" s="7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50"/>
        <v>43225.208333333328</v>
      </c>
      <c r="O542" s="11">
        <f t="shared" si="51"/>
        <v>43247.208333333328</v>
      </c>
      <c r="P542" t="b">
        <v>0</v>
      </c>
      <c r="Q542" t="b">
        <v>0</v>
      </c>
      <c r="R542" s="5" t="s">
        <v>122</v>
      </c>
      <c r="S542" s="5" t="str">
        <f t="shared" si="52"/>
        <v>photography</v>
      </c>
      <c r="T542" s="5" t="str">
        <f t="shared" si="53"/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s="5" t="s">
        <v>14</v>
      </c>
      <c r="H543">
        <v>395</v>
      </c>
      <c r="I543" s="7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50"/>
        <v>42165.208333333328</v>
      </c>
      <c r="O543" s="11">
        <f t="shared" si="51"/>
        <v>42191.208333333328</v>
      </c>
      <c r="P543" t="b">
        <v>0</v>
      </c>
      <c r="Q543" t="b">
        <v>0</v>
      </c>
      <c r="R543" s="5" t="s">
        <v>292</v>
      </c>
      <c r="S543" s="5" t="str">
        <f t="shared" si="52"/>
        <v>games</v>
      </c>
      <c r="T543" s="5" t="str">
        <f t="shared" si="53"/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s="5" t="s">
        <v>14</v>
      </c>
      <c r="H544">
        <v>49</v>
      </c>
      <c r="I544" s="7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50"/>
        <v>42391.25</v>
      </c>
      <c r="O544" s="11">
        <f t="shared" si="51"/>
        <v>42421.25</v>
      </c>
      <c r="P544" t="b">
        <v>0</v>
      </c>
      <c r="Q544" t="b">
        <v>0</v>
      </c>
      <c r="R544" s="5" t="s">
        <v>60</v>
      </c>
      <c r="S544" s="5" t="str">
        <f t="shared" si="52"/>
        <v>music</v>
      </c>
      <c r="T544" s="5" t="str">
        <f t="shared" si="53"/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s="5" t="s">
        <v>14</v>
      </c>
      <c r="H545">
        <v>180</v>
      </c>
      <c r="I545" s="7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50"/>
        <v>41528.208333333336</v>
      </c>
      <c r="O545" s="11">
        <f t="shared" si="51"/>
        <v>41543.208333333336</v>
      </c>
      <c r="P545" t="b">
        <v>0</v>
      </c>
      <c r="Q545" t="b">
        <v>0</v>
      </c>
      <c r="R545" s="5" t="s">
        <v>89</v>
      </c>
      <c r="S545" s="5" t="str">
        <f t="shared" si="52"/>
        <v>games</v>
      </c>
      <c r="T545" s="5" t="str">
        <f t="shared" si="53"/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s="5" t="s">
        <v>20</v>
      </c>
      <c r="H546">
        <v>84</v>
      </c>
      <c r="I546" s="7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50"/>
        <v>42377.25</v>
      </c>
      <c r="O546" s="11">
        <f t="shared" si="51"/>
        <v>42390.25</v>
      </c>
      <c r="P546" t="b">
        <v>0</v>
      </c>
      <c r="Q546" t="b">
        <v>0</v>
      </c>
      <c r="R546" s="5" t="s">
        <v>23</v>
      </c>
      <c r="S546" s="5" t="str">
        <f t="shared" si="52"/>
        <v>music</v>
      </c>
      <c r="T546" s="5" t="str">
        <f t="shared" si="53"/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s="5" t="s">
        <v>14</v>
      </c>
      <c r="H547">
        <v>2690</v>
      </c>
      <c r="I547" s="7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50"/>
        <v>43824.25</v>
      </c>
      <c r="O547" s="11">
        <f t="shared" si="51"/>
        <v>43844.25</v>
      </c>
      <c r="P547" t="b">
        <v>0</v>
      </c>
      <c r="Q547" t="b">
        <v>0</v>
      </c>
      <c r="R547" s="5" t="s">
        <v>33</v>
      </c>
      <c r="S547" s="5" t="str">
        <f t="shared" si="52"/>
        <v>theater</v>
      </c>
      <c r="T547" s="5" t="str">
        <f t="shared" si="53"/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163.57142857142858</v>
      </c>
      <c r="G548" s="5" t="s">
        <v>20</v>
      </c>
      <c r="H548">
        <v>88</v>
      </c>
      <c r="I548" s="7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50"/>
        <v>43360.208333333328</v>
      </c>
      <c r="O548" s="11">
        <f t="shared" si="51"/>
        <v>43363.208333333328</v>
      </c>
      <c r="P548" t="b">
        <v>0</v>
      </c>
      <c r="Q548" t="b">
        <v>1</v>
      </c>
      <c r="R548" s="5" t="s">
        <v>33</v>
      </c>
      <c r="S548" s="5" t="str">
        <f t="shared" si="52"/>
        <v>theater</v>
      </c>
      <c r="T548" s="5" t="str">
        <f t="shared" si="53"/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s="5" t="s">
        <v>20</v>
      </c>
      <c r="H549">
        <v>156</v>
      </c>
      <c r="I549" s="7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50"/>
        <v>42029.25</v>
      </c>
      <c r="O549" s="11">
        <f t="shared" si="51"/>
        <v>42041.25</v>
      </c>
      <c r="P549" t="b">
        <v>0</v>
      </c>
      <c r="Q549" t="b">
        <v>0</v>
      </c>
      <c r="R549" s="5" t="s">
        <v>53</v>
      </c>
      <c r="S549" s="5" t="str">
        <f t="shared" si="52"/>
        <v>film &amp; video</v>
      </c>
      <c r="T549" s="5" t="str">
        <f t="shared" si="53"/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s="5" t="s">
        <v>20</v>
      </c>
      <c r="H550">
        <v>2985</v>
      </c>
      <c r="I550" s="7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50"/>
        <v>42461.208333333328</v>
      </c>
      <c r="O550" s="11">
        <f t="shared" si="51"/>
        <v>42474.208333333328</v>
      </c>
      <c r="P550" t="b">
        <v>0</v>
      </c>
      <c r="Q550" t="b">
        <v>0</v>
      </c>
      <c r="R550" s="5" t="s">
        <v>33</v>
      </c>
      <c r="S550" s="5" t="str">
        <f t="shared" si="52"/>
        <v>theater</v>
      </c>
      <c r="T550" s="5" t="str">
        <f t="shared" si="53"/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s="5" t="s">
        <v>20</v>
      </c>
      <c r="H551">
        <v>762</v>
      </c>
      <c r="I551" s="7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50"/>
        <v>41422.208333333336</v>
      </c>
      <c r="O551" s="11">
        <f t="shared" si="51"/>
        <v>41431.208333333336</v>
      </c>
      <c r="P551" t="b">
        <v>0</v>
      </c>
      <c r="Q551" t="b">
        <v>0</v>
      </c>
      <c r="R551" s="5" t="s">
        <v>65</v>
      </c>
      <c r="S551" s="5" t="str">
        <f t="shared" si="52"/>
        <v>technology</v>
      </c>
      <c r="T551" s="5" t="str">
        <f t="shared" si="53"/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s="5" t="s">
        <v>74</v>
      </c>
      <c r="H552">
        <v>1</v>
      </c>
      <c r="I552" s="7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50"/>
        <v>40968.25</v>
      </c>
      <c r="O552" s="11">
        <f t="shared" si="51"/>
        <v>40989.208333333336</v>
      </c>
      <c r="P552" t="b">
        <v>0</v>
      </c>
      <c r="Q552" t="b">
        <v>0</v>
      </c>
      <c r="R552" s="5" t="s">
        <v>60</v>
      </c>
      <c r="S552" s="5" t="str">
        <f t="shared" si="52"/>
        <v>music</v>
      </c>
      <c r="T552" s="5" t="str">
        <f t="shared" si="53"/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s="5" t="s">
        <v>14</v>
      </c>
      <c r="H553">
        <v>2779</v>
      </c>
      <c r="I553" s="7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50"/>
        <v>41993.25</v>
      </c>
      <c r="O553" s="11">
        <f t="shared" si="51"/>
        <v>42033.25</v>
      </c>
      <c r="P553" t="b">
        <v>0</v>
      </c>
      <c r="Q553" t="b">
        <v>1</v>
      </c>
      <c r="R553" s="5" t="s">
        <v>28</v>
      </c>
      <c r="S553" s="5" t="str">
        <f t="shared" si="52"/>
        <v>technology</v>
      </c>
      <c r="T553" s="5" t="str">
        <f t="shared" si="53"/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98.511111111111106</v>
      </c>
      <c r="G554" s="5" t="s">
        <v>14</v>
      </c>
      <c r="H554">
        <v>92</v>
      </c>
      <c r="I554" s="7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50"/>
        <v>42700.25</v>
      </c>
      <c r="O554" s="11">
        <f t="shared" si="51"/>
        <v>42702.25</v>
      </c>
      <c r="P554" t="b">
        <v>0</v>
      </c>
      <c r="Q554" t="b">
        <v>0</v>
      </c>
      <c r="R554" s="5" t="s">
        <v>33</v>
      </c>
      <c r="S554" s="5" t="str">
        <f t="shared" si="52"/>
        <v>theater</v>
      </c>
      <c r="T554" s="5" t="str">
        <f t="shared" si="53"/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s="5" t="s">
        <v>14</v>
      </c>
      <c r="H555">
        <v>1028</v>
      </c>
      <c r="I555" s="7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50"/>
        <v>40545.25</v>
      </c>
      <c r="O555" s="11">
        <f t="shared" si="51"/>
        <v>40546.25</v>
      </c>
      <c r="P555" t="b">
        <v>0</v>
      </c>
      <c r="Q555" t="b">
        <v>0</v>
      </c>
      <c r="R555" s="5" t="s">
        <v>23</v>
      </c>
      <c r="S555" s="5" t="str">
        <f t="shared" si="52"/>
        <v>music</v>
      </c>
      <c r="T555" s="5" t="str">
        <f t="shared" si="53"/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151.66315789473686</v>
      </c>
      <c r="G556" s="5" t="s">
        <v>20</v>
      </c>
      <c r="H556">
        <v>554</v>
      </c>
      <c r="I556" s="7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50"/>
        <v>42723.25</v>
      </c>
      <c r="O556" s="11">
        <f t="shared" si="51"/>
        <v>42729.25</v>
      </c>
      <c r="P556" t="b">
        <v>0</v>
      </c>
      <c r="Q556" t="b">
        <v>0</v>
      </c>
      <c r="R556" s="5" t="s">
        <v>60</v>
      </c>
      <c r="S556" s="5" t="str">
        <f t="shared" si="52"/>
        <v>music</v>
      </c>
      <c r="T556" s="5" t="str">
        <f t="shared" si="53"/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s="5" t="s">
        <v>20</v>
      </c>
      <c r="H557">
        <v>135</v>
      </c>
      <c r="I557" s="7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50"/>
        <v>41731.208333333336</v>
      </c>
      <c r="O557" s="11">
        <f t="shared" si="51"/>
        <v>41762.208333333336</v>
      </c>
      <c r="P557" t="b">
        <v>0</v>
      </c>
      <c r="Q557" t="b">
        <v>0</v>
      </c>
      <c r="R557" s="5" t="s">
        <v>23</v>
      </c>
      <c r="S557" s="5" t="str">
        <f t="shared" si="52"/>
        <v>music</v>
      </c>
      <c r="T557" s="5" t="str">
        <f t="shared" si="53"/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s="5" t="s">
        <v>20</v>
      </c>
      <c r="H558">
        <v>122</v>
      </c>
      <c r="I558" s="7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50"/>
        <v>40792.208333333336</v>
      </c>
      <c r="O558" s="11">
        <f t="shared" si="51"/>
        <v>40799.208333333336</v>
      </c>
      <c r="P558" t="b">
        <v>0</v>
      </c>
      <c r="Q558" t="b">
        <v>1</v>
      </c>
      <c r="R558" s="5" t="s">
        <v>206</v>
      </c>
      <c r="S558" s="5" t="str">
        <f t="shared" si="52"/>
        <v>publishing</v>
      </c>
      <c r="T558" s="5" t="str">
        <f t="shared" si="53"/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s="5" t="s">
        <v>20</v>
      </c>
      <c r="H559">
        <v>221</v>
      </c>
      <c r="I559" s="7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50"/>
        <v>42279.208333333328</v>
      </c>
      <c r="O559" s="11">
        <f t="shared" si="51"/>
        <v>42282.208333333328</v>
      </c>
      <c r="P559" t="b">
        <v>0</v>
      </c>
      <c r="Q559" t="b">
        <v>1</v>
      </c>
      <c r="R559" s="5" t="s">
        <v>474</v>
      </c>
      <c r="S559" s="5" t="str">
        <f t="shared" si="52"/>
        <v>film &amp; video</v>
      </c>
      <c r="T559" s="5" t="str">
        <f t="shared" si="53"/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s="5" t="s">
        <v>20</v>
      </c>
      <c r="H560">
        <v>126</v>
      </c>
      <c r="I560" s="7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50"/>
        <v>42424.25</v>
      </c>
      <c r="O560" s="11">
        <f t="shared" si="51"/>
        <v>42467.208333333328</v>
      </c>
      <c r="P560" t="b">
        <v>0</v>
      </c>
      <c r="Q560" t="b">
        <v>0</v>
      </c>
      <c r="R560" s="5" t="s">
        <v>33</v>
      </c>
      <c r="S560" s="5" t="str">
        <f t="shared" si="52"/>
        <v>theater</v>
      </c>
      <c r="T560" s="5" t="str">
        <f t="shared" si="53"/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100.96961063627731</v>
      </c>
      <c r="G561" s="5" t="s">
        <v>20</v>
      </c>
      <c r="H561">
        <v>1022</v>
      </c>
      <c r="I561" s="7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50"/>
        <v>42584.208333333328</v>
      </c>
      <c r="O561" s="11">
        <f t="shared" si="51"/>
        <v>42591.208333333328</v>
      </c>
      <c r="P561" t="b">
        <v>0</v>
      </c>
      <c r="Q561" t="b">
        <v>0</v>
      </c>
      <c r="R561" s="5" t="s">
        <v>33</v>
      </c>
      <c r="S561" s="5" t="str">
        <f t="shared" si="52"/>
        <v>theater</v>
      </c>
      <c r="T561" s="5" t="str">
        <f t="shared" si="53"/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s="5" t="s">
        <v>20</v>
      </c>
      <c r="H562">
        <v>3177</v>
      </c>
      <c r="I562" s="7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50"/>
        <v>40865.25</v>
      </c>
      <c r="O562" s="11">
        <f t="shared" si="51"/>
        <v>40905.25</v>
      </c>
      <c r="P562" t="b">
        <v>0</v>
      </c>
      <c r="Q562" t="b">
        <v>0</v>
      </c>
      <c r="R562" s="5" t="s">
        <v>71</v>
      </c>
      <c r="S562" s="5" t="str">
        <f t="shared" si="52"/>
        <v>film &amp; video</v>
      </c>
      <c r="T562" s="5" t="str">
        <f t="shared" si="53"/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s="5" t="s">
        <v>20</v>
      </c>
      <c r="H563">
        <v>198</v>
      </c>
      <c r="I563" s="7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50"/>
        <v>40833.208333333336</v>
      </c>
      <c r="O563" s="11">
        <f t="shared" si="51"/>
        <v>40835.208333333336</v>
      </c>
      <c r="P563" t="b">
        <v>0</v>
      </c>
      <c r="Q563" t="b">
        <v>0</v>
      </c>
      <c r="R563" s="5" t="s">
        <v>33</v>
      </c>
      <c r="S563" s="5" t="str">
        <f t="shared" si="52"/>
        <v>theater</v>
      </c>
      <c r="T563" s="5" t="str">
        <f t="shared" si="53"/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12.818181818181818</v>
      </c>
      <c r="G564" s="5" t="s">
        <v>14</v>
      </c>
      <c r="H564">
        <v>26</v>
      </c>
      <c r="I564" s="7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50"/>
        <v>43536.208333333328</v>
      </c>
      <c r="O564" s="11">
        <f t="shared" si="51"/>
        <v>43538.208333333328</v>
      </c>
      <c r="P564" t="b">
        <v>0</v>
      </c>
      <c r="Q564" t="b">
        <v>0</v>
      </c>
      <c r="R564" s="5" t="s">
        <v>23</v>
      </c>
      <c r="S564" s="5" t="str">
        <f t="shared" si="52"/>
        <v>music</v>
      </c>
      <c r="T564" s="5" t="str">
        <f t="shared" si="53"/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s="5" t="s">
        <v>20</v>
      </c>
      <c r="H565">
        <v>85</v>
      </c>
      <c r="I565" s="7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50"/>
        <v>43417.25</v>
      </c>
      <c r="O565" s="11">
        <f t="shared" si="51"/>
        <v>43437.25</v>
      </c>
      <c r="P565" t="b">
        <v>0</v>
      </c>
      <c r="Q565" t="b">
        <v>0</v>
      </c>
      <c r="R565" s="5" t="s">
        <v>42</v>
      </c>
      <c r="S565" s="5" t="str">
        <f t="shared" si="52"/>
        <v>film &amp; video</v>
      </c>
      <c r="T565" s="5" t="str">
        <f t="shared" si="53"/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s="5" t="s">
        <v>14</v>
      </c>
      <c r="H566">
        <v>1790</v>
      </c>
      <c r="I566" s="7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50"/>
        <v>42078.208333333328</v>
      </c>
      <c r="O566" s="11">
        <f t="shared" si="51"/>
        <v>42086.208333333328</v>
      </c>
      <c r="P566" t="b">
        <v>0</v>
      </c>
      <c r="Q566" t="b">
        <v>0</v>
      </c>
      <c r="R566" s="5" t="s">
        <v>33</v>
      </c>
      <c r="S566" s="5" t="str">
        <f t="shared" si="52"/>
        <v>theater</v>
      </c>
      <c r="T566" s="5" t="str">
        <f t="shared" si="53"/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s="5" t="s">
        <v>20</v>
      </c>
      <c r="H567">
        <v>3596</v>
      </c>
      <c r="I567" s="7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50"/>
        <v>40862.25</v>
      </c>
      <c r="O567" s="11">
        <f t="shared" si="51"/>
        <v>40882.25</v>
      </c>
      <c r="P567" t="b">
        <v>0</v>
      </c>
      <c r="Q567" t="b">
        <v>0</v>
      </c>
      <c r="R567" s="5" t="s">
        <v>33</v>
      </c>
      <c r="S567" s="5" t="str">
        <f t="shared" si="52"/>
        <v>theater</v>
      </c>
      <c r="T567" s="5" t="str">
        <f t="shared" si="53"/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s="5" t="s">
        <v>14</v>
      </c>
      <c r="H568">
        <v>37</v>
      </c>
      <c r="I568" s="7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50"/>
        <v>42424.25</v>
      </c>
      <c r="O568" s="11">
        <f t="shared" si="51"/>
        <v>42447.208333333328</v>
      </c>
      <c r="P568" t="b">
        <v>0</v>
      </c>
      <c r="Q568" t="b">
        <v>1</v>
      </c>
      <c r="R568" s="5" t="s">
        <v>50</v>
      </c>
      <c r="S568" s="5" t="str">
        <f t="shared" si="52"/>
        <v>music</v>
      </c>
      <c r="T568" s="5" t="str">
        <f t="shared" si="53"/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s="5" t="s">
        <v>20</v>
      </c>
      <c r="H569">
        <v>244</v>
      </c>
      <c r="I569" s="7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50"/>
        <v>41830.208333333336</v>
      </c>
      <c r="O569" s="11">
        <f t="shared" si="51"/>
        <v>41832.208333333336</v>
      </c>
      <c r="P569" t="b">
        <v>0</v>
      </c>
      <c r="Q569" t="b">
        <v>0</v>
      </c>
      <c r="R569" s="5" t="s">
        <v>23</v>
      </c>
      <c r="S569" s="5" t="str">
        <f t="shared" si="52"/>
        <v>music</v>
      </c>
      <c r="T569" s="5" t="str">
        <f t="shared" si="53"/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s="5" t="s">
        <v>20</v>
      </c>
      <c r="H570">
        <v>5180</v>
      </c>
      <c r="I570" s="7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50"/>
        <v>40374.208333333336</v>
      </c>
      <c r="O570" s="11">
        <f t="shared" si="51"/>
        <v>40419.208333333336</v>
      </c>
      <c r="P570" t="b">
        <v>0</v>
      </c>
      <c r="Q570" t="b">
        <v>0</v>
      </c>
      <c r="R570" s="5" t="s">
        <v>33</v>
      </c>
      <c r="S570" s="5" t="str">
        <f t="shared" si="52"/>
        <v>theater</v>
      </c>
      <c r="T570" s="5" t="str">
        <f t="shared" si="53"/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s="5" t="s">
        <v>20</v>
      </c>
      <c r="H571">
        <v>589</v>
      </c>
      <c r="I571" s="7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50"/>
        <v>40554.25</v>
      </c>
      <c r="O571" s="11">
        <f t="shared" si="51"/>
        <v>40566.25</v>
      </c>
      <c r="P571" t="b">
        <v>0</v>
      </c>
      <c r="Q571" t="b">
        <v>0</v>
      </c>
      <c r="R571" s="5" t="s">
        <v>71</v>
      </c>
      <c r="S571" s="5" t="str">
        <f t="shared" si="52"/>
        <v>film &amp; video</v>
      </c>
      <c r="T571" s="5" t="str">
        <f t="shared" si="53"/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s="5" t="s">
        <v>20</v>
      </c>
      <c r="H572">
        <v>2725</v>
      </c>
      <c r="I572" s="7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50"/>
        <v>41993.25</v>
      </c>
      <c r="O572" s="11">
        <f t="shared" si="51"/>
        <v>41999.25</v>
      </c>
      <c r="P572" t="b">
        <v>0</v>
      </c>
      <c r="Q572" t="b">
        <v>1</v>
      </c>
      <c r="R572" s="5" t="s">
        <v>23</v>
      </c>
      <c r="S572" s="5" t="str">
        <f t="shared" si="52"/>
        <v>music</v>
      </c>
      <c r="T572" s="5" t="str">
        <f t="shared" si="53"/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s="5" t="s">
        <v>14</v>
      </c>
      <c r="H573">
        <v>35</v>
      </c>
      <c r="I573" s="7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50"/>
        <v>42174.208333333328</v>
      </c>
      <c r="O573" s="11">
        <f t="shared" si="51"/>
        <v>42221.208333333328</v>
      </c>
      <c r="P573" t="b">
        <v>0</v>
      </c>
      <c r="Q573" t="b">
        <v>0</v>
      </c>
      <c r="R573" s="5" t="s">
        <v>100</v>
      </c>
      <c r="S573" s="5" t="str">
        <f t="shared" si="52"/>
        <v>film &amp; video</v>
      </c>
      <c r="T573" s="5" t="str">
        <f t="shared" si="53"/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</v>
      </c>
      <c r="G574" s="5" t="s">
        <v>74</v>
      </c>
      <c r="H574">
        <v>94</v>
      </c>
      <c r="I574" s="7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50"/>
        <v>42275.208333333328</v>
      </c>
      <c r="O574" s="11">
        <f t="shared" si="51"/>
        <v>42291.208333333328</v>
      </c>
      <c r="P574" t="b">
        <v>0</v>
      </c>
      <c r="Q574" t="b">
        <v>1</v>
      </c>
      <c r="R574" s="5" t="s">
        <v>23</v>
      </c>
      <c r="S574" s="5" t="str">
        <f t="shared" si="52"/>
        <v>music</v>
      </c>
      <c r="T574" s="5" t="str">
        <f t="shared" si="53"/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s="5" t="s">
        <v>20</v>
      </c>
      <c r="H575">
        <v>300</v>
      </c>
      <c r="I575" s="7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50"/>
        <v>41761.208333333336</v>
      </c>
      <c r="O575" s="11">
        <f t="shared" si="51"/>
        <v>41763.208333333336</v>
      </c>
      <c r="P575" t="b">
        <v>0</v>
      </c>
      <c r="Q575" t="b">
        <v>0</v>
      </c>
      <c r="R575" s="5" t="s">
        <v>1029</v>
      </c>
      <c r="S575" s="5" t="str">
        <f t="shared" si="52"/>
        <v>journalism</v>
      </c>
      <c r="T575" s="5" t="str">
        <f t="shared" si="53"/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s="5" t="s">
        <v>20</v>
      </c>
      <c r="H576">
        <v>144</v>
      </c>
      <c r="I576" s="7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50"/>
        <v>43806.25</v>
      </c>
      <c r="O576" s="11">
        <f t="shared" si="51"/>
        <v>43816.25</v>
      </c>
      <c r="P576" t="b">
        <v>0</v>
      </c>
      <c r="Q576" t="b">
        <v>1</v>
      </c>
      <c r="R576" s="5" t="s">
        <v>17</v>
      </c>
      <c r="S576" s="5" t="str">
        <f t="shared" si="52"/>
        <v>food</v>
      </c>
      <c r="T576" s="5" t="str">
        <f t="shared" si="53"/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s="5" t="s">
        <v>14</v>
      </c>
      <c r="H577">
        <v>558</v>
      </c>
      <c r="I577" s="7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50"/>
        <v>41779.208333333336</v>
      </c>
      <c r="O577" s="11">
        <f t="shared" si="51"/>
        <v>41782.208333333336</v>
      </c>
      <c r="P577" t="b">
        <v>0</v>
      </c>
      <c r="Q577" t="b">
        <v>1</v>
      </c>
      <c r="R577" s="5" t="s">
        <v>33</v>
      </c>
      <c r="S577" s="5" t="str">
        <f t="shared" si="52"/>
        <v>theater</v>
      </c>
      <c r="T577" s="5" t="str">
        <f t="shared" si="53"/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64.927835051546396</v>
      </c>
      <c r="G578" s="5" t="s">
        <v>14</v>
      </c>
      <c r="H578">
        <v>64</v>
      </c>
      <c r="I578" s="7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50"/>
        <v>43040.208333333328</v>
      </c>
      <c r="O578" s="11">
        <f t="shared" si="51"/>
        <v>43057.25</v>
      </c>
      <c r="P578" t="b">
        <v>0</v>
      </c>
      <c r="Q578" t="b">
        <v>0</v>
      </c>
      <c r="R578" s="5" t="s">
        <v>33</v>
      </c>
      <c r="S578" s="5" t="str">
        <f t="shared" si="52"/>
        <v>theater</v>
      </c>
      <c r="T578" s="5" t="str">
        <f t="shared" si="53"/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+(E579*100)/D579</f>
        <v>18.853658536585368</v>
      </c>
      <c r="G579" s="5" t="s">
        <v>74</v>
      </c>
      <c r="H579">
        <v>37</v>
      </c>
      <c r="I579" s="7">
        <f t="shared" ref="I579:I642" si="55">+IF(E579&gt;0,E579/H579,0)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56">(((L579/60)/60)/24)+DATE(1970,1,1)</f>
        <v>40613.25</v>
      </c>
      <c r="O579" s="11">
        <f t="shared" ref="O579:O642" si="57">(((M579/60)/60)/24)+DATE(1970,1,1)</f>
        <v>40639.208333333336</v>
      </c>
      <c r="P579" t="b">
        <v>0</v>
      </c>
      <c r="Q579" t="b">
        <v>0</v>
      </c>
      <c r="R579" s="5" t="s">
        <v>159</v>
      </c>
      <c r="S579" s="5" t="str">
        <f t="shared" ref="S579:S642" si="58">LEFT(R579,FIND("/",R579)-1)</f>
        <v>music</v>
      </c>
      <c r="T579" s="5" t="str">
        <f t="shared" ref="T579:T642" si="59">+RIGHT(R579,LEN(R579)-SEARCH("/",R579))</f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s="5" t="s">
        <v>14</v>
      </c>
      <c r="H580">
        <v>245</v>
      </c>
      <c r="I580" s="7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56"/>
        <v>40878.25</v>
      </c>
      <c r="O580" s="11">
        <f t="shared" si="57"/>
        <v>40881.25</v>
      </c>
      <c r="P580" t="b">
        <v>0</v>
      </c>
      <c r="Q580" t="b">
        <v>0</v>
      </c>
      <c r="R580" s="5" t="s">
        <v>474</v>
      </c>
      <c r="S580" s="5" t="str">
        <f t="shared" si="58"/>
        <v>film &amp; video</v>
      </c>
      <c r="T580" s="5" t="str">
        <f t="shared" si="59"/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101.11290322580645</v>
      </c>
      <c r="G581" s="5" t="s">
        <v>20</v>
      </c>
      <c r="H581">
        <v>87</v>
      </c>
      <c r="I581" s="7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56"/>
        <v>40762.208333333336</v>
      </c>
      <c r="O581" s="11">
        <f t="shared" si="57"/>
        <v>40774.208333333336</v>
      </c>
      <c r="P581" t="b">
        <v>0</v>
      </c>
      <c r="Q581" t="b">
        <v>0</v>
      </c>
      <c r="R581" s="5" t="s">
        <v>159</v>
      </c>
      <c r="S581" s="5" t="str">
        <f t="shared" si="58"/>
        <v>music</v>
      </c>
      <c r="T581" s="5" t="str">
        <f t="shared" si="59"/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341.50228310502285</v>
      </c>
      <c r="G582" s="5" t="s">
        <v>20</v>
      </c>
      <c r="H582">
        <v>3116</v>
      </c>
      <c r="I582" s="7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56"/>
        <v>41696.25</v>
      </c>
      <c r="O582" s="11">
        <f t="shared" si="57"/>
        <v>41704.25</v>
      </c>
      <c r="P582" t="b">
        <v>0</v>
      </c>
      <c r="Q582" t="b">
        <v>0</v>
      </c>
      <c r="R582" s="5" t="s">
        <v>33</v>
      </c>
      <c r="S582" s="5" t="str">
        <f t="shared" si="58"/>
        <v>theater</v>
      </c>
      <c r="T582" s="5" t="str">
        <f t="shared" si="59"/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s="5" t="s">
        <v>14</v>
      </c>
      <c r="H583">
        <v>71</v>
      </c>
      <c r="I583" s="7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56"/>
        <v>40662.208333333336</v>
      </c>
      <c r="O583" s="11">
        <f t="shared" si="57"/>
        <v>40677.208333333336</v>
      </c>
      <c r="P583" t="b">
        <v>0</v>
      </c>
      <c r="Q583" t="b">
        <v>0</v>
      </c>
      <c r="R583" s="5" t="s">
        <v>28</v>
      </c>
      <c r="S583" s="5" t="str">
        <f t="shared" si="58"/>
        <v>technology</v>
      </c>
      <c r="T583" s="5" t="str">
        <f t="shared" si="59"/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s="5" t="s">
        <v>14</v>
      </c>
      <c r="H584">
        <v>42</v>
      </c>
      <c r="I584" s="7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56"/>
        <v>42165.208333333328</v>
      </c>
      <c r="O584" s="11">
        <f t="shared" si="57"/>
        <v>42170.208333333328</v>
      </c>
      <c r="P584" t="b">
        <v>0</v>
      </c>
      <c r="Q584" t="b">
        <v>1</v>
      </c>
      <c r="R584" s="5" t="s">
        <v>89</v>
      </c>
      <c r="S584" s="5" t="str">
        <f t="shared" si="58"/>
        <v>games</v>
      </c>
      <c r="T584" s="5" t="str">
        <f t="shared" si="59"/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s="5" t="s">
        <v>20</v>
      </c>
      <c r="H585">
        <v>909</v>
      </c>
      <c r="I585" s="7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56"/>
        <v>40959.25</v>
      </c>
      <c r="O585" s="11">
        <f t="shared" si="57"/>
        <v>40976.25</v>
      </c>
      <c r="P585" t="b">
        <v>0</v>
      </c>
      <c r="Q585" t="b">
        <v>0</v>
      </c>
      <c r="R585" s="5" t="s">
        <v>42</v>
      </c>
      <c r="S585" s="5" t="str">
        <f t="shared" si="58"/>
        <v>film &amp; video</v>
      </c>
      <c r="T585" s="5" t="str">
        <f t="shared" si="59"/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119.50810185185185</v>
      </c>
      <c r="G586" s="5" t="s">
        <v>20</v>
      </c>
      <c r="H586">
        <v>1613</v>
      </c>
      <c r="I586" s="7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56"/>
        <v>41024.208333333336</v>
      </c>
      <c r="O586" s="11">
        <f t="shared" si="57"/>
        <v>41038.208333333336</v>
      </c>
      <c r="P586" t="b">
        <v>0</v>
      </c>
      <c r="Q586" t="b">
        <v>0</v>
      </c>
      <c r="R586" s="5" t="s">
        <v>28</v>
      </c>
      <c r="S586" s="5" t="str">
        <f t="shared" si="58"/>
        <v>technology</v>
      </c>
      <c r="T586" s="5" t="str">
        <f t="shared" si="59"/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s="5" t="s">
        <v>20</v>
      </c>
      <c r="H587">
        <v>136</v>
      </c>
      <c r="I587" s="7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56"/>
        <v>40255.208333333336</v>
      </c>
      <c r="O587" s="11">
        <f t="shared" si="57"/>
        <v>40265.208333333336</v>
      </c>
      <c r="P587" t="b">
        <v>0</v>
      </c>
      <c r="Q587" t="b">
        <v>0</v>
      </c>
      <c r="R587" s="5" t="s">
        <v>206</v>
      </c>
      <c r="S587" s="5" t="str">
        <f t="shared" si="58"/>
        <v>publishing</v>
      </c>
      <c r="T587" s="5" t="str">
        <f t="shared" si="59"/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s="5" t="s">
        <v>20</v>
      </c>
      <c r="H588">
        <v>130</v>
      </c>
      <c r="I588" s="7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56"/>
        <v>40499.25</v>
      </c>
      <c r="O588" s="11">
        <f t="shared" si="57"/>
        <v>40518.25</v>
      </c>
      <c r="P588" t="b">
        <v>0</v>
      </c>
      <c r="Q588" t="b">
        <v>0</v>
      </c>
      <c r="R588" s="5" t="s">
        <v>23</v>
      </c>
      <c r="S588" s="5" t="str">
        <f t="shared" si="58"/>
        <v>music</v>
      </c>
      <c r="T588" s="5" t="str">
        <f t="shared" si="59"/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s="5" t="s">
        <v>14</v>
      </c>
      <c r="H589">
        <v>156</v>
      </c>
      <c r="I589" s="7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56"/>
        <v>43484.25</v>
      </c>
      <c r="O589" s="11">
        <f t="shared" si="57"/>
        <v>43536.208333333328</v>
      </c>
      <c r="P589" t="b">
        <v>0</v>
      </c>
      <c r="Q589" t="b">
        <v>1</v>
      </c>
      <c r="R589" s="5" t="s">
        <v>17</v>
      </c>
      <c r="S589" s="5" t="str">
        <f t="shared" si="58"/>
        <v>food</v>
      </c>
      <c r="T589" s="5" t="str">
        <f t="shared" si="59"/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s="5" t="s">
        <v>14</v>
      </c>
      <c r="H590">
        <v>1368</v>
      </c>
      <c r="I590" s="7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56"/>
        <v>40262.208333333336</v>
      </c>
      <c r="O590" s="11">
        <f t="shared" si="57"/>
        <v>40293.208333333336</v>
      </c>
      <c r="P590" t="b">
        <v>0</v>
      </c>
      <c r="Q590" t="b">
        <v>0</v>
      </c>
      <c r="R590" s="5" t="s">
        <v>33</v>
      </c>
      <c r="S590" s="5" t="str">
        <f t="shared" si="58"/>
        <v>theater</v>
      </c>
      <c r="T590" s="5" t="str">
        <f t="shared" si="59"/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64.721518987341767</v>
      </c>
      <c r="G591" s="5" t="s">
        <v>14</v>
      </c>
      <c r="H591">
        <v>102</v>
      </c>
      <c r="I591" s="7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56"/>
        <v>42190.208333333328</v>
      </c>
      <c r="O591" s="11">
        <f t="shared" si="57"/>
        <v>42197.208333333328</v>
      </c>
      <c r="P591" t="b">
        <v>0</v>
      </c>
      <c r="Q591" t="b">
        <v>0</v>
      </c>
      <c r="R591" s="5" t="s">
        <v>42</v>
      </c>
      <c r="S591" s="5" t="str">
        <f t="shared" si="58"/>
        <v>film &amp; video</v>
      </c>
      <c r="T591" s="5" t="str">
        <f t="shared" si="59"/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s="5" t="s">
        <v>14</v>
      </c>
      <c r="H592">
        <v>86</v>
      </c>
      <c r="I592" s="7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56"/>
        <v>41994.25</v>
      </c>
      <c r="O592" s="11">
        <f t="shared" si="57"/>
        <v>42005.25</v>
      </c>
      <c r="P592" t="b">
        <v>0</v>
      </c>
      <c r="Q592" t="b">
        <v>0</v>
      </c>
      <c r="R592" s="5" t="s">
        <v>133</v>
      </c>
      <c r="S592" s="5" t="str">
        <f t="shared" si="58"/>
        <v>publishing</v>
      </c>
      <c r="T592" s="5" t="str">
        <f t="shared" si="59"/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s="5" t="s">
        <v>20</v>
      </c>
      <c r="H593">
        <v>102</v>
      </c>
      <c r="I593" s="7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56"/>
        <v>40373.208333333336</v>
      </c>
      <c r="O593" s="11">
        <f t="shared" si="57"/>
        <v>40383.208333333336</v>
      </c>
      <c r="P593" t="b">
        <v>0</v>
      </c>
      <c r="Q593" t="b">
        <v>0</v>
      </c>
      <c r="R593" s="5" t="s">
        <v>89</v>
      </c>
      <c r="S593" s="5" t="str">
        <f t="shared" si="58"/>
        <v>games</v>
      </c>
      <c r="T593" s="5" t="str">
        <f t="shared" si="59"/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s="5" t="s">
        <v>14</v>
      </c>
      <c r="H594">
        <v>253</v>
      </c>
      <c r="I594" s="7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56"/>
        <v>41789.208333333336</v>
      </c>
      <c r="O594" s="11">
        <f t="shared" si="57"/>
        <v>41798.208333333336</v>
      </c>
      <c r="P594" t="b">
        <v>0</v>
      </c>
      <c r="Q594" t="b">
        <v>0</v>
      </c>
      <c r="R594" s="5" t="s">
        <v>33</v>
      </c>
      <c r="S594" s="5" t="str">
        <f t="shared" si="58"/>
        <v>theater</v>
      </c>
      <c r="T594" s="5" t="str">
        <f t="shared" si="59"/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s="5" t="s">
        <v>20</v>
      </c>
      <c r="H595">
        <v>4006</v>
      </c>
      <c r="I595" s="7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56"/>
        <v>41724.208333333336</v>
      </c>
      <c r="O595" s="11">
        <f t="shared" si="57"/>
        <v>41737.208333333336</v>
      </c>
      <c r="P595" t="b">
        <v>0</v>
      </c>
      <c r="Q595" t="b">
        <v>0</v>
      </c>
      <c r="R595" s="5" t="s">
        <v>71</v>
      </c>
      <c r="S595" s="5" t="str">
        <f t="shared" si="58"/>
        <v>film &amp; video</v>
      </c>
      <c r="T595" s="5" t="str">
        <f t="shared" si="59"/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7.0991735537190079</v>
      </c>
      <c r="G596" s="5" t="s">
        <v>14</v>
      </c>
      <c r="H596">
        <v>157</v>
      </c>
      <c r="I596" s="7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56"/>
        <v>42548.208333333328</v>
      </c>
      <c r="O596" s="11">
        <f t="shared" si="57"/>
        <v>42551.208333333328</v>
      </c>
      <c r="P596" t="b">
        <v>0</v>
      </c>
      <c r="Q596" t="b">
        <v>1</v>
      </c>
      <c r="R596" s="5" t="s">
        <v>33</v>
      </c>
      <c r="S596" s="5" t="str">
        <f t="shared" si="58"/>
        <v>theater</v>
      </c>
      <c r="T596" s="5" t="str">
        <f t="shared" si="59"/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s="5" t="s">
        <v>20</v>
      </c>
      <c r="H597">
        <v>1629</v>
      </c>
      <c r="I597" s="7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56"/>
        <v>40253.208333333336</v>
      </c>
      <c r="O597" s="11">
        <f t="shared" si="57"/>
        <v>40274.208333333336</v>
      </c>
      <c r="P597" t="b">
        <v>0</v>
      </c>
      <c r="Q597" t="b">
        <v>1</v>
      </c>
      <c r="R597" s="5" t="s">
        <v>33</v>
      </c>
      <c r="S597" s="5" t="str">
        <f t="shared" si="58"/>
        <v>theater</v>
      </c>
      <c r="T597" s="5" t="str">
        <f t="shared" si="59"/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s="5" t="s">
        <v>14</v>
      </c>
      <c r="H598">
        <v>183</v>
      </c>
      <c r="I598" s="7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56"/>
        <v>42434.25</v>
      </c>
      <c r="O598" s="11">
        <f t="shared" si="57"/>
        <v>42441.25</v>
      </c>
      <c r="P598" t="b">
        <v>0</v>
      </c>
      <c r="Q598" t="b">
        <v>1</v>
      </c>
      <c r="R598" s="5" t="s">
        <v>53</v>
      </c>
      <c r="S598" s="5" t="str">
        <f t="shared" si="58"/>
        <v>film &amp; video</v>
      </c>
      <c r="T598" s="5" t="str">
        <f t="shared" si="59"/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201.59756097560975</v>
      </c>
      <c r="G599" s="5" t="s">
        <v>20</v>
      </c>
      <c r="H599">
        <v>2188</v>
      </c>
      <c r="I599" s="7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56"/>
        <v>43786.25</v>
      </c>
      <c r="O599" s="11">
        <f t="shared" si="57"/>
        <v>43804.25</v>
      </c>
      <c r="P599" t="b">
        <v>0</v>
      </c>
      <c r="Q599" t="b">
        <v>0</v>
      </c>
      <c r="R599" s="5" t="s">
        <v>33</v>
      </c>
      <c r="S599" s="5" t="str">
        <f t="shared" si="58"/>
        <v>theater</v>
      </c>
      <c r="T599" s="5" t="str">
        <f t="shared" si="59"/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s="5" t="s">
        <v>20</v>
      </c>
      <c r="H600">
        <v>2409</v>
      </c>
      <c r="I600" s="7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56"/>
        <v>40344.208333333336</v>
      </c>
      <c r="O600" s="11">
        <f t="shared" si="57"/>
        <v>40373.208333333336</v>
      </c>
      <c r="P600" t="b">
        <v>0</v>
      </c>
      <c r="Q600" t="b">
        <v>0</v>
      </c>
      <c r="R600" s="5" t="s">
        <v>23</v>
      </c>
      <c r="S600" s="5" t="str">
        <f t="shared" si="58"/>
        <v>music</v>
      </c>
      <c r="T600" s="5" t="str">
        <f t="shared" si="59"/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3.6436208125445475</v>
      </c>
      <c r="G601" s="5" t="s">
        <v>14</v>
      </c>
      <c r="H601">
        <v>82</v>
      </c>
      <c r="I601" s="7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56"/>
        <v>42047.25</v>
      </c>
      <c r="O601" s="11">
        <f t="shared" si="57"/>
        <v>42055.25</v>
      </c>
      <c r="P601" t="b">
        <v>0</v>
      </c>
      <c r="Q601" t="b">
        <v>0</v>
      </c>
      <c r="R601" s="5" t="s">
        <v>42</v>
      </c>
      <c r="S601" s="5" t="str">
        <f t="shared" si="58"/>
        <v>film &amp; video</v>
      </c>
      <c r="T601" s="5" t="str">
        <f t="shared" si="59"/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s="5" t="s">
        <v>14</v>
      </c>
      <c r="H602">
        <v>1</v>
      </c>
      <c r="I602" s="7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56"/>
        <v>41485.208333333336</v>
      </c>
      <c r="O602" s="11">
        <f t="shared" si="57"/>
        <v>41497.208333333336</v>
      </c>
      <c r="P602" t="b">
        <v>0</v>
      </c>
      <c r="Q602" t="b">
        <v>0</v>
      </c>
      <c r="R602" s="5" t="s">
        <v>17</v>
      </c>
      <c r="S602" s="5" t="str">
        <f t="shared" si="58"/>
        <v>food</v>
      </c>
      <c r="T602" s="5" t="str">
        <f t="shared" si="59"/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s="5" t="s">
        <v>20</v>
      </c>
      <c r="H603">
        <v>194</v>
      </c>
      <c r="I603" s="7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56"/>
        <v>41789.208333333336</v>
      </c>
      <c r="O603" s="11">
        <f t="shared" si="57"/>
        <v>41806.208333333336</v>
      </c>
      <c r="P603" t="b">
        <v>1</v>
      </c>
      <c r="Q603" t="b">
        <v>0</v>
      </c>
      <c r="R603" s="5" t="s">
        <v>65</v>
      </c>
      <c r="S603" s="5" t="str">
        <f t="shared" si="58"/>
        <v>technology</v>
      </c>
      <c r="T603" s="5" t="str">
        <f t="shared" si="59"/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s="5" t="s">
        <v>20</v>
      </c>
      <c r="H604">
        <v>1140</v>
      </c>
      <c r="I604" s="7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56"/>
        <v>42160.208333333328</v>
      </c>
      <c r="O604" s="11">
        <f t="shared" si="57"/>
        <v>42171.208333333328</v>
      </c>
      <c r="P604" t="b">
        <v>0</v>
      </c>
      <c r="Q604" t="b">
        <v>0</v>
      </c>
      <c r="R604" s="5" t="s">
        <v>33</v>
      </c>
      <c r="S604" s="5" t="str">
        <f t="shared" si="58"/>
        <v>theater</v>
      </c>
      <c r="T604" s="5" t="str">
        <f t="shared" si="59"/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119.66037735849056</v>
      </c>
      <c r="G605" s="5" t="s">
        <v>20</v>
      </c>
      <c r="H605">
        <v>102</v>
      </c>
      <c r="I605" s="7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56"/>
        <v>43573.208333333328</v>
      </c>
      <c r="O605" s="11">
        <f t="shared" si="57"/>
        <v>43600.208333333328</v>
      </c>
      <c r="P605" t="b">
        <v>0</v>
      </c>
      <c r="Q605" t="b">
        <v>0</v>
      </c>
      <c r="R605" s="5" t="s">
        <v>33</v>
      </c>
      <c r="S605" s="5" t="str">
        <f t="shared" si="58"/>
        <v>theater</v>
      </c>
      <c r="T605" s="5" t="str">
        <f t="shared" si="59"/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s="5" t="s">
        <v>20</v>
      </c>
      <c r="H606">
        <v>2857</v>
      </c>
      <c r="I606" s="7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56"/>
        <v>40565.25</v>
      </c>
      <c r="O606" s="11">
        <f t="shared" si="57"/>
        <v>40586.25</v>
      </c>
      <c r="P606" t="b">
        <v>0</v>
      </c>
      <c r="Q606" t="b">
        <v>0</v>
      </c>
      <c r="R606" s="5" t="s">
        <v>33</v>
      </c>
      <c r="S606" s="5" t="str">
        <f t="shared" si="58"/>
        <v>theater</v>
      </c>
      <c r="T606" s="5" t="str">
        <f t="shared" si="59"/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s="5" t="s">
        <v>20</v>
      </c>
      <c r="H607">
        <v>107</v>
      </c>
      <c r="I607" s="7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56"/>
        <v>42280.208333333328</v>
      </c>
      <c r="O607" s="11">
        <f t="shared" si="57"/>
        <v>42321.25</v>
      </c>
      <c r="P607" t="b">
        <v>0</v>
      </c>
      <c r="Q607" t="b">
        <v>0</v>
      </c>
      <c r="R607" s="5" t="s">
        <v>68</v>
      </c>
      <c r="S607" s="5" t="str">
        <f t="shared" si="58"/>
        <v>publishing</v>
      </c>
      <c r="T607" s="5" t="str">
        <f t="shared" si="59"/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s="5" t="s">
        <v>20</v>
      </c>
      <c r="H608">
        <v>160</v>
      </c>
      <c r="I608" s="7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56"/>
        <v>42436.25</v>
      </c>
      <c r="O608" s="11">
        <f t="shared" si="57"/>
        <v>42447.208333333328</v>
      </c>
      <c r="P608" t="b">
        <v>0</v>
      </c>
      <c r="Q608" t="b">
        <v>0</v>
      </c>
      <c r="R608" s="5" t="s">
        <v>23</v>
      </c>
      <c r="S608" s="5" t="str">
        <f t="shared" si="58"/>
        <v>music</v>
      </c>
      <c r="T608" s="5" t="str">
        <f t="shared" si="59"/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s="5" t="s">
        <v>20</v>
      </c>
      <c r="H609">
        <v>2230</v>
      </c>
      <c r="I609" s="7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56"/>
        <v>41721.208333333336</v>
      </c>
      <c r="O609" s="11">
        <f t="shared" si="57"/>
        <v>41723.208333333336</v>
      </c>
      <c r="P609" t="b">
        <v>0</v>
      </c>
      <c r="Q609" t="b">
        <v>0</v>
      </c>
      <c r="R609" s="5" t="s">
        <v>17</v>
      </c>
      <c r="S609" s="5" t="str">
        <f t="shared" si="58"/>
        <v>food</v>
      </c>
      <c r="T609" s="5" t="str">
        <f t="shared" si="59"/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283.97435897435895</v>
      </c>
      <c r="G610" s="5" t="s">
        <v>20</v>
      </c>
      <c r="H610">
        <v>316</v>
      </c>
      <c r="I610" s="7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56"/>
        <v>43530.25</v>
      </c>
      <c r="O610" s="11">
        <f t="shared" si="57"/>
        <v>43534.25</v>
      </c>
      <c r="P610" t="b">
        <v>0</v>
      </c>
      <c r="Q610" t="b">
        <v>1</v>
      </c>
      <c r="R610" s="5" t="s">
        <v>159</v>
      </c>
      <c r="S610" s="5" t="str">
        <f t="shared" si="58"/>
        <v>music</v>
      </c>
      <c r="T610" s="5" t="str">
        <f t="shared" si="59"/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120.42</v>
      </c>
      <c r="G611" s="5" t="s">
        <v>20</v>
      </c>
      <c r="H611">
        <v>117</v>
      </c>
      <c r="I611" s="7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56"/>
        <v>43481.25</v>
      </c>
      <c r="O611" s="11">
        <f t="shared" si="57"/>
        <v>43498.25</v>
      </c>
      <c r="P611" t="b">
        <v>0</v>
      </c>
      <c r="Q611" t="b">
        <v>0</v>
      </c>
      <c r="R611" s="5" t="s">
        <v>474</v>
      </c>
      <c r="S611" s="5" t="str">
        <f t="shared" si="58"/>
        <v>film &amp; video</v>
      </c>
      <c r="T611" s="5" t="str">
        <f t="shared" si="59"/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419.05607476635515</v>
      </c>
      <c r="G612" s="5" t="s">
        <v>20</v>
      </c>
      <c r="H612">
        <v>6406</v>
      </c>
      <c r="I612" s="7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56"/>
        <v>41259.25</v>
      </c>
      <c r="O612" s="11">
        <f t="shared" si="57"/>
        <v>41273.25</v>
      </c>
      <c r="P612" t="b">
        <v>0</v>
      </c>
      <c r="Q612" t="b">
        <v>0</v>
      </c>
      <c r="R612" s="5" t="s">
        <v>33</v>
      </c>
      <c r="S612" s="5" t="str">
        <f t="shared" si="58"/>
        <v>theater</v>
      </c>
      <c r="T612" s="5" t="str">
        <f t="shared" si="59"/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13.853658536585366</v>
      </c>
      <c r="G613" s="5" t="s">
        <v>74</v>
      </c>
      <c r="H613">
        <v>15</v>
      </c>
      <c r="I613" s="7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56"/>
        <v>41480.208333333336</v>
      </c>
      <c r="O613" s="11">
        <f t="shared" si="57"/>
        <v>41492.208333333336</v>
      </c>
      <c r="P613" t="b">
        <v>0</v>
      </c>
      <c r="Q613" t="b">
        <v>0</v>
      </c>
      <c r="R613" s="5" t="s">
        <v>33</v>
      </c>
      <c r="S613" s="5" t="str">
        <f t="shared" si="58"/>
        <v>theater</v>
      </c>
      <c r="T613" s="5" t="str">
        <f t="shared" si="59"/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s="5" t="s">
        <v>20</v>
      </c>
      <c r="H614">
        <v>192</v>
      </c>
      <c r="I614" s="7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56"/>
        <v>40474.208333333336</v>
      </c>
      <c r="O614" s="11">
        <f t="shared" si="57"/>
        <v>40497.25</v>
      </c>
      <c r="P614" t="b">
        <v>0</v>
      </c>
      <c r="Q614" t="b">
        <v>0</v>
      </c>
      <c r="R614" s="5" t="s">
        <v>50</v>
      </c>
      <c r="S614" s="5" t="str">
        <f t="shared" si="58"/>
        <v>music</v>
      </c>
      <c r="T614" s="5" t="str">
        <f t="shared" si="59"/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s="5" t="s">
        <v>20</v>
      </c>
      <c r="H615">
        <v>26</v>
      </c>
      <c r="I615" s="7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56"/>
        <v>42973.208333333328</v>
      </c>
      <c r="O615" s="11">
        <f t="shared" si="57"/>
        <v>42982.208333333328</v>
      </c>
      <c r="P615" t="b">
        <v>0</v>
      </c>
      <c r="Q615" t="b">
        <v>0</v>
      </c>
      <c r="R615" s="5" t="s">
        <v>33</v>
      </c>
      <c r="S615" s="5" t="str">
        <f t="shared" si="58"/>
        <v>theater</v>
      </c>
      <c r="T615" s="5" t="str">
        <f t="shared" si="59"/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s="5" t="s">
        <v>20</v>
      </c>
      <c r="H616">
        <v>723</v>
      </c>
      <c r="I616" s="7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56"/>
        <v>42746.25</v>
      </c>
      <c r="O616" s="11">
        <f t="shared" si="57"/>
        <v>42764.25</v>
      </c>
      <c r="P616" t="b">
        <v>0</v>
      </c>
      <c r="Q616" t="b">
        <v>0</v>
      </c>
      <c r="R616" s="5" t="s">
        <v>33</v>
      </c>
      <c r="S616" s="5" t="str">
        <f t="shared" si="58"/>
        <v>theater</v>
      </c>
      <c r="T616" s="5" t="str">
        <f t="shared" si="59"/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</v>
      </c>
      <c r="G617" s="5" t="s">
        <v>20</v>
      </c>
      <c r="H617">
        <v>170</v>
      </c>
      <c r="I617" s="7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56"/>
        <v>42489.208333333328</v>
      </c>
      <c r="O617" s="11">
        <f t="shared" si="57"/>
        <v>42499.208333333328</v>
      </c>
      <c r="P617" t="b">
        <v>0</v>
      </c>
      <c r="Q617" t="b">
        <v>0</v>
      </c>
      <c r="R617" s="5" t="s">
        <v>33</v>
      </c>
      <c r="S617" s="5" t="str">
        <f t="shared" si="58"/>
        <v>theater</v>
      </c>
      <c r="T617" s="5" t="str">
        <f t="shared" si="59"/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s="5" t="s">
        <v>20</v>
      </c>
      <c r="H618">
        <v>238</v>
      </c>
      <c r="I618" s="7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56"/>
        <v>41537.208333333336</v>
      </c>
      <c r="O618" s="11">
        <f t="shared" si="57"/>
        <v>41538.208333333336</v>
      </c>
      <c r="P618" t="b">
        <v>0</v>
      </c>
      <c r="Q618" t="b">
        <v>1</v>
      </c>
      <c r="R618" s="5" t="s">
        <v>60</v>
      </c>
      <c r="S618" s="5" t="str">
        <f t="shared" si="58"/>
        <v>music</v>
      </c>
      <c r="T618" s="5" t="str">
        <f t="shared" si="59"/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s="5" t="s">
        <v>20</v>
      </c>
      <c r="H619">
        <v>55</v>
      </c>
      <c r="I619" s="7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56"/>
        <v>41794.208333333336</v>
      </c>
      <c r="O619" s="11">
        <f t="shared" si="57"/>
        <v>41804.208333333336</v>
      </c>
      <c r="P619" t="b">
        <v>0</v>
      </c>
      <c r="Q619" t="b">
        <v>0</v>
      </c>
      <c r="R619" s="5" t="s">
        <v>33</v>
      </c>
      <c r="S619" s="5" t="str">
        <f t="shared" si="58"/>
        <v>theater</v>
      </c>
      <c r="T619" s="5" t="str">
        <f t="shared" si="59"/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48.86052366565962</v>
      </c>
      <c r="G620" s="5" t="s">
        <v>14</v>
      </c>
      <c r="H620">
        <v>1198</v>
      </c>
      <c r="I620" s="7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56"/>
        <v>41396.208333333336</v>
      </c>
      <c r="O620" s="11">
        <f t="shared" si="57"/>
        <v>41417.208333333336</v>
      </c>
      <c r="P620" t="b">
        <v>0</v>
      </c>
      <c r="Q620" t="b">
        <v>0</v>
      </c>
      <c r="R620" s="5" t="s">
        <v>68</v>
      </c>
      <c r="S620" s="5" t="str">
        <f t="shared" si="58"/>
        <v>publishing</v>
      </c>
      <c r="T620" s="5" t="str">
        <f t="shared" si="59"/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s="5" t="s">
        <v>14</v>
      </c>
      <c r="H621">
        <v>648</v>
      </c>
      <c r="I621" s="7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56"/>
        <v>40669.208333333336</v>
      </c>
      <c r="O621" s="11">
        <f t="shared" si="57"/>
        <v>40670.208333333336</v>
      </c>
      <c r="P621" t="b">
        <v>1</v>
      </c>
      <c r="Q621" t="b">
        <v>1</v>
      </c>
      <c r="R621" s="5" t="s">
        <v>33</v>
      </c>
      <c r="S621" s="5" t="str">
        <f t="shared" si="58"/>
        <v>theater</v>
      </c>
      <c r="T621" s="5" t="str">
        <f t="shared" si="59"/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s="5" t="s">
        <v>20</v>
      </c>
      <c r="H622">
        <v>128</v>
      </c>
      <c r="I622" s="7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56"/>
        <v>42559.208333333328</v>
      </c>
      <c r="O622" s="11">
        <f t="shared" si="57"/>
        <v>42563.208333333328</v>
      </c>
      <c r="P622" t="b">
        <v>0</v>
      </c>
      <c r="Q622" t="b">
        <v>0</v>
      </c>
      <c r="R622" s="5" t="s">
        <v>122</v>
      </c>
      <c r="S622" s="5" t="str">
        <f t="shared" si="58"/>
        <v>photography</v>
      </c>
      <c r="T622" s="5" t="str">
        <f t="shared" si="59"/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s="5" t="s">
        <v>20</v>
      </c>
      <c r="H623">
        <v>2144</v>
      </c>
      <c r="I623" s="7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56"/>
        <v>42626.208333333328</v>
      </c>
      <c r="O623" s="11">
        <f t="shared" si="57"/>
        <v>42631.208333333328</v>
      </c>
      <c r="P623" t="b">
        <v>0</v>
      </c>
      <c r="Q623" t="b">
        <v>0</v>
      </c>
      <c r="R623" s="5" t="s">
        <v>33</v>
      </c>
      <c r="S623" s="5" t="str">
        <f t="shared" si="58"/>
        <v>theater</v>
      </c>
      <c r="T623" s="5" t="str">
        <f t="shared" si="59"/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s="5" t="s">
        <v>14</v>
      </c>
      <c r="H624">
        <v>64</v>
      </c>
      <c r="I624" s="7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56"/>
        <v>43205.208333333328</v>
      </c>
      <c r="O624" s="11">
        <f t="shared" si="57"/>
        <v>43231.208333333328</v>
      </c>
      <c r="P624" t="b">
        <v>0</v>
      </c>
      <c r="Q624" t="b">
        <v>0</v>
      </c>
      <c r="R624" s="5" t="s">
        <v>60</v>
      </c>
      <c r="S624" s="5" t="str">
        <f t="shared" si="58"/>
        <v>music</v>
      </c>
      <c r="T624" s="5" t="str">
        <f t="shared" si="59"/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159.92152704135736</v>
      </c>
      <c r="G625" s="5" t="s">
        <v>20</v>
      </c>
      <c r="H625">
        <v>2693</v>
      </c>
      <c r="I625" s="7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56"/>
        <v>42201.208333333328</v>
      </c>
      <c r="O625" s="11">
        <f t="shared" si="57"/>
        <v>42206.208333333328</v>
      </c>
      <c r="P625" t="b">
        <v>0</v>
      </c>
      <c r="Q625" t="b">
        <v>0</v>
      </c>
      <c r="R625" s="5" t="s">
        <v>33</v>
      </c>
      <c r="S625" s="5" t="str">
        <f t="shared" si="58"/>
        <v>theater</v>
      </c>
      <c r="T625" s="5" t="str">
        <f t="shared" si="59"/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s="5" t="s">
        <v>20</v>
      </c>
      <c r="H626">
        <v>432</v>
      </c>
      <c r="I626" s="7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56"/>
        <v>42029.25</v>
      </c>
      <c r="O626" s="11">
        <f t="shared" si="57"/>
        <v>42035.25</v>
      </c>
      <c r="P626" t="b">
        <v>0</v>
      </c>
      <c r="Q626" t="b">
        <v>0</v>
      </c>
      <c r="R626" s="5" t="s">
        <v>122</v>
      </c>
      <c r="S626" s="5" t="str">
        <f t="shared" si="58"/>
        <v>photography</v>
      </c>
      <c r="T626" s="5" t="str">
        <f t="shared" si="59"/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s="5" t="s">
        <v>14</v>
      </c>
      <c r="H627">
        <v>62</v>
      </c>
      <c r="I627" s="7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56"/>
        <v>43857.25</v>
      </c>
      <c r="O627" s="11">
        <f t="shared" si="57"/>
        <v>43871.25</v>
      </c>
      <c r="P627" t="b">
        <v>0</v>
      </c>
      <c r="Q627" t="b">
        <v>0</v>
      </c>
      <c r="R627" s="5" t="s">
        <v>33</v>
      </c>
      <c r="S627" s="5" t="str">
        <f t="shared" si="58"/>
        <v>theater</v>
      </c>
      <c r="T627" s="5" t="str">
        <f t="shared" si="59"/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</v>
      </c>
      <c r="G628" s="5" t="s">
        <v>20</v>
      </c>
      <c r="H628">
        <v>189</v>
      </c>
      <c r="I628" s="7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56"/>
        <v>40449.208333333336</v>
      </c>
      <c r="O628" s="11">
        <f t="shared" si="57"/>
        <v>40458.208333333336</v>
      </c>
      <c r="P628" t="b">
        <v>0</v>
      </c>
      <c r="Q628" t="b">
        <v>1</v>
      </c>
      <c r="R628" s="5" t="s">
        <v>33</v>
      </c>
      <c r="S628" s="5" t="str">
        <f t="shared" si="58"/>
        <v>theater</v>
      </c>
      <c r="T628" s="5" t="str">
        <f t="shared" si="59"/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s="5" t="s">
        <v>20</v>
      </c>
      <c r="H629">
        <v>154</v>
      </c>
      <c r="I629" s="7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56"/>
        <v>40345.208333333336</v>
      </c>
      <c r="O629" s="11">
        <f t="shared" si="57"/>
        <v>40369.208333333336</v>
      </c>
      <c r="P629" t="b">
        <v>1</v>
      </c>
      <c r="Q629" t="b">
        <v>0</v>
      </c>
      <c r="R629" s="5" t="s">
        <v>17</v>
      </c>
      <c r="S629" s="5" t="str">
        <f t="shared" si="58"/>
        <v>food</v>
      </c>
      <c r="T629" s="5" t="str">
        <f t="shared" si="59"/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s="5" t="s">
        <v>20</v>
      </c>
      <c r="H630">
        <v>96</v>
      </c>
      <c r="I630" s="7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56"/>
        <v>40455.208333333336</v>
      </c>
      <c r="O630" s="11">
        <f t="shared" si="57"/>
        <v>40458.208333333336</v>
      </c>
      <c r="P630" t="b">
        <v>0</v>
      </c>
      <c r="Q630" t="b">
        <v>0</v>
      </c>
      <c r="R630" s="5" t="s">
        <v>60</v>
      </c>
      <c r="S630" s="5" t="str">
        <f t="shared" si="58"/>
        <v>music</v>
      </c>
      <c r="T630" s="5" t="str">
        <f t="shared" si="59"/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64.582072176949936</v>
      </c>
      <c r="G631" s="5" t="s">
        <v>14</v>
      </c>
      <c r="H631">
        <v>750</v>
      </c>
      <c r="I631" s="7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56"/>
        <v>42557.208333333328</v>
      </c>
      <c r="O631" s="11">
        <f t="shared" si="57"/>
        <v>42559.208333333328</v>
      </c>
      <c r="P631" t="b">
        <v>0</v>
      </c>
      <c r="Q631" t="b">
        <v>1</v>
      </c>
      <c r="R631" s="5" t="s">
        <v>33</v>
      </c>
      <c r="S631" s="5" t="str">
        <f t="shared" si="58"/>
        <v>theater</v>
      </c>
      <c r="T631" s="5" t="str">
        <f t="shared" si="59"/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s="5" t="s">
        <v>74</v>
      </c>
      <c r="H632">
        <v>87</v>
      </c>
      <c r="I632" s="7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56"/>
        <v>43586.208333333328</v>
      </c>
      <c r="O632" s="11">
        <f t="shared" si="57"/>
        <v>43597.208333333328</v>
      </c>
      <c r="P632" t="b">
        <v>0</v>
      </c>
      <c r="Q632" t="b">
        <v>1</v>
      </c>
      <c r="R632" s="5" t="s">
        <v>33</v>
      </c>
      <c r="S632" s="5" t="str">
        <f t="shared" si="58"/>
        <v>theater</v>
      </c>
      <c r="T632" s="5" t="str">
        <f t="shared" si="59"/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s="5" t="s">
        <v>20</v>
      </c>
      <c r="H633">
        <v>3063</v>
      </c>
      <c r="I633" s="7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56"/>
        <v>43550.208333333328</v>
      </c>
      <c r="O633" s="11">
        <f t="shared" si="57"/>
        <v>43554.208333333328</v>
      </c>
      <c r="P633" t="b">
        <v>0</v>
      </c>
      <c r="Q633" t="b">
        <v>0</v>
      </c>
      <c r="R633" s="5" t="s">
        <v>33</v>
      </c>
      <c r="S633" s="5" t="str">
        <f t="shared" si="58"/>
        <v>theater</v>
      </c>
      <c r="T633" s="5" t="str">
        <f t="shared" si="59"/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42.859916782246877</v>
      </c>
      <c r="G634" s="5" t="s">
        <v>47</v>
      </c>
      <c r="H634">
        <v>278</v>
      </c>
      <c r="I634" s="7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56"/>
        <v>41945.208333333336</v>
      </c>
      <c r="O634" s="11">
        <f t="shared" si="57"/>
        <v>41963.25</v>
      </c>
      <c r="P634" t="b">
        <v>0</v>
      </c>
      <c r="Q634" t="b">
        <v>0</v>
      </c>
      <c r="R634" s="5" t="s">
        <v>33</v>
      </c>
      <c r="S634" s="5" t="str">
        <f t="shared" si="58"/>
        <v>theater</v>
      </c>
      <c r="T634" s="5" t="str">
        <f t="shared" si="59"/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s="5" t="s">
        <v>14</v>
      </c>
      <c r="H635">
        <v>105</v>
      </c>
      <c r="I635" s="7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56"/>
        <v>42315.25</v>
      </c>
      <c r="O635" s="11">
        <f t="shared" si="57"/>
        <v>42319.25</v>
      </c>
      <c r="P635" t="b">
        <v>0</v>
      </c>
      <c r="Q635" t="b">
        <v>0</v>
      </c>
      <c r="R635" s="5" t="s">
        <v>71</v>
      </c>
      <c r="S635" s="5" t="str">
        <f t="shared" si="58"/>
        <v>film &amp; video</v>
      </c>
      <c r="T635" s="5" t="str">
        <f t="shared" si="59"/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78.531302876480538</v>
      </c>
      <c r="G636" s="5" t="s">
        <v>74</v>
      </c>
      <c r="H636">
        <v>1658</v>
      </c>
      <c r="I636" s="7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56"/>
        <v>42819.208333333328</v>
      </c>
      <c r="O636" s="11">
        <f t="shared" si="57"/>
        <v>42833.208333333328</v>
      </c>
      <c r="P636" t="b">
        <v>0</v>
      </c>
      <c r="Q636" t="b">
        <v>0</v>
      </c>
      <c r="R636" s="5" t="s">
        <v>269</v>
      </c>
      <c r="S636" s="5" t="str">
        <f t="shared" si="58"/>
        <v>film &amp; video</v>
      </c>
      <c r="T636" s="5" t="str">
        <f t="shared" si="59"/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s="5" t="s">
        <v>20</v>
      </c>
      <c r="H637">
        <v>2266</v>
      </c>
      <c r="I637" s="7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56"/>
        <v>41314.25</v>
      </c>
      <c r="O637" s="11">
        <f t="shared" si="57"/>
        <v>41346.208333333336</v>
      </c>
      <c r="P637" t="b">
        <v>0</v>
      </c>
      <c r="Q637" t="b">
        <v>0</v>
      </c>
      <c r="R637" s="5" t="s">
        <v>269</v>
      </c>
      <c r="S637" s="5" t="str">
        <f t="shared" si="58"/>
        <v>film &amp; video</v>
      </c>
      <c r="T637" s="5" t="str">
        <f t="shared" si="59"/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s="5" t="s">
        <v>14</v>
      </c>
      <c r="H638">
        <v>2604</v>
      </c>
      <c r="I638" s="7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56"/>
        <v>40926.25</v>
      </c>
      <c r="O638" s="11">
        <f t="shared" si="57"/>
        <v>40971.25</v>
      </c>
      <c r="P638" t="b">
        <v>0</v>
      </c>
      <c r="Q638" t="b">
        <v>1</v>
      </c>
      <c r="R638" s="5" t="s">
        <v>71</v>
      </c>
      <c r="S638" s="5" t="str">
        <f t="shared" si="58"/>
        <v>film &amp; video</v>
      </c>
      <c r="T638" s="5" t="str">
        <f t="shared" si="59"/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s="5" t="s">
        <v>14</v>
      </c>
      <c r="H639">
        <v>65</v>
      </c>
      <c r="I639" s="7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56"/>
        <v>42688.25</v>
      </c>
      <c r="O639" s="11">
        <f t="shared" si="57"/>
        <v>42696.25</v>
      </c>
      <c r="P639" t="b">
        <v>0</v>
      </c>
      <c r="Q639" t="b">
        <v>0</v>
      </c>
      <c r="R639" s="5" t="s">
        <v>33</v>
      </c>
      <c r="S639" s="5" t="str">
        <f t="shared" si="58"/>
        <v>theater</v>
      </c>
      <c r="T639" s="5" t="str">
        <f t="shared" si="59"/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s="5" t="s">
        <v>14</v>
      </c>
      <c r="H640">
        <v>94</v>
      </c>
      <c r="I640" s="7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56"/>
        <v>40386.208333333336</v>
      </c>
      <c r="O640" s="11">
        <f t="shared" si="57"/>
        <v>40398.208333333336</v>
      </c>
      <c r="P640" t="b">
        <v>0</v>
      </c>
      <c r="Q640" t="b">
        <v>1</v>
      </c>
      <c r="R640" s="5" t="s">
        <v>33</v>
      </c>
      <c r="S640" s="5" t="str">
        <f t="shared" si="58"/>
        <v>theater</v>
      </c>
      <c r="T640" s="5" t="str">
        <f t="shared" si="59"/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s="5" t="s">
        <v>47</v>
      </c>
      <c r="H641">
        <v>45</v>
      </c>
      <c r="I641" s="7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56"/>
        <v>43309.208333333328</v>
      </c>
      <c r="O641" s="11">
        <f t="shared" si="57"/>
        <v>43309.208333333328</v>
      </c>
      <c r="P641" t="b">
        <v>0</v>
      </c>
      <c r="Q641" t="b">
        <v>1</v>
      </c>
      <c r="R641" s="5" t="s">
        <v>53</v>
      </c>
      <c r="S641" s="5" t="str">
        <f t="shared" si="58"/>
        <v>film &amp; video</v>
      </c>
      <c r="T641" s="5" t="str">
        <f t="shared" si="59"/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16.501669449081803</v>
      </c>
      <c r="G642" s="5" t="s">
        <v>14</v>
      </c>
      <c r="H642">
        <v>257</v>
      </c>
      <c r="I642" s="7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56"/>
        <v>42387.25</v>
      </c>
      <c r="O642" s="11">
        <f t="shared" si="57"/>
        <v>42390.25</v>
      </c>
      <c r="P642" t="b">
        <v>0</v>
      </c>
      <c r="Q642" t="b">
        <v>0</v>
      </c>
      <c r="R642" s="5" t="s">
        <v>33</v>
      </c>
      <c r="S642" s="5" t="str">
        <f t="shared" si="58"/>
        <v>theater</v>
      </c>
      <c r="T642" s="5" t="str">
        <f t="shared" si="59"/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+(E643*100)/D643</f>
        <v>119.96808510638297</v>
      </c>
      <c r="G643" s="5" t="s">
        <v>20</v>
      </c>
      <c r="H643">
        <v>194</v>
      </c>
      <c r="I643" s="7">
        <f t="shared" ref="I643:I706" si="61">+IF(E643&gt;0,E643/H643,0)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62">(((L643/60)/60)/24)+DATE(1970,1,1)</f>
        <v>42786.25</v>
      </c>
      <c r="O643" s="11">
        <f t="shared" ref="O643:O706" si="63">(((M643/60)/60)/24)+DATE(1970,1,1)</f>
        <v>42814.208333333328</v>
      </c>
      <c r="P643" t="b">
        <v>0</v>
      </c>
      <c r="Q643" t="b">
        <v>0</v>
      </c>
      <c r="R643" s="5" t="s">
        <v>33</v>
      </c>
      <c r="S643" s="5" t="str">
        <f t="shared" ref="S643:S706" si="64">LEFT(R643,FIND("/",R643)-1)</f>
        <v>theater</v>
      </c>
      <c r="T643" s="5" t="str">
        <f t="shared" ref="T643:T706" si="65">+RIGHT(R643,LEN(R643)-SEARCH("/",R643))</f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s="5" t="s">
        <v>20</v>
      </c>
      <c r="H644">
        <v>129</v>
      </c>
      <c r="I644" s="7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62"/>
        <v>43451.25</v>
      </c>
      <c r="O644" s="11">
        <f t="shared" si="63"/>
        <v>43460.25</v>
      </c>
      <c r="P644" t="b">
        <v>0</v>
      </c>
      <c r="Q644" t="b">
        <v>0</v>
      </c>
      <c r="R644" s="5" t="s">
        <v>65</v>
      </c>
      <c r="S644" s="5" t="str">
        <f t="shared" si="64"/>
        <v>technology</v>
      </c>
      <c r="T644" s="5" t="str">
        <f t="shared" si="65"/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s="5" t="s">
        <v>20</v>
      </c>
      <c r="H645">
        <v>375</v>
      </c>
      <c r="I645" s="7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62"/>
        <v>42795.25</v>
      </c>
      <c r="O645" s="11">
        <f t="shared" si="63"/>
        <v>42813.208333333328</v>
      </c>
      <c r="P645" t="b">
        <v>0</v>
      </c>
      <c r="Q645" t="b">
        <v>0</v>
      </c>
      <c r="R645" s="5" t="s">
        <v>33</v>
      </c>
      <c r="S645" s="5" t="str">
        <f t="shared" si="64"/>
        <v>theater</v>
      </c>
      <c r="T645" s="5" t="str">
        <f t="shared" si="65"/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s="5" t="s">
        <v>14</v>
      </c>
      <c r="H646">
        <v>2928</v>
      </c>
      <c r="I646" s="7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62"/>
        <v>43452.25</v>
      </c>
      <c r="O646" s="11">
        <f t="shared" si="63"/>
        <v>43468.25</v>
      </c>
      <c r="P646" t="b">
        <v>0</v>
      </c>
      <c r="Q646" t="b">
        <v>0</v>
      </c>
      <c r="R646" s="5" t="s">
        <v>33</v>
      </c>
      <c r="S646" s="5" t="str">
        <f t="shared" si="64"/>
        <v>theater</v>
      </c>
      <c r="T646" s="5" t="str">
        <f t="shared" si="65"/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s="5" t="s">
        <v>14</v>
      </c>
      <c r="H647">
        <v>4697</v>
      </c>
      <c r="I647" s="7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62"/>
        <v>43369.208333333328</v>
      </c>
      <c r="O647" s="11">
        <f t="shared" si="63"/>
        <v>43390.208333333328</v>
      </c>
      <c r="P647" t="b">
        <v>0</v>
      </c>
      <c r="Q647" t="b">
        <v>1</v>
      </c>
      <c r="R647" s="5" t="s">
        <v>23</v>
      </c>
      <c r="S647" s="5" t="str">
        <f t="shared" si="64"/>
        <v>music</v>
      </c>
      <c r="T647" s="5" t="str">
        <f t="shared" si="65"/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88.59979736575481</v>
      </c>
      <c r="G648" s="5" t="s">
        <v>14</v>
      </c>
      <c r="H648">
        <v>2915</v>
      </c>
      <c r="I648" s="7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62"/>
        <v>41346.208333333336</v>
      </c>
      <c r="O648" s="11">
        <f t="shared" si="63"/>
        <v>41357.208333333336</v>
      </c>
      <c r="P648" t="b">
        <v>0</v>
      </c>
      <c r="Q648" t="b">
        <v>0</v>
      </c>
      <c r="R648" s="5" t="s">
        <v>89</v>
      </c>
      <c r="S648" s="5" t="str">
        <f t="shared" si="64"/>
        <v>games</v>
      </c>
      <c r="T648" s="5" t="str">
        <f t="shared" si="65"/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s="5" t="s">
        <v>14</v>
      </c>
      <c r="H649">
        <v>18</v>
      </c>
      <c r="I649" s="7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62"/>
        <v>43199.208333333328</v>
      </c>
      <c r="O649" s="11">
        <f t="shared" si="63"/>
        <v>43223.208333333328</v>
      </c>
      <c r="P649" t="b">
        <v>0</v>
      </c>
      <c r="Q649" t="b">
        <v>0</v>
      </c>
      <c r="R649" s="5" t="s">
        <v>206</v>
      </c>
      <c r="S649" s="5" t="str">
        <f t="shared" si="64"/>
        <v>publishing</v>
      </c>
      <c r="T649" s="5" t="str">
        <f t="shared" si="65"/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63.056795131845838</v>
      </c>
      <c r="G650" s="5" t="s">
        <v>74</v>
      </c>
      <c r="H650">
        <v>723</v>
      </c>
      <c r="I650" s="7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62"/>
        <v>42922.208333333328</v>
      </c>
      <c r="O650" s="11">
        <f t="shared" si="63"/>
        <v>42940.208333333328</v>
      </c>
      <c r="P650" t="b">
        <v>1</v>
      </c>
      <c r="Q650" t="b">
        <v>0</v>
      </c>
      <c r="R650" s="5" t="s">
        <v>17</v>
      </c>
      <c r="S650" s="5" t="str">
        <f t="shared" si="64"/>
        <v>food</v>
      </c>
      <c r="T650" s="5" t="str">
        <f t="shared" si="65"/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48.482333607230899</v>
      </c>
      <c r="G651" s="5" t="s">
        <v>14</v>
      </c>
      <c r="H651">
        <v>602</v>
      </c>
      <c r="I651" s="7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62"/>
        <v>40471.208333333336</v>
      </c>
      <c r="O651" s="11">
        <f t="shared" si="63"/>
        <v>40482.208333333336</v>
      </c>
      <c r="P651" t="b">
        <v>1</v>
      </c>
      <c r="Q651" t="b">
        <v>1</v>
      </c>
      <c r="R651" s="5" t="s">
        <v>33</v>
      </c>
      <c r="S651" s="5" t="str">
        <f t="shared" si="64"/>
        <v>theater</v>
      </c>
      <c r="T651" s="5" t="str">
        <f t="shared" si="65"/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s="5" t="s">
        <v>14</v>
      </c>
      <c r="H652">
        <v>1</v>
      </c>
      <c r="I652" s="7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62"/>
        <v>41828.208333333336</v>
      </c>
      <c r="O652" s="11">
        <f t="shared" si="63"/>
        <v>41855.208333333336</v>
      </c>
      <c r="P652" t="b">
        <v>0</v>
      </c>
      <c r="Q652" t="b">
        <v>0</v>
      </c>
      <c r="R652" s="5" t="s">
        <v>159</v>
      </c>
      <c r="S652" s="5" t="str">
        <f t="shared" si="64"/>
        <v>music</v>
      </c>
      <c r="T652" s="5" t="str">
        <f t="shared" si="65"/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s="5" t="s">
        <v>14</v>
      </c>
      <c r="H653">
        <v>3868</v>
      </c>
      <c r="I653" s="7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62"/>
        <v>41692.25</v>
      </c>
      <c r="O653" s="11">
        <f t="shared" si="63"/>
        <v>41707.25</v>
      </c>
      <c r="P653" t="b">
        <v>0</v>
      </c>
      <c r="Q653" t="b">
        <v>0</v>
      </c>
      <c r="R653" s="5" t="s">
        <v>100</v>
      </c>
      <c r="S653" s="5" t="str">
        <f t="shared" si="64"/>
        <v>film &amp; video</v>
      </c>
      <c r="T653" s="5" t="str">
        <f t="shared" si="65"/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s="5" t="s">
        <v>20</v>
      </c>
      <c r="H654">
        <v>409</v>
      </c>
      <c r="I654" s="7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62"/>
        <v>42587.208333333328</v>
      </c>
      <c r="O654" s="11">
        <f t="shared" si="63"/>
        <v>42630.208333333328</v>
      </c>
      <c r="P654" t="b">
        <v>0</v>
      </c>
      <c r="Q654" t="b">
        <v>0</v>
      </c>
      <c r="R654" s="5" t="s">
        <v>28</v>
      </c>
      <c r="S654" s="5" t="str">
        <f t="shared" si="64"/>
        <v>technology</v>
      </c>
      <c r="T654" s="5" t="str">
        <f t="shared" si="65"/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2338.8333333333335</v>
      </c>
      <c r="G655" s="5" t="s">
        <v>20</v>
      </c>
      <c r="H655">
        <v>234</v>
      </c>
      <c r="I655" s="7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62"/>
        <v>42468.208333333328</v>
      </c>
      <c r="O655" s="11">
        <f t="shared" si="63"/>
        <v>42470.208333333328</v>
      </c>
      <c r="P655" t="b">
        <v>0</v>
      </c>
      <c r="Q655" t="b">
        <v>0</v>
      </c>
      <c r="R655" s="5" t="s">
        <v>28</v>
      </c>
      <c r="S655" s="5" t="str">
        <f t="shared" si="64"/>
        <v>technology</v>
      </c>
      <c r="T655" s="5" t="str">
        <f t="shared" si="65"/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508.38857142857142</v>
      </c>
      <c r="G656" s="5" t="s">
        <v>20</v>
      </c>
      <c r="H656">
        <v>3016</v>
      </c>
      <c r="I656" s="7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62"/>
        <v>42240.208333333328</v>
      </c>
      <c r="O656" s="11">
        <f t="shared" si="63"/>
        <v>42245.208333333328</v>
      </c>
      <c r="P656" t="b">
        <v>0</v>
      </c>
      <c r="Q656" t="b">
        <v>0</v>
      </c>
      <c r="R656" s="5" t="s">
        <v>148</v>
      </c>
      <c r="S656" s="5" t="str">
        <f t="shared" si="64"/>
        <v>music</v>
      </c>
      <c r="T656" s="5" t="str">
        <f t="shared" si="65"/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s="5" t="s">
        <v>20</v>
      </c>
      <c r="H657">
        <v>264</v>
      </c>
      <c r="I657" s="7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62"/>
        <v>42796.25</v>
      </c>
      <c r="O657" s="11">
        <f t="shared" si="63"/>
        <v>42809.208333333328</v>
      </c>
      <c r="P657" t="b">
        <v>1</v>
      </c>
      <c r="Q657" t="b">
        <v>0</v>
      </c>
      <c r="R657" s="5" t="s">
        <v>122</v>
      </c>
      <c r="S657" s="5" t="str">
        <f t="shared" si="64"/>
        <v>photography</v>
      </c>
      <c r="T657" s="5" t="str">
        <f t="shared" si="65"/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s="5" t="s">
        <v>14</v>
      </c>
      <c r="H658">
        <v>504</v>
      </c>
      <c r="I658" s="7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62"/>
        <v>43097.25</v>
      </c>
      <c r="O658" s="11">
        <f t="shared" si="63"/>
        <v>43102.25</v>
      </c>
      <c r="P658" t="b">
        <v>0</v>
      </c>
      <c r="Q658" t="b">
        <v>0</v>
      </c>
      <c r="R658" s="5" t="s">
        <v>17</v>
      </c>
      <c r="S658" s="5" t="str">
        <f t="shared" si="64"/>
        <v>food</v>
      </c>
      <c r="T658" s="5" t="str">
        <f t="shared" si="65"/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s="5" t="s">
        <v>14</v>
      </c>
      <c r="H659">
        <v>14</v>
      </c>
      <c r="I659" s="7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62"/>
        <v>43096.25</v>
      </c>
      <c r="O659" s="11">
        <f t="shared" si="63"/>
        <v>43112.25</v>
      </c>
      <c r="P659" t="b">
        <v>0</v>
      </c>
      <c r="Q659" t="b">
        <v>0</v>
      </c>
      <c r="R659" s="5" t="s">
        <v>474</v>
      </c>
      <c r="S659" s="5" t="str">
        <f t="shared" si="64"/>
        <v>film &amp; video</v>
      </c>
      <c r="T659" s="5" t="str">
        <f t="shared" si="65"/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s="5" t="s">
        <v>74</v>
      </c>
      <c r="H660">
        <v>390</v>
      </c>
      <c r="I660" s="7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62"/>
        <v>42246.208333333328</v>
      </c>
      <c r="O660" s="11">
        <f t="shared" si="63"/>
        <v>42269.208333333328</v>
      </c>
      <c r="P660" t="b">
        <v>0</v>
      </c>
      <c r="Q660" t="b">
        <v>0</v>
      </c>
      <c r="R660" s="5" t="s">
        <v>23</v>
      </c>
      <c r="S660" s="5" t="str">
        <f t="shared" si="64"/>
        <v>music</v>
      </c>
      <c r="T660" s="5" t="str">
        <f t="shared" si="65"/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47.232808616404306</v>
      </c>
      <c r="G661" s="5" t="s">
        <v>14</v>
      </c>
      <c r="H661">
        <v>750</v>
      </c>
      <c r="I661" s="7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62"/>
        <v>40570.25</v>
      </c>
      <c r="O661" s="11">
        <f t="shared" si="63"/>
        <v>40571.25</v>
      </c>
      <c r="P661" t="b">
        <v>0</v>
      </c>
      <c r="Q661" t="b">
        <v>0</v>
      </c>
      <c r="R661" s="5" t="s">
        <v>42</v>
      </c>
      <c r="S661" s="5" t="str">
        <f t="shared" si="64"/>
        <v>film &amp; video</v>
      </c>
      <c r="T661" s="5" t="str">
        <f t="shared" si="65"/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s="5" t="s">
        <v>14</v>
      </c>
      <c r="H662">
        <v>77</v>
      </c>
      <c r="I662" s="7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62"/>
        <v>42237.208333333328</v>
      </c>
      <c r="O662" s="11">
        <f t="shared" si="63"/>
        <v>42246.208333333328</v>
      </c>
      <c r="P662" t="b">
        <v>1</v>
      </c>
      <c r="Q662" t="b">
        <v>0</v>
      </c>
      <c r="R662" s="5" t="s">
        <v>33</v>
      </c>
      <c r="S662" s="5" t="str">
        <f t="shared" si="64"/>
        <v>theater</v>
      </c>
      <c r="T662" s="5" t="str">
        <f t="shared" si="65"/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54.187265917602993</v>
      </c>
      <c r="G663" s="5" t="s">
        <v>14</v>
      </c>
      <c r="H663">
        <v>752</v>
      </c>
      <c r="I663" s="7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62"/>
        <v>40996.208333333336</v>
      </c>
      <c r="O663" s="11">
        <f t="shared" si="63"/>
        <v>41026.208333333336</v>
      </c>
      <c r="P663" t="b">
        <v>0</v>
      </c>
      <c r="Q663" t="b">
        <v>0</v>
      </c>
      <c r="R663" s="5" t="s">
        <v>159</v>
      </c>
      <c r="S663" s="5" t="str">
        <f t="shared" si="64"/>
        <v>music</v>
      </c>
      <c r="T663" s="5" t="str">
        <f t="shared" si="65"/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s="5" t="s">
        <v>14</v>
      </c>
      <c r="H664">
        <v>131</v>
      </c>
      <c r="I664" s="7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62"/>
        <v>43443.25</v>
      </c>
      <c r="O664" s="11">
        <f t="shared" si="63"/>
        <v>43447.25</v>
      </c>
      <c r="P664" t="b">
        <v>0</v>
      </c>
      <c r="Q664" t="b">
        <v>0</v>
      </c>
      <c r="R664" s="5" t="s">
        <v>33</v>
      </c>
      <c r="S664" s="5" t="str">
        <f t="shared" si="64"/>
        <v>theater</v>
      </c>
      <c r="T664" s="5" t="str">
        <f t="shared" si="65"/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s="5" t="s">
        <v>14</v>
      </c>
      <c r="H665">
        <v>87</v>
      </c>
      <c r="I665" s="7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62"/>
        <v>40458.208333333336</v>
      </c>
      <c r="O665" s="11">
        <f t="shared" si="63"/>
        <v>40481.208333333336</v>
      </c>
      <c r="P665" t="b">
        <v>0</v>
      </c>
      <c r="Q665" t="b">
        <v>0</v>
      </c>
      <c r="R665" s="5" t="s">
        <v>33</v>
      </c>
      <c r="S665" s="5" t="str">
        <f t="shared" si="64"/>
        <v>theater</v>
      </c>
      <c r="T665" s="5" t="str">
        <f t="shared" si="65"/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s="5" t="s">
        <v>14</v>
      </c>
      <c r="H666">
        <v>1063</v>
      </c>
      <c r="I666" s="7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62"/>
        <v>40959.25</v>
      </c>
      <c r="O666" s="11">
        <f t="shared" si="63"/>
        <v>40969.25</v>
      </c>
      <c r="P666" t="b">
        <v>0</v>
      </c>
      <c r="Q666" t="b">
        <v>0</v>
      </c>
      <c r="R666" s="5" t="s">
        <v>159</v>
      </c>
      <c r="S666" s="5" t="str">
        <f t="shared" si="64"/>
        <v>music</v>
      </c>
      <c r="T666" s="5" t="str">
        <f t="shared" si="65"/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s="5" t="s">
        <v>20</v>
      </c>
      <c r="H667">
        <v>272</v>
      </c>
      <c r="I667" s="7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62"/>
        <v>40733.208333333336</v>
      </c>
      <c r="O667" s="11">
        <f t="shared" si="63"/>
        <v>40747.208333333336</v>
      </c>
      <c r="P667" t="b">
        <v>0</v>
      </c>
      <c r="Q667" t="b">
        <v>1</v>
      </c>
      <c r="R667" s="5" t="s">
        <v>42</v>
      </c>
      <c r="S667" s="5" t="str">
        <f t="shared" si="64"/>
        <v>film &amp; video</v>
      </c>
      <c r="T667" s="5" t="str">
        <f t="shared" si="65"/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s="5" t="s">
        <v>74</v>
      </c>
      <c r="H668">
        <v>25</v>
      </c>
      <c r="I668" s="7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62"/>
        <v>41516.208333333336</v>
      </c>
      <c r="O668" s="11">
        <f t="shared" si="63"/>
        <v>41522.208333333336</v>
      </c>
      <c r="P668" t="b">
        <v>0</v>
      </c>
      <c r="Q668" t="b">
        <v>1</v>
      </c>
      <c r="R668" s="5" t="s">
        <v>33</v>
      </c>
      <c r="S668" s="5" t="str">
        <f t="shared" si="64"/>
        <v>theater</v>
      </c>
      <c r="T668" s="5" t="str">
        <f t="shared" si="65"/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s="5" t="s">
        <v>20</v>
      </c>
      <c r="H669">
        <v>419</v>
      </c>
      <c r="I669" s="7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62"/>
        <v>41892.208333333336</v>
      </c>
      <c r="O669" s="11">
        <f t="shared" si="63"/>
        <v>41901.208333333336</v>
      </c>
      <c r="P669" t="b">
        <v>0</v>
      </c>
      <c r="Q669" t="b">
        <v>0</v>
      </c>
      <c r="R669" s="5" t="s">
        <v>1029</v>
      </c>
      <c r="S669" s="5" t="str">
        <f t="shared" si="64"/>
        <v>journalism</v>
      </c>
      <c r="T669" s="5" t="str">
        <f t="shared" si="65"/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s="5" t="s">
        <v>14</v>
      </c>
      <c r="H670">
        <v>76</v>
      </c>
      <c r="I670" s="7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62"/>
        <v>41122.208333333336</v>
      </c>
      <c r="O670" s="11">
        <f t="shared" si="63"/>
        <v>41134.208333333336</v>
      </c>
      <c r="P670" t="b">
        <v>0</v>
      </c>
      <c r="Q670" t="b">
        <v>0</v>
      </c>
      <c r="R670" s="5" t="s">
        <v>33</v>
      </c>
      <c r="S670" s="5" t="str">
        <f t="shared" si="64"/>
        <v>theater</v>
      </c>
      <c r="T670" s="5" t="str">
        <f t="shared" si="65"/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s="5" t="s">
        <v>20</v>
      </c>
      <c r="H671">
        <v>1621</v>
      </c>
      <c r="I671" s="7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62"/>
        <v>42912.208333333328</v>
      </c>
      <c r="O671" s="11">
        <f t="shared" si="63"/>
        <v>42921.208333333328</v>
      </c>
      <c r="P671" t="b">
        <v>0</v>
      </c>
      <c r="Q671" t="b">
        <v>0</v>
      </c>
      <c r="R671" s="5" t="s">
        <v>33</v>
      </c>
      <c r="S671" s="5" t="str">
        <f t="shared" si="64"/>
        <v>theater</v>
      </c>
      <c r="T671" s="5" t="str">
        <f t="shared" si="65"/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s="5" t="s">
        <v>20</v>
      </c>
      <c r="H672">
        <v>1101</v>
      </c>
      <c r="I672" s="7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62"/>
        <v>42425.25</v>
      </c>
      <c r="O672" s="11">
        <f t="shared" si="63"/>
        <v>42437.25</v>
      </c>
      <c r="P672" t="b">
        <v>0</v>
      </c>
      <c r="Q672" t="b">
        <v>0</v>
      </c>
      <c r="R672" s="5" t="s">
        <v>60</v>
      </c>
      <c r="S672" s="5" t="str">
        <f t="shared" si="64"/>
        <v>music</v>
      </c>
      <c r="T672" s="5" t="str">
        <f t="shared" si="65"/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</v>
      </c>
      <c r="G673" s="5" t="s">
        <v>20</v>
      </c>
      <c r="H673">
        <v>1073</v>
      </c>
      <c r="I673" s="7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62"/>
        <v>40390.208333333336</v>
      </c>
      <c r="O673" s="11">
        <f t="shared" si="63"/>
        <v>40394.208333333336</v>
      </c>
      <c r="P673" t="b">
        <v>0</v>
      </c>
      <c r="Q673" t="b">
        <v>1</v>
      </c>
      <c r="R673" s="5" t="s">
        <v>33</v>
      </c>
      <c r="S673" s="5" t="str">
        <f t="shared" si="64"/>
        <v>theater</v>
      </c>
      <c r="T673" s="5" t="str">
        <f t="shared" si="65"/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s="5" t="s">
        <v>14</v>
      </c>
      <c r="H674">
        <v>4428</v>
      </c>
      <c r="I674" s="7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62"/>
        <v>43180.208333333328</v>
      </c>
      <c r="O674" s="11">
        <f t="shared" si="63"/>
        <v>43190.208333333328</v>
      </c>
      <c r="P674" t="b">
        <v>0</v>
      </c>
      <c r="Q674" t="b">
        <v>0</v>
      </c>
      <c r="R674" s="5" t="s">
        <v>33</v>
      </c>
      <c r="S674" s="5" t="str">
        <f t="shared" si="64"/>
        <v>theater</v>
      </c>
      <c r="T674" s="5" t="str">
        <f t="shared" si="65"/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s="5" t="s">
        <v>14</v>
      </c>
      <c r="H675">
        <v>58</v>
      </c>
      <c r="I675" s="7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62"/>
        <v>42475.208333333328</v>
      </c>
      <c r="O675" s="11">
        <f t="shared" si="63"/>
        <v>42496.208333333328</v>
      </c>
      <c r="P675" t="b">
        <v>0</v>
      </c>
      <c r="Q675" t="b">
        <v>0</v>
      </c>
      <c r="R675" s="5" t="s">
        <v>60</v>
      </c>
      <c r="S675" s="5" t="str">
        <f t="shared" si="64"/>
        <v>music</v>
      </c>
      <c r="T675" s="5" t="str">
        <f t="shared" si="65"/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33.538371411833623</v>
      </c>
      <c r="G676" s="5" t="s">
        <v>74</v>
      </c>
      <c r="H676">
        <v>1218</v>
      </c>
      <c r="I676" s="7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62"/>
        <v>40774.208333333336</v>
      </c>
      <c r="O676" s="11">
        <f t="shared" si="63"/>
        <v>40821.208333333336</v>
      </c>
      <c r="P676" t="b">
        <v>0</v>
      </c>
      <c r="Q676" t="b">
        <v>0</v>
      </c>
      <c r="R676" s="5" t="s">
        <v>122</v>
      </c>
      <c r="S676" s="5" t="str">
        <f t="shared" si="64"/>
        <v>photography</v>
      </c>
      <c r="T676" s="5" t="str">
        <f t="shared" si="65"/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s="5" t="s">
        <v>20</v>
      </c>
      <c r="H677">
        <v>331</v>
      </c>
      <c r="I677" s="7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62"/>
        <v>43719.208333333328</v>
      </c>
      <c r="O677" s="11">
        <f t="shared" si="63"/>
        <v>43726.208333333328</v>
      </c>
      <c r="P677" t="b">
        <v>0</v>
      </c>
      <c r="Q677" t="b">
        <v>0</v>
      </c>
      <c r="R677" s="5" t="s">
        <v>1029</v>
      </c>
      <c r="S677" s="5" t="str">
        <f t="shared" si="64"/>
        <v>journalism</v>
      </c>
      <c r="T677" s="5" t="str">
        <f t="shared" si="65"/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s="5" t="s">
        <v>20</v>
      </c>
      <c r="H678">
        <v>1170</v>
      </c>
      <c r="I678" s="7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62"/>
        <v>41178.208333333336</v>
      </c>
      <c r="O678" s="11">
        <f t="shared" si="63"/>
        <v>41187.208333333336</v>
      </c>
      <c r="P678" t="b">
        <v>0</v>
      </c>
      <c r="Q678" t="b">
        <v>0</v>
      </c>
      <c r="R678" s="5" t="s">
        <v>122</v>
      </c>
      <c r="S678" s="5" t="str">
        <f t="shared" si="64"/>
        <v>photography</v>
      </c>
      <c r="T678" s="5" t="str">
        <f t="shared" si="65"/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s="5" t="s">
        <v>14</v>
      </c>
      <c r="H679">
        <v>111</v>
      </c>
      <c r="I679" s="7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62"/>
        <v>42561.208333333328</v>
      </c>
      <c r="O679" s="11">
        <f t="shared" si="63"/>
        <v>42611.208333333328</v>
      </c>
      <c r="P679" t="b">
        <v>0</v>
      </c>
      <c r="Q679" t="b">
        <v>0</v>
      </c>
      <c r="R679" s="5" t="s">
        <v>119</v>
      </c>
      <c r="S679" s="5" t="str">
        <f t="shared" si="64"/>
        <v>publishing</v>
      </c>
      <c r="T679" s="5" t="str">
        <f t="shared" si="65"/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s="5" t="s">
        <v>74</v>
      </c>
      <c r="H680">
        <v>215</v>
      </c>
      <c r="I680" s="7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62"/>
        <v>43484.25</v>
      </c>
      <c r="O680" s="11">
        <f t="shared" si="63"/>
        <v>43486.25</v>
      </c>
      <c r="P680" t="b">
        <v>0</v>
      </c>
      <c r="Q680" t="b">
        <v>0</v>
      </c>
      <c r="R680" s="5" t="s">
        <v>53</v>
      </c>
      <c r="S680" s="5" t="str">
        <f t="shared" si="64"/>
        <v>film &amp; video</v>
      </c>
      <c r="T680" s="5" t="str">
        <f t="shared" si="65"/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s="5" t="s">
        <v>20</v>
      </c>
      <c r="H681">
        <v>363</v>
      </c>
      <c r="I681" s="7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62"/>
        <v>43756.208333333328</v>
      </c>
      <c r="O681" s="11">
        <f t="shared" si="63"/>
        <v>43761.208333333328</v>
      </c>
      <c r="P681" t="b">
        <v>0</v>
      </c>
      <c r="Q681" t="b">
        <v>1</v>
      </c>
      <c r="R681" s="5" t="s">
        <v>17</v>
      </c>
      <c r="S681" s="5" t="str">
        <f t="shared" si="64"/>
        <v>food</v>
      </c>
      <c r="T681" s="5" t="str">
        <f t="shared" si="65"/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s="5" t="s">
        <v>14</v>
      </c>
      <c r="H682">
        <v>2955</v>
      </c>
      <c r="I682" s="7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62"/>
        <v>43813.25</v>
      </c>
      <c r="O682" s="11">
        <f t="shared" si="63"/>
        <v>43815.25</v>
      </c>
      <c r="P682" t="b">
        <v>0</v>
      </c>
      <c r="Q682" t="b">
        <v>1</v>
      </c>
      <c r="R682" s="5" t="s">
        <v>292</v>
      </c>
      <c r="S682" s="5" t="str">
        <f t="shared" si="64"/>
        <v>games</v>
      </c>
      <c r="T682" s="5" t="str">
        <f t="shared" si="65"/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s="5" t="s">
        <v>14</v>
      </c>
      <c r="H683">
        <v>1657</v>
      </c>
      <c r="I683" s="7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62"/>
        <v>40898.25</v>
      </c>
      <c r="O683" s="11">
        <f t="shared" si="63"/>
        <v>40904.25</v>
      </c>
      <c r="P683" t="b">
        <v>0</v>
      </c>
      <c r="Q683" t="b">
        <v>0</v>
      </c>
      <c r="R683" s="5" t="s">
        <v>33</v>
      </c>
      <c r="S683" s="5" t="str">
        <f t="shared" si="64"/>
        <v>theater</v>
      </c>
      <c r="T683" s="5" t="str">
        <f t="shared" si="65"/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s="5" t="s">
        <v>20</v>
      </c>
      <c r="H684">
        <v>103</v>
      </c>
      <c r="I684" s="7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62"/>
        <v>41619.25</v>
      </c>
      <c r="O684" s="11">
        <f t="shared" si="63"/>
        <v>41628.25</v>
      </c>
      <c r="P684" t="b">
        <v>0</v>
      </c>
      <c r="Q684" t="b">
        <v>0</v>
      </c>
      <c r="R684" s="5" t="s">
        <v>33</v>
      </c>
      <c r="S684" s="5" t="str">
        <f t="shared" si="64"/>
        <v>theater</v>
      </c>
      <c r="T684" s="5" t="str">
        <f t="shared" si="65"/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s="5" t="s">
        <v>20</v>
      </c>
      <c r="H685">
        <v>147</v>
      </c>
      <c r="I685" s="7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62"/>
        <v>43359.208333333328</v>
      </c>
      <c r="O685" s="11">
        <f t="shared" si="63"/>
        <v>43361.208333333328</v>
      </c>
      <c r="P685" t="b">
        <v>0</v>
      </c>
      <c r="Q685" t="b">
        <v>0</v>
      </c>
      <c r="R685" s="5" t="s">
        <v>33</v>
      </c>
      <c r="S685" s="5" t="str">
        <f t="shared" si="64"/>
        <v>theater</v>
      </c>
      <c r="T685" s="5" t="str">
        <f t="shared" si="65"/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s="5" t="s">
        <v>20</v>
      </c>
      <c r="H686">
        <v>110</v>
      </c>
      <c r="I686" s="7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62"/>
        <v>40358.208333333336</v>
      </c>
      <c r="O686" s="11">
        <f t="shared" si="63"/>
        <v>40378.208333333336</v>
      </c>
      <c r="P686" t="b">
        <v>0</v>
      </c>
      <c r="Q686" t="b">
        <v>0</v>
      </c>
      <c r="R686" s="5" t="s">
        <v>68</v>
      </c>
      <c r="S686" s="5" t="str">
        <f t="shared" si="64"/>
        <v>publishing</v>
      </c>
      <c r="T686" s="5" t="str">
        <f t="shared" si="65"/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s="5" t="s">
        <v>14</v>
      </c>
      <c r="H687">
        <v>926</v>
      </c>
      <c r="I687" s="7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62"/>
        <v>42239.208333333328</v>
      </c>
      <c r="O687" s="11">
        <f t="shared" si="63"/>
        <v>42263.208333333328</v>
      </c>
      <c r="P687" t="b">
        <v>0</v>
      </c>
      <c r="Q687" t="b">
        <v>0</v>
      </c>
      <c r="R687" s="5" t="s">
        <v>33</v>
      </c>
      <c r="S687" s="5" t="str">
        <f t="shared" si="64"/>
        <v>theater</v>
      </c>
      <c r="T687" s="5" t="str">
        <f t="shared" si="65"/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s="5" t="s">
        <v>20</v>
      </c>
      <c r="H688">
        <v>134</v>
      </c>
      <c r="I688" s="7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62"/>
        <v>43186.208333333328</v>
      </c>
      <c r="O688" s="11">
        <f t="shared" si="63"/>
        <v>43197.208333333328</v>
      </c>
      <c r="P688" t="b">
        <v>0</v>
      </c>
      <c r="Q688" t="b">
        <v>0</v>
      </c>
      <c r="R688" s="5" t="s">
        <v>65</v>
      </c>
      <c r="S688" s="5" t="str">
        <f t="shared" si="64"/>
        <v>technology</v>
      </c>
      <c r="T688" s="5" t="str">
        <f t="shared" si="65"/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s="5" t="s">
        <v>20</v>
      </c>
      <c r="H689">
        <v>269</v>
      </c>
      <c r="I689" s="7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62"/>
        <v>42806.25</v>
      </c>
      <c r="O689" s="11">
        <f t="shared" si="63"/>
        <v>42809.208333333328</v>
      </c>
      <c r="P689" t="b">
        <v>0</v>
      </c>
      <c r="Q689" t="b">
        <v>0</v>
      </c>
      <c r="R689" s="5" t="s">
        <v>33</v>
      </c>
      <c r="S689" s="5" t="str">
        <f t="shared" si="64"/>
        <v>theater</v>
      </c>
      <c r="T689" s="5" t="str">
        <f t="shared" si="65"/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s="5" t="s">
        <v>20</v>
      </c>
      <c r="H690">
        <v>175</v>
      </c>
      <c r="I690" s="7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62"/>
        <v>43475.25</v>
      </c>
      <c r="O690" s="11">
        <f t="shared" si="63"/>
        <v>43491.25</v>
      </c>
      <c r="P690" t="b">
        <v>0</v>
      </c>
      <c r="Q690" t="b">
        <v>1</v>
      </c>
      <c r="R690" s="5" t="s">
        <v>269</v>
      </c>
      <c r="S690" s="5" t="str">
        <f t="shared" si="64"/>
        <v>film &amp; video</v>
      </c>
      <c r="T690" s="5" t="str">
        <f t="shared" si="65"/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100.65753424657534</v>
      </c>
      <c r="G691" s="5" t="s">
        <v>20</v>
      </c>
      <c r="H691">
        <v>69</v>
      </c>
      <c r="I691" s="7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62"/>
        <v>41576.208333333336</v>
      </c>
      <c r="O691" s="11">
        <f t="shared" si="63"/>
        <v>41588.25</v>
      </c>
      <c r="P691" t="b">
        <v>0</v>
      </c>
      <c r="Q691" t="b">
        <v>0</v>
      </c>
      <c r="R691" s="5" t="s">
        <v>28</v>
      </c>
      <c r="S691" s="5" t="str">
        <f t="shared" si="64"/>
        <v>technology</v>
      </c>
      <c r="T691" s="5" t="str">
        <f t="shared" si="65"/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226.61111111111111</v>
      </c>
      <c r="G692" s="5" t="s">
        <v>20</v>
      </c>
      <c r="H692">
        <v>190</v>
      </c>
      <c r="I692" s="7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62"/>
        <v>40874.25</v>
      </c>
      <c r="O692" s="11">
        <f t="shared" si="63"/>
        <v>40880.25</v>
      </c>
      <c r="P692" t="b">
        <v>0</v>
      </c>
      <c r="Q692" t="b">
        <v>1</v>
      </c>
      <c r="R692" s="5" t="s">
        <v>42</v>
      </c>
      <c r="S692" s="5" t="str">
        <f t="shared" si="64"/>
        <v>film &amp; video</v>
      </c>
      <c r="T692" s="5" t="str">
        <f t="shared" si="65"/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s="5" t="s">
        <v>20</v>
      </c>
      <c r="H693">
        <v>237</v>
      </c>
      <c r="I693" s="7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62"/>
        <v>41185.208333333336</v>
      </c>
      <c r="O693" s="11">
        <f t="shared" si="63"/>
        <v>41202.208333333336</v>
      </c>
      <c r="P693" t="b">
        <v>1</v>
      </c>
      <c r="Q693" t="b">
        <v>1</v>
      </c>
      <c r="R693" s="5" t="s">
        <v>42</v>
      </c>
      <c r="S693" s="5" t="str">
        <f t="shared" si="64"/>
        <v>film &amp; video</v>
      </c>
      <c r="T693" s="5" t="str">
        <f t="shared" si="65"/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90.63333333333334</v>
      </c>
      <c r="G694" s="5" t="s">
        <v>14</v>
      </c>
      <c r="H694">
        <v>77</v>
      </c>
      <c r="I694" s="7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62"/>
        <v>43655.208333333328</v>
      </c>
      <c r="O694" s="11">
        <f t="shared" si="63"/>
        <v>43673.208333333328</v>
      </c>
      <c r="P694" t="b">
        <v>0</v>
      </c>
      <c r="Q694" t="b">
        <v>0</v>
      </c>
      <c r="R694" s="5" t="s">
        <v>23</v>
      </c>
      <c r="S694" s="5" t="str">
        <f t="shared" si="64"/>
        <v>music</v>
      </c>
      <c r="T694" s="5" t="str">
        <f t="shared" si="65"/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s="5" t="s">
        <v>14</v>
      </c>
      <c r="H695">
        <v>1748</v>
      </c>
      <c r="I695" s="7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62"/>
        <v>43025.208333333328</v>
      </c>
      <c r="O695" s="11">
        <f t="shared" si="63"/>
        <v>43042.208333333328</v>
      </c>
      <c r="P695" t="b">
        <v>0</v>
      </c>
      <c r="Q695" t="b">
        <v>0</v>
      </c>
      <c r="R695" s="5" t="s">
        <v>33</v>
      </c>
      <c r="S695" s="5" t="str">
        <f t="shared" si="64"/>
        <v>theater</v>
      </c>
      <c r="T695" s="5" t="str">
        <f t="shared" si="65"/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s="5" t="s">
        <v>14</v>
      </c>
      <c r="H696">
        <v>79</v>
      </c>
      <c r="I696" s="7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62"/>
        <v>43066.25</v>
      </c>
      <c r="O696" s="11">
        <f t="shared" si="63"/>
        <v>43103.25</v>
      </c>
      <c r="P696" t="b">
        <v>0</v>
      </c>
      <c r="Q696" t="b">
        <v>0</v>
      </c>
      <c r="R696" s="5" t="s">
        <v>33</v>
      </c>
      <c r="S696" s="5" t="str">
        <f t="shared" si="64"/>
        <v>theater</v>
      </c>
      <c r="T696" s="5" t="str">
        <f t="shared" si="65"/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s="5" t="s">
        <v>20</v>
      </c>
      <c r="H697">
        <v>196</v>
      </c>
      <c r="I697" s="7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62"/>
        <v>42322.25</v>
      </c>
      <c r="O697" s="11">
        <f t="shared" si="63"/>
        <v>42338.25</v>
      </c>
      <c r="P697" t="b">
        <v>1</v>
      </c>
      <c r="Q697" t="b">
        <v>0</v>
      </c>
      <c r="R697" s="5" t="s">
        <v>23</v>
      </c>
      <c r="S697" s="5" t="str">
        <f t="shared" si="64"/>
        <v>music</v>
      </c>
      <c r="T697" s="5" t="str">
        <f t="shared" si="65"/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59.042047531992687</v>
      </c>
      <c r="G698" s="5" t="s">
        <v>14</v>
      </c>
      <c r="H698">
        <v>889</v>
      </c>
      <c r="I698" s="7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62"/>
        <v>42114.208333333328</v>
      </c>
      <c r="O698" s="11">
        <f t="shared" si="63"/>
        <v>42115.208333333328</v>
      </c>
      <c r="P698" t="b">
        <v>0</v>
      </c>
      <c r="Q698" t="b">
        <v>1</v>
      </c>
      <c r="R698" s="5" t="s">
        <v>33</v>
      </c>
      <c r="S698" s="5" t="str">
        <f t="shared" si="64"/>
        <v>theater</v>
      </c>
      <c r="T698" s="5" t="str">
        <f t="shared" si="65"/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s="5" t="s">
        <v>20</v>
      </c>
      <c r="H699">
        <v>7295</v>
      </c>
      <c r="I699" s="7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62"/>
        <v>43190.208333333328</v>
      </c>
      <c r="O699" s="11">
        <f t="shared" si="63"/>
        <v>43192.208333333328</v>
      </c>
      <c r="P699" t="b">
        <v>0</v>
      </c>
      <c r="Q699" t="b">
        <v>0</v>
      </c>
      <c r="R699" s="5" t="s">
        <v>50</v>
      </c>
      <c r="S699" s="5" t="str">
        <f t="shared" si="64"/>
        <v>music</v>
      </c>
      <c r="T699" s="5" t="str">
        <f t="shared" si="65"/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446.69121140142516</v>
      </c>
      <c r="G700" s="5" t="s">
        <v>20</v>
      </c>
      <c r="H700">
        <v>2893</v>
      </c>
      <c r="I700" s="7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62"/>
        <v>40871.25</v>
      </c>
      <c r="O700" s="11">
        <f t="shared" si="63"/>
        <v>40885.25</v>
      </c>
      <c r="P700" t="b">
        <v>0</v>
      </c>
      <c r="Q700" t="b">
        <v>0</v>
      </c>
      <c r="R700" s="5" t="s">
        <v>65</v>
      </c>
      <c r="S700" s="5" t="str">
        <f t="shared" si="64"/>
        <v>technology</v>
      </c>
      <c r="T700" s="5" t="str">
        <f t="shared" si="65"/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s="5" t="s">
        <v>14</v>
      </c>
      <c r="H701">
        <v>56</v>
      </c>
      <c r="I701" s="7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62"/>
        <v>43641.208333333328</v>
      </c>
      <c r="O701" s="11">
        <f t="shared" si="63"/>
        <v>43642.208333333328</v>
      </c>
      <c r="P701" t="b">
        <v>0</v>
      </c>
      <c r="Q701" t="b">
        <v>0</v>
      </c>
      <c r="R701" s="5" t="s">
        <v>53</v>
      </c>
      <c r="S701" s="5" t="str">
        <f t="shared" si="64"/>
        <v>film &amp; video</v>
      </c>
      <c r="T701" s="5" t="str">
        <f t="shared" si="65"/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s="5" t="s">
        <v>14</v>
      </c>
      <c r="H702">
        <v>1</v>
      </c>
      <c r="I702" s="7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62"/>
        <v>40203.25</v>
      </c>
      <c r="O702" s="11">
        <f t="shared" si="63"/>
        <v>40218.25</v>
      </c>
      <c r="P702" t="b">
        <v>0</v>
      </c>
      <c r="Q702" t="b">
        <v>0</v>
      </c>
      <c r="R702" s="5" t="s">
        <v>65</v>
      </c>
      <c r="S702" s="5" t="str">
        <f t="shared" si="64"/>
        <v>technology</v>
      </c>
      <c r="T702" s="5" t="str">
        <f t="shared" si="65"/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s="5" t="s">
        <v>20</v>
      </c>
      <c r="H703">
        <v>820</v>
      </c>
      <c r="I703" s="7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62"/>
        <v>40629.208333333336</v>
      </c>
      <c r="O703" s="11">
        <f t="shared" si="63"/>
        <v>40636.208333333336</v>
      </c>
      <c r="P703" t="b">
        <v>1</v>
      </c>
      <c r="Q703" t="b">
        <v>0</v>
      </c>
      <c r="R703" s="5" t="s">
        <v>33</v>
      </c>
      <c r="S703" s="5" t="str">
        <f t="shared" si="64"/>
        <v>theater</v>
      </c>
      <c r="T703" s="5" t="str">
        <f t="shared" si="65"/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54.137931034482762</v>
      </c>
      <c r="G704" s="5" t="s">
        <v>14</v>
      </c>
      <c r="H704">
        <v>83</v>
      </c>
      <c r="I704" s="7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62"/>
        <v>41477.208333333336</v>
      </c>
      <c r="O704" s="11">
        <f t="shared" si="63"/>
        <v>41482.208333333336</v>
      </c>
      <c r="P704" t="b">
        <v>0</v>
      </c>
      <c r="Q704" t="b">
        <v>0</v>
      </c>
      <c r="R704" s="5" t="s">
        <v>65</v>
      </c>
      <c r="S704" s="5" t="str">
        <f t="shared" si="64"/>
        <v>technology</v>
      </c>
      <c r="T704" s="5" t="str">
        <f t="shared" si="65"/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s="5" t="s">
        <v>20</v>
      </c>
      <c r="H705">
        <v>2038</v>
      </c>
      <c r="I705" s="7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62"/>
        <v>41020.208333333336</v>
      </c>
      <c r="O705" s="11">
        <f t="shared" si="63"/>
        <v>41037.208333333336</v>
      </c>
      <c r="P705" t="b">
        <v>1</v>
      </c>
      <c r="Q705" t="b">
        <v>1</v>
      </c>
      <c r="R705" s="5" t="s">
        <v>206</v>
      </c>
      <c r="S705" s="5" t="str">
        <f t="shared" si="64"/>
        <v>publishing</v>
      </c>
      <c r="T705" s="5" t="str">
        <f t="shared" si="65"/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122.7816091954023</v>
      </c>
      <c r="G706" s="5" t="s">
        <v>20</v>
      </c>
      <c r="H706">
        <v>116</v>
      </c>
      <c r="I706" s="7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62"/>
        <v>42555.208333333328</v>
      </c>
      <c r="O706" s="11">
        <f t="shared" si="63"/>
        <v>42570.208333333328</v>
      </c>
      <c r="P706" t="b">
        <v>0</v>
      </c>
      <c r="Q706" t="b">
        <v>0</v>
      </c>
      <c r="R706" s="5" t="s">
        <v>71</v>
      </c>
      <c r="S706" s="5" t="str">
        <f t="shared" si="64"/>
        <v>film &amp; video</v>
      </c>
      <c r="T706" s="5" t="str">
        <f t="shared" si="65"/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+(E707*100)/D707</f>
        <v>99.026517383618156</v>
      </c>
      <c r="G707" s="5" t="s">
        <v>14</v>
      </c>
      <c r="H707">
        <v>2025</v>
      </c>
      <c r="I707" s="7">
        <f t="shared" ref="I707:I770" si="67">+IF(E707&gt;0,E707/H707,0)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68">(((L707/60)/60)/24)+DATE(1970,1,1)</f>
        <v>41619.25</v>
      </c>
      <c r="O707" s="11">
        <f t="shared" ref="O707:O770" si="69">(((M707/60)/60)/24)+DATE(1970,1,1)</f>
        <v>41623.25</v>
      </c>
      <c r="P707" t="b">
        <v>0</v>
      </c>
      <c r="Q707" t="b">
        <v>0</v>
      </c>
      <c r="R707" s="5" t="s">
        <v>68</v>
      </c>
      <c r="S707" s="5" t="str">
        <f t="shared" ref="S707:S770" si="70">LEFT(R707,FIND("/",R707)-1)</f>
        <v>publishing</v>
      </c>
      <c r="T707" s="5" t="str">
        <f t="shared" ref="T707:T770" si="71">+RIGHT(R707,LEN(R707)-SEARCH("/",R707))</f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127.84686346863468</v>
      </c>
      <c r="G708" s="5" t="s">
        <v>20</v>
      </c>
      <c r="H708">
        <v>1345</v>
      </c>
      <c r="I708" s="7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68"/>
        <v>43471.25</v>
      </c>
      <c r="O708" s="11">
        <f t="shared" si="69"/>
        <v>43479.25</v>
      </c>
      <c r="P708" t="b">
        <v>0</v>
      </c>
      <c r="Q708" t="b">
        <v>1</v>
      </c>
      <c r="R708" s="5" t="s">
        <v>28</v>
      </c>
      <c r="S708" s="5" t="str">
        <f t="shared" si="70"/>
        <v>technology</v>
      </c>
      <c r="T708" s="5" t="str">
        <f t="shared" si="71"/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s="5" t="s">
        <v>20</v>
      </c>
      <c r="H709">
        <v>168</v>
      </c>
      <c r="I709" s="7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68"/>
        <v>43442.25</v>
      </c>
      <c r="O709" s="11">
        <f t="shared" si="69"/>
        <v>43478.25</v>
      </c>
      <c r="P709" t="b">
        <v>0</v>
      </c>
      <c r="Q709" t="b">
        <v>0</v>
      </c>
      <c r="R709" s="5" t="s">
        <v>53</v>
      </c>
      <c r="S709" s="5" t="str">
        <f t="shared" si="70"/>
        <v>film &amp; video</v>
      </c>
      <c r="T709" s="5" t="str">
        <f t="shared" si="71"/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s="5" t="s">
        <v>20</v>
      </c>
      <c r="H710">
        <v>137</v>
      </c>
      <c r="I710" s="7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68"/>
        <v>42877.208333333328</v>
      </c>
      <c r="O710" s="11">
        <f t="shared" si="69"/>
        <v>42887.208333333328</v>
      </c>
      <c r="P710" t="b">
        <v>0</v>
      </c>
      <c r="Q710" t="b">
        <v>0</v>
      </c>
      <c r="R710" s="5" t="s">
        <v>33</v>
      </c>
      <c r="S710" s="5" t="str">
        <f t="shared" si="70"/>
        <v>theater</v>
      </c>
      <c r="T710" s="5" t="str">
        <f t="shared" si="71"/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s="5" t="s">
        <v>20</v>
      </c>
      <c r="H711">
        <v>186</v>
      </c>
      <c r="I711" s="7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68"/>
        <v>41018.208333333336</v>
      </c>
      <c r="O711" s="11">
        <f t="shared" si="69"/>
        <v>41025.208333333336</v>
      </c>
      <c r="P711" t="b">
        <v>0</v>
      </c>
      <c r="Q711" t="b">
        <v>0</v>
      </c>
      <c r="R711" s="5" t="s">
        <v>33</v>
      </c>
      <c r="S711" s="5" t="str">
        <f t="shared" si="70"/>
        <v>theater</v>
      </c>
      <c r="T711" s="5" t="str">
        <f t="shared" si="71"/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s="5" t="s">
        <v>20</v>
      </c>
      <c r="H712">
        <v>125</v>
      </c>
      <c r="I712" s="7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68"/>
        <v>43295.208333333328</v>
      </c>
      <c r="O712" s="11">
        <f t="shared" si="69"/>
        <v>43302.208333333328</v>
      </c>
      <c r="P712" t="b">
        <v>0</v>
      </c>
      <c r="Q712" t="b">
        <v>1</v>
      </c>
      <c r="R712" s="5" t="s">
        <v>33</v>
      </c>
      <c r="S712" s="5" t="str">
        <f t="shared" si="70"/>
        <v>theater</v>
      </c>
      <c r="T712" s="5" t="str">
        <f t="shared" si="71"/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20.322580645161292</v>
      </c>
      <c r="G713" s="5" t="s">
        <v>14</v>
      </c>
      <c r="H713">
        <v>14</v>
      </c>
      <c r="I713" s="7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68"/>
        <v>42393.25</v>
      </c>
      <c r="O713" s="11">
        <f t="shared" si="69"/>
        <v>42395.25</v>
      </c>
      <c r="P713" t="b">
        <v>1</v>
      </c>
      <c r="Q713" t="b">
        <v>1</v>
      </c>
      <c r="R713" s="5" t="s">
        <v>33</v>
      </c>
      <c r="S713" s="5" t="str">
        <f t="shared" si="70"/>
        <v>theater</v>
      </c>
      <c r="T713" s="5" t="str">
        <f t="shared" si="71"/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s="5" t="s">
        <v>20</v>
      </c>
      <c r="H714">
        <v>202</v>
      </c>
      <c r="I714" s="7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68"/>
        <v>42559.208333333328</v>
      </c>
      <c r="O714" s="11">
        <f t="shared" si="69"/>
        <v>42600.208333333328</v>
      </c>
      <c r="P714" t="b">
        <v>0</v>
      </c>
      <c r="Q714" t="b">
        <v>0</v>
      </c>
      <c r="R714" s="5" t="s">
        <v>33</v>
      </c>
      <c r="S714" s="5" t="str">
        <f t="shared" si="70"/>
        <v>theater</v>
      </c>
      <c r="T714" s="5" t="str">
        <f t="shared" si="71"/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s="5" t="s">
        <v>20</v>
      </c>
      <c r="H715">
        <v>103</v>
      </c>
      <c r="I715" s="7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68"/>
        <v>42604.208333333328</v>
      </c>
      <c r="O715" s="11">
        <f t="shared" si="69"/>
        <v>42616.208333333328</v>
      </c>
      <c r="P715" t="b">
        <v>0</v>
      </c>
      <c r="Q715" t="b">
        <v>0</v>
      </c>
      <c r="R715" s="5" t="s">
        <v>133</v>
      </c>
      <c r="S715" s="5" t="str">
        <f t="shared" si="70"/>
        <v>publishing</v>
      </c>
      <c r="T715" s="5" t="str">
        <f t="shared" si="71"/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s="5" t="s">
        <v>20</v>
      </c>
      <c r="H716">
        <v>1785</v>
      </c>
      <c r="I716" s="7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68"/>
        <v>41870.208333333336</v>
      </c>
      <c r="O716" s="11">
        <f t="shared" si="69"/>
        <v>41871.208333333336</v>
      </c>
      <c r="P716" t="b">
        <v>0</v>
      </c>
      <c r="Q716" t="b">
        <v>0</v>
      </c>
      <c r="R716" s="5" t="s">
        <v>23</v>
      </c>
      <c r="S716" s="5" t="str">
        <f t="shared" si="70"/>
        <v>music</v>
      </c>
      <c r="T716" s="5" t="str">
        <f t="shared" si="71"/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s="5" t="s">
        <v>14</v>
      </c>
      <c r="H717">
        <v>656</v>
      </c>
      <c r="I717" s="7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68"/>
        <v>40397.208333333336</v>
      </c>
      <c r="O717" s="11">
        <f t="shared" si="69"/>
        <v>40402.208333333336</v>
      </c>
      <c r="P717" t="b">
        <v>0</v>
      </c>
      <c r="Q717" t="b">
        <v>0</v>
      </c>
      <c r="R717" s="5" t="s">
        <v>292</v>
      </c>
      <c r="S717" s="5" t="str">
        <f t="shared" si="70"/>
        <v>games</v>
      </c>
      <c r="T717" s="5" t="str">
        <f t="shared" si="71"/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s="5" t="s">
        <v>20</v>
      </c>
      <c r="H718">
        <v>157</v>
      </c>
      <c r="I718" s="7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68"/>
        <v>41465.208333333336</v>
      </c>
      <c r="O718" s="11">
        <f t="shared" si="69"/>
        <v>41493.208333333336</v>
      </c>
      <c r="P718" t="b">
        <v>0</v>
      </c>
      <c r="Q718" t="b">
        <v>1</v>
      </c>
      <c r="R718" s="5" t="s">
        <v>33</v>
      </c>
      <c r="S718" s="5" t="str">
        <f t="shared" si="70"/>
        <v>theater</v>
      </c>
      <c r="T718" s="5" t="str">
        <f t="shared" si="71"/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s="5" t="s">
        <v>20</v>
      </c>
      <c r="H719">
        <v>555</v>
      </c>
      <c r="I719" s="7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68"/>
        <v>40777.208333333336</v>
      </c>
      <c r="O719" s="11">
        <f t="shared" si="69"/>
        <v>40798.208333333336</v>
      </c>
      <c r="P719" t="b">
        <v>0</v>
      </c>
      <c r="Q719" t="b">
        <v>0</v>
      </c>
      <c r="R719" s="5" t="s">
        <v>42</v>
      </c>
      <c r="S719" s="5" t="str">
        <f t="shared" si="70"/>
        <v>film &amp; video</v>
      </c>
      <c r="T719" s="5" t="str">
        <f t="shared" si="71"/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s="5" t="s">
        <v>20</v>
      </c>
      <c r="H720">
        <v>297</v>
      </c>
      <c r="I720" s="7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68"/>
        <v>41442.208333333336</v>
      </c>
      <c r="O720" s="11">
        <f t="shared" si="69"/>
        <v>41468.208333333336</v>
      </c>
      <c r="P720" t="b">
        <v>0</v>
      </c>
      <c r="Q720" t="b">
        <v>0</v>
      </c>
      <c r="R720" s="5" t="s">
        <v>65</v>
      </c>
      <c r="S720" s="5" t="str">
        <f t="shared" si="70"/>
        <v>technology</v>
      </c>
      <c r="T720" s="5" t="str">
        <f t="shared" si="71"/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s="5" t="s">
        <v>20</v>
      </c>
      <c r="H721">
        <v>123</v>
      </c>
      <c r="I721" s="7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68"/>
        <v>41058.208333333336</v>
      </c>
      <c r="O721" s="11">
        <f t="shared" si="69"/>
        <v>41069.208333333336</v>
      </c>
      <c r="P721" t="b">
        <v>0</v>
      </c>
      <c r="Q721" t="b">
        <v>0</v>
      </c>
      <c r="R721" s="5" t="s">
        <v>119</v>
      </c>
      <c r="S721" s="5" t="str">
        <f t="shared" si="70"/>
        <v>publishing</v>
      </c>
      <c r="T721" s="5" t="str">
        <f t="shared" si="71"/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s="5" t="s">
        <v>74</v>
      </c>
      <c r="H722">
        <v>38</v>
      </c>
      <c r="I722" s="7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68"/>
        <v>43152.25</v>
      </c>
      <c r="O722" s="11">
        <f t="shared" si="69"/>
        <v>43166.25</v>
      </c>
      <c r="P722" t="b">
        <v>0</v>
      </c>
      <c r="Q722" t="b">
        <v>1</v>
      </c>
      <c r="R722" s="5" t="s">
        <v>33</v>
      </c>
      <c r="S722" s="5" t="str">
        <f t="shared" si="70"/>
        <v>theater</v>
      </c>
      <c r="T722" s="5" t="str">
        <f t="shared" si="71"/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4.3923948220064721</v>
      </c>
      <c r="G723" s="5" t="s">
        <v>74</v>
      </c>
      <c r="H723">
        <v>60</v>
      </c>
      <c r="I723" s="7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68"/>
        <v>43194.208333333328</v>
      </c>
      <c r="O723" s="11">
        <f t="shared" si="69"/>
        <v>43200.208333333328</v>
      </c>
      <c r="P723" t="b">
        <v>0</v>
      </c>
      <c r="Q723" t="b">
        <v>0</v>
      </c>
      <c r="R723" s="5" t="s">
        <v>23</v>
      </c>
      <c r="S723" s="5" t="str">
        <f t="shared" si="70"/>
        <v>music</v>
      </c>
      <c r="T723" s="5" t="str">
        <f t="shared" si="71"/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s="5" t="s">
        <v>20</v>
      </c>
      <c r="H724">
        <v>3036</v>
      </c>
      <c r="I724" s="7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68"/>
        <v>43045.25</v>
      </c>
      <c r="O724" s="11">
        <f t="shared" si="69"/>
        <v>43072.25</v>
      </c>
      <c r="P724" t="b">
        <v>0</v>
      </c>
      <c r="Q724" t="b">
        <v>0</v>
      </c>
      <c r="R724" s="5" t="s">
        <v>42</v>
      </c>
      <c r="S724" s="5" t="str">
        <f t="shared" si="70"/>
        <v>film &amp; video</v>
      </c>
      <c r="T724" s="5" t="str">
        <f t="shared" si="71"/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270.40816326530614</v>
      </c>
      <c r="G725" s="5" t="s">
        <v>20</v>
      </c>
      <c r="H725">
        <v>144</v>
      </c>
      <c r="I725" s="7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68"/>
        <v>42431.25</v>
      </c>
      <c r="O725" s="11">
        <f t="shared" si="69"/>
        <v>42452.208333333328</v>
      </c>
      <c r="P725" t="b">
        <v>0</v>
      </c>
      <c r="Q725" t="b">
        <v>0</v>
      </c>
      <c r="R725" s="5" t="s">
        <v>33</v>
      </c>
      <c r="S725" s="5" t="str">
        <f t="shared" si="70"/>
        <v>theater</v>
      </c>
      <c r="T725" s="5" t="str">
        <f t="shared" si="71"/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</v>
      </c>
      <c r="G726" s="5" t="s">
        <v>20</v>
      </c>
      <c r="H726">
        <v>121</v>
      </c>
      <c r="I726" s="7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68"/>
        <v>41934.208333333336</v>
      </c>
      <c r="O726" s="11">
        <f t="shared" si="69"/>
        <v>41936.208333333336</v>
      </c>
      <c r="P726" t="b">
        <v>0</v>
      </c>
      <c r="Q726" t="b">
        <v>1</v>
      </c>
      <c r="R726" s="5" t="s">
        <v>33</v>
      </c>
      <c r="S726" s="5" t="str">
        <f t="shared" si="70"/>
        <v>theater</v>
      </c>
      <c r="T726" s="5" t="str">
        <f t="shared" si="71"/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s="5" t="s">
        <v>14</v>
      </c>
      <c r="H727">
        <v>1596</v>
      </c>
      <c r="I727" s="7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68"/>
        <v>41958.25</v>
      </c>
      <c r="O727" s="11">
        <f t="shared" si="69"/>
        <v>41960.25</v>
      </c>
      <c r="P727" t="b">
        <v>0</v>
      </c>
      <c r="Q727" t="b">
        <v>0</v>
      </c>
      <c r="R727" s="5" t="s">
        <v>292</v>
      </c>
      <c r="S727" s="5" t="str">
        <f t="shared" si="70"/>
        <v>games</v>
      </c>
      <c r="T727" s="5" t="str">
        <f t="shared" si="71"/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s="5" t="s">
        <v>74</v>
      </c>
      <c r="H728">
        <v>524</v>
      </c>
      <c r="I728" s="7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68"/>
        <v>40476.208333333336</v>
      </c>
      <c r="O728" s="11">
        <f t="shared" si="69"/>
        <v>40482.208333333336</v>
      </c>
      <c r="P728" t="b">
        <v>0</v>
      </c>
      <c r="Q728" t="b">
        <v>1</v>
      </c>
      <c r="R728" s="5" t="s">
        <v>33</v>
      </c>
      <c r="S728" s="5" t="str">
        <f t="shared" si="70"/>
        <v>theater</v>
      </c>
      <c r="T728" s="5" t="str">
        <f t="shared" si="71"/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s="5" t="s">
        <v>20</v>
      </c>
      <c r="H729">
        <v>181</v>
      </c>
      <c r="I729" s="7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68"/>
        <v>43485.25</v>
      </c>
      <c r="O729" s="11">
        <f t="shared" si="69"/>
        <v>43543.208333333328</v>
      </c>
      <c r="P729" t="b">
        <v>0</v>
      </c>
      <c r="Q729" t="b">
        <v>0</v>
      </c>
      <c r="R729" s="5" t="s">
        <v>28</v>
      </c>
      <c r="S729" s="5" t="str">
        <f t="shared" si="70"/>
        <v>technology</v>
      </c>
      <c r="T729" s="5" t="str">
        <f t="shared" si="71"/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s="5" t="s">
        <v>14</v>
      </c>
      <c r="H730">
        <v>10</v>
      </c>
      <c r="I730" s="7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68"/>
        <v>42515.208333333328</v>
      </c>
      <c r="O730" s="11">
        <f t="shared" si="69"/>
        <v>42526.208333333328</v>
      </c>
      <c r="P730" t="b">
        <v>0</v>
      </c>
      <c r="Q730" t="b">
        <v>0</v>
      </c>
      <c r="R730" s="5" t="s">
        <v>33</v>
      </c>
      <c r="S730" s="5" t="str">
        <f t="shared" si="70"/>
        <v>theater</v>
      </c>
      <c r="T730" s="5" t="str">
        <f t="shared" si="71"/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s="5" t="s">
        <v>20</v>
      </c>
      <c r="H731">
        <v>122</v>
      </c>
      <c r="I731" s="7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68"/>
        <v>41309.25</v>
      </c>
      <c r="O731" s="11">
        <f t="shared" si="69"/>
        <v>41311.25</v>
      </c>
      <c r="P731" t="b">
        <v>0</v>
      </c>
      <c r="Q731" t="b">
        <v>0</v>
      </c>
      <c r="R731" s="5" t="s">
        <v>53</v>
      </c>
      <c r="S731" s="5" t="str">
        <f t="shared" si="70"/>
        <v>film &amp; video</v>
      </c>
      <c r="T731" s="5" t="str">
        <f t="shared" si="71"/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412.66319444444446</v>
      </c>
      <c r="G732" s="5" t="s">
        <v>20</v>
      </c>
      <c r="H732">
        <v>1071</v>
      </c>
      <c r="I732" s="7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68"/>
        <v>42147.208333333328</v>
      </c>
      <c r="O732" s="11">
        <f t="shared" si="69"/>
        <v>42153.208333333328</v>
      </c>
      <c r="P732" t="b">
        <v>0</v>
      </c>
      <c r="Q732" t="b">
        <v>0</v>
      </c>
      <c r="R732" s="5" t="s">
        <v>65</v>
      </c>
      <c r="S732" s="5" t="str">
        <f t="shared" si="70"/>
        <v>technology</v>
      </c>
      <c r="T732" s="5" t="str">
        <f t="shared" si="71"/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s="5" t="s">
        <v>74</v>
      </c>
      <c r="H733">
        <v>219</v>
      </c>
      <c r="I733" s="7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68"/>
        <v>42939.208333333328</v>
      </c>
      <c r="O733" s="11">
        <f t="shared" si="69"/>
        <v>42940.208333333328</v>
      </c>
      <c r="P733" t="b">
        <v>0</v>
      </c>
      <c r="Q733" t="b">
        <v>0</v>
      </c>
      <c r="R733" s="5" t="s">
        <v>28</v>
      </c>
      <c r="S733" s="5" t="str">
        <f t="shared" si="70"/>
        <v>technology</v>
      </c>
      <c r="T733" s="5" t="str">
        <f t="shared" si="71"/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s="5" t="s">
        <v>14</v>
      </c>
      <c r="H734">
        <v>1121</v>
      </c>
      <c r="I734" s="7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68"/>
        <v>42816.208333333328</v>
      </c>
      <c r="O734" s="11">
        <f t="shared" si="69"/>
        <v>42839.208333333328</v>
      </c>
      <c r="P734" t="b">
        <v>0</v>
      </c>
      <c r="Q734" t="b">
        <v>1</v>
      </c>
      <c r="R734" s="5" t="s">
        <v>23</v>
      </c>
      <c r="S734" s="5" t="str">
        <f t="shared" si="70"/>
        <v>music</v>
      </c>
      <c r="T734" s="5" t="str">
        <f t="shared" si="71"/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s="5" t="s">
        <v>20</v>
      </c>
      <c r="H735">
        <v>980</v>
      </c>
      <c r="I735" s="7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68"/>
        <v>41844.208333333336</v>
      </c>
      <c r="O735" s="11">
        <f t="shared" si="69"/>
        <v>41857.208333333336</v>
      </c>
      <c r="P735" t="b">
        <v>0</v>
      </c>
      <c r="Q735" t="b">
        <v>0</v>
      </c>
      <c r="R735" s="5" t="s">
        <v>148</v>
      </c>
      <c r="S735" s="5" t="str">
        <f t="shared" si="70"/>
        <v>music</v>
      </c>
      <c r="T735" s="5" t="str">
        <f t="shared" si="71"/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319.14285714285717</v>
      </c>
      <c r="G736" s="5" t="s">
        <v>20</v>
      </c>
      <c r="H736">
        <v>536</v>
      </c>
      <c r="I736" s="7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68"/>
        <v>42763.25</v>
      </c>
      <c r="O736" s="11">
        <f t="shared" si="69"/>
        <v>42775.25</v>
      </c>
      <c r="P736" t="b">
        <v>0</v>
      </c>
      <c r="Q736" t="b">
        <v>1</v>
      </c>
      <c r="R736" s="5" t="s">
        <v>33</v>
      </c>
      <c r="S736" s="5" t="str">
        <f t="shared" si="70"/>
        <v>theater</v>
      </c>
      <c r="T736" s="5" t="str">
        <f t="shared" si="71"/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s="5" t="s">
        <v>20</v>
      </c>
      <c r="H737">
        <v>1991</v>
      </c>
      <c r="I737" s="7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68"/>
        <v>42459.208333333328</v>
      </c>
      <c r="O737" s="11">
        <f t="shared" si="69"/>
        <v>42466.208333333328</v>
      </c>
      <c r="P737" t="b">
        <v>0</v>
      </c>
      <c r="Q737" t="b">
        <v>0</v>
      </c>
      <c r="R737" s="5" t="s">
        <v>122</v>
      </c>
      <c r="S737" s="5" t="str">
        <f t="shared" si="70"/>
        <v>photography</v>
      </c>
      <c r="T737" s="5" t="str">
        <f t="shared" si="71"/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s="5" t="s">
        <v>74</v>
      </c>
      <c r="H738">
        <v>29</v>
      </c>
      <c r="I738" s="7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68"/>
        <v>42055.25</v>
      </c>
      <c r="O738" s="11">
        <f t="shared" si="69"/>
        <v>42059.25</v>
      </c>
      <c r="P738" t="b">
        <v>0</v>
      </c>
      <c r="Q738" t="b">
        <v>0</v>
      </c>
      <c r="R738" s="5" t="s">
        <v>68</v>
      </c>
      <c r="S738" s="5" t="str">
        <f t="shared" si="70"/>
        <v>publishing</v>
      </c>
      <c r="T738" s="5" t="str">
        <f t="shared" si="71"/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s="5" t="s">
        <v>20</v>
      </c>
      <c r="H739">
        <v>180</v>
      </c>
      <c r="I739" s="7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68"/>
        <v>42685.25</v>
      </c>
      <c r="O739" s="11">
        <f t="shared" si="69"/>
        <v>42697.25</v>
      </c>
      <c r="P739" t="b">
        <v>0</v>
      </c>
      <c r="Q739" t="b">
        <v>0</v>
      </c>
      <c r="R739" s="5" t="s">
        <v>60</v>
      </c>
      <c r="S739" s="5" t="str">
        <f t="shared" si="70"/>
        <v>music</v>
      </c>
      <c r="T739" s="5" t="str">
        <f t="shared" si="71"/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s="5" t="s">
        <v>14</v>
      </c>
      <c r="H740">
        <v>15</v>
      </c>
      <c r="I740" s="7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68"/>
        <v>41959.25</v>
      </c>
      <c r="O740" s="11">
        <f t="shared" si="69"/>
        <v>41981.25</v>
      </c>
      <c r="P740" t="b">
        <v>0</v>
      </c>
      <c r="Q740" t="b">
        <v>1</v>
      </c>
      <c r="R740" s="5" t="s">
        <v>33</v>
      </c>
      <c r="S740" s="5" t="str">
        <f t="shared" si="70"/>
        <v>theater</v>
      </c>
      <c r="T740" s="5" t="str">
        <f t="shared" si="71"/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s="5" t="s">
        <v>14</v>
      </c>
      <c r="H741">
        <v>191</v>
      </c>
      <c r="I741" s="7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68"/>
        <v>41089.208333333336</v>
      </c>
      <c r="O741" s="11">
        <f t="shared" si="69"/>
        <v>41090.208333333336</v>
      </c>
      <c r="P741" t="b">
        <v>0</v>
      </c>
      <c r="Q741" t="b">
        <v>0</v>
      </c>
      <c r="R741" s="5" t="s">
        <v>60</v>
      </c>
      <c r="S741" s="5" t="str">
        <f t="shared" si="70"/>
        <v>music</v>
      </c>
      <c r="T741" s="5" t="str">
        <f t="shared" si="71"/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s="5" t="s">
        <v>14</v>
      </c>
      <c r="H742">
        <v>16</v>
      </c>
      <c r="I742" s="7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68"/>
        <v>42769.25</v>
      </c>
      <c r="O742" s="11">
        <f t="shared" si="69"/>
        <v>42772.25</v>
      </c>
      <c r="P742" t="b">
        <v>0</v>
      </c>
      <c r="Q742" t="b">
        <v>0</v>
      </c>
      <c r="R742" s="5" t="s">
        <v>33</v>
      </c>
      <c r="S742" s="5" t="str">
        <f t="shared" si="70"/>
        <v>theater</v>
      </c>
      <c r="T742" s="5" t="str">
        <f t="shared" si="71"/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1179.1666666666667</v>
      </c>
      <c r="G743" s="5" t="s">
        <v>20</v>
      </c>
      <c r="H743">
        <v>130</v>
      </c>
      <c r="I743" s="7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68"/>
        <v>40321.208333333336</v>
      </c>
      <c r="O743" s="11">
        <f t="shared" si="69"/>
        <v>40322.208333333336</v>
      </c>
      <c r="P743" t="b">
        <v>0</v>
      </c>
      <c r="Q743" t="b">
        <v>0</v>
      </c>
      <c r="R743" s="5" t="s">
        <v>33</v>
      </c>
      <c r="S743" s="5" t="str">
        <f t="shared" si="70"/>
        <v>theater</v>
      </c>
      <c r="T743" s="5" t="str">
        <f t="shared" si="71"/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1126.0833333333333</v>
      </c>
      <c r="G744" s="5" t="s">
        <v>20</v>
      </c>
      <c r="H744">
        <v>122</v>
      </c>
      <c r="I744" s="7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68"/>
        <v>40197.25</v>
      </c>
      <c r="O744" s="11">
        <f t="shared" si="69"/>
        <v>40239.25</v>
      </c>
      <c r="P744" t="b">
        <v>0</v>
      </c>
      <c r="Q744" t="b">
        <v>0</v>
      </c>
      <c r="R744" s="5" t="s">
        <v>50</v>
      </c>
      <c r="S744" s="5" t="str">
        <f t="shared" si="70"/>
        <v>music</v>
      </c>
      <c r="T744" s="5" t="str">
        <f t="shared" si="71"/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s="5" t="s">
        <v>14</v>
      </c>
      <c r="H745">
        <v>17</v>
      </c>
      <c r="I745" s="7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68"/>
        <v>42298.208333333328</v>
      </c>
      <c r="O745" s="11">
        <f t="shared" si="69"/>
        <v>42304.208333333328</v>
      </c>
      <c r="P745" t="b">
        <v>0</v>
      </c>
      <c r="Q745" t="b">
        <v>1</v>
      </c>
      <c r="R745" s="5" t="s">
        <v>33</v>
      </c>
      <c r="S745" s="5" t="str">
        <f t="shared" si="70"/>
        <v>theater</v>
      </c>
      <c r="T745" s="5" t="str">
        <f t="shared" si="71"/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s="5" t="s">
        <v>20</v>
      </c>
      <c r="H746">
        <v>140</v>
      </c>
      <c r="I746" s="7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68"/>
        <v>43322.208333333328</v>
      </c>
      <c r="O746" s="11">
        <f t="shared" si="69"/>
        <v>43324.208333333328</v>
      </c>
      <c r="P746" t="b">
        <v>0</v>
      </c>
      <c r="Q746" t="b">
        <v>1</v>
      </c>
      <c r="R746" s="5" t="s">
        <v>33</v>
      </c>
      <c r="S746" s="5" t="str">
        <f t="shared" si="70"/>
        <v>theater</v>
      </c>
      <c r="T746" s="5" t="str">
        <f t="shared" si="71"/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s="5" t="s">
        <v>14</v>
      </c>
      <c r="H747">
        <v>34</v>
      </c>
      <c r="I747" s="7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68"/>
        <v>40328.208333333336</v>
      </c>
      <c r="O747" s="11">
        <f t="shared" si="69"/>
        <v>40355.208333333336</v>
      </c>
      <c r="P747" t="b">
        <v>0</v>
      </c>
      <c r="Q747" t="b">
        <v>0</v>
      </c>
      <c r="R747" s="5" t="s">
        <v>65</v>
      </c>
      <c r="S747" s="5" t="str">
        <f t="shared" si="70"/>
        <v>technology</v>
      </c>
      <c r="T747" s="5" t="str">
        <f t="shared" si="71"/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s="5" t="s">
        <v>20</v>
      </c>
      <c r="H748">
        <v>3388</v>
      </c>
      <c r="I748" s="7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68"/>
        <v>40825.208333333336</v>
      </c>
      <c r="O748" s="11">
        <f t="shared" si="69"/>
        <v>40830.208333333336</v>
      </c>
      <c r="P748" t="b">
        <v>0</v>
      </c>
      <c r="Q748" t="b">
        <v>0</v>
      </c>
      <c r="R748" s="5" t="s">
        <v>28</v>
      </c>
      <c r="S748" s="5" t="str">
        <f t="shared" si="70"/>
        <v>technology</v>
      </c>
      <c r="T748" s="5" t="str">
        <f t="shared" si="71"/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s="5" t="s">
        <v>20</v>
      </c>
      <c r="H749">
        <v>280</v>
      </c>
      <c r="I749" s="7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68"/>
        <v>40423.208333333336</v>
      </c>
      <c r="O749" s="11">
        <f t="shared" si="69"/>
        <v>40434.208333333336</v>
      </c>
      <c r="P749" t="b">
        <v>0</v>
      </c>
      <c r="Q749" t="b">
        <v>0</v>
      </c>
      <c r="R749" s="5" t="s">
        <v>33</v>
      </c>
      <c r="S749" s="5" t="str">
        <f t="shared" si="70"/>
        <v>theater</v>
      </c>
      <c r="T749" s="5" t="str">
        <f t="shared" si="71"/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s="5" t="s">
        <v>74</v>
      </c>
      <c r="H750">
        <v>614</v>
      </c>
      <c r="I750" s="7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68"/>
        <v>40238.25</v>
      </c>
      <c r="O750" s="11">
        <f t="shared" si="69"/>
        <v>40263.208333333336</v>
      </c>
      <c r="P750" t="b">
        <v>0</v>
      </c>
      <c r="Q750" t="b">
        <v>1</v>
      </c>
      <c r="R750" s="5" t="s">
        <v>71</v>
      </c>
      <c r="S750" s="5" t="str">
        <f t="shared" si="70"/>
        <v>film &amp; video</v>
      </c>
      <c r="T750" s="5" t="str">
        <f t="shared" si="71"/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</v>
      </c>
      <c r="G751" s="5" t="s">
        <v>20</v>
      </c>
      <c r="H751">
        <v>366</v>
      </c>
      <c r="I751" s="7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68"/>
        <v>41920.208333333336</v>
      </c>
      <c r="O751" s="11">
        <f t="shared" si="69"/>
        <v>41932.208333333336</v>
      </c>
      <c r="P751" t="b">
        <v>0</v>
      </c>
      <c r="Q751" t="b">
        <v>1</v>
      </c>
      <c r="R751" s="5" t="s">
        <v>65</v>
      </c>
      <c r="S751" s="5" t="str">
        <f t="shared" si="70"/>
        <v>technology</v>
      </c>
      <c r="T751" s="5" t="str">
        <f t="shared" si="71"/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s="5" t="s">
        <v>14</v>
      </c>
      <c r="H752">
        <v>1</v>
      </c>
      <c r="I752" s="7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68"/>
        <v>40360.208333333336</v>
      </c>
      <c r="O752" s="11">
        <f t="shared" si="69"/>
        <v>40385.208333333336</v>
      </c>
      <c r="P752" t="b">
        <v>0</v>
      </c>
      <c r="Q752" t="b">
        <v>0</v>
      </c>
      <c r="R752" s="5" t="s">
        <v>50</v>
      </c>
      <c r="S752" s="5" t="str">
        <f t="shared" si="70"/>
        <v>music</v>
      </c>
      <c r="T752" s="5" t="str">
        <f t="shared" si="71"/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s="5" t="s">
        <v>20</v>
      </c>
      <c r="H753">
        <v>270</v>
      </c>
      <c r="I753" s="7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68"/>
        <v>42446.208333333328</v>
      </c>
      <c r="O753" s="11">
        <f t="shared" si="69"/>
        <v>42461.208333333328</v>
      </c>
      <c r="P753" t="b">
        <v>1</v>
      </c>
      <c r="Q753" t="b">
        <v>1</v>
      </c>
      <c r="R753" s="5" t="s">
        <v>68</v>
      </c>
      <c r="S753" s="5" t="str">
        <f t="shared" si="70"/>
        <v>publishing</v>
      </c>
      <c r="T753" s="5" t="str">
        <f t="shared" si="71"/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s="5" t="s">
        <v>74</v>
      </c>
      <c r="H754">
        <v>114</v>
      </c>
      <c r="I754" s="7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68"/>
        <v>40395.208333333336</v>
      </c>
      <c r="O754" s="11">
        <f t="shared" si="69"/>
        <v>40413.208333333336</v>
      </c>
      <c r="P754" t="b">
        <v>0</v>
      </c>
      <c r="Q754" t="b">
        <v>1</v>
      </c>
      <c r="R754" s="5" t="s">
        <v>33</v>
      </c>
      <c r="S754" s="5" t="str">
        <f t="shared" si="70"/>
        <v>theater</v>
      </c>
      <c r="T754" s="5" t="str">
        <f t="shared" si="71"/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s="5" t="s">
        <v>20</v>
      </c>
      <c r="H755">
        <v>137</v>
      </c>
      <c r="I755" s="7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68"/>
        <v>40321.208333333336</v>
      </c>
      <c r="O755" s="11">
        <f t="shared" si="69"/>
        <v>40336.208333333336</v>
      </c>
      <c r="P755" t="b">
        <v>0</v>
      </c>
      <c r="Q755" t="b">
        <v>0</v>
      </c>
      <c r="R755" s="5" t="s">
        <v>122</v>
      </c>
      <c r="S755" s="5" t="str">
        <f t="shared" si="70"/>
        <v>photography</v>
      </c>
      <c r="T755" s="5" t="str">
        <f t="shared" si="71"/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s="5" t="s">
        <v>20</v>
      </c>
      <c r="H756">
        <v>3205</v>
      </c>
      <c r="I756" s="7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68"/>
        <v>41210.208333333336</v>
      </c>
      <c r="O756" s="11">
        <f t="shared" si="69"/>
        <v>41263.25</v>
      </c>
      <c r="P756" t="b">
        <v>0</v>
      </c>
      <c r="Q756" t="b">
        <v>0</v>
      </c>
      <c r="R756" s="5" t="s">
        <v>33</v>
      </c>
      <c r="S756" s="5" t="str">
        <f t="shared" si="70"/>
        <v>theater</v>
      </c>
      <c r="T756" s="5" t="str">
        <f t="shared" si="71"/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s="5" t="s">
        <v>20</v>
      </c>
      <c r="H757">
        <v>288</v>
      </c>
      <c r="I757" s="7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68"/>
        <v>43096.25</v>
      </c>
      <c r="O757" s="11">
        <f t="shared" si="69"/>
        <v>43108.25</v>
      </c>
      <c r="P757" t="b">
        <v>0</v>
      </c>
      <c r="Q757" t="b">
        <v>1</v>
      </c>
      <c r="R757" s="5" t="s">
        <v>33</v>
      </c>
      <c r="S757" s="5" t="str">
        <f t="shared" si="70"/>
        <v>theater</v>
      </c>
      <c r="T757" s="5" t="str">
        <f t="shared" si="71"/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s="5" t="s">
        <v>20</v>
      </c>
      <c r="H758">
        <v>148</v>
      </c>
      <c r="I758" s="7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68"/>
        <v>42024.25</v>
      </c>
      <c r="O758" s="11">
        <f t="shared" si="69"/>
        <v>42030.25</v>
      </c>
      <c r="P758" t="b">
        <v>0</v>
      </c>
      <c r="Q758" t="b">
        <v>0</v>
      </c>
      <c r="R758" s="5" t="s">
        <v>33</v>
      </c>
      <c r="S758" s="5" t="str">
        <f t="shared" si="70"/>
        <v>theater</v>
      </c>
      <c r="T758" s="5" t="str">
        <f t="shared" si="71"/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s="5" t="s">
        <v>20</v>
      </c>
      <c r="H759">
        <v>114</v>
      </c>
      <c r="I759" s="7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68"/>
        <v>40675.208333333336</v>
      </c>
      <c r="O759" s="11">
        <f t="shared" si="69"/>
        <v>40679.208333333336</v>
      </c>
      <c r="P759" t="b">
        <v>0</v>
      </c>
      <c r="Q759" t="b">
        <v>0</v>
      </c>
      <c r="R759" s="5" t="s">
        <v>53</v>
      </c>
      <c r="S759" s="5" t="str">
        <f t="shared" si="70"/>
        <v>film &amp; video</v>
      </c>
      <c r="T759" s="5" t="str">
        <f t="shared" si="71"/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564.20608108108104</v>
      </c>
      <c r="G760" s="5" t="s">
        <v>20</v>
      </c>
      <c r="H760">
        <v>1518</v>
      </c>
      <c r="I760" s="7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68"/>
        <v>41936.208333333336</v>
      </c>
      <c r="O760" s="11">
        <f t="shared" si="69"/>
        <v>41945.208333333336</v>
      </c>
      <c r="P760" t="b">
        <v>0</v>
      </c>
      <c r="Q760" t="b">
        <v>0</v>
      </c>
      <c r="R760" s="5" t="s">
        <v>23</v>
      </c>
      <c r="S760" s="5" t="str">
        <f t="shared" si="70"/>
        <v>music</v>
      </c>
      <c r="T760" s="5" t="str">
        <f t="shared" si="71"/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s="5" t="s">
        <v>14</v>
      </c>
      <c r="H761">
        <v>1274</v>
      </c>
      <c r="I761" s="7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68"/>
        <v>43136.25</v>
      </c>
      <c r="O761" s="11">
        <f t="shared" si="69"/>
        <v>43166.25</v>
      </c>
      <c r="P761" t="b">
        <v>0</v>
      </c>
      <c r="Q761" t="b">
        <v>0</v>
      </c>
      <c r="R761" s="5" t="s">
        <v>50</v>
      </c>
      <c r="S761" s="5" t="str">
        <f t="shared" si="70"/>
        <v>music</v>
      </c>
      <c r="T761" s="5" t="str">
        <f t="shared" si="71"/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s="5" t="s">
        <v>14</v>
      </c>
      <c r="H762">
        <v>210</v>
      </c>
      <c r="I762" s="7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68"/>
        <v>43678.208333333328</v>
      </c>
      <c r="O762" s="11">
        <f t="shared" si="69"/>
        <v>43707.208333333328</v>
      </c>
      <c r="P762" t="b">
        <v>0</v>
      </c>
      <c r="Q762" t="b">
        <v>1</v>
      </c>
      <c r="R762" s="5" t="s">
        <v>89</v>
      </c>
      <c r="S762" s="5" t="str">
        <f t="shared" si="70"/>
        <v>games</v>
      </c>
      <c r="T762" s="5" t="str">
        <f t="shared" si="71"/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s="5" t="s">
        <v>20</v>
      </c>
      <c r="H763">
        <v>166</v>
      </c>
      <c r="I763" s="7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68"/>
        <v>42938.208333333328</v>
      </c>
      <c r="O763" s="11">
        <f t="shared" si="69"/>
        <v>42943.208333333328</v>
      </c>
      <c r="P763" t="b">
        <v>0</v>
      </c>
      <c r="Q763" t="b">
        <v>0</v>
      </c>
      <c r="R763" s="5" t="s">
        <v>23</v>
      </c>
      <c r="S763" s="5" t="str">
        <f t="shared" si="70"/>
        <v>music</v>
      </c>
      <c r="T763" s="5" t="str">
        <f t="shared" si="71"/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177.25714285714287</v>
      </c>
      <c r="G764" s="5" t="s">
        <v>20</v>
      </c>
      <c r="H764">
        <v>100</v>
      </c>
      <c r="I764" s="7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68"/>
        <v>41241.25</v>
      </c>
      <c r="O764" s="11">
        <f t="shared" si="69"/>
        <v>41252.25</v>
      </c>
      <c r="P764" t="b">
        <v>0</v>
      </c>
      <c r="Q764" t="b">
        <v>0</v>
      </c>
      <c r="R764" s="5" t="s">
        <v>159</v>
      </c>
      <c r="S764" s="5" t="str">
        <f t="shared" si="70"/>
        <v>music</v>
      </c>
      <c r="T764" s="5" t="str">
        <f t="shared" si="71"/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113.17857142857143</v>
      </c>
      <c r="G765" s="5" t="s">
        <v>20</v>
      </c>
      <c r="H765">
        <v>235</v>
      </c>
      <c r="I765" s="7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68"/>
        <v>41037.208333333336</v>
      </c>
      <c r="O765" s="11">
        <f t="shared" si="69"/>
        <v>41072.208333333336</v>
      </c>
      <c r="P765" t="b">
        <v>0</v>
      </c>
      <c r="Q765" t="b">
        <v>1</v>
      </c>
      <c r="R765" s="5" t="s">
        <v>33</v>
      </c>
      <c r="S765" s="5" t="str">
        <f t="shared" si="70"/>
        <v>theater</v>
      </c>
      <c r="T765" s="5" t="str">
        <f t="shared" si="71"/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728.18181818181813</v>
      </c>
      <c r="G766" s="5" t="s">
        <v>20</v>
      </c>
      <c r="H766">
        <v>148</v>
      </c>
      <c r="I766" s="7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68"/>
        <v>40676.208333333336</v>
      </c>
      <c r="O766" s="11">
        <f t="shared" si="69"/>
        <v>40684.208333333336</v>
      </c>
      <c r="P766" t="b">
        <v>0</v>
      </c>
      <c r="Q766" t="b">
        <v>0</v>
      </c>
      <c r="R766" s="5" t="s">
        <v>23</v>
      </c>
      <c r="S766" s="5" t="str">
        <f t="shared" si="70"/>
        <v>music</v>
      </c>
      <c r="T766" s="5" t="str">
        <f t="shared" si="71"/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s="5" t="s">
        <v>20</v>
      </c>
      <c r="H767">
        <v>198</v>
      </c>
      <c r="I767" s="7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68"/>
        <v>42840.208333333328</v>
      </c>
      <c r="O767" s="11">
        <f t="shared" si="69"/>
        <v>42865.208333333328</v>
      </c>
      <c r="P767" t="b">
        <v>1</v>
      </c>
      <c r="Q767" t="b">
        <v>1</v>
      </c>
      <c r="R767" s="5" t="s">
        <v>60</v>
      </c>
      <c r="S767" s="5" t="str">
        <f t="shared" si="70"/>
        <v>music</v>
      </c>
      <c r="T767" s="5" t="str">
        <f t="shared" si="71"/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31.171232876712327</v>
      </c>
      <c r="G768" s="5" t="s">
        <v>14</v>
      </c>
      <c r="H768">
        <v>248</v>
      </c>
      <c r="I768" s="7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68"/>
        <v>43362.208333333328</v>
      </c>
      <c r="O768" s="11">
        <f t="shared" si="69"/>
        <v>43363.208333333328</v>
      </c>
      <c r="P768" t="b">
        <v>0</v>
      </c>
      <c r="Q768" t="b">
        <v>0</v>
      </c>
      <c r="R768" s="5" t="s">
        <v>474</v>
      </c>
      <c r="S768" s="5" t="str">
        <f t="shared" si="70"/>
        <v>film &amp; video</v>
      </c>
      <c r="T768" s="5" t="str">
        <f t="shared" si="71"/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56.967078189300409</v>
      </c>
      <c r="G769" s="5" t="s">
        <v>14</v>
      </c>
      <c r="H769">
        <v>513</v>
      </c>
      <c r="I769" s="7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68"/>
        <v>42283.208333333328</v>
      </c>
      <c r="O769" s="11">
        <f t="shared" si="69"/>
        <v>42328.25</v>
      </c>
      <c r="P769" t="b">
        <v>0</v>
      </c>
      <c r="Q769" t="b">
        <v>0</v>
      </c>
      <c r="R769" s="5" t="s">
        <v>206</v>
      </c>
      <c r="S769" s="5" t="str">
        <f t="shared" si="70"/>
        <v>publishing</v>
      </c>
      <c r="T769" s="5" t="str">
        <f t="shared" si="71"/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231</v>
      </c>
      <c r="G770" s="5" t="s">
        <v>20</v>
      </c>
      <c r="H770">
        <v>150</v>
      </c>
      <c r="I770" s="7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68"/>
        <v>41619.25</v>
      </c>
      <c r="O770" s="11">
        <f t="shared" si="69"/>
        <v>41634.25</v>
      </c>
      <c r="P770" t="b">
        <v>0</v>
      </c>
      <c r="Q770" t="b">
        <v>0</v>
      </c>
      <c r="R770" s="5" t="s">
        <v>33</v>
      </c>
      <c r="S770" s="5" t="str">
        <f t="shared" si="70"/>
        <v>theater</v>
      </c>
      <c r="T770" s="5" t="str">
        <f t="shared" si="71"/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+(E771*100)/D771</f>
        <v>86.867834394904463</v>
      </c>
      <c r="G771" s="5" t="s">
        <v>14</v>
      </c>
      <c r="H771">
        <v>3410</v>
      </c>
      <c r="I771" s="7">
        <f t="shared" ref="I771:I834" si="73">+IF(E771&gt;0,E771/H771,0)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74">(((L771/60)/60)/24)+DATE(1970,1,1)</f>
        <v>41501.208333333336</v>
      </c>
      <c r="O771" s="11">
        <f t="shared" ref="O771:O834" si="75">(((M771/60)/60)/24)+DATE(1970,1,1)</f>
        <v>41527.208333333336</v>
      </c>
      <c r="P771" t="b">
        <v>0</v>
      </c>
      <c r="Q771" t="b">
        <v>0</v>
      </c>
      <c r="R771" s="5" t="s">
        <v>89</v>
      </c>
      <c r="S771" s="5" t="str">
        <f t="shared" ref="S771:S834" si="76">LEFT(R771,FIND("/",R771)-1)</f>
        <v>games</v>
      </c>
      <c r="T771" s="5" t="str">
        <f t="shared" ref="T771:T834" si="77">+RIGHT(R771,LEN(R771)-SEARCH("/",R771))</f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s="5" t="s">
        <v>20</v>
      </c>
      <c r="H772">
        <v>216</v>
      </c>
      <c r="I772" s="7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74"/>
        <v>41743.208333333336</v>
      </c>
      <c r="O772" s="11">
        <f t="shared" si="75"/>
        <v>41750.208333333336</v>
      </c>
      <c r="P772" t="b">
        <v>0</v>
      </c>
      <c r="Q772" t="b">
        <v>1</v>
      </c>
      <c r="R772" s="5" t="s">
        <v>33</v>
      </c>
      <c r="S772" s="5" t="str">
        <f t="shared" si="76"/>
        <v>theater</v>
      </c>
      <c r="T772" s="5" t="str">
        <f t="shared" si="77"/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s="5" t="s">
        <v>74</v>
      </c>
      <c r="H773">
        <v>26</v>
      </c>
      <c r="I773" s="7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74"/>
        <v>43491.25</v>
      </c>
      <c r="O773" s="11">
        <f t="shared" si="75"/>
        <v>43518.25</v>
      </c>
      <c r="P773" t="b">
        <v>0</v>
      </c>
      <c r="Q773" t="b">
        <v>0</v>
      </c>
      <c r="R773" s="5" t="s">
        <v>33</v>
      </c>
      <c r="S773" s="5" t="str">
        <f t="shared" si="76"/>
        <v>theater</v>
      </c>
      <c r="T773" s="5" t="str">
        <f t="shared" si="77"/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s="5" t="s">
        <v>20</v>
      </c>
      <c r="H774">
        <v>5139</v>
      </c>
      <c r="I774" s="7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74"/>
        <v>43505.25</v>
      </c>
      <c r="O774" s="11">
        <f t="shared" si="75"/>
        <v>43509.25</v>
      </c>
      <c r="P774" t="b">
        <v>0</v>
      </c>
      <c r="Q774" t="b">
        <v>0</v>
      </c>
      <c r="R774" s="5" t="s">
        <v>60</v>
      </c>
      <c r="S774" s="5" t="str">
        <f t="shared" si="76"/>
        <v>music</v>
      </c>
      <c r="T774" s="5" t="str">
        <f t="shared" si="77"/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s="5" t="s">
        <v>20</v>
      </c>
      <c r="H775">
        <v>2353</v>
      </c>
      <c r="I775" s="7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74"/>
        <v>42838.208333333328</v>
      </c>
      <c r="O775" s="11">
        <f t="shared" si="75"/>
        <v>42848.208333333328</v>
      </c>
      <c r="P775" t="b">
        <v>0</v>
      </c>
      <c r="Q775" t="b">
        <v>0</v>
      </c>
      <c r="R775" s="5" t="s">
        <v>33</v>
      </c>
      <c r="S775" s="5" t="str">
        <f t="shared" si="76"/>
        <v>theater</v>
      </c>
      <c r="T775" s="5" t="str">
        <f t="shared" si="77"/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s="5" t="s">
        <v>20</v>
      </c>
      <c r="H776">
        <v>78</v>
      </c>
      <c r="I776" s="7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74"/>
        <v>42513.208333333328</v>
      </c>
      <c r="O776" s="11">
        <f t="shared" si="75"/>
        <v>42554.208333333328</v>
      </c>
      <c r="P776" t="b">
        <v>0</v>
      </c>
      <c r="Q776" t="b">
        <v>0</v>
      </c>
      <c r="R776" s="5" t="s">
        <v>28</v>
      </c>
      <c r="S776" s="5" t="str">
        <f t="shared" si="76"/>
        <v>technology</v>
      </c>
      <c r="T776" s="5" t="str">
        <f t="shared" si="77"/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s="5" t="s">
        <v>14</v>
      </c>
      <c r="H777">
        <v>10</v>
      </c>
      <c r="I777" s="7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74"/>
        <v>41949.25</v>
      </c>
      <c r="O777" s="11">
        <f t="shared" si="75"/>
        <v>41959.25</v>
      </c>
      <c r="P777" t="b">
        <v>0</v>
      </c>
      <c r="Q777" t="b">
        <v>0</v>
      </c>
      <c r="R777" s="5" t="s">
        <v>23</v>
      </c>
      <c r="S777" s="5" t="str">
        <f t="shared" si="76"/>
        <v>music</v>
      </c>
      <c r="T777" s="5" t="str">
        <f t="shared" si="77"/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s="5" t="s">
        <v>14</v>
      </c>
      <c r="H778">
        <v>2201</v>
      </c>
      <c r="I778" s="7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74"/>
        <v>43650.208333333328</v>
      </c>
      <c r="O778" s="11">
        <f t="shared" si="75"/>
        <v>43668.208333333328</v>
      </c>
      <c r="P778" t="b">
        <v>0</v>
      </c>
      <c r="Q778" t="b">
        <v>0</v>
      </c>
      <c r="R778" s="5" t="s">
        <v>33</v>
      </c>
      <c r="S778" s="5" t="str">
        <f t="shared" si="76"/>
        <v>theater</v>
      </c>
      <c r="T778" s="5" t="str">
        <f t="shared" si="77"/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s="5" t="s">
        <v>14</v>
      </c>
      <c r="H779">
        <v>676</v>
      </c>
      <c r="I779" s="7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74"/>
        <v>40809.208333333336</v>
      </c>
      <c r="O779" s="11">
        <f t="shared" si="75"/>
        <v>40838.208333333336</v>
      </c>
      <c r="P779" t="b">
        <v>0</v>
      </c>
      <c r="Q779" t="b">
        <v>0</v>
      </c>
      <c r="R779" s="5" t="s">
        <v>33</v>
      </c>
      <c r="S779" s="5" t="str">
        <f t="shared" si="76"/>
        <v>theater</v>
      </c>
      <c r="T779" s="5" t="str">
        <f t="shared" si="77"/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s="5" t="s">
        <v>20</v>
      </c>
      <c r="H780">
        <v>174</v>
      </c>
      <c r="I780" s="7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74"/>
        <v>40768.208333333336</v>
      </c>
      <c r="O780" s="11">
        <f t="shared" si="75"/>
        <v>40773.208333333336</v>
      </c>
      <c r="P780" t="b">
        <v>0</v>
      </c>
      <c r="Q780" t="b">
        <v>0</v>
      </c>
      <c r="R780" s="5" t="s">
        <v>71</v>
      </c>
      <c r="S780" s="5" t="str">
        <f t="shared" si="76"/>
        <v>film &amp; video</v>
      </c>
      <c r="T780" s="5" t="str">
        <f t="shared" si="77"/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s="5" t="s">
        <v>14</v>
      </c>
      <c r="H781">
        <v>831</v>
      </c>
      <c r="I781" s="7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74"/>
        <v>42230.208333333328</v>
      </c>
      <c r="O781" s="11">
        <f t="shared" si="75"/>
        <v>42239.208333333328</v>
      </c>
      <c r="P781" t="b">
        <v>0</v>
      </c>
      <c r="Q781" t="b">
        <v>1</v>
      </c>
      <c r="R781" s="5" t="s">
        <v>33</v>
      </c>
      <c r="S781" s="5" t="str">
        <f t="shared" si="76"/>
        <v>theater</v>
      </c>
      <c r="T781" s="5" t="str">
        <f t="shared" si="77"/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s="5" t="s">
        <v>20</v>
      </c>
      <c r="H782">
        <v>164</v>
      </c>
      <c r="I782" s="7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74"/>
        <v>42573.208333333328</v>
      </c>
      <c r="O782" s="11">
        <f t="shared" si="75"/>
        <v>42592.208333333328</v>
      </c>
      <c r="P782" t="b">
        <v>0</v>
      </c>
      <c r="Q782" t="b">
        <v>1</v>
      </c>
      <c r="R782" s="5" t="s">
        <v>53</v>
      </c>
      <c r="S782" s="5" t="str">
        <f t="shared" si="76"/>
        <v>film &amp; video</v>
      </c>
      <c r="T782" s="5" t="str">
        <f t="shared" si="77"/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50.735632183908045</v>
      </c>
      <c r="G783" s="5" t="s">
        <v>74</v>
      </c>
      <c r="H783">
        <v>56</v>
      </c>
      <c r="I783" s="7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74"/>
        <v>40482.208333333336</v>
      </c>
      <c r="O783" s="11">
        <f t="shared" si="75"/>
        <v>40533.25</v>
      </c>
      <c r="P783" t="b">
        <v>0</v>
      </c>
      <c r="Q783" t="b">
        <v>0</v>
      </c>
      <c r="R783" s="5" t="s">
        <v>33</v>
      </c>
      <c r="S783" s="5" t="str">
        <f t="shared" si="76"/>
        <v>theater</v>
      </c>
      <c r="T783" s="5" t="str">
        <f t="shared" si="77"/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215.31372549019608</v>
      </c>
      <c r="G784" s="5" t="s">
        <v>20</v>
      </c>
      <c r="H784">
        <v>161</v>
      </c>
      <c r="I784" s="7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74"/>
        <v>40603.25</v>
      </c>
      <c r="O784" s="11">
        <f t="shared" si="75"/>
        <v>40631.208333333336</v>
      </c>
      <c r="P784" t="b">
        <v>0</v>
      </c>
      <c r="Q784" t="b">
        <v>1</v>
      </c>
      <c r="R784" s="5" t="s">
        <v>71</v>
      </c>
      <c r="S784" s="5" t="str">
        <f t="shared" si="76"/>
        <v>film &amp; video</v>
      </c>
      <c r="T784" s="5" t="str">
        <f t="shared" si="77"/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s="5" t="s">
        <v>20</v>
      </c>
      <c r="H785">
        <v>138</v>
      </c>
      <c r="I785" s="7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74"/>
        <v>41625.25</v>
      </c>
      <c r="O785" s="11">
        <f t="shared" si="75"/>
        <v>41632.25</v>
      </c>
      <c r="P785" t="b">
        <v>0</v>
      </c>
      <c r="Q785" t="b">
        <v>0</v>
      </c>
      <c r="R785" s="5" t="s">
        <v>23</v>
      </c>
      <c r="S785" s="5" t="str">
        <f t="shared" si="76"/>
        <v>music</v>
      </c>
      <c r="T785" s="5" t="str">
        <f t="shared" si="77"/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115.33745781777277</v>
      </c>
      <c r="G786" s="5" t="s">
        <v>20</v>
      </c>
      <c r="H786">
        <v>3308</v>
      </c>
      <c r="I786" s="7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74"/>
        <v>42435.25</v>
      </c>
      <c r="O786" s="11">
        <f t="shared" si="75"/>
        <v>42446.208333333328</v>
      </c>
      <c r="P786" t="b">
        <v>0</v>
      </c>
      <c r="Q786" t="b">
        <v>0</v>
      </c>
      <c r="R786" s="5" t="s">
        <v>28</v>
      </c>
      <c r="S786" s="5" t="str">
        <f t="shared" si="76"/>
        <v>technology</v>
      </c>
      <c r="T786" s="5" t="str">
        <f t="shared" si="77"/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s="5" t="s">
        <v>20</v>
      </c>
      <c r="H787">
        <v>127</v>
      </c>
      <c r="I787" s="7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74"/>
        <v>43582.208333333328</v>
      </c>
      <c r="O787" s="11">
        <f t="shared" si="75"/>
        <v>43616.208333333328</v>
      </c>
      <c r="P787" t="b">
        <v>0</v>
      </c>
      <c r="Q787" t="b">
        <v>1</v>
      </c>
      <c r="R787" s="5" t="s">
        <v>71</v>
      </c>
      <c r="S787" s="5" t="str">
        <f t="shared" si="76"/>
        <v>film &amp; video</v>
      </c>
      <c r="T787" s="5" t="str">
        <f t="shared" si="77"/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s="5" t="s">
        <v>20</v>
      </c>
      <c r="H788">
        <v>207</v>
      </c>
      <c r="I788" s="7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74"/>
        <v>43186.208333333328</v>
      </c>
      <c r="O788" s="11">
        <f t="shared" si="75"/>
        <v>43193.208333333328</v>
      </c>
      <c r="P788" t="b">
        <v>0</v>
      </c>
      <c r="Q788" t="b">
        <v>1</v>
      </c>
      <c r="R788" s="5" t="s">
        <v>159</v>
      </c>
      <c r="S788" s="5" t="str">
        <f t="shared" si="76"/>
        <v>music</v>
      </c>
      <c r="T788" s="5" t="str">
        <f t="shared" si="77"/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s="5" t="s">
        <v>14</v>
      </c>
      <c r="H789">
        <v>859</v>
      </c>
      <c r="I789" s="7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74"/>
        <v>40684.208333333336</v>
      </c>
      <c r="O789" s="11">
        <f t="shared" si="75"/>
        <v>40693.208333333336</v>
      </c>
      <c r="P789" t="b">
        <v>0</v>
      </c>
      <c r="Q789" t="b">
        <v>0</v>
      </c>
      <c r="R789" s="5" t="s">
        <v>23</v>
      </c>
      <c r="S789" s="5" t="str">
        <f t="shared" si="76"/>
        <v>music</v>
      </c>
      <c r="T789" s="5" t="str">
        <f t="shared" si="77"/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s="5" t="s">
        <v>47</v>
      </c>
      <c r="H790">
        <v>31</v>
      </c>
      <c r="I790" s="7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74"/>
        <v>41202.208333333336</v>
      </c>
      <c r="O790" s="11">
        <f t="shared" si="75"/>
        <v>41223.25</v>
      </c>
      <c r="P790" t="b">
        <v>0</v>
      </c>
      <c r="Q790" t="b">
        <v>0</v>
      </c>
      <c r="R790" s="5" t="s">
        <v>71</v>
      </c>
      <c r="S790" s="5" t="str">
        <f t="shared" si="76"/>
        <v>film &amp; video</v>
      </c>
      <c r="T790" s="5" t="str">
        <f t="shared" si="77"/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s="5" t="s">
        <v>14</v>
      </c>
      <c r="H791">
        <v>45</v>
      </c>
      <c r="I791" s="7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74"/>
        <v>41786.208333333336</v>
      </c>
      <c r="O791" s="11">
        <f t="shared" si="75"/>
        <v>41823.208333333336</v>
      </c>
      <c r="P791" t="b">
        <v>0</v>
      </c>
      <c r="Q791" t="b">
        <v>0</v>
      </c>
      <c r="R791" s="5" t="s">
        <v>33</v>
      </c>
      <c r="S791" s="5" t="str">
        <f t="shared" si="76"/>
        <v>theater</v>
      </c>
      <c r="T791" s="5" t="str">
        <f t="shared" si="77"/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s="5" t="s">
        <v>74</v>
      </c>
      <c r="H792">
        <v>1113</v>
      </c>
      <c r="I792" s="7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74"/>
        <v>40223.25</v>
      </c>
      <c r="O792" s="11">
        <f t="shared" si="75"/>
        <v>40229.25</v>
      </c>
      <c r="P792" t="b">
        <v>0</v>
      </c>
      <c r="Q792" t="b">
        <v>0</v>
      </c>
      <c r="R792" s="5" t="s">
        <v>33</v>
      </c>
      <c r="S792" s="5" t="str">
        <f t="shared" si="76"/>
        <v>theater</v>
      </c>
      <c r="T792" s="5" t="str">
        <f t="shared" si="77"/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25.714285714285715</v>
      </c>
      <c r="G793" s="5" t="s">
        <v>14</v>
      </c>
      <c r="H793">
        <v>6</v>
      </c>
      <c r="I793" s="7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74"/>
        <v>42715.25</v>
      </c>
      <c r="O793" s="11">
        <f t="shared" si="75"/>
        <v>42731.25</v>
      </c>
      <c r="P793" t="b">
        <v>0</v>
      </c>
      <c r="Q793" t="b">
        <v>0</v>
      </c>
      <c r="R793" s="5" t="s">
        <v>17</v>
      </c>
      <c r="S793" s="5" t="str">
        <f t="shared" si="76"/>
        <v>food</v>
      </c>
      <c r="T793" s="5" t="str">
        <f t="shared" si="77"/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s="5" t="s">
        <v>14</v>
      </c>
      <c r="H794">
        <v>7</v>
      </c>
      <c r="I794" s="7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74"/>
        <v>41451.208333333336</v>
      </c>
      <c r="O794" s="11">
        <f t="shared" si="75"/>
        <v>41479.208333333336</v>
      </c>
      <c r="P794" t="b">
        <v>0</v>
      </c>
      <c r="Q794" t="b">
        <v>1</v>
      </c>
      <c r="R794" s="5" t="s">
        <v>33</v>
      </c>
      <c r="S794" s="5" t="str">
        <f t="shared" si="76"/>
        <v>theater</v>
      </c>
      <c r="T794" s="5" t="str">
        <f t="shared" si="77"/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s="5" t="s">
        <v>20</v>
      </c>
      <c r="H795">
        <v>181</v>
      </c>
      <c r="I795" s="7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74"/>
        <v>41450.208333333336</v>
      </c>
      <c r="O795" s="11">
        <f t="shared" si="75"/>
        <v>41454.208333333336</v>
      </c>
      <c r="P795" t="b">
        <v>0</v>
      </c>
      <c r="Q795" t="b">
        <v>0</v>
      </c>
      <c r="R795" s="5" t="s">
        <v>68</v>
      </c>
      <c r="S795" s="5" t="str">
        <f t="shared" si="76"/>
        <v>publishing</v>
      </c>
      <c r="T795" s="5" t="str">
        <f t="shared" si="77"/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s="5" t="s">
        <v>20</v>
      </c>
      <c r="H796">
        <v>110</v>
      </c>
      <c r="I796" s="7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74"/>
        <v>43091.25</v>
      </c>
      <c r="O796" s="11">
        <f t="shared" si="75"/>
        <v>43103.25</v>
      </c>
      <c r="P796" t="b">
        <v>0</v>
      </c>
      <c r="Q796" t="b">
        <v>0</v>
      </c>
      <c r="R796" s="5" t="s">
        <v>23</v>
      </c>
      <c r="S796" s="5" t="str">
        <f t="shared" si="76"/>
        <v>music</v>
      </c>
      <c r="T796" s="5" t="str">
        <f t="shared" si="77"/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s="5" t="s">
        <v>14</v>
      </c>
      <c r="H797">
        <v>31</v>
      </c>
      <c r="I797" s="7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74"/>
        <v>42675.208333333328</v>
      </c>
      <c r="O797" s="11">
        <f t="shared" si="75"/>
        <v>42678.208333333328</v>
      </c>
      <c r="P797" t="b">
        <v>0</v>
      </c>
      <c r="Q797" t="b">
        <v>0</v>
      </c>
      <c r="R797" s="5" t="s">
        <v>53</v>
      </c>
      <c r="S797" s="5" t="str">
        <f t="shared" si="76"/>
        <v>film &amp; video</v>
      </c>
      <c r="T797" s="5" t="str">
        <f t="shared" si="77"/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54.807692307692307</v>
      </c>
      <c r="G798" s="5" t="s">
        <v>14</v>
      </c>
      <c r="H798">
        <v>78</v>
      </c>
      <c r="I798" s="7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74"/>
        <v>41859.208333333336</v>
      </c>
      <c r="O798" s="11">
        <f t="shared" si="75"/>
        <v>41866.208333333336</v>
      </c>
      <c r="P798" t="b">
        <v>0</v>
      </c>
      <c r="Q798" t="b">
        <v>1</v>
      </c>
      <c r="R798" s="5" t="s">
        <v>292</v>
      </c>
      <c r="S798" s="5" t="str">
        <f t="shared" si="76"/>
        <v>games</v>
      </c>
      <c r="T798" s="5" t="str">
        <f t="shared" si="77"/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109.63157894736842</v>
      </c>
      <c r="G799" s="5" t="s">
        <v>20</v>
      </c>
      <c r="H799">
        <v>185</v>
      </c>
      <c r="I799" s="7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74"/>
        <v>43464.25</v>
      </c>
      <c r="O799" s="11">
        <f t="shared" si="75"/>
        <v>43487.25</v>
      </c>
      <c r="P799" t="b">
        <v>0</v>
      </c>
      <c r="Q799" t="b">
        <v>0</v>
      </c>
      <c r="R799" s="5" t="s">
        <v>28</v>
      </c>
      <c r="S799" s="5" t="str">
        <f t="shared" si="76"/>
        <v>technology</v>
      </c>
      <c r="T799" s="5" t="str">
        <f t="shared" si="77"/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s="5" t="s">
        <v>20</v>
      </c>
      <c r="H800">
        <v>121</v>
      </c>
      <c r="I800" s="7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74"/>
        <v>41060.208333333336</v>
      </c>
      <c r="O800" s="11">
        <f t="shared" si="75"/>
        <v>41088.208333333336</v>
      </c>
      <c r="P800" t="b">
        <v>0</v>
      </c>
      <c r="Q800" t="b">
        <v>1</v>
      </c>
      <c r="R800" s="5" t="s">
        <v>33</v>
      </c>
      <c r="S800" s="5" t="str">
        <f t="shared" si="76"/>
        <v>theater</v>
      </c>
      <c r="T800" s="5" t="str">
        <f t="shared" si="77"/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s="5" t="s">
        <v>14</v>
      </c>
      <c r="H801">
        <v>1225</v>
      </c>
      <c r="I801" s="7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74"/>
        <v>42399.25</v>
      </c>
      <c r="O801" s="11">
        <f t="shared" si="75"/>
        <v>42403.25</v>
      </c>
      <c r="P801" t="b">
        <v>0</v>
      </c>
      <c r="Q801" t="b">
        <v>0</v>
      </c>
      <c r="R801" s="5" t="s">
        <v>33</v>
      </c>
      <c r="S801" s="5" t="str">
        <f t="shared" si="76"/>
        <v>theater</v>
      </c>
      <c r="T801" s="5" t="str">
        <f t="shared" si="77"/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s="5" t="s">
        <v>14</v>
      </c>
      <c r="H802">
        <v>1</v>
      </c>
      <c r="I802" s="7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74"/>
        <v>42167.208333333328</v>
      </c>
      <c r="O802" s="11">
        <f t="shared" si="75"/>
        <v>42171.208333333328</v>
      </c>
      <c r="P802" t="b">
        <v>0</v>
      </c>
      <c r="Q802" t="b">
        <v>0</v>
      </c>
      <c r="R802" s="5" t="s">
        <v>23</v>
      </c>
      <c r="S802" s="5" t="str">
        <f t="shared" si="76"/>
        <v>music</v>
      </c>
      <c r="T802" s="5" t="str">
        <f t="shared" si="77"/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202.91304347826087</v>
      </c>
      <c r="G803" s="5" t="s">
        <v>20</v>
      </c>
      <c r="H803">
        <v>106</v>
      </c>
      <c r="I803" s="7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74"/>
        <v>43830.25</v>
      </c>
      <c r="O803" s="11">
        <f t="shared" si="75"/>
        <v>43852.25</v>
      </c>
      <c r="P803" t="b">
        <v>0</v>
      </c>
      <c r="Q803" t="b">
        <v>1</v>
      </c>
      <c r="R803" s="5" t="s">
        <v>122</v>
      </c>
      <c r="S803" s="5" t="str">
        <f t="shared" si="76"/>
        <v>photography</v>
      </c>
      <c r="T803" s="5" t="str">
        <f t="shared" si="77"/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s="5" t="s">
        <v>20</v>
      </c>
      <c r="H804">
        <v>142</v>
      </c>
      <c r="I804" s="7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74"/>
        <v>43650.208333333328</v>
      </c>
      <c r="O804" s="11">
        <f t="shared" si="75"/>
        <v>43652.208333333328</v>
      </c>
      <c r="P804" t="b">
        <v>0</v>
      </c>
      <c r="Q804" t="b">
        <v>0</v>
      </c>
      <c r="R804" s="5" t="s">
        <v>122</v>
      </c>
      <c r="S804" s="5" t="str">
        <f t="shared" si="76"/>
        <v>photography</v>
      </c>
      <c r="T804" s="5" t="str">
        <f t="shared" si="77"/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s="5" t="s">
        <v>20</v>
      </c>
      <c r="H805">
        <v>233</v>
      </c>
      <c r="I805" s="7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74"/>
        <v>43492.25</v>
      </c>
      <c r="O805" s="11">
        <f t="shared" si="75"/>
        <v>43526.25</v>
      </c>
      <c r="P805" t="b">
        <v>0</v>
      </c>
      <c r="Q805" t="b">
        <v>0</v>
      </c>
      <c r="R805" s="5" t="s">
        <v>33</v>
      </c>
      <c r="S805" s="5" t="str">
        <f t="shared" si="76"/>
        <v>theater</v>
      </c>
      <c r="T805" s="5" t="str">
        <f t="shared" si="77"/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s="5" t="s">
        <v>20</v>
      </c>
      <c r="H806">
        <v>218</v>
      </c>
      <c r="I806" s="7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74"/>
        <v>43102.25</v>
      </c>
      <c r="O806" s="11">
        <f t="shared" si="75"/>
        <v>43122.25</v>
      </c>
      <c r="P806" t="b">
        <v>0</v>
      </c>
      <c r="Q806" t="b">
        <v>0</v>
      </c>
      <c r="R806" s="5" t="s">
        <v>23</v>
      </c>
      <c r="S806" s="5" t="str">
        <f t="shared" si="76"/>
        <v>music</v>
      </c>
      <c r="T806" s="5" t="str">
        <f t="shared" si="77"/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50.845360824742265</v>
      </c>
      <c r="G807" s="5" t="s">
        <v>14</v>
      </c>
      <c r="H807">
        <v>67</v>
      </c>
      <c r="I807" s="7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74"/>
        <v>41958.25</v>
      </c>
      <c r="O807" s="11">
        <f t="shared" si="75"/>
        <v>42009.25</v>
      </c>
      <c r="P807" t="b">
        <v>0</v>
      </c>
      <c r="Q807" t="b">
        <v>0</v>
      </c>
      <c r="R807" s="5" t="s">
        <v>42</v>
      </c>
      <c r="S807" s="5" t="str">
        <f t="shared" si="76"/>
        <v>film &amp; video</v>
      </c>
      <c r="T807" s="5" t="str">
        <f t="shared" si="77"/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s="5" t="s">
        <v>20</v>
      </c>
      <c r="H808">
        <v>76</v>
      </c>
      <c r="I808" s="7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74"/>
        <v>40973.25</v>
      </c>
      <c r="O808" s="11">
        <f t="shared" si="75"/>
        <v>40997.208333333336</v>
      </c>
      <c r="P808" t="b">
        <v>0</v>
      </c>
      <c r="Q808" t="b">
        <v>1</v>
      </c>
      <c r="R808" s="5" t="s">
        <v>53</v>
      </c>
      <c r="S808" s="5" t="str">
        <f t="shared" si="76"/>
        <v>film &amp; video</v>
      </c>
      <c r="T808" s="5" t="str">
        <f t="shared" si="77"/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s="5" t="s">
        <v>20</v>
      </c>
      <c r="H809">
        <v>43</v>
      </c>
      <c r="I809" s="7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74"/>
        <v>43753.208333333328</v>
      </c>
      <c r="O809" s="11">
        <f t="shared" si="75"/>
        <v>43797.25</v>
      </c>
      <c r="P809" t="b">
        <v>0</v>
      </c>
      <c r="Q809" t="b">
        <v>1</v>
      </c>
      <c r="R809" s="5" t="s">
        <v>33</v>
      </c>
      <c r="S809" s="5" t="str">
        <f t="shared" si="76"/>
        <v>theater</v>
      </c>
      <c r="T809" s="5" t="str">
        <f t="shared" si="77"/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30.442307692307693</v>
      </c>
      <c r="G810" s="5" t="s">
        <v>14</v>
      </c>
      <c r="H810">
        <v>19</v>
      </c>
      <c r="I810" s="7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74"/>
        <v>42507.208333333328</v>
      </c>
      <c r="O810" s="11">
        <f t="shared" si="75"/>
        <v>42524.208333333328</v>
      </c>
      <c r="P810" t="b">
        <v>0</v>
      </c>
      <c r="Q810" t="b">
        <v>0</v>
      </c>
      <c r="R810" s="5" t="s">
        <v>17</v>
      </c>
      <c r="S810" s="5" t="str">
        <f t="shared" si="76"/>
        <v>food</v>
      </c>
      <c r="T810" s="5" t="str">
        <f t="shared" si="77"/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62.88068181818182</v>
      </c>
      <c r="G811" s="5" t="s">
        <v>14</v>
      </c>
      <c r="H811">
        <v>2108</v>
      </c>
      <c r="I811" s="7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74"/>
        <v>41135.208333333336</v>
      </c>
      <c r="O811" s="11">
        <f t="shared" si="75"/>
        <v>41136.208333333336</v>
      </c>
      <c r="P811" t="b">
        <v>0</v>
      </c>
      <c r="Q811" t="b">
        <v>0</v>
      </c>
      <c r="R811" s="5" t="s">
        <v>42</v>
      </c>
      <c r="S811" s="5" t="str">
        <f t="shared" si="76"/>
        <v>film &amp; video</v>
      </c>
      <c r="T811" s="5" t="str">
        <f t="shared" si="77"/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s="5" t="s">
        <v>20</v>
      </c>
      <c r="H812">
        <v>221</v>
      </c>
      <c r="I812" s="7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74"/>
        <v>43067.25</v>
      </c>
      <c r="O812" s="11">
        <f t="shared" si="75"/>
        <v>43077.25</v>
      </c>
      <c r="P812" t="b">
        <v>0</v>
      </c>
      <c r="Q812" t="b">
        <v>1</v>
      </c>
      <c r="R812" s="5" t="s">
        <v>33</v>
      </c>
      <c r="S812" s="5" t="str">
        <f t="shared" si="76"/>
        <v>theater</v>
      </c>
      <c r="T812" s="5" t="str">
        <f t="shared" si="77"/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</v>
      </c>
      <c r="G813" s="5" t="s">
        <v>14</v>
      </c>
      <c r="H813">
        <v>679</v>
      </c>
      <c r="I813" s="7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74"/>
        <v>42378.25</v>
      </c>
      <c r="O813" s="11">
        <f t="shared" si="75"/>
        <v>42380.25</v>
      </c>
      <c r="P813" t="b">
        <v>0</v>
      </c>
      <c r="Q813" t="b">
        <v>1</v>
      </c>
      <c r="R813" s="5" t="s">
        <v>89</v>
      </c>
      <c r="S813" s="5" t="str">
        <f t="shared" si="76"/>
        <v>games</v>
      </c>
      <c r="T813" s="5" t="str">
        <f t="shared" si="77"/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s="5" t="s">
        <v>20</v>
      </c>
      <c r="H814">
        <v>2805</v>
      </c>
      <c r="I814" s="7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74"/>
        <v>43206.208333333328</v>
      </c>
      <c r="O814" s="11">
        <f t="shared" si="75"/>
        <v>43211.208333333328</v>
      </c>
      <c r="P814" t="b">
        <v>0</v>
      </c>
      <c r="Q814" t="b">
        <v>0</v>
      </c>
      <c r="R814" s="5" t="s">
        <v>68</v>
      </c>
      <c r="S814" s="5" t="str">
        <f t="shared" si="76"/>
        <v>publishing</v>
      </c>
      <c r="T814" s="5" t="str">
        <f t="shared" si="77"/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s="5" t="s">
        <v>20</v>
      </c>
      <c r="H815">
        <v>68</v>
      </c>
      <c r="I815" s="7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74"/>
        <v>41148.208333333336</v>
      </c>
      <c r="O815" s="11">
        <f t="shared" si="75"/>
        <v>41158.208333333336</v>
      </c>
      <c r="P815" t="b">
        <v>0</v>
      </c>
      <c r="Q815" t="b">
        <v>0</v>
      </c>
      <c r="R815" s="5" t="s">
        <v>89</v>
      </c>
      <c r="S815" s="5" t="str">
        <f t="shared" si="76"/>
        <v>games</v>
      </c>
      <c r="T815" s="5" t="str">
        <f t="shared" si="77"/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s="5" t="s">
        <v>14</v>
      </c>
      <c r="H816">
        <v>36</v>
      </c>
      <c r="I816" s="7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74"/>
        <v>42517.208333333328</v>
      </c>
      <c r="O816" s="11">
        <f t="shared" si="75"/>
        <v>42519.208333333328</v>
      </c>
      <c r="P816" t="b">
        <v>0</v>
      </c>
      <c r="Q816" t="b">
        <v>1</v>
      </c>
      <c r="R816" s="5" t="s">
        <v>23</v>
      </c>
      <c r="S816" s="5" t="str">
        <f t="shared" si="76"/>
        <v>music</v>
      </c>
      <c r="T816" s="5" t="str">
        <f t="shared" si="77"/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130.23333333333332</v>
      </c>
      <c r="G817" s="5" t="s">
        <v>20</v>
      </c>
      <c r="H817">
        <v>183</v>
      </c>
      <c r="I817" s="7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74"/>
        <v>43068.25</v>
      </c>
      <c r="O817" s="11">
        <f t="shared" si="75"/>
        <v>43094.25</v>
      </c>
      <c r="P817" t="b">
        <v>0</v>
      </c>
      <c r="Q817" t="b">
        <v>0</v>
      </c>
      <c r="R817" s="5" t="s">
        <v>23</v>
      </c>
      <c r="S817" s="5" t="str">
        <f t="shared" si="76"/>
        <v>music</v>
      </c>
      <c r="T817" s="5" t="str">
        <f t="shared" si="77"/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s="5" t="s">
        <v>20</v>
      </c>
      <c r="H818">
        <v>133</v>
      </c>
      <c r="I818" s="7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74"/>
        <v>41680.25</v>
      </c>
      <c r="O818" s="11">
        <f t="shared" si="75"/>
        <v>41682.25</v>
      </c>
      <c r="P818" t="b">
        <v>1</v>
      </c>
      <c r="Q818" t="b">
        <v>1</v>
      </c>
      <c r="R818" s="5" t="s">
        <v>33</v>
      </c>
      <c r="S818" s="5" t="str">
        <f t="shared" si="76"/>
        <v>theater</v>
      </c>
      <c r="T818" s="5" t="str">
        <f t="shared" si="77"/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s="5" t="s">
        <v>20</v>
      </c>
      <c r="H819">
        <v>2489</v>
      </c>
      <c r="I819" s="7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74"/>
        <v>43589.208333333328</v>
      </c>
      <c r="O819" s="11">
        <f t="shared" si="75"/>
        <v>43617.208333333328</v>
      </c>
      <c r="P819" t="b">
        <v>0</v>
      </c>
      <c r="Q819" t="b">
        <v>1</v>
      </c>
      <c r="R819" s="5" t="s">
        <v>68</v>
      </c>
      <c r="S819" s="5" t="str">
        <f t="shared" si="76"/>
        <v>publishing</v>
      </c>
      <c r="T819" s="5" t="str">
        <f t="shared" si="77"/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s="5" t="s">
        <v>20</v>
      </c>
      <c r="H820">
        <v>69</v>
      </c>
      <c r="I820" s="7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74"/>
        <v>43486.25</v>
      </c>
      <c r="O820" s="11">
        <f t="shared" si="75"/>
        <v>43499.25</v>
      </c>
      <c r="P820" t="b">
        <v>0</v>
      </c>
      <c r="Q820" t="b">
        <v>1</v>
      </c>
      <c r="R820" s="5" t="s">
        <v>33</v>
      </c>
      <c r="S820" s="5" t="str">
        <f t="shared" si="76"/>
        <v>theater</v>
      </c>
      <c r="T820" s="5" t="str">
        <f t="shared" si="77"/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s="5" t="s">
        <v>14</v>
      </c>
      <c r="H821">
        <v>47</v>
      </c>
      <c r="I821" s="7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74"/>
        <v>41237.25</v>
      </c>
      <c r="O821" s="11">
        <f t="shared" si="75"/>
        <v>41252.25</v>
      </c>
      <c r="P821" t="b">
        <v>1</v>
      </c>
      <c r="Q821" t="b">
        <v>0</v>
      </c>
      <c r="R821" s="5" t="s">
        <v>89</v>
      </c>
      <c r="S821" s="5" t="str">
        <f t="shared" si="76"/>
        <v>games</v>
      </c>
      <c r="T821" s="5" t="str">
        <f t="shared" si="77"/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s="5" t="s">
        <v>20</v>
      </c>
      <c r="H822">
        <v>279</v>
      </c>
      <c r="I822" s="7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74"/>
        <v>43310.208333333328</v>
      </c>
      <c r="O822" s="11">
        <f t="shared" si="75"/>
        <v>43323.208333333328</v>
      </c>
      <c r="P822" t="b">
        <v>0</v>
      </c>
      <c r="Q822" t="b">
        <v>1</v>
      </c>
      <c r="R822" s="5" t="s">
        <v>23</v>
      </c>
      <c r="S822" s="5" t="str">
        <f t="shared" si="76"/>
        <v>music</v>
      </c>
      <c r="T822" s="5" t="str">
        <f t="shared" si="77"/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s="5" t="s">
        <v>20</v>
      </c>
      <c r="H823">
        <v>210</v>
      </c>
      <c r="I823" s="7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74"/>
        <v>42794.25</v>
      </c>
      <c r="O823" s="11">
        <f t="shared" si="75"/>
        <v>42807.208333333328</v>
      </c>
      <c r="P823" t="b">
        <v>0</v>
      </c>
      <c r="Q823" t="b">
        <v>0</v>
      </c>
      <c r="R823" s="5" t="s">
        <v>42</v>
      </c>
      <c r="S823" s="5" t="str">
        <f t="shared" si="76"/>
        <v>film &amp; video</v>
      </c>
      <c r="T823" s="5" t="str">
        <f t="shared" si="77"/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349.96666666666664</v>
      </c>
      <c r="G824" s="5" t="s">
        <v>20</v>
      </c>
      <c r="H824">
        <v>2100</v>
      </c>
      <c r="I824" s="7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74"/>
        <v>41698.25</v>
      </c>
      <c r="O824" s="11">
        <f t="shared" si="75"/>
        <v>41715.208333333336</v>
      </c>
      <c r="P824" t="b">
        <v>0</v>
      </c>
      <c r="Q824" t="b">
        <v>0</v>
      </c>
      <c r="R824" s="5" t="s">
        <v>23</v>
      </c>
      <c r="S824" s="5" t="str">
        <f t="shared" si="76"/>
        <v>music</v>
      </c>
      <c r="T824" s="5" t="str">
        <f t="shared" si="77"/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s="5" t="s">
        <v>20</v>
      </c>
      <c r="H825">
        <v>252</v>
      </c>
      <c r="I825" s="7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74"/>
        <v>41892.208333333336</v>
      </c>
      <c r="O825" s="11">
        <f t="shared" si="75"/>
        <v>41917.208333333336</v>
      </c>
      <c r="P825" t="b">
        <v>1</v>
      </c>
      <c r="Q825" t="b">
        <v>1</v>
      </c>
      <c r="R825" s="5" t="s">
        <v>23</v>
      </c>
      <c r="S825" s="5" t="str">
        <f t="shared" si="76"/>
        <v>music</v>
      </c>
      <c r="T825" s="5" t="str">
        <f t="shared" si="77"/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s="5" t="s">
        <v>20</v>
      </c>
      <c r="H826">
        <v>1280</v>
      </c>
      <c r="I826" s="7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74"/>
        <v>40348.208333333336</v>
      </c>
      <c r="O826" s="11">
        <f t="shared" si="75"/>
        <v>40380.208333333336</v>
      </c>
      <c r="P826" t="b">
        <v>0</v>
      </c>
      <c r="Q826" t="b">
        <v>1</v>
      </c>
      <c r="R826" s="5" t="s">
        <v>68</v>
      </c>
      <c r="S826" s="5" t="str">
        <f t="shared" si="76"/>
        <v>publishing</v>
      </c>
      <c r="T826" s="5" t="str">
        <f t="shared" si="77"/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s="5" t="s">
        <v>20</v>
      </c>
      <c r="H827">
        <v>157</v>
      </c>
      <c r="I827" s="7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74"/>
        <v>42941.208333333328</v>
      </c>
      <c r="O827" s="11">
        <f t="shared" si="75"/>
        <v>42953.208333333328</v>
      </c>
      <c r="P827" t="b">
        <v>0</v>
      </c>
      <c r="Q827" t="b">
        <v>0</v>
      </c>
      <c r="R827" s="5" t="s">
        <v>100</v>
      </c>
      <c r="S827" s="5" t="str">
        <f t="shared" si="76"/>
        <v>film &amp; video</v>
      </c>
      <c r="T827" s="5" t="str">
        <f t="shared" si="77"/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s="5" t="s">
        <v>20</v>
      </c>
      <c r="H828">
        <v>194</v>
      </c>
      <c r="I828" s="7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74"/>
        <v>40525.25</v>
      </c>
      <c r="O828" s="11">
        <f t="shared" si="75"/>
        <v>40553.25</v>
      </c>
      <c r="P828" t="b">
        <v>0</v>
      </c>
      <c r="Q828" t="b">
        <v>1</v>
      </c>
      <c r="R828" s="5" t="s">
        <v>33</v>
      </c>
      <c r="S828" s="5" t="str">
        <f t="shared" si="76"/>
        <v>theater</v>
      </c>
      <c r="T828" s="5" t="str">
        <f t="shared" si="77"/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s="5" t="s">
        <v>20</v>
      </c>
      <c r="H829">
        <v>82</v>
      </c>
      <c r="I829" s="7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74"/>
        <v>40666.208333333336</v>
      </c>
      <c r="O829" s="11">
        <f t="shared" si="75"/>
        <v>40678.208333333336</v>
      </c>
      <c r="P829" t="b">
        <v>0</v>
      </c>
      <c r="Q829" t="b">
        <v>1</v>
      </c>
      <c r="R829" s="5" t="s">
        <v>53</v>
      </c>
      <c r="S829" s="5" t="str">
        <f t="shared" si="76"/>
        <v>film &amp; video</v>
      </c>
      <c r="T829" s="5" t="str">
        <f t="shared" si="77"/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s="5" t="s">
        <v>14</v>
      </c>
      <c r="H830">
        <v>70</v>
      </c>
      <c r="I830" s="7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74"/>
        <v>43340.208333333328</v>
      </c>
      <c r="O830" s="11">
        <f t="shared" si="75"/>
        <v>43365.208333333328</v>
      </c>
      <c r="P830" t="b">
        <v>0</v>
      </c>
      <c r="Q830" t="b">
        <v>0</v>
      </c>
      <c r="R830" s="5" t="s">
        <v>33</v>
      </c>
      <c r="S830" s="5" t="str">
        <f t="shared" si="76"/>
        <v>theater</v>
      </c>
      <c r="T830" s="5" t="str">
        <f t="shared" si="77"/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s="5" t="s">
        <v>14</v>
      </c>
      <c r="H831">
        <v>154</v>
      </c>
      <c r="I831" s="7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74"/>
        <v>42164.208333333328</v>
      </c>
      <c r="O831" s="11">
        <f t="shared" si="75"/>
        <v>42179.208333333328</v>
      </c>
      <c r="P831" t="b">
        <v>0</v>
      </c>
      <c r="Q831" t="b">
        <v>0</v>
      </c>
      <c r="R831" s="5" t="s">
        <v>33</v>
      </c>
      <c r="S831" s="5" t="str">
        <f t="shared" si="76"/>
        <v>theater</v>
      </c>
      <c r="T831" s="5" t="str">
        <f t="shared" si="77"/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s="5" t="s">
        <v>14</v>
      </c>
      <c r="H832">
        <v>22</v>
      </c>
      <c r="I832" s="7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74"/>
        <v>43103.25</v>
      </c>
      <c r="O832" s="11">
        <f t="shared" si="75"/>
        <v>43162.25</v>
      </c>
      <c r="P832" t="b">
        <v>0</v>
      </c>
      <c r="Q832" t="b">
        <v>0</v>
      </c>
      <c r="R832" s="5" t="s">
        <v>33</v>
      </c>
      <c r="S832" s="5" t="str">
        <f t="shared" si="76"/>
        <v>theater</v>
      </c>
      <c r="T832" s="5" t="str">
        <f t="shared" si="77"/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s="5" t="s">
        <v>20</v>
      </c>
      <c r="H833">
        <v>4233</v>
      </c>
      <c r="I833" s="7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74"/>
        <v>40994.208333333336</v>
      </c>
      <c r="O833" s="11">
        <f t="shared" si="75"/>
        <v>41028.208333333336</v>
      </c>
      <c r="P833" t="b">
        <v>0</v>
      </c>
      <c r="Q833" t="b">
        <v>0</v>
      </c>
      <c r="R833" s="5" t="s">
        <v>122</v>
      </c>
      <c r="S833" s="5" t="str">
        <f t="shared" si="76"/>
        <v>photography</v>
      </c>
      <c r="T833" s="5" t="str">
        <f t="shared" si="77"/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315.17592592592592</v>
      </c>
      <c r="G834" s="5" t="s">
        <v>20</v>
      </c>
      <c r="H834">
        <v>1297</v>
      </c>
      <c r="I834" s="7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74"/>
        <v>42299.208333333328</v>
      </c>
      <c r="O834" s="11">
        <f t="shared" si="75"/>
        <v>42333.25</v>
      </c>
      <c r="P834" t="b">
        <v>1</v>
      </c>
      <c r="Q834" t="b">
        <v>0</v>
      </c>
      <c r="R834" s="5" t="s">
        <v>206</v>
      </c>
      <c r="S834" s="5" t="str">
        <f t="shared" si="76"/>
        <v>publishing</v>
      </c>
      <c r="T834" s="5" t="str">
        <f t="shared" si="77"/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+(E835*100)/D835</f>
        <v>157.69117647058823</v>
      </c>
      <c r="G835" s="5" t="s">
        <v>20</v>
      </c>
      <c r="H835">
        <v>165</v>
      </c>
      <c r="I835" s="7">
        <f t="shared" ref="I835:I898" si="79">+IF(E835&gt;0,E835/H835,0)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80">(((L835/60)/60)/24)+DATE(1970,1,1)</f>
        <v>40588.25</v>
      </c>
      <c r="O835" s="11">
        <f t="shared" ref="O835:O898" si="81">(((M835/60)/60)/24)+DATE(1970,1,1)</f>
        <v>40599.25</v>
      </c>
      <c r="P835" t="b">
        <v>0</v>
      </c>
      <c r="Q835" t="b">
        <v>0</v>
      </c>
      <c r="R835" s="5" t="s">
        <v>206</v>
      </c>
      <c r="S835" s="5" t="str">
        <f t="shared" ref="S835:S898" si="82">LEFT(R835,FIND("/",R835)-1)</f>
        <v>publishing</v>
      </c>
      <c r="T835" s="5" t="str">
        <f t="shared" ref="T835:T898" si="83">+RIGHT(R835,LEN(R835)-SEARCH("/",R835))</f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s="5" t="s">
        <v>20</v>
      </c>
      <c r="H836">
        <v>119</v>
      </c>
      <c r="I836" s="7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80"/>
        <v>41448.208333333336</v>
      </c>
      <c r="O836" s="11">
        <f t="shared" si="81"/>
        <v>41454.208333333336</v>
      </c>
      <c r="P836" t="b">
        <v>0</v>
      </c>
      <c r="Q836" t="b">
        <v>0</v>
      </c>
      <c r="R836" s="5" t="s">
        <v>33</v>
      </c>
      <c r="S836" s="5" t="str">
        <f t="shared" si="82"/>
        <v>theater</v>
      </c>
      <c r="T836" s="5" t="str">
        <f t="shared" si="83"/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s="5" t="s">
        <v>14</v>
      </c>
      <c r="H837">
        <v>1758</v>
      </c>
      <c r="I837" s="7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80"/>
        <v>42063.25</v>
      </c>
      <c r="O837" s="11">
        <f t="shared" si="81"/>
        <v>42069.25</v>
      </c>
      <c r="P837" t="b">
        <v>0</v>
      </c>
      <c r="Q837" t="b">
        <v>0</v>
      </c>
      <c r="R837" s="5" t="s">
        <v>28</v>
      </c>
      <c r="S837" s="5" t="str">
        <f t="shared" si="82"/>
        <v>technology</v>
      </c>
      <c r="T837" s="5" t="str">
        <f t="shared" si="83"/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s="5" t="s">
        <v>14</v>
      </c>
      <c r="H838">
        <v>94</v>
      </c>
      <c r="I838" s="7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80"/>
        <v>40214.25</v>
      </c>
      <c r="O838" s="11">
        <f t="shared" si="81"/>
        <v>40225.25</v>
      </c>
      <c r="P838" t="b">
        <v>0</v>
      </c>
      <c r="Q838" t="b">
        <v>0</v>
      </c>
      <c r="R838" s="5" t="s">
        <v>60</v>
      </c>
      <c r="S838" s="5" t="str">
        <f t="shared" si="82"/>
        <v>music</v>
      </c>
      <c r="T838" s="5" t="str">
        <f t="shared" si="83"/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s="5" t="s">
        <v>20</v>
      </c>
      <c r="H839">
        <v>1797</v>
      </c>
      <c r="I839" s="7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80"/>
        <v>40629.208333333336</v>
      </c>
      <c r="O839" s="11">
        <f t="shared" si="81"/>
        <v>40683.208333333336</v>
      </c>
      <c r="P839" t="b">
        <v>0</v>
      </c>
      <c r="Q839" t="b">
        <v>0</v>
      </c>
      <c r="R839" s="5" t="s">
        <v>159</v>
      </c>
      <c r="S839" s="5" t="str">
        <f t="shared" si="82"/>
        <v>music</v>
      </c>
      <c r="T839" s="5" t="str">
        <f t="shared" si="83"/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s="5" t="s">
        <v>20</v>
      </c>
      <c r="H840">
        <v>261</v>
      </c>
      <c r="I840" s="7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80"/>
        <v>43370.208333333328</v>
      </c>
      <c r="O840" s="11">
        <f t="shared" si="81"/>
        <v>43379.208333333328</v>
      </c>
      <c r="P840" t="b">
        <v>0</v>
      </c>
      <c r="Q840" t="b">
        <v>0</v>
      </c>
      <c r="R840" s="5" t="s">
        <v>33</v>
      </c>
      <c r="S840" s="5" t="str">
        <f t="shared" si="82"/>
        <v>theater</v>
      </c>
      <c r="T840" s="5" t="str">
        <f t="shared" si="83"/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s="5" t="s">
        <v>20</v>
      </c>
      <c r="H841">
        <v>157</v>
      </c>
      <c r="I841" s="7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80"/>
        <v>41715.208333333336</v>
      </c>
      <c r="O841" s="11">
        <f t="shared" si="81"/>
        <v>41760.208333333336</v>
      </c>
      <c r="P841" t="b">
        <v>0</v>
      </c>
      <c r="Q841" t="b">
        <v>1</v>
      </c>
      <c r="R841" s="5" t="s">
        <v>42</v>
      </c>
      <c r="S841" s="5" t="str">
        <f t="shared" si="82"/>
        <v>film &amp; video</v>
      </c>
      <c r="T841" s="5" t="str">
        <f t="shared" si="83"/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s="5" t="s">
        <v>20</v>
      </c>
      <c r="H842">
        <v>3533</v>
      </c>
      <c r="I842" s="7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80"/>
        <v>41836.208333333336</v>
      </c>
      <c r="O842" s="11">
        <f t="shared" si="81"/>
        <v>41838.208333333336</v>
      </c>
      <c r="P842" t="b">
        <v>0</v>
      </c>
      <c r="Q842" t="b">
        <v>1</v>
      </c>
      <c r="R842" s="5" t="s">
        <v>33</v>
      </c>
      <c r="S842" s="5" t="str">
        <f t="shared" si="82"/>
        <v>theater</v>
      </c>
      <c r="T842" s="5" t="str">
        <f t="shared" si="83"/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s="5" t="s">
        <v>20</v>
      </c>
      <c r="H843">
        <v>155</v>
      </c>
      <c r="I843" s="7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80"/>
        <v>42419.25</v>
      </c>
      <c r="O843" s="11">
        <f t="shared" si="81"/>
        <v>42435.25</v>
      </c>
      <c r="P843" t="b">
        <v>0</v>
      </c>
      <c r="Q843" t="b">
        <v>0</v>
      </c>
      <c r="R843" s="5" t="s">
        <v>28</v>
      </c>
      <c r="S843" s="5" t="str">
        <f t="shared" si="82"/>
        <v>technology</v>
      </c>
      <c r="T843" s="5" t="str">
        <f t="shared" si="83"/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s="5" t="s">
        <v>20</v>
      </c>
      <c r="H844">
        <v>132</v>
      </c>
      <c r="I844" s="7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80"/>
        <v>43266.208333333328</v>
      </c>
      <c r="O844" s="11">
        <f t="shared" si="81"/>
        <v>43269.208333333328</v>
      </c>
      <c r="P844" t="b">
        <v>0</v>
      </c>
      <c r="Q844" t="b">
        <v>0</v>
      </c>
      <c r="R844" s="5" t="s">
        <v>65</v>
      </c>
      <c r="S844" s="5" t="str">
        <f t="shared" si="82"/>
        <v>technology</v>
      </c>
      <c r="T844" s="5" t="str">
        <f t="shared" si="83"/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30.71590909090909</v>
      </c>
      <c r="G845" s="5" t="s">
        <v>14</v>
      </c>
      <c r="H845">
        <v>33</v>
      </c>
      <c r="I845" s="7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80"/>
        <v>43338.208333333328</v>
      </c>
      <c r="O845" s="11">
        <f t="shared" si="81"/>
        <v>43344.208333333328</v>
      </c>
      <c r="P845" t="b">
        <v>0</v>
      </c>
      <c r="Q845" t="b">
        <v>0</v>
      </c>
      <c r="R845" s="5" t="s">
        <v>122</v>
      </c>
      <c r="S845" s="5" t="str">
        <f t="shared" si="82"/>
        <v>photography</v>
      </c>
      <c r="T845" s="5" t="str">
        <f t="shared" si="83"/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99.397727272727266</v>
      </c>
      <c r="G846" s="5" t="s">
        <v>74</v>
      </c>
      <c r="H846">
        <v>94</v>
      </c>
      <c r="I846" s="7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80"/>
        <v>40930.25</v>
      </c>
      <c r="O846" s="11">
        <f t="shared" si="81"/>
        <v>40933.25</v>
      </c>
      <c r="P846" t="b">
        <v>0</v>
      </c>
      <c r="Q846" t="b">
        <v>0</v>
      </c>
      <c r="R846" s="5" t="s">
        <v>42</v>
      </c>
      <c r="S846" s="5" t="str">
        <f t="shared" si="82"/>
        <v>film &amp; video</v>
      </c>
      <c r="T846" s="5" t="str">
        <f t="shared" si="83"/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s="5" t="s">
        <v>20</v>
      </c>
      <c r="H847">
        <v>1354</v>
      </c>
      <c r="I847" s="7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80"/>
        <v>43235.208333333328</v>
      </c>
      <c r="O847" s="11">
        <f t="shared" si="81"/>
        <v>43272.208333333328</v>
      </c>
      <c r="P847" t="b">
        <v>0</v>
      </c>
      <c r="Q847" t="b">
        <v>0</v>
      </c>
      <c r="R847" s="5" t="s">
        <v>28</v>
      </c>
      <c r="S847" s="5" t="str">
        <f t="shared" si="82"/>
        <v>technology</v>
      </c>
      <c r="T847" s="5" t="str">
        <f t="shared" si="83"/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s="5" t="s">
        <v>20</v>
      </c>
      <c r="H848">
        <v>48</v>
      </c>
      <c r="I848" s="7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80"/>
        <v>43302.208333333328</v>
      </c>
      <c r="O848" s="11">
        <f t="shared" si="81"/>
        <v>43338.208333333328</v>
      </c>
      <c r="P848" t="b">
        <v>1</v>
      </c>
      <c r="Q848" t="b">
        <v>1</v>
      </c>
      <c r="R848" s="5" t="s">
        <v>28</v>
      </c>
      <c r="S848" s="5" t="str">
        <f t="shared" si="82"/>
        <v>technology</v>
      </c>
      <c r="T848" s="5" t="str">
        <f t="shared" si="83"/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s="5" t="s">
        <v>20</v>
      </c>
      <c r="H849">
        <v>110</v>
      </c>
      <c r="I849" s="7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80"/>
        <v>43107.25</v>
      </c>
      <c r="O849" s="11">
        <f t="shared" si="81"/>
        <v>43110.25</v>
      </c>
      <c r="P849" t="b">
        <v>0</v>
      </c>
      <c r="Q849" t="b">
        <v>0</v>
      </c>
      <c r="R849" s="5" t="s">
        <v>17</v>
      </c>
      <c r="S849" s="5" t="str">
        <f t="shared" si="82"/>
        <v>food</v>
      </c>
      <c r="T849" s="5" t="str">
        <f t="shared" si="83"/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s="5" t="s">
        <v>20</v>
      </c>
      <c r="H850">
        <v>172</v>
      </c>
      <c r="I850" s="7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80"/>
        <v>40341.208333333336</v>
      </c>
      <c r="O850" s="11">
        <f t="shared" si="81"/>
        <v>40350.208333333336</v>
      </c>
      <c r="P850" t="b">
        <v>0</v>
      </c>
      <c r="Q850" t="b">
        <v>0</v>
      </c>
      <c r="R850" s="5" t="s">
        <v>53</v>
      </c>
      <c r="S850" s="5" t="str">
        <f t="shared" si="82"/>
        <v>film &amp; video</v>
      </c>
      <c r="T850" s="5" t="str">
        <f t="shared" si="83"/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s="5" t="s">
        <v>20</v>
      </c>
      <c r="H851">
        <v>307</v>
      </c>
      <c r="I851" s="7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80"/>
        <v>40948.25</v>
      </c>
      <c r="O851" s="11">
        <f t="shared" si="81"/>
        <v>40951.25</v>
      </c>
      <c r="P851" t="b">
        <v>0</v>
      </c>
      <c r="Q851" t="b">
        <v>1</v>
      </c>
      <c r="R851" s="5" t="s">
        <v>60</v>
      </c>
      <c r="S851" s="5" t="str">
        <f t="shared" si="82"/>
        <v>music</v>
      </c>
      <c r="T851" s="5" t="str">
        <f t="shared" si="83"/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s="5" t="s">
        <v>14</v>
      </c>
      <c r="H852">
        <v>1</v>
      </c>
      <c r="I852" s="7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80"/>
        <v>40866.25</v>
      </c>
      <c r="O852" s="11">
        <f t="shared" si="81"/>
        <v>40881.25</v>
      </c>
      <c r="P852" t="b">
        <v>1</v>
      </c>
      <c r="Q852" t="b">
        <v>0</v>
      </c>
      <c r="R852" s="5" t="s">
        <v>23</v>
      </c>
      <c r="S852" s="5" t="str">
        <f t="shared" si="82"/>
        <v>music</v>
      </c>
      <c r="T852" s="5" t="str">
        <f t="shared" si="83"/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207.8</v>
      </c>
      <c r="G853" s="5" t="s">
        <v>20</v>
      </c>
      <c r="H853">
        <v>160</v>
      </c>
      <c r="I853" s="7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80"/>
        <v>41031.208333333336</v>
      </c>
      <c r="O853" s="11">
        <f t="shared" si="81"/>
        <v>41064.208333333336</v>
      </c>
      <c r="P853" t="b">
        <v>0</v>
      </c>
      <c r="Q853" t="b">
        <v>0</v>
      </c>
      <c r="R853" s="5" t="s">
        <v>50</v>
      </c>
      <c r="S853" s="5" t="str">
        <f t="shared" si="82"/>
        <v>music</v>
      </c>
      <c r="T853" s="5" t="str">
        <f t="shared" si="83"/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s="5" t="s">
        <v>14</v>
      </c>
      <c r="H854">
        <v>31</v>
      </c>
      <c r="I854" s="7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80"/>
        <v>40740.208333333336</v>
      </c>
      <c r="O854" s="11">
        <f t="shared" si="81"/>
        <v>40750.208333333336</v>
      </c>
      <c r="P854" t="b">
        <v>0</v>
      </c>
      <c r="Q854" t="b">
        <v>1</v>
      </c>
      <c r="R854" s="5" t="s">
        <v>89</v>
      </c>
      <c r="S854" s="5" t="str">
        <f t="shared" si="82"/>
        <v>games</v>
      </c>
      <c r="T854" s="5" t="str">
        <f t="shared" si="83"/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s="5" t="s">
        <v>20</v>
      </c>
      <c r="H855">
        <v>1467</v>
      </c>
      <c r="I855" s="7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80"/>
        <v>40714.208333333336</v>
      </c>
      <c r="O855" s="11">
        <f t="shared" si="81"/>
        <v>40719.208333333336</v>
      </c>
      <c r="P855" t="b">
        <v>0</v>
      </c>
      <c r="Q855" t="b">
        <v>1</v>
      </c>
      <c r="R855" s="5" t="s">
        <v>60</v>
      </c>
      <c r="S855" s="5" t="str">
        <f t="shared" si="82"/>
        <v>music</v>
      </c>
      <c r="T855" s="5" t="str">
        <f t="shared" si="83"/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s="5" t="s">
        <v>20</v>
      </c>
      <c r="H856">
        <v>2662</v>
      </c>
      <c r="I856" s="7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80"/>
        <v>43787.25</v>
      </c>
      <c r="O856" s="11">
        <f t="shared" si="81"/>
        <v>43814.25</v>
      </c>
      <c r="P856" t="b">
        <v>0</v>
      </c>
      <c r="Q856" t="b">
        <v>0</v>
      </c>
      <c r="R856" s="5" t="s">
        <v>119</v>
      </c>
      <c r="S856" s="5" t="str">
        <f t="shared" si="82"/>
        <v>publishing</v>
      </c>
      <c r="T856" s="5" t="str">
        <f t="shared" si="83"/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102.37606837606837</v>
      </c>
      <c r="G857" s="5" t="s">
        <v>20</v>
      </c>
      <c r="H857">
        <v>452</v>
      </c>
      <c r="I857" s="7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80"/>
        <v>40712.208333333336</v>
      </c>
      <c r="O857" s="11">
        <f t="shared" si="81"/>
        <v>40743.208333333336</v>
      </c>
      <c r="P857" t="b">
        <v>0</v>
      </c>
      <c r="Q857" t="b">
        <v>0</v>
      </c>
      <c r="R857" s="5" t="s">
        <v>33</v>
      </c>
      <c r="S857" s="5" t="str">
        <f t="shared" si="82"/>
        <v>theater</v>
      </c>
      <c r="T857" s="5" t="str">
        <f t="shared" si="83"/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s="5" t="s">
        <v>20</v>
      </c>
      <c r="H858">
        <v>158</v>
      </c>
      <c r="I858" s="7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80"/>
        <v>41023.208333333336</v>
      </c>
      <c r="O858" s="11">
        <f t="shared" si="81"/>
        <v>41040.208333333336</v>
      </c>
      <c r="P858" t="b">
        <v>0</v>
      </c>
      <c r="Q858" t="b">
        <v>0</v>
      </c>
      <c r="R858" s="5" t="s">
        <v>17</v>
      </c>
      <c r="S858" s="5" t="str">
        <f t="shared" si="82"/>
        <v>food</v>
      </c>
      <c r="T858" s="5" t="str">
        <f t="shared" si="83"/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139.8679245283019</v>
      </c>
      <c r="G859" s="5" t="s">
        <v>20</v>
      </c>
      <c r="H859">
        <v>225</v>
      </c>
      <c r="I859" s="7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80"/>
        <v>40944.25</v>
      </c>
      <c r="O859" s="11">
        <f t="shared" si="81"/>
        <v>40967.25</v>
      </c>
      <c r="P859" t="b">
        <v>1</v>
      </c>
      <c r="Q859" t="b">
        <v>0</v>
      </c>
      <c r="R859" s="5" t="s">
        <v>100</v>
      </c>
      <c r="S859" s="5" t="str">
        <f t="shared" si="82"/>
        <v>film &amp; video</v>
      </c>
      <c r="T859" s="5" t="str">
        <f t="shared" si="83"/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s="5" t="s">
        <v>14</v>
      </c>
      <c r="H860">
        <v>35</v>
      </c>
      <c r="I860" s="7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80"/>
        <v>43211.208333333328</v>
      </c>
      <c r="O860" s="11">
        <f t="shared" si="81"/>
        <v>43218.208333333328</v>
      </c>
      <c r="P860" t="b">
        <v>1</v>
      </c>
      <c r="Q860" t="b">
        <v>0</v>
      </c>
      <c r="R860" s="5" t="s">
        <v>17</v>
      </c>
      <c r="S860" s="5" t="str">
        <f t="shared" si="82"/>
        <v>food</v>
      </c>
      <c r="T860" s="5" t="str">
        <f t="shared" si="83"/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s="5" t="s">
        <v>14</v>
      </c>
      <c r="H861">
        <v>63</v>
      </c>
      <c r="I861" s="7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80"/>
        <v>41334.25</v>
      </c>
      <c r="O861" s="11">
        <f t="shared" si="81"/>
        <v>41352.208333333336</v>
      </c>
      <c r="P861" t="b">
        <v>0</v>
      </c>
      <c r="Q861" t="b">
        <v>1</v>
      </c>
      <c r="R861" s="5" t="s">
        <v>33</v>
      </c>
      <c r="S861" s="5" t="str">
        <f t="shared" si="82"/>
        <v>theater</v>
      </c>
      <c r="T861" s="5" t="str">
        <f t="shared" si="83"/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s="5" t="s">
        <v>20</v>
      </c>
      <c r="H862">
        <v>65</v>
      </c>
      <c r="I862" s="7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80"/>
        <v>43515.25</v>
      </c>
      <c r="O862" s="11">
        <f t="shared" si="81"/>
        <v>43525.25</v>
      </c>
      <c r="P862" t="b">
        <v>0</v>
      </c>
      <c r="Q862" t="b">
        <v>1</v>
      </c>
      <c r="R862" s="5" t="s">
        <v>65</v>
      </c>
      <c r="S862" s="5" t="str">
        <f t="shared" si="82"/>
        <v>technology</v>
      </c>
      <c r="T862" s="5" t="str">
        <f t="shared" si="83"/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</v>
      </c>
      <c r="G863" s="5" t="s">
        <v>20</v>
      </c>
      <c r="H863">
        <v>163</v>
      </c>
      <c r="I863" s="7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80"/>
        <v>40258.208333333336</v>
      </c>
      <c r="O863" s="11">
        <f t="shared" si="81"/>
        <v>40266.208333333336</v>
      </c>
      <c r="P863" t="b">
        <v>0</v>
      </c>
      <c r="Q863" t="b">
        <v>0</v>
      </c>
      <c r="R863" s="5" t="s">
        <v>33</v>
      </c>
      <c r="S863" s="5" t="str">
        <f t="shared" si="82"/>
        <v>theater</v>
      </c>
      <c r="T863" s="5" t="str">
        <f t="shared" si="83"/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187.42857142857142</v>
      </c>
      <c r="G864" s="5" t="s">
        <v>20</v>
      </c>
      <c r="H864">
        <v>85</v>
      </c>
      <c r="I864" s="7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80"/>
        <v>40756.208333333336</v>
      </c>
      <c r="O864" s="11">
        <f t="shared" si="81"/>
        <v>40760.208333333336</v>
      </c>
      <c r="P864" t="b">
        <v>0</v>
      </c>
      <c r="Q864" t="b">
        <v>0</v>
      </c>
      <c r="R864" s="5" t="s">
        <v>33</v>
      </c>
      <c r="S864" s="5" t="str">
        <f t="shared" si="82"/>
        <v>theater</v>
      </c>
      <c r="T864" s="5" t="str">
        <f t="shared" si="83"/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s="5" t="s">
        <v>20</v>
      </c>
      <c r="H865">
        <v>217</v>
      </c>
      <c r="I865" s="7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80"/>
        <v>42172.208333333328</v>
      </c>
      <c r="O865" s="11">
        <f t="shared" si="81"/>
        <v>42195.208333333328</v>
      </c>
      <c r="P865" t="b">
        <v>0</v>
      </c>
      <c r="Q865" t="b">
        <v>1</v>
      </c>
      <c r="R865" s="5" t="s">
        <v>269</v>
      </c>
      <c r="S865" s="5" t="str">
        <f t="shared" si="82"/>
        <v>film &amp; video</v>
      </c>
      <c r="T865" s="5" t="str">
        <f t="shared" si="83"/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s="5" t="s">
        <v>20</v>
      </c>
      <c r="H866">
        <v>150</v>
      </c>
      <c r="I866" s="7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80"/>
        <v>42601.208333333328</v>
      </c>
      <c r="O866" s="11">
        <f t="shared" si="81"/>
        <v>42606.208333333328</v>
      </c>
      <c r="P866" t="b">
        <v>0</v>
      </c>
      <c r="Q866" t="b">
        <v>0</v>
      </c>
      <c r="R866" s="5" t="s">
        <v>100</v>
      </c>
      <c r="S866" s="5" t="str">
        <f t="shared" si="82"/>
        <v>film &amp; video</v>
      </c>
      <c r="T866" s="5" t="str">
        <f t="shared" si="83"/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s="5" t="s">
        <v>20</v>
      </c>
      <c r="H867">
        <v>3272</v>
      </c>
      <c r="I867" s="7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80"/>
        <v>41897.208333333336</v>
      </c>
      <c r="O867" s="11">
        <f t="shared" si="81"/>
        <v>41906.208333333336</v>
      </c>
      <c r="P867" t="b">
        <v>0</v>
      </c>
      <c r="Q867" t="b">
        <v>0</v>
      </c>
      <c r="R867" s="5" t="s">
        <v>33</v>
      </c>
      <c r="S867" s="5" t="str">
        <f t="shared" si="82"/>
        <v>theater</v>
      </c>
      <c r="T867" s="5" t="str">
        <f t="shared" si="83"/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s="5" t="s">
        <v>74</v>
      </c>
      <c r="H868">
        <v>898</v>
      </c>
      <c r="I868" s="7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80"/>
        <v>40671.208333333336</v>
      </c>
      <c r="O868" s="11">
        <f t="shared" si="81"/>
        <v>40672.208333333336</v>
      </c>
      <c r="P868" t="b">
        <v>0</v>
      </c>
      <c r="Q868" t="b">
        <v>0</v>
      </c>
      <c r="R868" s="5" t="s">
        <v>122</v>
      </c>
      <c r="S868" s="5" t="str">
        <f t="shared" si="82"/>
        <v>photography</v>
      </c>
      <c r="T868" s="5" t="str">
        <f t="shared" si="83"/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s="5" t="s">
        <v>20</v>
      </c>
      <c r="H869">
        <v>300</v>
      </c>
      <c r="I869" s="7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80"/>
        <v>43382.208333333328</v>
      </c>
      <c r="O869" s="11">
        <f t="shared" si="81"/>
        <v>43388.208333333328</v>
      </c>
      <c r="P869" t="b">
        <v>0</v>
      </c>
      <c r="Q869" t="b">
        <v>0</v>
      </c>
      <c r="R869" s="5" t="s">
        <v>17</v>
      </c>
      <c r="S869" s="5" t="str">
        <f t="shared" si="82"/>
        <v>food</v>
      </c>
      <c r="T869" s="5" t="str">
        <f t="shared" si="83"/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s="5" t="s">
        <v>20</v>
      </c>
      <c r="H870">
        <v>126</v>
      </c>
      <c r="I870" s="7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80"/>
        <v>41559.208333333336</v>
      </c>
      <c r="O870" s="11">
        <f t="shared" si="81"/>
        <v>41570.208333333336</v>
      </c>
      <c r="P870" t="b">
        <v>0</v>
      </c>
      <c r="Q870" t="b">
        <v>0</v>
      </c>
      <c r="R870" s="5" t="s">
        <v>33</v>
      </c>
      <c r="S870" s="5" t="str">
        <f t="shared" si="82"/>
        <v>theater</v>
      </c>
      <c r="T870" s="5" t="str">
        <f t="shared" si="83"/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s="5" t="s">
        <v>14</v>
      </c>
      <c r="H871">
        <v>526</v>
      </c>
      <c r="I871" s="7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80"/>
        <v>40350.208333333336</v>
      </c>
      <c r="O871" s="11">
        <f t="shared" si="81"/>
        <v>40364.208333333336</v>
      </c>
      <c r="P871" t="b">
        <v>0</v>
      </c>
      <c r="Q871" t="b">
        <v>0</v>
      </c>
      <c r="R871" s="5" t="s">
        <v>53</v>
      </c>
      <c r="S871" s="5" t="str">
        <f t="shared" si="82"/>
        <v>film &amp; video</v>
      </c>
      <c r="T871" s="5" t="str">
        <f t="shared" si="83"/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s="5" t="s">
        <v>14</v>
      </c>
      <c r="H872">
        <v>121</v>
      </c>
      <c r="I872" s="7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80"/>
        <v>42240.208333333328</v>
      </c>
      <c r="O872" s="11">
        <f t="shared" si="81"/>
        <v>42265.208333333328</v>
      </c>
      <c r="P872" t="b">
        <v>0</v>
      </c>
      <c r="Q872" t="b">
        <v>0</v>
      </c>
      <c r="R872" s="5" t="s">
        <v>33</v>
      </c>
      <c r="S872" s="5" t="str">
        <f t="shared" si="82"/>
        <v>theater</v>
      </c>
      <c r="T872" s="5" t="str">
        <f t="shared" si="83"/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s="5" t="s">
        <v>20</v>
      </c>
      <c r="H873">
        <v>2320</v>
      </c>
      <c r="I873" s="7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80"/>
        <v>43040.208333333328</v>
      </c>
      <c r="O873" s="11">
        <f t="shared" si="81"/>
        <v>43058.25</v>
      </c>
      <c r="P873" t="b">
        <v>0</v>
      </c>
      <c r="Q873" t="b">
        <v>1</v>
      </c>
      <c r="R873" s="5" t="s">
        <v>33</v>
      </c>
      <c r="S873" s="5" t="str">
        <f t="shared" si="82"/>
        <v>theater</v>
      </c>
      <c r="T873" s="5" t="str">
        <f t="shared" si="83"/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s="5" t="s">
        <v>20</v>
      </c>
      <c r="H874">
        <v>81</v>
      </c>
      <c r="I874" s="7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80"/>
        <v>43346.208333333328</v>
      </c>
      <c r="O874" s="11">
        <f t="shared" si="81"/>
        <v>43351.208333333328</v>
      </c>
      <c r="P874" t="b">
        <v>0</v>
      </c>
      <c r="Q874" t="b">
        <v>0</v>
      </c>
      <c r="R874" s="5" t="s">
        <v>474</v>
      </c>
      <c r="S874" s="5" t="str">
        <f t="shared" si="82"/>
        <v>film &amp; video</v>
      </c>
      <c r="T874" s="5" t="str">
        <f t="shared" si="83"/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s="5" t="s">
        <v>20</v>
      </c>
      <c r="H875">
        <v>1887</v>
      </c>
      <c r="I875" s="7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80"/>
        <v>41647.25</v>
      </c>
      <c r="O875" s="11">
        <f t="shared" si="81"/>
        <v>41652.25</v>
      </c>
      <c r="P875" t="b">
        <v>0</v>
      </c>
      <c r="Q875" t="b">
        <v>0</v>
      </c>
      <c r="R875" s="5" t="s">
        <v>122</v>
      </c>
      <c r="S875" s="5" t="str">
        <f t="shared" si="82"/>
        <v>photography</v>
      </c>
      <c r="T875" s="5" t="str">
        <f t="shared" si="83"/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s="5" t="s">
        <v>20</v>
      </c>
      <c r="H876">
        <v>4358</v>
      </c>
      <c r="I876" s="7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80"/>
        <v>40291.208333333336</v>
      </c>
      <c r="O876" s="11">
        <f t="shared" si="81"/>
        <v>40329.208333333336</v>
      </c>
      <c r="P876" t="b">
        <v>0</v>
      </c>
      <c r="Q876" t="b">
        <v>1</v>
      </c>
      <c r="R876" s="5" t="s">
        <v>122</v>
      </c>
      <c r="S876" s="5" t="str">
        <f t="shared" si="82"/>
        <v>photography</v>
      </c>
      <c r="T876" s="5" t="str">
        <f t="shared" si="83"/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s="5" t="s">
        <v>14</v>
      </c>
      <c r="H877">
        <v>67</v>
      </c>
      <c r="I877" s="7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80"/>
        <v>40556.25</v>
      </c>
      <c r="O877" s="11">
        <f t="shared" si="81"/>
        <v>40557.25</v>
      </c>
      <c r="P877" t="b">
        <v>0</v>
      </c>
      <c r="Q877" t="b">
        <v>0</v>
      </c>
      <c r="R877" s="5" t="s">
        <v>23</v>
      </c>
      <c r="S877" s="5" t="str">
        <f t="shared" si="82"/>
        <v>music</v>
      </c>
      <c r="T877" s="5" t="str">
        <f t="shared" si="83"/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s="5" t="s">
        <v>14</v>
      </c>
      <c r="H878">
        <v>57</v>
      </c>
      <c r="I878" s="7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80"/>
        <v>43624.208333333328</v>
      </c>
      <c r="O878" s="11">
        <f t="shared" si="81"/>
        <v>43648.208333333328</v>
      </c>
      <c r="P878" t="b">
        <v>0</v>
      </c>
      <c r="Q878" t="b">
        <v>0</v>
      </c>
      <c r="R878" s="5" t="s">
        <v>122</v>
      </c>
      <c r="S878" s="5" t="str">
        <f t="shared" si="82"/>
        <v>photography</v>
      </c>
      <c r="T878" s="5" t="str">
        <f t="shared" si="83"/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s="5" t="s">
        <v>14</v>
      </c>
      <c r="H879">
        <v>1229</v>
      </c>
      <c r="I879" s="7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80"/>
        <v>42577.208333333328</v>
      </c>
      <c r="O879" s="11">
        <f t="shared" si="81"/>
        <v>42578.208333333328</v>
      </c>
      <c r="P879" t="b">
        <v>0</v>
      </c>
      <c r="Q879" t="b">
        <v>0</v>
      </c>
      <c r="R879" s="5" t="s">
        <v>17</v>
      </c>
      <c r="S879" s="5" t="str">
        <f t="shared" si="82"/>
        <v>food</v>
      </c>
      <c r="T879" s="5" t="str">
        <f t="shared" si="83"/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s="5" t="s">
        <v>14</v>
      </c>
      <c r="H880">
        <v>12</v>
      </c>
      <c r="I880" s="7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80"/>
        <v>43845.25</v>
      </c>
      <c r="O880" s="11">
        <f t="shared" si="81"/>
        <v>43869.25</v>
      </c>
      <c r="P880" t="b">
        <v>0</v>
      </c>
      <c r="Q880" t="b">
        <v>0</v>
      </c>
      <c r="R880" s="5" t="s">
        <v>148</v>
      </c>
      <c r="S880" s="5" t="str">
        <f t="shared" si="82"/>
        <v>music</v>
      </c>
      <c r="T880" s="5" t="str">
        <f t="shared" si="83"/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s="5" t="s">
        <v>20</v>
      </c>
      <c r="H881">
        <v>53</v>
      </c>
      <c r="I881" s="7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80"/>
        <v>42788.25</v>
      </c>
      <c r="O881" s="11">
        <f t="shared" si="81"/>
        <v>42797.25</v>
      </c>
      <c r="P881" t="b">
        <v>0</v>
      </c>
      <c r="Q881" t="b">
        <v>0</v>
      </c>
      <c r="R881" s="5" t="s">
        <v>68</v>
      </c>
      <c r="S881" s="5" t="str">
        <f t="shared" si="82"/>
        <v>publishing</v>
      </c>
      <c r="T881" s="5" t="str">
        <f t="shared" si="83"/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s="5" t="s">
        <v>20</v>
      </c>
      <c r="H882">
        <v>2414</v>
      </c>
      <c r="I882" s="7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80"/>
        <v>43667.208333333328</v>
      </c>
      <c r="O882" s="11">
        <f t="shared" si="81"/>
        <v>43669.208333333328</v>
      </c>
      <c r="P882" t="b">
        <v>0</v>
      </c>
      <c r="Q882" t="b">
        <v>0</v>
      </c>
      <c r="R882" s="5" t="s">
        <v>50</v>
      </c>
      <c r="S882" s="5" t="str">
        <f t="shared" si="82"/>
        <v>music</v>
      </c>
      <c r="T882" s="5" t="str">
        <f t="shared" si="83"/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s="5" t="s">
        <v>14</v>
      </c>
      <c r="H883">
        <v>452</v>
      </c>
      <c r="I883" s="7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80"/>
        <v>42194.208333333328</v>
      </c>
      <c r="O883" s="11">
        <f t="shared" si="81"/>
        <v>42223.208333333328</v>
      </c>
      <c r="P883" t="b">
        <v>0</v>
      </c>
      <c r="Q883" t="b">
        <v>1</v>
      </c>
      <c r="R883" s="5" t="s">
        <v>33</v>
      </c>
      <c r="S883" s="5" t="str">
        <f t="shared" si="82"/>
        <v>theater</v>
      </c>
      <c r="T883" s="5" t="str">
        <f t="shared" si="83"/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s="5" t="s">
        <v>20</v>
      </c>
      <c r="H884">
        <v>80</v>
      </c>
      <c r="I884" s="7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80"/>
        <v>42025.25</v>
      </c>
      <c r="O884" s="11">
        <f t="shared" si="81"/>
        <v>42029.25</v>
      </c>
      <c r="P884" t="b">
        <v>0</v>
      </c>
      <c r="Q884" t="b">
        <v>0</v>
      </c>
      <c r="R884" s="5" t="s">
        <v>33</v>
      </c>
      <c r="S884" s="5" t="str">
        <f t="shared" si="82"/>
        <v>theater</v>
      </c>
      <c r="T884" s="5" t="str">
        <f t="shared" si="83"/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237.91176470588235</v>
      </c>
      <c r="G885" s="5" t="s">
        <v>20</v>
      </c>
      <c r="H885">
        <v>193</v>
      </c>
      <c r="I885" s="7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80"/>
        <v>40323.208333333336</v>
      </c>
      <c r="O885" s="11">
        <f t="shared" si="81"/>
        <v>40359.208333333336</v>
      </c>
      <c r="P885" t="b">
        <v>0</v>
      </c>
      <c r="Q885" t="b">
        <v>0</v>
      </c>
      <c r="R885" s="5" t="s">
        <v>100</v>
      </c>
      <c r="S885" s="5" t="str">
        <f t="shared" si="82"/>
        <v>film &amp; video</v>
      </c>
      <c r="T885" s="5" t="str">
        <f t="shared" si="83"/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64.036299765807968</v>
      </c>
      <c r="G886" s="5" t="s">
        <v>14</v>
      </c>
      <c r="H886">
        <v>1886</v>
      </c>
      <c r="I886" s="7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80"/>
        <v>41763.208333333336</v>
      </c>
      <c r="O886" s="11">
        <f t="shared" si="81"/>
        <v>41765.208333333336</v>
      </c>
      <c r="P886" t="b">
        <v>0</v>
      </c>
      <c r="Q886" t="b">
        <v>1</v>
      </c>
      <c r="R886" s="5" t="s">
        <v>33</v>
      </c>
      <c r="S886" s="5" t="str">
        <f t="shared" si="82"/>
        <v>theater</v>
      </c>
      <c r="T886" s="5" t="str">
        <f t="shared" si="83"/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s="5" t="s">
        <v>20</v>
      </c>
      <c r="H887">
        <v>52</v>
      </c>
      <c r="I887" s="7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80"/>
        <v>40335.208333333336</v>
      </c>
      <c r="O887" s="11">
        <f t="shared" si="81"/>
        <v>40373.208333333336</v>
      </c>
      <c r="P887" t="b">
        <v>0</v>
      </c>
      <c r="Q887" t="b">
        <v>0</v>
      </c>
      <c r="R887" s="5" t="s">
        <v>33</v>
      </c>
      <c r="S887" s="5" t="str">
        <f t="shared" si="82"/>
        <v>theater</v>
      </c>
      <c r="T887" s="5" t="str">
        <f t="shared" si="83"/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s="5" t="s">
        <v>14</v>
      </c>
      <c r="H888">
        <v>1825</v>
      </c>
      <c r="I888" s="7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80"/>
        <v>40416.208333333336</v>
      </c>
      <c r="O888" s="11">
        <f t="shared" si="81"/>
        <v>40434.208333333336</v>
      </c>
      <c r="P888" t="b">
        <v>0</v>
      </c>
      <c r="Q888" t="b">
        <v>0</v>
      </c>
      <c r="R888" s="5" t="s">
        <v>60</v>
      </c>
      <c r="S888" s="5" t="str">
        <f t="shared" si="82"/>
        <v>music</v>
      </c>
      <c r="T888" s="5" t="str">
        <f t="shared" si="83"/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29.346153846153847</v>
      </c>
      <c r="G889" s="5" t="s">
        <v>14</v>
      </c>
      <c r="H889">
        <v>31</v>
      </c>
      <c r="I889" s="7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80"/>
        <v>42202.208333333328</v>
      </c>
      <c r="O889" s="11">
        <f t="shared" si="81"/>
        <v>42249.208333333328</v>
      </c>
      <c r="P889" t="b">
        <v>0</v>
      </c>
      <c r="Q889" t="b">
        <v>1</v>
      </c>
      <c r="R889" s="5" t="s">
        <v>33</v>
      </c>
      <c r="S889" s="5" t="str">
        <f t="shared" si="82"/>
        <v>theater</v>
      </c>
      <c r="T889" s="5" t="str">
        <f t="shared" si="83"/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s="5" t="s">
        <v>20</v>
      </c>
      <c r="H890">
        <v>290</v>
      </c>
      <c r="I890" s="7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80"/>
        <v>42836.208333333328</v>
      </c>
      <c r="O890" s="11">
        <f t="shared" si="81"/>
        <v>42855.208333333328</v>
      </c>
      <c r="P890" t="b">
        <v>0</v>
      </c>
      <c r="Q890" t="b">
        <v>0</v>
      </c>
      <c r="R890" s="5" t="s">
        <v>33</v>
      </c>
      <c r="S890" s="5" t="str">
        <f t="shared" si="82"/>
        <v>theater</v>
      </c>
      <c r="T890" s="5" t="str">
        <f t="shared" si="83"/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169.78571428571428</v>
      </c>
      <c r="G891" s="5" t="s">
        <v>20</v>
      </c>
      <c r="H891">
        <v>122</v>
      </c>
      <c r="I891" s="7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80"/>
        <v>41710.208333333336</v>
      </c>
      <c r="O891" s="11">
        <f t="shared" si="81"/>
        <v>41717.208333333336</v>
      </c>
      <c r="P891" t="b">
        <v>0</v>
      </c>
      <c r="Q891" t="b">
        <v>1</v>
      </c>
      <c r="R891" s="5" t="s">
        <v>50</v>
      </c>
      <c r="S891" s="5" t="str">
        <f t="shared" si="82"/>
        <v>music</v>
      </c>
      <c r="T891" s="5" t="str">
        <f t="shared" si="83"/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115.95907738095238</v>
      </c>
      <c r="G892" s="5" t="s">
        <v>20</v>
      </c>
      <c r="H892">
        <v>1470</v>
      </c>
      <c r="I892" s="7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80"/>
        <v>43640.208333333328</v>
      </c>
      <c r="O892" s="11">
        <f t="shared" si="81"/>
        <v>43641.208333333328</v>
      </c>
      <c r="P892" t="b">
        <v>0</v>
      </c>
      <c r="Q892" t="b">
        <v>0</v>
      </c>
      <c r="R892" s="5" t="s">
        <v>60</v>
      </c>
      <c r="S892" s="5" t="str">
        <f t="shared" si="82"/>
        <v>music</v>
      </c>
      <c r="T892" s="5" t="str">
        <f t="shared" si="83"/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258.60000000000002</v>
      </c>
      <c r="G893" s="5" t="s">
        <v>20</v>
      </c>
      <c r="H893">
        <v>165</v>
      </c>
      <c r="I893" s="7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80"/>
        <v>40880.25</v>
      </c>
      <c r="O893" s="11">
        <f t="shared" si="81"/>
        <v>40924.25</v>
      </c>
      <c r="P893" t="b">
        <v>0</v>
      </c>
      <c r="Q893" t="b">
        <v>0</v>
      </c>
      <c r="R893" s="5" t="s">
        <v>42</v>
      </c>
      <c r="S893" s="5" t="str">
        <f t="shared" si="82"/>
        <v>film &amp; video</v>
      </c>
      <c r="T893" s="5" t="str">
        <f t="shared" si="83"/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230.58333333333334</v>
      </c>
      <c r="G894" s="5" t="s">
        <v>20</v>
      </c>
      <c r="H894">
        <v>182</v>
      </c>
      <c r="I894" s="7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80"/>
        <v>40319.208333333336</v>
      </c>
      <c r="O894" s="11">
        <f t="shared" si="81"/>
        <v>40360.208333333336</v>
      </c>
      <c r="P894" t="b">
        <v>0</v>
      </c>
      <c r="Q894" t="b">
        <v>0</v>
      </c>
      <c r="R894" s="5" t="s">
        <v>206</v>
      </c>
      <c r="S894" s="5" t="str">
        <f t="shared" si="82"/>
        <v>publishing</v>
      </c>
      <c r="T894" s="5" t="str">
        <f t="shared" si="83"/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s="5" t="s">
        <v>20</v>
      </c>
      <c r="H895">
        <v>199</v>
      </c>
      <c r="I895" s="7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80"/>
        <v>42170.208333333328</v>
      </c>
      <c r="O895" s="11">
        <f t="shared" si="81"/>
        <v>42174.208333333328</v>
      </c>
      <c r="P895" t="b">
        <v>0</v>
      </c>
      <c r="Q895" t="b">
        <v>1</v>
      </c>
      <c r="R895" s="5" t="s">
        <v>42</v>
      </c>
      <c r="S895" s="5" t="str">
        <f t="shared" si="82"/>
        <v>film &amp; video</v>
      </c>
      <c r="T895" s="5" t="str">
        <f t="shared" si="83"/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188.70588235294119</v>
      </c>
      <c r="G896" s="5" t="s">
        <v>20</v>
      </c>
      <c r="H896">
        <v>56</v>
      </c>
      <c r="I896" s="7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80"/>
        <v>41466.208333333336</v>
      </c>
      <c r="O896" s="11">
        <f t="shared" si="81"/>
        <v>41496.208333333336</v>
      </c>
      <c r="P896" t="b">
        <v>0</v>
      </c>
      <c r="Q896" t="b">
        <v>1</v>
      </c>
      <c r="R896" s="5" t="s">
        <v>269</v>
      </c>
      <c r="S896" s="5" t="str">
        <f t="shared" si="82"/>
        <v>film &amp; video</v>
      </c>
      <c r="T896" s="5" t="str">
        <f t="shared" si="83"/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s="5" t="s">
        <v>14</v>
      </c>
      <c r="H897">
        <v>107</v>
      </c>
      <c r="I897" s="7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80"/>
        <v>43134.25</v>
      </c>
      <c r="O897" s="11">
        <f t="shared" si="81"/>
        <v>43143.25</v>
      </c>
      <c r="P897" t="b">
        <v>0</v>
      </c>
      <c r="Q897" t="b">
        <v>0</v>
      </c>
      <c r="R897" s="5" t="s">
        <v>33</v>
      </c>
      <c r="S897" s="5" t="str">
        <f t="shared" si="82"/>
        <v>theater</v>
      </c>
      <c r="T897" s="5" t="str">
        <f t="shared" si="83"/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774.43434343434342</v>
      </c>
      <c r="G898" s="5" t="s">
        <v>20</v>
      </c>
      <c r="H898">
        <v>1460</v>
      </c>
      <c r="I898" s="7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80"/>
        <v>40738.208333333336</v>
      </c>
      <c r="O898" s="11">
        <f t="shared" si="81"/>
        <v>40741.208333333336</v>
      </c>
      <c r="P898" t="b">
        <v>0</v>
      </c>
      <c r="Q898" t="b">
        <v>1</v>
      </c>
      <c r="R898" s="5" t="s">
        <v>17</v>
      </c>
      <c r="S898" s="5" t="str">
        <f t="shared" si="82"/>
        <v>food</v>
      </c>
      <c r="T898" s="5" t="str">
        <f t="shared" si="83"/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+(E899*100)/D899</f>
        <v>27.693181818181817</v>
      </c>
      <c r="G899" s="5" t="s">
        <v>14</v>
      </c>
      <c r="H899">
        <v>27</v>
      </c>
      <c r="I899" s="7">
        <f t="shared" ref="I899:I962" si="85">+IF(E899&gt;0,E899/H899,0)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86">(((L899/60)/60)/24)+DATE(1970,1,1)</f>
        <v>43583.208333333328</v>
      </c>
      <c r="O899" s="11">
        <f t="shared" ref="O899:O962" si="87">(((M899/60)/60)/24)+DATE(1970,1,1)</f>
        <v>43585.208333333328</v>
      </c>
      <c r="P899" t="b">
        <v>0</v>
      </c>
      <c r="Q899" t="b">
        <v>0</v>
      </c>
      <c r="R899" s="5" t="s">
        <v>33</v>
      </c>
      <c r="S899" s="5" t="str">
        <f t="shared" ref="S899:S962" si="88">LEFT(R899,FIND("/",R899)-1)</f>
        <v>theater</v>
      </c>
      <c r="T899" s="5" t="str">
        <f t="shared" ref="T899:T962" si="89">+RIGHT(R899,LEN(R899)-SEARCH("/",R899))</f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52.479620323841431</v>
      </c>
      <c r="G900" s="5" t="s">
        <v>14</v>
      </c>
      <c r="H900">
        <v>1221</v>
      </c>
      <c r="I900" s="7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86"/>
        <v>43815.25</v>
      </c>
      <c r="O900" s="11">
        <f t="shared" si="87"/>
        <v>43821.25</v>
      </c>
      <c r="P900" t="b">
        <v>0</v>
      </c>
      <c r="Q900" t="b">
        <v>0</v>
      </c>
      <c r="R900" s="5" t="s">
        <v>42</v>
      </c>
      <c r="S900" s="5" t="str">
        <f t="shared" si="88"/>
        <v>film &amp; video</v>
      </c>
      <c r="T900" s="5" t="str">
        <f t="shared" si="89"/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s="5" t="s">
        <v>20</v>
      </c>
      <c r="H901">
        <v>123</v>
      </c>
      <c r="I901" s="7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86"/>
        <v>41554.208333333336</v>
      </c>
      <c r="O901" s="11">
        <f t="shared" si="87"/>
        <v>41572.208333333336</v>
      </c>
      <c r="P901" t="b">
        <v>0</v>
      </c>
      <c r="Q901" t="b">
        <v>0</v>
      </c>
      <c r="R901" s="5" t="s">
        <v>159</v>
      </c>
      <c r="S901" s="5" t="str">
        <f t="shared" si="88"/>
        <v>music</v>
      </c>
      <c r="T901" s="5" t="str">
        <f t="shared" si="89"/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s="5" t="s">
        <v>14</v>
      </c>
      <c r="H902">
        <v>1</v>
      </c>
      <c r="I902" s="7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86"/>
        <v>41901.208333333336</v>
      </c>
      <c r="O902" s="11">
        <f t="shared" si="87"/>
        <v>41902.208333333336</v>
      </c>
      <c r="P902" t="b">
        <v>0</v>
      </c>
      <c r="Q902" t="b">
        <v>1</v>
      </c>
      <c r="R902" s="5" t="s">
        <v>28</v>
      </c>
      <c r="S902" s="5" t="str">
        <f t="shared" si="88"/>
        <v>technology</v>
      </c>
      <c r="T902" s="5" t="str">
        <f t="shared" si="89"/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156.17857142857142</v>
      </c>
      <c r="G903" s="5" t="s">
        <v>20</v>
      </c>
      <c r="H903">
        <v>159</v>
      </c>
      <c r="I903" s="7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86"/>
        <v>43298.208333333328</v>
      </c>
      <c r="O903" s="11">
        <f t="shared" si="87"/>
        <v>43331.208333333328</v>
      </c>
      <c r="P903" t="b">
        <v>0</v>
      </c>
      <c r="Q903" t="b">
        <v>1</v>
      </c>
      <c r="R903" s="5" t="s">
        <v>23</v>
      </c>
      <c r="S903" s="5" t="str">
        <f t="shared" si="88"/>
        <v>music</v>
      </c>
      <c r="T903" s="5" t="str">
        <f t="shared" si="89"/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252.42857142857142</v>
      </c>
      <c r="G904" s="5" t="s">
        <v>20</v>
      </c>
      <c r="H904">
        <v>110</v>
      </c>
      <c r="I904" s="7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86"/>
        <v>42399.25</v>
      </c>
      <c r="O904" s="11">
        <f t="shared" si="87"/>
        <v>42441.25</v>
      </c>
      <c r="P904" t="b">
        <v>0</v>
      </c>
      <c r="Q904" t="b">
        <v>0</v>
      </c>
      <c r="R904" s="5" t="s">
        <v>28</v>
      </c>
      <c r="S904" s="5" t="str">
        <f t="shared" si="88"/>
        <v>technology</v>
      </c>
      <c r="T904" s="5" t="str">
        <f t="shared" si="89"/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1.7292682926829268</v>
      </c>
      <c r="G905" s="5" t="s">
        <v>47</v>
      </c>
      <c r="H905">
        <v>14</v>
      </c>
      <c r="I905" s="7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86"/>
        <v>41034.208333333336</v>
      </c>
      <c r="O905" s="11">
        <f t="shared" si="87"/>
        <v>41049.208333333336</v>
      </c>
      <c r="P905" t="b">
        <v>0</v>
      </c>
      <c r="Q905" t="b">
        <v>1</v>
      </c>
      <c r="R905" s="5" t="s">
        <v>68</v>
      </c>
      <c r="S905" s="5" t="str">
        <f t="shared" si="88"/>
        <v>publishing</v>
      </c>
      <c r="T905" s="5" t="str">
        <f t="shared" si="89"/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</v>
      </c>
      <c r="G906" s="5" t="s">
        <v>14</v>
      </c>
      <c r="H906">
        <v>16</v>
      </c>
      <c r="I906" s="7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86"/>
        <v>41186.208333333336</v>
      </c>
      <c r="O906" s="11">
        <f t="shared" si="87"/>
        <v>41190.208333333336</v>
      </c>
      <c r="P906" t="b">
        <v>0</v>
      </c>
      <c r="Q906" t="b">
        <v>0</v>
      </c>
      <c r="R906" s="5" t="s">
        <v>133</v>
      </c>
      <c r="S906" s="5" t="str">
        <f t="shared" si="88"/>
        <v>publishing</v>
      </c>
      <c r="T906" s="5" t="str">
        <f t="shared" si="89"/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s="5" t="s">
        <v>20</v>
      </c>
      <c r="H907">
        <v>236</v>
      </c>
      <c r="I907" s="7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86"/>
        <v>41536.208333333336</v>
      </c>
      <c r="O907" s="11">
        <f t="shared" si="87"/>
        <v>41539.208333333336</v>
      </c>
      <c r="P907" t="b">
        <v>0</v>
      </c>
      <c r="Q907" t="b">
        <v>0</v>
      </c>
      <c r="R907" s="5" t="s">
        <v>33</v>
      </c>
      <c r="S907" s="5" t="str">
        <f t="shared" si="88"/>
        <v>theater</v>
      </c>
      <c r="T907" s="5" t="str">
        <f t="shared" si="89"/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s="5" t="s">
        <v>20</v>
      </c>
      <c r="H908">
        <v>191</v>
      </c>
      <c r="I908" s="7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86"/>
        <v>42868.208333333328</v>
      </c>
      <c r="O908" s="11">
        <f t="shared" si="87"/>
        <v>42904.208333333328</v>
      </c>
      <c r="P908" t="b">
        <v>1</v>
      </c>
      <c r="Q908" t="b">
        <v>1</v>
      </c>
      <c r="R908" s="5" t="s">
        <v>42</v>
      </c>
      <c r="S908" s="5" t="str">
        <f t="shared" si="88"/>
        <v>film &amp; video</v>
      </c>
      <c r="T908" s="5" t="str">
        <f t="shared" si="89"/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s="5" t="s">
        <v>14</v>
      </c>
      <c r="H909">
        <v>41</v>
      </c>
      <c r="I909" s="7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86"/>
        <v>40660.208333333336</v>
      </c>
      <c r="O909" s="11">
        <f t="shared" si="87"/>
        <v>40667.208333333336</v>
      </c>
      <c r="P909" t="b">
        <v>0</v>
      </c>
      <c r="Q909" t="b">
        <v>0</v>
      </c>
      <c r="R909" s="5" t="s">
        <v>33</v>
      </c>
      <c r="S909" s="5" t="str">
        <f t="shared" si="88"/>
        <v>theater</v>
      </c>
      <c r="T909" s="5" t="str">
        <f t="shared" si="89"/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s="5" t="s">
        <v>20</v>
      </c>
      <c r="H910">
        <v>3934</v>
      </c>
      <c r="I910" s="7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86"/>
        <v>41031.208333333336</v>
      </c>
      <c r="O910" s="11">
        <f t="shared" si="87"/>
        <v>41042.208333333336</v>
      </c>
      <c r="P910" t="b">
        <v>0</v>
      </c>
      <c r="Q910" t="b">
        <v>0</v>
      </c>
      <c r="R910" s="5" t="s">
        <v>89</v>
      </c>
      <c r="S910" s="5" t="str">
        <f t="shared" si="88"/>
        <v>games</v>
      </c>
      <c r="T910" s="5" t="str">
        <f t="shared" si="89"/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s="5" t="s">
        <v>20</v>
      </c>
      <c r="H911">
        <v>80</v>
      </c>
      <c r="I911" s="7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86"/>
        <v>43255.208333333328</v>
      </c>
      <c r="O911" s="11">
        <f t="shared" si="87"/>
        <v>43282.208333333328</v>
      </c>
      <c r="P911" t="b">
        <v>0</v>
      </c>
      <c r="Q911" t="b">
        <v>1</v>
      </c>
      <c r="R911" s="5" t="s">
        <v>33</v>
      </c>
      <c r="S911" s="5" t="str">
        <f t="shared" si="88"/>
        <v>theater</v>
      </c>
      <c r="T911" s="5" t="str">
        <f t="shared" si="89"/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19.556634304207119</v>
      </c>
      <c r="G912" s="5" t="s">
        <v>74</v>
      </c>
      <c r="H912">
        <v>296</v>
      </c>
      <c r="I912" s="7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86"/>
        <v>42026.25</v>
      </c>
      <c r="O912" s="11">
        <f t="shared" si="87"/>
        <v>42027.25</v>
      </c>
      <c r="P912" t="b">
        <v>0</v>
      </c>
      <c r="Q912" t="b">
        <v>0</v>
      </c>
      <c r="R912" s="5" t="s">
        <v>33</v>
      </c>
      <c r="S912" s="5" t="str">
        <f t="shared" si="88"/>
        <v>theater</v>
      </c>
      <c r="T912" s="5" t="str">
        <f t="shared" si="89"/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s="5" t="s">
        <v>20</v>
      </c>
      <c r="H913">
        <v>462</v>
      </c>
      <c r="I913" s="7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86"/>
        <v>43717.208333333328</v>
      </c>
      <c r="O913" s="11">
        <f t="shared" si="87"/>
        <v>43719.208333333328</v>
      </c>
      <c r="P913" t="b">
        <v>1</v>
      </c>
      <c r="Q913" t="b">
        <v>0</v>
      </c>
      <c r="R913" s="5" t="s">
        <v>28</v>
      </c>
      <c r="S913" s="5" t="str">
        <f t="shared" si="88"/>
        <v>technology</v>
      </c>
      <c r="T913" s="5" t="str">
        <f t="shared" si="89"/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s="5" t="s">
        <v>20</v>
      </c>
      <c r="H914">
        <v>179</v>
      </c>
      <c r="I914" s="7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86"/>
        <v>41157.208333333336</v>
      </c>
      <c r="O914" s="11">
        <f t="shared" si="87"/>
        <v>41170.208333333336</v>
      </c>
      <c r="P914" t="b">
        <v>1</v>
      </c>
      <c r="Q914" t="b">
        <v>0</v>
      </c>
      <c r="R914" s="5" t="s">
        <v>53</v>
      </c>
      <c r="S914" s="5" t="str">
        <f t="shared" si="88"/>
        <v>film &amp; video</v>
      </c>
      <c r="T914" s="5" t="str">
        <f t="shared" si="89"/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s="5" t="s">
        <v>14</v>
      </c>
      <c r="H915">
        <v>523</v>
      </c>
      <c r="I915" s="7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86"/>
        <v>43597.208333333328</v>
      </c>
      <c r="O915" s="11">
        <f t="shared" si="87"/>
        <v>43610.208333333328</v>
      </c>
      <c r="P915" t="b">
        <v>0</v>
      </c>
      <c r="Q915" t="b">
        <v>0</v>
      </c>
      <c r="R915" s="5" t="s">
        <v>53</v>
      </c>
      <c r="S915" s="5" t="str">
        <f t="shared" si="88"/>
        <v>film &amp; video</v>
      </c>
      <c r="T915" s="5" t="str">
        <f t="shared" si="89"/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s="5" t="s">
        <v>14</v>
      </c>
      <c r="H916">
        <v>141</v>
      </c>
      <c r="I916" s="7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86"/>
        <v>41490.208333333336</v>
      </c>
      <c r="O916" s="11">
        <f t="shared" si="87"/>
        <v>41502.208333333336</v>
      </c>
      <c r="P916" t="b">
        <v>0</v>
      </c>
      <c r="Q916" t="b">
        <v>0</v>
      </c>
      <c r="R916" s="5" t="s">
        <v>33</v>
      </c>
      <c r="S916" s="5" t="str">
        <f t="shared" si="88"/>
        <v>theater</v>
      </c>
      <c r="T916" s="5" t="str">
        <f t="shared" si="89"/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s="5" t="s">
        <v>20</v>
      </c>
      <c r="H917">
        <v>1866</v>
      </c>
      <c r="I917" s="7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86"/>
        <v>42976.208333333328</v>
      </c>
      <c r="O917" s="11">
        <f t="shared" si="87"/>
        <v>42985.208333333328</v>
      </c>
      <c r="P917" t="b">
        <v>0</v>
      </c>
      <c r="Q917" t="b">
        <v>0</v>
      </c>
      <c r="R917" s="5" t="s">
        <v>269</v>
      </c>
      <c r="S917" s="5" t="str">
        <f t="shared" si="88"/>
        <v>film &amp; video</v>
      </c>
      <c r="T917" s="5" t="str">
        <f t="shared" si="89"/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s="5" t="s">
        <v>14</v>
      </c>
      <c r="H918">
        <v>52</v>
      </c>
      <c r="I918" s="7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86"/>
        <v>41991.25</v>
      </c>
      <c r="O918" s="11">
        <f t="shared" si="87"/>
        <v>42000.25</v>
      </c>
      <c r="P918" t="b">
        <v>0</v>
      </c>
      <c r="Q918" t="b">
        <v>0</v>
      </c>
      <c r="R918" s="5" t="s">
        <v>122</v>
      </c>
      <c r="S918" s="5" t="str">
        <f t="shared" si="88"/>
        <v>photography</v>
      </c>
      <c r="T918" s="5" t="str">
        <f t="shared" si="89"/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s="5" t="s">
        <v>47</v>
      </c>
      <c r="H919">
        <v>27</v>
      </c>
      <c r="I919" s="7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86"/>
        <v>40722.208333333336</v>
      </c>
      <c r="O919" s="11">
        <f t="shared" si="87"/>
        <v>40746.208333333336</v>
      </c>
      <c r="P919" t="b">
        <v>0</v>
      </c>
      <c r="Q919" t="b">
        <v>1</v>
      </c>
      <c r="R919" s="5" t="s">
        <v>100</v>
      </c>
      <c r="S919" s="5" t="str">
        <f t="shared" si="88"/>
        <v>film &amp; video</v>
      </c>
      <c r="T919" s="5" t="str">
        <f t="shared" si="89"/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s="5" t="s">
        <v>20</v>
      </c>
      <c r="H920">
        <v>156</v>
      </c>
      <c r="I920" s="7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86"/>
        <v>41117.208333333336</v>
      </c>
      <c r="O920" s="11">
        <f t="shared" si="87"/>
        <v>41128.208333333336</v>
      </c>
      <c r="P920" t="b">
        <v>0</v>
      </c>
      <c r="Q920" t="b">
        <v>0</v>
      </c>
      <c r="R920" s="5" t="s">
        <v>133</v>
      </c>
      <c r="S920" s="5" t="str">
        <f t="shared" si="88"/>
        <v>publishing</v>
      </c>
      <c r="T920" s="5" t="str">
        <f t="shared" si="89"/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s="5" t="s">
        <v>14</v>
      </c>
      <c r="H921">
        <v>225</v>
      </c>
      <c r="I921" s="7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86"/>
        <v>43022.208333333328</v>
      </c>
      <c r="O921" s="11">
        <f t="shared" si="87"/>
        <v>43054.25</v>
      </c>
      <c r="P921" t="b">
        <v>0</v>
      </c>
      <c r="Q921" t="b">
        <v>1</v>
      </c>
      <c r="R921" s="5" t="s">
        <v>33</v>
      </c>
      <c r="S921" s="5" t="str">
        <f t="shared" si="88"/>
        <v>theater</v>
      </c>
      <c r="T921" s="5" t="str">
        <f t="shared" si="89"/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s="5" t="s">
        <v>20</v>
      </c>
      <c r="H922">
        <v>255</v>
      </c>
      <c r="I922" s="7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86"/>
        <v>43503.25</v>
      </c>
      <c r="O922" s="11">
        <f t="shared" si="87"/>
        <v>43523.25</v>
      </c>
      <c r="P922" t="b">
        <v>1</v>
      </c>
      <c r="Q922" t="b">
        <v>0</v>
      </c>
      <c r="R922" s="5" t="s">
        <v>71</v>
      </c>
      <c r="S922" s="5" t="str">
        <f t="shared" si="88"/>
        <v>film &amp; video</v>
      </c>
      <c r="T922" s="5" t="str">
        <f t="shared" si="89"/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s="5" t="s">
        <v>14</v>
      </c>
      <c r="H923">
        <v>38</v>
      </c>
      <c r="I923" s="7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86"/>
        <v>40951.25</v>
      </c>
      <c r="O923" s="11">
        <f t="shared" si="87"/>
        <v>40965.25</v>
      </c>
      <c r="P923" t="b">
        <v>0</v>
      </c>
      <c r="Q923" t="b">
        <v>0</v>
      </c>
      <c r="R923" s="5" t="s">
        <v>28</v>
      </c>
      <c r="S923" s="5" t="str">
        <f t="shared" si="88"/>
        <v>technology</v>
      </c>
      <c r="T923" s="5" t="str">
        <f t="shared" si="89"/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s="5" t="s">
        <v>20</v>
      </c>
      <c r="H924">
        <v>2261</v>
      </c>
      <c r="I924" s="7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86"/>
        <v>43443.25</v>
      </c>
      <c r="O924" s="11">
        <f t="shared" si="87"/>
        <v>43452.25</v>
      </c>
      <c r="P924" t="b">
        <v>0</v>
      </c>
      <c r="Q924" t="b">
        <v>1</v>
      </c>
      <c r="R924" s="5" t="s">
        <v>319</v>
      </c>
      <c r="S924" s="5" t="str">
        <f t="shared" si="88"/>
        <v>music</v>
      </c>
      <c r="T924" s="5" t="str">
        <f t="shared" si="89"/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s="5" t="s">
        <v>20</v>
      </c>
      <c r="H925">
        <v>40</v>
      </c>
      <c r="I925" s="7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86"/>
        <v>40373.208333333336</v>
      </c>
      <c r="O925" s="11">
        <f t="shared" si="87"/>
        <v>40374.208333333336</v>
      </c>
      <c r="P925" t="b">
        <v>0</v>
      </c>
      <c r="Q925" t="b">
        <v>0</v>
      </c>
      <c r="R925" s="5" t="s">
        <v>33</v>
      </c>
      <c r="S925" s="5" t="str">
        <f t="shared" si="88"/>
        <v>theater</v>
      </c>
      <c r="T925" s="5" t="str">
        <f t="shared" si="89"/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s="5" t="s">
        <v>20</v>
      </c>
      <c r="H926">
        <v>2289</v>
      </c>
      <c r="I926" s="7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86"/>
        <v>43769.208333333328</v>
      </c>
      <c r="O926" s="11">
        <f t="shared" si="87"/>
        <v>43780.25</v>
      </c>
      <c r="P926" t="b">
        <v>0</v>
      </c>
      <c r="Q926" t="b">
        <v>0</v>
      </c>
      <c r="R926" s="5" t="s">
        <v>33</v>
      </c>
      <c r="S926" s="5" t="str">
        <f t="shared" si="88"/>
        <v>theater</v>
      </c>
      <c r="T926" s="5" t="str">
        <f t="shared" si="89"/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224.06666666666666</v>
      </c>
      <c r="G927" s="5" t="s">
        <v>20</v>
      </c>
      <c r="H927">
        <v>65</v>
      </c>
      <c r="I927" s="7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86"/>
        <v>43000.208333333328</v>
      </c>
      <c r="O927" s="11">
        <f t="shared" si="87"/>
        <v>43012.208333333328</v>
      </c>
      <c r="P927" t="b">
        <v>0</v>
      </c>
      <c r="Q927" t="b">
        <v>0</v>
      </c>
      <c r="R927" s="5" t="s">
        <v>33</v>
      </c>
      <c r="S927" s="5" t="str">
        <f t="shared" si="88"/>
        <v>theater</v>
      </c>
      <c r="T927" s="5" t="str">
        <f t="shared" si="89"/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s="5" t="s">
        <v>14</v>
      </c>
      <c r="H928">
        <v>15</v>
      </c>
      <c r="I928" s="7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86"/>
        <v>42502.208333333328</v>
      </c>
      <c r="O928" s="11">
        <f t="shared" si="87"/>
        <v>42506.208333333328</v>
      </c>
      <c r="P928" t="b">
        <v>0</v>
      </c>
      <c r="Q928" t="b">
        <v>0</v>
      </c>
      <c r="R928" s="5" t="s">
        <v>17</v>
      </c>
      <c r="S928" s="5" t="str">
        <f t="shared" si="88"/>
        <v>food</v>
      </c>
      <c r="T928" s="5" t="str">
        <f t="shared" si="89"/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s="5" t="s">
        <v>14</v>
      </c>
      <c r="H929">
        <v>37</v>
      </c>
      <c r="I929" s="7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86"/>
        <v>41102.208333333336</v>
      </c>
      <c r="O929" s="11">
        <f t="shared" si="87"/>
        <v>41131.208333333336</v>
      </c>
      <c r="P929" t="b">
        <v>0</v>
      </c>
      <c r="Q929" t="b">
        <v>0</v>
      </c>
      <c r="R929" s="5" t="s">
        <v>33</v>
      </c>
      <c r="S929" s="5" t="str">
        <f t="shared" si="88"/>
        <v>theater</v>
      </c>
      <c r="T929" s="5" t="str">
        <f t="shared" si="89"/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s="5" t="s">
        <v>20</v>
      </c>
      <c r="H930">
        <v>3777</v>
      </c>
      <c r="I930" s="7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86"/>
        <v>41637.25</v>
      </c>
      <c r="O930" s="11">
        <f t="shared" si="87"/>
        <v>41646.25</v>
      </c>
      <c r="P930" t="b">
        <v>0</v>
      </c>
      <c r="Q930" t="b">
        <v>0</v>
      </c>
      <c r="R930" s="5" t="s">
        <v>28</v>
      </c>
      <c r="S930" s="5" t="str">
        <f t="shared" si="88"/>
        <v>technology</v>
      </c>
      <c r="T930" s="5" t="str">
        <f t="shared" si="89"/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217.30909090909091</v>
      </c>
      <c r="G931" s="5" t="s">
        <v>20</v>
      </c>
      <c r="H931">
        <v>184</v>
      </c>
      <c r="I931" s="7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86"/>
        <v>42858.208333333328</v>
      </c>
      <c r="O931" s="11">
        <f t="shared" si="87"/>
        <v>42872.208333333328</v>
      </c>
      <c r="P931" t="b">
        <v>0</v>
      </c>
      <c r="Q931" t="b">
        <v>0</v>
      </c>
      <c r="R931" s="5" t="s">
        <v>33</v>
      </c>
      <c r="S931" s="5" t="str">
        <f t="shared" si="88"/>
        <v>theater</v>
      </c>
      <c r="T931" s="5" t="str">
        <f t="shared" si="89"/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112.28571428571429</v>
      </c>
      <c r="G932" s="5" t="s">
        <v>20</v>
      </c>
      <c r="H932">
        <v>85</v>
      </c>
      <c r="I932" s="7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86"/>
        <v>42060.25</v>
      </c>
      <c r="O932" s="11">
        <f t="shared" si="87"/>
        <v>42067.25</v>
      </c>
      <c r="P932" t="b">
        <v>0</v>
      </c>
      <c r="Q932" t="b">
        <v>1</v>
      </c>
      <c r="R932" s="5" t="s">
        <v>33</v>
      </c>
      <c r="S932" s="5" t="str">
        <f t="shared" si="88"/>
        <v>theater</v>
      </c>
      <c r="T932" s="5" t="str">
        <f t="shared" si="89"/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72.518987341772146</v>
      </c>
      <c r="G933" s="5" t="s">
        <v>14</v>
      </c>
      <c r="H933">
        <v>112</v>
      </c>
      <c r="I933" s="7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86"/>
        <v>41818.208333333336</v>
      </c>
      <c r="O933" s="11">
        <f t="shared" si="87"/>
        <v>41820.208333333336</v>
      </c>
      <c r="P933" t="b">
        <v>0</v>
      </c>
      <c r="Q933" t="b">
        <v>1</v>
      </c>
      <c r="R933" s="5" t="s">
        <v>33</v>
      </c>
      <c r="S933" s="5" t="str">
        <f t="shared" si="88"/>
        <v>theater</v>
      </c>
      <c r="T933" s="5" t="str">
        <f t="shared" si="89"/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s="5" t="s">
        <v>20</v>
      </c>
      <c r="H934">
        <v>144</v>
      </c>
      <c r="I934" s="7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86"/>
        <v>41709.208333333336</v>
      </c>
      <c r="O934" s="11">
        <f t="shared" si="87"/>
        <v>41712.208333333336</v>
      </c>
      <c r="P934" t="b">
        <v>0</v>
      </c>
      <c r="Q934" t="b">
        <v>0</v>
      </c>
      <c r="R934" s="5" t="s">
        <v>23</v>
      </c>
      <c r="S934" s="5" t="str">
        <f t="shared" si="88"/>
        <v>music</v>
      </c>
      <c r="T934" s="5" t="str">
        <f t="shared" si="89"/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239.74657534246575</v>
      </c>
      <c r="G935" s="5" t="s">
        <v>20</v>
      </c>
      <c r="H935">
        <v>1902</v>
      </c>
      <c r="I935" s="7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86"/>
        <v>41372.208333333336</v>
      </c>
      <c r="O935" s="11">
        <f t="shared" si="87"/>
        <v>41385.208333333336</v>
      </c>
      <c r="P935" t="b">
        <v>0</v>
      </c>
      <c r="Q935" t="b">
        <v>0</v>
      </c>
      <c r="R935" s="5" t="s">
        <v>33</v>
      </c>
      <c r="S935" s="5" t="str">
        <f t="shared" si="88"/>
        <v>theater</v>
      </c>
      <c r="T935" s="5" t="str">
        <f t="shared" si="89"/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s="5" t="s">
        <v>20</v>
      </c>
      <c r="H936">
        <v>105</v>
      </c>
      <c r="I936" s="7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86"/>
        <v>42422.25</v>
      </c>
      <c r="O936" s="11">
        <f t="shared" si="87"/>
        <v>42428.25</v>
      </c>
      <c r="P936" t="b">
        <v>0</v>
      </c>
      <c r="Q936" t="b">
        <v>0</v>
      </c>
      <c r="R936" s="5" t="s">
        <v>33</v>
      </c>
      <c r="S936" s="5" t="str">
        <f t="shared" si="88"/>
        <v>theater</v>
      </c>
      <c r="T936" s="5" t="str">
        <f t="shared" si="89"/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s="5" t="s">
        <v>20</v>
      </c>
      <c r="H937">
        <v>132</v>
      </c>
      <c r="I937" s="7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86"/>
        <v>42209.208333333328</v>
      </c>
      <c r="O937" s="11">
        <f t="shared" si="87"/>
        <v>42216.208333333328</v>
      </c>
      <c r="P937" t="b">
        <v>0</v>
      </c>
      <c r="Q937" t="b">
        <v>0</v>
      </c>
      <c r="R937" s="5" t="s">
        <v>33</v>
      </c>
      <c r="S937" s="5" t="str">
        <f t="shared" si="88"/>
        <v>theater</v>
      </c>
      <c r="T937" s="5" t="str">
        <f t="shared" si="89"/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s="5" t="s">
        <v>14</v>
      </c>
      <c r="H938">
        <v>21</v>
      </c>
      <c r="I938" s="7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86"/>
        <v>43668.208333333328</v>
      </c>
      <c r="O938" s="11">
        <f t="shared" si="87"/>
        <v>43671.208333333328</v>
      </c>
      <c r="P938" t="b">
        <v>1</v>
      </c>
      <c r="Q938" t="b">
        <v>0</v>
      </c>
      <c r="R938" s="5" t="s">
        <v>33</v>
      </c>
      <c r="S938" s="5" t="str">
        <f t="shared" si="88"/>
        <v>theater</v>
      </c>
      <c r="T938" s="5" t="str">
        <f t="shared" si="89"/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s="5" t="s">
        <v>74</v>
      </c>
      <c r="H939">
        <v>976</v>
      </c>
      <c r="I939" s="7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86"/>
        <v>42334.25</v>
      </c>
      <c r="O939" s="11">
        <f t="shared" si="87"/>
        <v>42343.25</v>
      </c>
      <c r="P939" t="b">
        <v>0</v>
      </c>
      <c r="Q939" t="b">
        <v>0</v>
      </c>
      <c r="R939" s="5" t="s">
        <v>42</v>
      </c>
      <c r="S939" s="5" t="str">
        <f t="shared" si="88"/>
        <v>film &amp; video</v>
      </c>
      <c r="T939" s="5" t="str">
        <f t="shared" si="89"/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109.70652173913044</v>
      </c>
      <c r="G940" s="5" t="s">
        <v>20</v>
      </c>
      <c r="H940">
        <v>96</v>
      </c>
      <c r="I940" s="7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86"/>
        <v>43263.208333333328</v>
      </c>
      <c r="O940" s="11">
        <f t="shared" si="87"/>
        <v>43299.208333333328</v>
      </c>
      <c r="P940" t="b">
        <v>0</v>
      </c>
      <c r="Q940" t="b">
        <v>1</v>
      </c>
      <c r="R940" s="5" t="s">
        <v>119</v>
      </c>
      <c r="S940" s="5" t="str">
        <f t="shared" si="88"/>
        <v>publishing</v>
      </c>
      <c r="T940" s="5" t="str">
        <f t="shared" si="89"/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s="5" t="s">
        <v>14</v>
      </c>
      <c r="H941">
        <v>67</v>
      </c>
      <c r="I941" s="7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86"/>
        <v>40670.208333333336</v>
      </c>
      <c r="O941" s="11">
        <f t="shared" si="87"/>
        <v>40687.208333333336</v>
      </c>
      <c r="P941" t="b">
        <v>0</v>
      </c>
      <c r="Q941" t="b">
        <v>1</v>
      </c>
      <c r="R941" s="5" t="s">
        <v>89</v>
      </c>
      <c r="S941" s="5" t="str">
        <f t="shared" si="88"/>
        <v>games</v>
      </c>
      <c r="T941" s="5" t="str">
        <f t="shared" si="89"/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62.232323232323232</v>
      </c>
      <c r="G942" s="5" t="s">
        <v>47</v>
      </c>
      <c r="H942">
        <v>66</v>
      </c>
      <c r="I942" s="7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86"/>
        <v>41244.25</v>
      </c>
      <c r="O942" s="11">
        <f t="shared" si="87"/>
        <v>41266.25</v>
      </c>
      <c r="P942" t="b">
        <v>0</v>
      </c>
      <c r="Q942" t="b">
        <v>0</v>
      </c>
      <c r="R942" s="5" t="s">
        <v>28</v>
      </c>
      <c r="S942" s="5" t="str">
        <f t="shared" si="88"/>
        <v>technology</v>
      </c>
      <c r="T942" s="5" t="str">
        <f t="shared" si="89"/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s="5" t="s">
        <v>14</v>
      </c>
      <c r="H943">
        <v>78</v>
      </c>
      <c r="I943" s="7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86"/>
        <v>40552.25</v>
      </c>
      <c r="O943" s="11">
        <f t="shared" si="87"/>
        <v>40587.25</v>
      </c>
      <c r="P943" t="b">
        <v>1</v>
      </c>
      <c r="Q943" t="b">
        <v>0</v>
      </c>
      <c r="R943" s="5" t="s">
        <v>33</v>
      </c>
      <c r="S943" s="5" t="str">
        <f t="shared" si="88"/>
        <v>theater</v>
      </c>
      <c r="T943" s="5" t="str">
        <f t="shared" si="89"/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s="5" t="s">
        <v>14</v>
      </c>
      <c r="H944">
        <v>67</v>
      </c>
      <c r="I944" s="7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86"/>
        <v>40568.25</v>
      </c>
      <c r="O944" s="11">
        <f t="shared" si="87"/>
        <v>40571.25</v>
      </c>
      <c r="P944" t="b">
        <v>0</v>
      </c>
      <c r="Q944" t="b">
        <v>0</v>
      </c>
      <c r="R944" s="5" t="s">
        <v>33</v>
      </c>
      <c r="S944" s="5" t="str">
        <f t="shared" si="88"/>
        <v>theater</v>
      </c>
      <c r="T944" s="5" t="str">
        <f t="shared" si="89"/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s="5" t="s">
        <v>20</v>
      </c>
      <c r="H945">
        <v>114</v>
      </c>
      <c r="I945" s="7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86"/>
        <v>41906.208333333336</v>
      </c>
      <c r="O945" s="11">
        <f t="shared" si="87"/>
        <v>41941.208333333336</v>
      </c>
      <c r="P945" t="b">
        <v>0</v>
      </c>
      <c r="Q945" t="b">
        <v>0</v>
      </c>
      <c r="R945" s="5" t="s">
        <v>17</v>
      </c>
      <c r="S945" s="5" t="str">
        <f t="shared" si="88"/>
        <v>food</v>
      </c>
      <c r="T945" s="5" t="str">
        <f t="shared" si="89"/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s="5" t="s">
        <v>14</v>
      </c>
      <c r="H946">
        <v>263</v>
      </c>
      <c r="I946" s="7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86"/>
        <v>42776.25</v>
      </c>
      <c r="O946" s="11">
        <f t="shared" si="87"/>
        <v>42795.25</v>
      </c>
      <c r="P946" t="b">
        <v>0</v>
      </c>
      <c r="Q946" t="b">
        <v>0</v>
      </c>
      <c r="R946" s="5" t="s">
        <v>122</v>
      </c>
      <c r="S946" s="5" t="str">
        <f t="shared" si="88"/>
        <v>photography</v>
      </c>
      <c r="T946" s="5" t="str">
        <f t="shared" si="89"/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s="5" t="s">
        <v>14</v>
      </c>
      <c r="H947">
        <v>1691</v>
      </c>
      <c r="I947" s="7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86"/>
        <v>41004.208333333336</v>
      </c>
      <c r="O947" s="11">
        <f t="shared" si="87"/>
        <v>41019.208333333336</v>
      </c>
      <c r="P947" t="b">
        <v>1</v>
      </c>
      <c r="Q947" t="b">
        <v>0</v>
      </c>
      <c r="R947" s="5" t="s">
        <v>122</v>
      </c>
      <c r="S947" s="5" t="str">
        <f t="shared" si="88"/>
        <v>photography</v>
      </c>
      <c r="T947" s="5" t="str">
        <f t="shared" si="89"/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s="5" t="s">
        <v>14</v>
      </c>
      <c r="H948">
        <v>181</v>
      </c>
      <c r="I948" s="7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86"/>
        <v>40710.208333333336</v>
      </c>
      <c r="O948" s="11">
        <f t="shared" si="87"/>
        <v>40712.208333333336</v>
      </c>
      <c r="P948" t="b">
        <v>0</v>
      </c>
      <c r="Q948" t="b">
        <v>0</v>
      </c>
      <c r="R948" s="5" t="s">
        <v>33</v>
      </c>
      <c r="S948" s="5" t="str">
        <f t="shared" si="88"/>
        <v>theater</v>
      </c>
      <c r="T948" s="5" t="str">
        <f t="shared" si="89"/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s="5" t="s">
        <v>14</v>
      </c>
      <c r="H949">
        <v>13</v>
      </c>
      <c r="I949" s="7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86"/>
        <v>41908.208333333336</v>
      </c>
      <c r="O949" s="11">
        <f t="shared" si="87"/>
        <v>41915.208333333336</v>
      </c>
      <c r="P949" t="b">
        <v>0</v>
      </c>
      <c r="Q949" t="b">
        <v>0</v>
      </c>
      <c r="R949" s="5" t="s">
        <v>33</v>
      </c>
      <c r="S949" s="5" t="str">
        <f t="shared" si="88"/>
        <v>theater</v>
      </c>
      <c r="T949" s="5" t="str">
        <f t="shared" si="89"/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s="5" t="s">
        <v>74</v>
      </c>
      <c r="H950">
        <v>160</v>
      </c>
      <c r="I950" s="7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86"/>
        <v>41985.25</v>
      </c>
      <c r="O950" s="11">
        <f t="shared" si="87"/>
        <v>41995.25</v>
      </c>
      <c r="P950" t="b">
        <v>1</v>
      </c>
      <c r="Q950" t="b">
        <v>1</v>
      </c>
      <c r="R950" s="5" t="s">
        <v>42</v>
      </c>
      <c r="S950" s="5" t="str">
        <f t="shared" si="88"/>
        <v>film &amp; video</v>
      </c>
      <c r="T950" s="5" t="str">
        <f t="shared" si="89"/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s="5" t="s">
        <v>20</v>
      </c>
      <c r="H951">
        <v>203</v>
      </c>
      <c r="I951" s="7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86"/>
        <v>42112.208333333328</v>
      </c>
      <c r="O951" s="11">
        <f t="shared" si="87"/>
        <v>42131.208333333328</v>
      </c>
      <c r="P951" t="b">
        <v>0</v>
      </c>
      <c r="Q951" t="b">
        <v>0</v>
      </c>
      <c r="R951" s="5" t="s">
        <v>28</v>
      </c>
      <c r="S951" s="5" t="str">
        <f t="shared" si="88"/>
        <v>technology</v>
      </c>
      <c r="T951" s="5" t="str">
        <f t="shared" si="89"/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s="5" t="s">
        <v>14</v>
      </c>
      <c r="H952">
        <v>1</v>
      </c>
      <c r="I952" s="7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86"/>
        <v>43571.208333333328</v>
      </c>
      <c r="O952" s="11">
        <f t="shared" si="87"/>
        <v>43576.208333333328</v>
      </c>
      <c r="P952" t="b">
        <v>0</v>
      </c>
      <c r="Q952" t="b">
        <v>1</v>
      </c>
      <c r="R952" s="5" t="s">
        <v>33</v>
      </c>
      <c r="S952" s="5" t="str">
        <f t="shared" si="88"/>
        <v>theater</v>
      </c>
      <c r="T952" s="5" t="str">
        <f t="shared" si="89"/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s="5" t="s">
        <v>20</v>
      </c>
      <c r="H953">
        <v>1559</v>
      </c>
      <c r="I953" s="7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86"/>
        <v>42730.25</v>
      </c>
      <c r="O953" s="11">
        <f t="shared" si="87"/>
        <v>42731.25</v>
      </c>
      <c r="P953" t="b">
        <v>0</v>
      </c>
      <c r="Q953" t="b">
        <v>1</v>
      </c>
      <c r="R953" s="5" t="s">
        <v>23</v>
      </c>
      <c r="S953" s="5" t="str">
        <f t="shared" si="88"/>
        <v>music</v>
      </c>
      <c r="T953" s="5" t="str">
        <f t="shared" si="89"/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s="5" t="s">
        <v>74</v>
      </c>
      <c r="H954">
        <v>2266</v>
      </c>
      <c r="I954" s="7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86"/>
        <v>42591.208333333328</v>
      </c>
      <c r="O954" s="11">
        <f t="shared" si="87"/>
        <v>42605.208333333328</v>
      </c>
      <c r="P954" t="b">
        <v>0</v>
      </c>
      <c r="Q954" t="b">
        <v>0</v>
      </c>
      <c r="R954" s="5" t="s">
        <v>42</v>
      </c>
      <c r="S954" s="5" t="str">
        <f t="shared" si="88"/>
        <v>film &amp; video</v>
      </c>
      <c r="T954" s="5" t="str">
        <f t="shared" si="89"/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s="5" t="s">
        <v>14</v>
      </c>
      <c r="H955">
        <v>21</v>
      </c>
      <c r="I955" s="7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86"/>
        <v>42358.25</v>
      </c>
      <c r="O955" s="11">
        <f t="shared" si="87"/>
        <v>42394.25</v>
      </c>
      <c r="P955" t="b">
        <v>0</v>
      </c>
      <c r="Q955" t="b">
        <v>1</v>
      </c>
      <c r="R955" s="5" t="s">
        <v>474</v>
      </c>
      <c r="S955" s="5" t="str">
        <f t="shared" si="88"/>
        <v>film &amp; video</v>
      </c>
      <c r="T955" s="5" t="str">
        <f t="shared" si="89"/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367.09859154929575</v>
      </c>
      <c r="G956" s="5" t="s">
        <v>20</v>
      </c>
      <c r="H956">
        <v>1548</v>
      </c>
      <c r="I956" s="7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86"/>
        <v>41174.208333333336</v>
      </c>
      <c r="O956" s="11">
        <f t="shared" si="87"/>
        <v>41198.208333333336</v>
      </c>
      <c r="P956" t="b">
        <v>0</v>
      </c>
      <c r="Q956" t="b">
        <v>0</v>
      </c>
      <c r="R956" s="5" t="s">
        <v>28</v>
      </c>
      <c r="S956" s="5" t="str">
        <f t="shared" si="88"/>
        <v>technology</v>
      </c>
      <c r="T956" s="5" t="str">
        <f t="shared" si="89"/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s="5" t="s">
        <v>20</v>
      </c>
      <c r="H957">
        <v>80</v>
      </c>
      <c r="I957" s="7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86"/>
        <v>41238.25</v>
      </c>
      <c r="O957" s="11">
        <f t="shared" si="87"/>
        <v>41240.25</v>
      </c>
      <c r="P957" t="b">
        <v>0</v>
      </c>
      <c r="Q957" t="b">
        <v>0</v>
      </c>
      <c r="R957" s="5" t="s">
        <v>33</v>
      </c>
      <c r="S957" s="5" t="str">
        <f t="shared" si="88"/>
        <v>theater</v>
      </c>
      <c r="T957" s="5" t="str">
        <f t="shared" si="89"/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s="5" t="s">
        <v>14</v>
      </c>
      <c r="H958">
        <v>830</v>
      </c>
      <c r="I958" s="7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86"/>
        <v>42360.25</v>
      </c>
      <c r="O958" s="11">
        <f t="shared" si="87"/>
        <v>42364.25</v>
      </c>
      <c r="P958" t="b">
        <v>0</v>
      </c>
      <c r="Q958" t="b">
        <v>0</v>
      </c>
      <c r="R958" s="5" t="s">
        <v>474</v>
      </c>
      <c r="S958" s="5" t="str">
        <f t="shared" si="88"/>
        <v>film &amp; video</v>
      </c>
      <c r="T958" s="5" t="str">
        <f t="shared" si="89"/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s="5" t="s">
        <v>20</v>
      </c>
      <c r="H959">
        <v>131</v>
      </c>
      <c r="I959" s="7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86"/>
        <v>40955.25</v>
      </c>
      <c r="O959" s="11">
        <f t="shared" si="87"/>
        <v>40958.25</v>
      </c>
      <c r="P959" t="b">
        <v>0</v>
      </c>
      <c r="Q959" t="b">
        <v>0</v>
      </c>
      <c r="R959" s="5" t="s">
        <v>33</v>
      </c>
      <c r="S959" s="5" t="str">
        <f t="shared" si="88"/>
        <v>theater</v>
      </c>
      <c r="T959" s="5" t="str">
        <f t="shared" si="89"/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s="5" t="s">
        <v>20</v>
      </c>
      <c r="H960">
        <v>112</v>
      </c>
      <c r="I960" s="7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86"/>
        <v>40350.208333333336</v>
      </c>
      <c r="O960" s="11">
        <f t="shared" si="87"/>
        <v>40372.208333333336</v>
      </c>
      <c r="P960" t="b">
        <v>0</v>
      </c>
      <c r="Q960" t="b">
        <v>0</v>
      </c>
      <c r="R960" s="5" t="s">
        <v>71</v>
      </c>
      <c r="S960" s="5" t="str">
        <f t="shared" si="88"/>
        <v>film &amp; video</v>
      </c>
      <c r="T960" s="5" t="str">
        <f t="shared" si="89"/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s="5" t="s">
        <v>14</v>
      </c>
      <c r="H961">
        <v>130</v>
      </c>
      <c r="I961" s="7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86"/>
        <v>40357.208333333336</v>
      </c>
      <c r="O961" s="11">
        <f t="shared" si="87"/>
        <v>40385.208333333336</v>
      </c>
      <c r="P961" t="b">
        <v>0</v>
      </c>
      <c r="Q961" t="b">
        <v>0</v>
      </c>
      <c r="R961" s="5" t="s">
        <v>206</v>
      </c>
      <c r="S961" s="5" t="str">
        <f t="shared" si="88"/>
        <v>publishing</v>
      </c>
      <c r="T961" s="5" t="str">
        <f t="shared" si="89"/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85.054545454545448</v>
      </c>
      <c r="G962" s="5" t="s">
        <v>14</v>
      </c>
      <c r="H962">
        <v>55</v>
      </c>
      <c r="I962" s="7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86"/>
        <v>42408.25</v>
      </c>
      <c r="O962" s="11">
        <f t="shared" si="87"/>
        <v>42445.208333333328</v>
      </c>
      <c r="P962" t="b">
        <v>0</v>
      </c>
      <c r="Q962" t="b">
        <v>0</v>
      </c>
      <c r="R962" s="5" t="s">
        <v>28</v>
      </c>
      <c r="S962" s="5" t="str">
        <f t="shared" si="88"/>
        <v>technology</v>
      </c>
      <c r="T962" s="5" t="str">
        <f t="shared" si="89"/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+(E963*100)/D963</f>
        <v>119.29824561403508</v>
      </c>
      <c r="G963" s="5" t="s">
        <v>20</v>
      </c>
      <c r="H963">
        <v>155</v>
      </c>
      <c r="I963" s="7">
        <f t="shared" ref="I963:I1001" si="91">+IF(E963&gt;0,E963/H963,0)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92">(((L963/60)/60)/24)+DATE(1970,1,1)</f>
        <v>40591.25</v>
      </c>
      <c r="O963" s="11">
        <f t="shared" ref="O963:O1001" si="93">(((M963/60)/60)/24)+DATE(1970,1,1)</f>
        <v>40595.25</v>
      </c>
      <c r="P963" t="b">
        <v>0</v>
      </c>
      <c r="Q963" t="b">
        <v>0</v>
      </c>
      <c r="R963" s="5" t="s">
        <v>206</v>
      </c>
      <c r="S963" s="5" t="str">
        <f t="shared" ref="S963:S1001" si="94">LEFT(R963,FIND("/",R963)-1)</f>
        <v>publishing</v>
      </c>
      <c r="T963" s="5" t="str">
        <f t="shared" ref="T963:T1001" si="95">+RIGHT(R963,LEN(R963)-SEARCH("/",R963))</f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s="5" t="s">
        <v>20</v>
      </c>
      <c r="H964">
        <v>266</v>
      </c>
      <c r="I964" s="7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92"/>
        <v>41592.25</v>
      </c>
      <c r="O964" s="11">
        <f t="shared" si="93"/>
        <v>41613.25</v>
      </c>
      <c r="P964" t="b">
        <v>0</v>
      </c>
      <c r="Q964" t="b">
        <v>0</v>
      </c>
      <c r="R964" s="5" t="s">
        <v>17</v>
      </c>
      <c r="S964" s="5" t="str">
        <f t="shared" si="94"/>
        <v>food</v>
      </c>
      <c r="T964" s="5" t="str">
        <f t="shared" si="95"/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s="5" t="s">
        <v>14</v>
      </c>
      <c r="H965">
        <v>114</v>
      </c>
      <c r="I965" s="7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92"/>
        <v>40607.25</v>
      </c>
      <c r="O965" s="11">
        <f t="shared" si="93"/>
        <v>40613.25</v>
      </c>
      <c r="P965" t="b">
        <v>0</v>
      </c>
      <c r="Q965" t="b">
        <v>1</v>
      </c>
      <c r="R965" s="5" t="s">
        <v>122</v>
      </c>
      <c r="S965" s="5" t="str">
        <f t="shared" si="94"/>
        <v>photography</v>
      </c>
      <c r="T965" s="5" t="str">
        <f t="shared" si="95"/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s="5" t="s">
        <v>20</v>
      </c>
      <c r="H966">
        <v>155</v>
      </c>
      <c r="I966" s="7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92"/>
        <v>42135.208333333328</v>
      </c>
      <c r="O966" s="11">
        <f t="shared" si="93"/>
        <v>42140.208333333328</v>
      </c>
      <c r="P966" t="b">
        <v>0</v>
      </c>
      <c r="Q966" t="b">
        <v>0</v>
      </c>
      <c r="R966" s="5" t="s">
        <v>33</v>
      </c>
      <c r="S966" s="5" t="str">
        <f t="shared" si="94"/>
        <v>theater</v>
      </c>
      <c r="T966" s="5" t="str">
        <f t="shared" si="95"/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s="5" t="s">
        <v>20</v>
      </c>
      <c r="H967">
        <v>207</v>
      </c>
      <c r="I967" s="7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92"/>
        <v>40203.25</v>
      </c>
      <c r="O967" s="11">
        <f t="shared" si="93"/>
        <v>40243.25</v>
      </c>
      <c r="P967" t="b">
        <v>0</v>
      </c>
      <c r="Q967" t="b">
        <v>0</v>
      </c>
      <c r="R967" s="5" t="s">
        <v>23</v>
      </c>
      <c r="S967" s="5" t="str">
        <f t="shared" si="94"/>
        <v>music</v>
      </c>
      <c r="T967" s="5" t="str">
        <f t="shared" si="95"/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s="5" t="s">
        <v>20</v>
      </c>
      <c r="H968">
        <v>245</v>
      </c>
      <c r="I968" s="7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92"/>
        <v>42901.208333333328</v>
      </c>
      <c r="O968" s="11">
        <f t="shared" si="93"/>
        <v>42903.208333333328</v>
      </c>
      <c r="P968" t="b">
        <v>0</v>
      </c>
      <c r="Q968" t="b">
        <v>0</v>
      </c>
      <c r="R968" s="5" t="s">
        <v>33</v>
      </c>
      <c r="S968" s="5" t="str">
        <f t="shared" si="94"/>
        <v>theater</v>
      </c>
      <c r="T968" s="5" t="str">
        <f t="shared" si="95"/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</v>
      </c>
      <c r="G969" s="5" t="s">
        <v>20</v>
      </c>
      <c r="H969">
        <v>1573</v>
      </c>
      <c r="I969" s="7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92"/>
        <v>41005.208333333336</v>
      </c>
      <c r="O969" s="11">
        <f t="shared" si="93"/>
        <v>41042.208333333336</v>
      </c>
      <c r="P969" t="b">
        <v>0</v>
      </c>
      <c r="Q969" t="b">
        <v>0</v>
      </c>
      <c r="R969" s="5" t="s">
        <v>319</v>
      </c>
      <c r="S969" s="5" t="str">
        <f t="shared" si="94"/>
        <v>music</v>
      </c>
      <c r="T969" s="5" t="str">
        <f t="shared" si="95"/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338.20833333333331</v>
      </c>
      <c r="G970" s="5" t="s">
        <v>20</v>
      </c>
      <c r="H970">
        <v>114</v>
      </c>
      <c r="I970" s="7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92"/>
        <v>40544.25</v>
      </c>
      <c r="O970" s="11">
        <f t="shared" si="93"/>
        <v>40559.25</v>
      </c>
      <c r="P970" t="b">
        <v>0</v>
      </c>
      <c r="Q970" t="b">
        <v>0</v>
      </c>
      <c r="R970" s="5" t="s">
        <v>17</v>
      </c>
      <c r="S970" s="5" t="str">
        <f t="shared" si="94"/>
        <v>food</v>
      </c>
      <c r="T970" s="5" t="str">
        <f t="shared" si="95"/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s="5" t="s">
        <v>20</v>
      </c>
      <c r="H971">
        <v>93</v>
      </c>
      <c r="I971" s="7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92"/>
        <v>43821.25</v>
      </c>
      <c r="O971" s="11">
        <f t="shared" si="93"/>
        <v>43828.25</v>
      </c>
      <c r="P971" t="b">
        <v>0</v>
      </c>
      <c r="Q971" t="b">
        <v>0</v>
      </c>
      <c r="R971" s="5" t="s">
        <v>33</v>
      </c>
      <c r="S971" s="5" t="str">
        <f t="shared" si="94"/>
        <v>theater</v>
      </c>
      <c r="T971" s="5" t="str">
        <f t="shared" si="95"/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60.757639620653322</v>
      </c>
      <c r="G972" s="5" t="s">
        <v>14</v>
      </c>
      <c r="H972">
        <v>594</v>
      </c>
      <c r="I972" s="7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92"/>
        <v>40672.208333333336</v>
      </c>
      <c r="O972" s="11">
        <f t="shared" si="93"/>
        <v>40673.208333333336</v>
      </c>
      <c r="P972" t="b">
        <v>0</v>
      </c>
      <c r="Q972" t="b">
        <v>0</v>
      </c>
      <c r="R972" s="5" t="s">
        <v>33</v>
      </c>
      <c r="S972" s="5" t="str">
        <f t="shared" si="94"/>
        <v>theater</v>
      </c>
      <c r="T972" s="5" t="str">
        <f t="shared" si="95"/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s="5" t="s">
        <v>14</v>
      </c>
      <c r="H973">
        <v>24</v>
      </c>
      <c r="I973" s="7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92"/>
        <v>41555.208333333336</v>
      </c>
      <c r="O973" s="11">
        <f t="shared" si="93"/>
        <v>41561.208333333336</v>
      </c>
      <c r="P973" t="b">
        <v>0</v>
      </c>
      <c r="Q973" t="b">
        <v>0</v>
      </c>
      <c r="R973" s="5" t="s">
        <v>269</v>
      </c>
      <c r="S973" s="5" t="str">
        <f t="shared" si="94"/>
        <v>film &amp; video</v>
      </c>
      <c r="T973" s="5" t="str">
        <f t="shared" si="95"/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228.39344262295083</v>
      </c>
      <c r="G974" s="5" t="s">
        <v>20</v>
      </c>
      <c r="H974">
        <v>1681</v>
      </c>
      <c r="I974" s="7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92"/>
        <v>41792.208333333336</v>
      </c>
      <c r="O974" s="11">
        <f t="shared" si="93"/>
        <v>41801.208333333336</v>
      </c>
      <c r="P974" t="b">
        <v>0</v>
      </c>
      <c r="Q974" t="b">
        <v>1</v>
      </c>
      <c r="R974" s="5" t="s">
        <v>28</v>
      </c>
      <c r="S974" s="5" t="str">
        <f t="shared" si="94"/>
        <v>technology</v>
      </c>
      <c r="T974" s="5" t="str">
        <f t="shared" si="95"/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s="5" t="s">
        <v>14</v>
      </c>
      <c r="H975">
        <v>252</v>
      </c>
      <c r="I975" s="7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92"/>
        <v>40522.25</v>
      </c>
      <c r="O975" s="11">
        <f t="shared" si="93"/>
        <v>40524.25</v>
      </c>
      <c r="P975" t="b">
        <v>0</v>
      </c>
      <c r="Q975" t="b">
        <v>1</v>
      </c>
      <c r="R975" s="5" t="s">
        <v>33</v>
      </c>
      <c r="S975" s="5" t="str">
        <f t="shared" si="94"/>
        <v>theater</v>
      </c>
      <c r="T975" s="5" t="str">
        <f t="shared" si="95"/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s="5" t="s">
        <v>20</v>
      </c>
      <c r="H976">
        <v>32</v>
      </c>
      <c r="I976" s="7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92"/>
        <v>41412.208333333336</v>
      </c>
      <c r="O976" s="11">
        <f t="shared" si="93"/>
        <v>41413.208333333336</v>
      </c>
      <c r="P976" t="b">
        <v>0</v>
      </c>
      <c r="Q976" t="b">
        <v>0</v>
      </c>
      <c r="R976" s="5" t="s">
        <v>60</v>
      </c>
      <c r="S976" s="5" t="str">
        <f t="shared" si="94"/>
        <v>music</v>
      </c>
      <c r="T976" s="5" t="str">
        <f t="shared" si="95"/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s="5" t="s">
        <v>20</v>
      </c>
      <c r="H977">
        <v>135</v>
      </c>
      <c r="I977" s="7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92"/>
        <v>42337.25</v>
      </c>
      <c r="O977" s="11">
        <f t="shared" si="93"/>
        <v>42376.25</v>
      </c>
      <c r="P977" t="b">
        <v>0</v>
      </c>
      <c r="Q977" t="b">
        <v>1</v>
      </c>
      <c r="R977" s="5" t="s">
        <v>33</v>
      </c>
      <c r="S977" s="5" t="str">
        <f t="shared" si="94"/>
        <v>theater</v>
      </c>
      <c r="T977" s="5" t="str">
        <f t="shared" si="95"/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s="5" t="s">
        <v>20</v>
      </c>
      <c r="H978">
        <v>140</v>
      </c>
      <c r="I978" s="7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92"/>
        <v>40571.25</v>
      </c>
      <c r="O978" s="11">
        <f t="shared" si="93"/>
        <v>40577.25</v>
      </c>
      <c r="P978" t="b">
        <v>0</v>
      </c>
      <c r="Q978" t="b">
        <v>1</v>
      </c>
      <c r="R978" s="5" t="s">
        <v>33</v>
      </c>
      <c r="S978" s="5" t="str">
        <f t="shared" si="94"/>
        <v>theater</v>
      </c>
      <c r="T978" s="5" t="str">
        <f t="shared" si="95"/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s="5" t="s">
        <v>14</v>
      </c>
      <c r="H979">
        <v>67</v>
      </c>
      <c r="I979" s="7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92"/>
        <v>43138.25</v>
      </c>
      <c r="O979" s="11">
        <f t="shared" si="93"/>
        <v>43170.25</v>
      </c>
      <c r="P979" t="b">
        <v>0</v>
      </c>
      <c r="Q979" t="b">
        <v>0</v>
      </c>
      <c r="R979" s="5" t="s">
        <v>17</v>
      </c>
      <c r="S979" s="5" t="str">
        <f t="shared" si="94"/>
        <v>food</v>
      </c>
      <c r="T979" s="5" t="str">
        <f t="shared" si="95"/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s="5" t="s">
        <v>20</v>
      </c>
      <c r="H980">
        <v>92</v>
      </c>
      <c r="I980" s="7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92"/>
        <v>42686.25</v>
      </c>
      <c r="O980" s="11">
        <f t="shared" si="93"/>
        <v>42708.25</v>
      </c>
      <c r="P980" t="b">
        <v>0</v>
      </c>
      <c r="Q980" t="b">
        <v>0</v>
      </c>
      <c r="R980" s="5" t="s">
        <v>89</v>
      </c>
      <c r="S980" s="5" t="str">
        <f t="shared" si="94"/>
        <v>games</v>
      </c>
      <c r="T980" s="5" t="str">
        <f t="shared" si="95"/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s="5" t="s">
        <v>20</v>
      </c>
      <c r="H981">
        <v>1015</v>
      </c>
      <c r="I981" s="7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92"/>
        <v>42078.208333333328</v>
      </c>
      <c r="O981" s="11">
        <f t="shared" si="93"/>
        <v>42084.208333333328</v>
      </c>
      <c r="P981" t="b">
        <v>0</v>
      </c>
      <c r="Q981" t="b">
        <v>0</v>
      </c>
      <c r="R981" s="5" t="s">
        <v>33</v>
      </c>
      <c r="S981" s="5" t="str">
        <f t="shared" si="94"/>
        <v>theater</v>
      </c>
      <c r="T981" s="5" t="str">
        <f t="shared" si="95"/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s="5" t="s">
        <v>14</v>
      </c>
      <c r="H982">
        <v>742</v>
      </c>
      <c r="I982" s="7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92"/>
        <v>42307.208333333328</v>
      </c>
      <c r="O982" s="11">
        <f t="shared" si="93"/>
        <v>42312.25</v>
      </c>
      <c r="P982" t="b">
        <v>1</v>
      </c>
      <c r="Q982" t="b">
        <v>0</v>
      </c>
      <c r="R982" s="5" t="s">
        <v>68</v>
      </c>
      <c r="S982" s="5" t="str">
        <f t="shared" si="94"/>
        <v>publishing</v>
      </c>
      <c r="T982" s="5" t="str">
        <f t="shared" si="95"/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s="5" t="s">
        <v>20</v>
      </c>
      <c r="H983">
        <v>323</v>
      </c>
      <c r="I983" s="7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92"/>
        <v>43094.25</v>
      </c>
      <c r="O983" s="11">
        <f t="shared" si="93"/>
        <v>43127.25</v>
      </c>
      <c r="P983" t="b">
        <v>0</v>
      </c>
      <c r="Q983" t="b">
        <v>0</v>
      </c>
      <c r="R983" s="5" t="s">
        <v>28</v>
      </c>
      <c r="S983" s="5" t="str">
        <f t="shared" si="94"/>
        <v>technology</v>
      </c>
      <c r="T983" s="5" t="str">
        <f t="shared" si="95"/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s="5" t="s">
        <v>14</v>
      </c>
      <c r="H984">
        <v>75</v>
      </c>
      <c r="I984" s="7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92"/>
        <v>40743.208333333336</v>
      </c>
      <c r="O984" s="11">
        <f t="shared" si="93"/>
        <v>40745.208333333336</v>
      </c>
      <c r="P984" t="b">
        <v>0</v>
      </c>
      <c r="Q984" t="b">
        <v>1</v>
      </c>
      <c r="R984" s="5" t="s">
        <v>42</v>
      </c>
      <c r="S984" s="5" t="str">
        <f t="shared" si="94"/>
        <v>film &amp; video</v>
      </c>
      <c r="T984" s="5" t="str">
        <f t="shared" si="95"/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s="5" t="s">
        <v>20</v>
      </c>
      <c r="H985">
        <v>2326</v>
      </c>
      <c r="I985" s="7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92"/>
        <v>43681.208333333328</v>
      </c>
      <c r="O985" s="11">
        <f t="shared" si="93"/>
        <v>43696.208333333328</v>
      </c>
      <c r="P985" t="b">
        <v>0</v>
      </c>
      <c r="Q985" t="b">
        <v>0</v>
      </c>
      <c r="R985" s="5" t="s">
        <v>42</v>
      </c>
      <c r="S985" s="5" t="str">
        <f t="shared" si="94"/>
        <v>film &amp; video</v>
      </c>
      <c r="T985" s="5" t="str">
        <f t="shared" si="95"/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152.46153846153845</v>
      </c>
      <c r="G986" s="5" t="s">
        <v>20</v>
      </c>
      <c r="H986">
        <v>381</v>
      </c>
      <c r="I986" s="7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92"/>
        <v>43716.208333333328</v>
      </c>
      <c r="O986" s="11">
        <f t="shared" si="93"/>
        <v>43742.208333333328</v>
      </c>
      <c r="P986" t="b">
        <v>0</v>
      </c>
      <c r="Q986" t="b">
        <v>0</v>
      </c>
      <c r="R986" s="5" t="s">
        <v>33</v>
      </c>
      <c r="S986" s="5" t="str">
        <f t="shared" si="94"/>
        <v>theater</v>
      </c>
      <c r="T986" s="5" t="str">
        <f t="shared" si="95"/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67.129542790152399</v>
      </c>
      <c r="G987" s="5" t="s">
        <v>14</v>
      </c>
      <c r="H987">
        <v>4405</v>
      </c>
      <c r="I987" s="7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92"/>
        <v>41614.25</v>
      </c>
      <c r="O987" s="11">
        <f t="shared" si="93"/>
        <v>41640.25</v>
      </c>
      <c r="P987" t="b">
        <v>0</v>
      </c>
      <c r="Q987" t="b">
        <v>1</v>
      </c>
      <c r="R987" s="5" t="s">
        <v>23</v>
      </c>
      <c r="S987" s="5" t="str">
        <f t="shared" si="94"/>
        <v>music</v>
      </c>
      <c r="T987" s="5" t="str">
        <f t="shared" si="95"/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s="5" t="s">
        <v>14</v>
      </c>
      <c r="H988">
        <v>92</v>
      </c>
      <c r="I988" s="7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92"/>
        <v>40638.208333333336</v>
      </c>
      <c r="O988" s="11">
        <f t="shared" si="93"/>
        <v>40652.208333333336</v>
      </c>
      <c r="P988" t="b">
        <v>0</v>
      </c>
      <c r="Q988" t="b">
        <v>0</v>
      </c>
      <c r="R988" s="5" t="s">
        <v>23</v>
      </c>
      <c r="S988" s="5" t="str">
        <f t="shared" si="94"/>
        <v>music</v>
      </c>
      <c r="T988" s="5" t="str">
        <f t="shared" si="95"/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216.79032258064515</v>
      </c>
      <c r="G989" s="5" t="s">
        <v>20</v>
      </c>
      <c r="H989">
        <v>480</v>
      </c>
      <c r="I989" s="7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92"/>
        <v>42852.208333333328</v>
      </c>
      <c r="O989" s="11">
        <f t="shared" si="93"/>
        <v>42866.208333333328</v>
      </c>
      <c r="P989" t="b">
        <v>0</v>
      </c>
      <c r="Q989" t="b">
        <v>0</v>
      </c>
      <c r="R989" s="5" t="s">
        <v>42</v>
      </c>
      <c r="S989" s="5" t="str">
        <f t="shared" si="94"/>
        <v>film &amp; video</v>
      </c>
      <c r="T989" s="5" t="str">
        <f t="shared" si="95"/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s="5" t="s">
        <v>14</v>
      </c>
      <c r="H990">
        <v>64</v>
      </c>
      <c r="I990" s="7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92"/>
        <v>42686.25</v>
      </c>
      <c r="O990" s="11">
        <f t="shared" si="93"/>
        <v>42707.25</v>
      </c>
      <c r="P990" t="b">
        <v>0</v>
      </c>
      <c r="Q990" t="b">
        <v>0</v>
      </c>
      <c r="R990" s="5" t="s">
        <v>133</v>
      </c>
      <c r="S990" s="5" t="str">
        <f t="shared" si="94"/>
        <v>publishing</v>
      </c>
      <c r="T990" s="5" t="str">
        <f t="shared" si="95"/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499.58333333333331</v>
      </c>
      <c r="G991" s="5" t="s">
        <v>20</v>
      </c>
      <c r="H991">
        <v>226</v>
      </c>
      <c r="I991" s="7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92"/>
        <v>43571.208333333328</v>
      </c>
      <c r="O991" s="11">
        <f t="shared" si="93"/>
        <v>43576.208333333328</v>
      </c>
      <c r="P991" t="b">
        <v>0</v>
      </c>
      <c r="Q991" t="b">
        <v>0</v>
      </c>
      <c r="R991" s="5" t="s">
        <v>206</v>
      </c>
      <c r="S991" s="5" t="str">
        <f t="shared" si="94"/>
        <v>publishing</v>
      </c>
      <c r="T991" s="5" t="str">
        <f t="shared" si="95"/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s="5" t="s">
        <v>14</v>
      </c>
      <c r="H992">
        <v>64</v>
      </c>
      <c r="I992" s="7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92"/>
        <v>42432.25</v>
      </c>
      <c r="O992" s="11">
        <f t="shared" si="93"/>
        <v>42454.208333333328</v>
      </c>
      <c r="P992" t="b">
        <v>0</v>
      </c>
      <c r="Q992" t="b">
        <v>1</v>
      </c>
      <c r="R992" s="5" t="s">
        <v>53</v>
      </c>
      <c r="S992" s="5" t="str">
        <f t="shared" si="94"/>
        <v>film &amp; video</v>
      </c>
      <c r="T992" s="5" t="str">
        <f t="shared" si="95"/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s="5" t="s">
        <v>20</v>
      </c>
      <c r="H993">
        <v>241</v>
      </c>
      <c r="I993" s="7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92"/>
        <v>41907.208333333336</v>
      </c>
      <c r="O993" s="11">
        <f t="shared" si="93"/>
        <v>41911.208333333336</v>
      </c>
      <c r="P993" t="b">
        <v>0</v>
      </c>
      <c r="Q993" t="b">
        <v>1</v>
      </c>
      <c r="R993" s="5" t="s">
        <v>23</v>
      </c>
      <c r="S993" s="5" t="str">
        <f t="shared" si="94"/>
        <v>music</v>
      </c>
      <c r="T993" s="5" t="str">
        <f t="shared" si="95"/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s="5" t="s">
        <v>20</v>
      </c>
      <c r="H994">
        <v>132</v>
      </c>
      <c r="I994" s="7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92"/>
        <v>43227.208333333328</v>
      </c>
      <c r="O994" s="11">
        <f t="shared" si="93"/>
        <v>43241.208333333328</v>
      </c>
      <c r="P994" t="b">
        <v>0</v>
      </c>
      <c r="Q994" t="b">
        <v>1</v>
      </c>
      <c r="R994" s="5" t="s">
        <v>53</v>
      </c>
      <c r="S994" s="5" t="str">
        <f t="shared" si="94"/>
        <v>film &amp; video</v>
      </c>
      <c r="T994" s="5" t="str">
        <f t="shared" si="95"/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s="5" t="s">
        <v>74</v>
      </c>
      <c r="H995">
        <v>75</v>
      </c>
      <c r="I995" s="7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92"/>
        <v>42362.25</v>
      </c>
      <c r="O995" s="11">
        <f t="shared" si="93"/>
        <v>42379.25</v>
      </c>
      <c r="P995" t="b">
        <v>0</v>
      </c>
      <c r="Q995" t="b">
        <v>1</v>
      </c>
      <c r="R995" s="5" t="s">
        <v>122</v>
      </c>
      <c r="S995" s="5" t="str">
        <f t="shared" si="94"/>
        <v>photography</v>
      </c>
      <c r="T995" s="5" t="str">
        <f t="shared" si="95"/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52.496810772501775</v>
      </c>
      <c r="G996" s="5" t="s">
        <v>14</v>
      </c>
      <c r="H996">
        <v>842</v>
      </c>
      <c r="I996" s="7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92"/>
        <v>41929.208333333336</v>
      </c>
      <c r="O996" s="11">
        <f t="shared" si="93"/>
        <v>41935.208333333336</v>
      </c>
      <c r="P996" t="b">
        <v>0</v>
      </c>
      <c r="Q996" t="b">
        <v>1</v>
      </c>
      <c r="R996" s="5" t="s">
        <v>206</v>
      </c>
      <c r="S996" s="5" t="str">
        <f t="shared" si="94"/>
        <v>publishing</v>
      </c>
      <c r="T996" s="5" t="str">
        <f t="shared" si="95"/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157.46762589928056</v>
      </c>
      <c r="G997" s="5" t="s">
        <v>20</v>
      </c>
      <c r="H997">
        <v>2043</v>
      </c>
      <c r="I997" s="7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92"/>
        <v>43408.208333333328</v>
      </c>
      <c r="O997" s="11">
        <f t="shared" si="93"/>
        <v>43437.25</v>
      </c>
      <c r="P997" t="b">
        <v>0</v>
      </c>
      <c r="Q997" t="b">
        <v>1</v>
      </c>
      <c r="R997" s="5" t="s">
        <v>17</v>
      </c>
      <c r="S997" s="5" t="str">
        <f t="shared" si="94"/>
        <v>food</v>
      </c>
      <c r="T997" s="5" t="str">
        <f t="shared" si="95"/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s="5" t="s">
        <v>14</v>
      </c>
      <c r="H998">
        <v>112</v>
      </c>
      <c r="I998" s="7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92"/>
        <v>41276.25</v>
      </c>
      <c r="O998" s="11">
        <f t="shared" si="93"/>
        <v>41306.25</v>
      </c>
      <c r="P998" t="b">
        <v>0</v>
      </c>
      <c r="Q998" t="b">
        <v>0</v>
      </c>
      <c r="R998" s="5" t="s">
        <v>33</v>
      </c>
      <c r="S998" s="5" t="str">
        <f t="shared" si="94"/>
        <v>theater</v>
      </c>
      <c r="T998" s="5" t="str">
        <f t="shared" si="95"/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60.565789473684212</v>
      </c>
      <c r="G999" s="5" t="s">
        <v>74</v>
      </c>
      <c r="H999">
        <v>139</v>
      </c>
      <c r="I999" s="7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92"/>
        <v>41659.25</v>
      </c>
      <c r="O999" s="11">
        <f t="shared" si="93"/>
        <v>41664.25</v>
      </c>
      <c r="P999" t="b">
        <v>0</v>
      </c>
      <c r="Q999" t="b">
        <v>0</v>
      </c>
      <c r="R999" s="5" t="s">
        <v>33</v>
      </c>
      <c r="S999" s="5" t="str">
        <f t="shared" si="94"/>
        <v>theater</v>
      </c>
      <c r="T999" s="5" t="str">
        <f t="shared" si="95"/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56.791291291291294</v>
      </c>
      <c r="G1000" s="5" t="s">
        <v>14</v>
      </c>
      <c r="H1000">
        <v>374</v>
      </c>
      <c r="I1000" s="7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92"/>
        <v>40220.25</v>
      </c>
      <c r="O1000" s="11">
        <f t="shared" si="93"/>
        <v>40234.25</v>
      </c>
      <c r="P1000" t="b">
        <v>0</v>
      </c>
      <c r="Q1000" t="b">
        <v>1</v>
      </c>
      <c r="R1000" s="5" t="s">
        <v>60</v>
      </c>
      <c r="S1000" s="5" t="str">
        <f t="shared" si="94"/>
        <v>music</v>
      </c>
      <c r="T1000" s="5" t="str">
        <f t="shared" si="95"/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s="5" t="s">
        <v>74</v>
      </c>
      <c r="H1001">
        <v>1122</v>
      </c>
      <c r="I1001" s="7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92"/>
        <v>42550.208333333328</v>
      </c>
      <c r="O1001" s="11">
        <f t="shared" si="93"/>
        <v>42557.208333333328</v>
      </c>
      <c r="P1001" t="b">
        <v>0</v>
      </c>
      <c r="Q1001" t="b">
        <v>0</v>
      </c>
      <c r="R1001" s="5" t="s">
        <v>17</v>
      </c>
      <c r="S1001" s="5" t="str">
        <f t="shared" si="94"/>
        <v>food</v>
      </c>
      <c r="T1001" s="5" t="str">
        <f t="shared" si="95"/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F5D5D"/>
        <color rgb="FF00D66B"/>
        <color rgb="FF0075CC"/>
      </colorScale>
    </cfRule>
  </conditionalFormatting>
  <conditionalFormatting sqref="G1:G1048576">
    <cfRule type="cellIs" dxfId="7" priority="2" operator="equal">
      <formula>"canceled"</formula>
    </cfRule>
    <cfRule type="cellIs" dxfId="6" priority="3" operator="equal">
      <formula>"live"</formula>
    </cfRule>
    <cfRule type="cellIs" dxfId="5" priority="4" operator="equal">
      <formula>"successful"</formula>
    </cfRule>
    <cfRule type="cellIs" dxfId="4" priority="5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3CB3-8593-46F9-A8B9-F34835C69971}">
  <dimension ref="A1:F14"/>
  <sheetViews>
    <sheetView workbookViewId="0">
      <selection activeCell="P19" sqref="P19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  <col min="8" max="8" width="15.19921875" bestFit="1" customWidth="1"/>
    <col min="9" max="9" width="13.09765625" bestFit="1" customWidth="1"/>
    <col min="10" max="17" width="11.69921875" bestFit="1" customWidth="1"/>
    <col min="18" max="18" width="10.3984375" bestFit="1" customWidth="1"/>
    <col min="19" max="24" width="11.69921875" bestFit="1" customWidth="1"/>
    <col min="25" max="25" width="8.59765625" bestFit="1" customWidth="1"/>
    <col min="26" max="34" width="11.69921875" bestFit="1" customWidth="1"/>
    <col min="35" max="35" width="14.09765625" bestFit="1" customWidth="1"/>
    <col min="36" max="36" width="8.69921875" bestFit="1" customWidth="1"/>
    <col min="37" max="37" width="11.59765625" bestFit="1" customWidth="1"/>
    <col min="38" max="38" width="10.8984375" bestFit="1" customWidth="1"/>
  </cols>
  <sheetData>
    <row r="1" spans="1:6" x14ac:dyDescent="0.3">
      <c r="A1" s="8" t="s">
        <v>6</v>
      </c>
      <c r="B1" t="s">
        <v>2069</v>
      </c>
    </row>
    <row r="3" spans="1:6" x14ac:dyDescent="0.3">
      <c r="A3" s="8" t="s">
        <v>2070</v>
      </c>
      <c r="B3" s="8" t="s">
        <v>2068</v>
      </c>
    </row>
    <row r="4" spans="1:6" x14ac:dyDescent="0.3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9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9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9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9" t="s">
        <v>2064</v>
      </c>
      <c r="E8">
        <v>4</v>
      </c>
      <c r="F8">
        <v>4</v>
      </c>
    </row>
    <row r="9" spans="1:6" x14ac:dyDescent="0.3">
      <c r="A9" s="9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9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9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9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9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ht="15.6" customHeight="1" x14ac:dyDescent="0.3">
      <c r="A14" s="9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0F14-49A6-4A81-AF4B-D1ED30E4A788}">
  <dimension ref="A1:F30"/>
  <sheetViews>
    <sheetView workbookViewId="0">
      <selection activeCell="G1" sqref="G1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6.796875" hidden="1" customWidth="1"/>
    <col min="7" max="7" width="10.8984375" bestFit="1" customWidth="1"/>
  </cols>
  <sheetData>
    <row r="1" spans="1:6" x14ac:dyDescent="0.3">
      <c r="A1" s="8" t="s">
        <v>6</v>
      </c>
      <c r="B1" t="s">
        <v>2069</v>
      </c>
    </row>
    <row r="2" spans="1:6" x14ac:dyDescent="0.3">
      <c r="A2" s="8" t="s">
        <v>2031</v>
      </c>
      <c r="B2" t="s">
        <v>2069</v>
      </c>
    </row>
    <row r="4" spans="1:6" x14ac:dyDescent="0.3">
      <c r="A4" s="8" t="s">
        <v>2070</v>
      </c>
      <c r="B4" s="8" t="s">
        <v>2068</v>
      </c>
    </row>
    <row r="5" spans="1:6" x14ac:dyDescent="0.3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9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9" t="s">
        <v>2065</v>
      </c>
      <c r="E7">
        <v>4</v>
      </c>
      <c r="F7">
        <v>4</v>
      </c>
    </row>
    <row r="8" spans="1:6" x14ac:dyDescent="0.3">
      <c r="A8" s="9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9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9" t="s">
        <v>2043</v>
      </c>
      <c r="C10">
        <v>8</v>
      </c>
      <c r="E10">
        <v>10</v>
      </c>
      <c r="F10">
        <v>18</v>
      </c>
    </row>
    <row r="11" spans="1:6" x14ac:dyDescent="0.3">
      <c r="A11" s="9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9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9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9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9" t="s">
        <v>2057</v>
      </c>
      <c r="C15">
        <v>3</v>
      </c>
      <c r="E15">
        <v>4</v>
      </c>
      <c r="F15">
        <v>7</v>
      </c>
    </row>
    <row r="16" spans="1:6" x14ac:dyDescent="0.3">
      <c r="A16" s="9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9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9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9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9" t="s">
        <v>2056</v>
      </c>
      <c r="C20">
        <v>4</v>
      </c>
      <c r="E20">
        <v>4</v>
      </c>
      <c r="F20">
        <v>8</v>
      </c>
    </row>
    <row r="21" spans="1:6" x14ac:dyDescent="0.3">
      <c r="A21" s="9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9" t="s">
        <v>2063</v>
      </c>
      <c r="C22">
        <v>9</v>
      </c>
      <c r="E22">
        <v>5</v>
      </c>
      <c r="F22">
        <v>14</v>
      </c>
    </row>
    <row r="23" spans="1:6" x14ac:dyDescent="0.3">
      <c r="A23" s="9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9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9" t="s">
        <v>2059</v>
      </c>
      <c r="C25">
        <v>7</v>
      </c>
      <c r="E25">
        <v>14</v>
      </c>
      <c r="F25">
        <v>21</v>
      </c>
    </row>
    <row r="26" spans="1:6" x14ac:dyDescent="0.3">
      <c r="A26" s="9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9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9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9" t="s">
        <v>2062</v>
      </c>
      <c r="E29">
        <v>3</v>
      </c>
      <c r="F29">
        <v>3</v>
      </c>
    </row>
    <row r="30" spans="1:6" hidden="1" x14ac:dyDescent="0.3">
      <c r="A30" s="9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D577-2703-4B62-8C2C-E84492FCE512}">
  <dimension ref="A1:F18"/>
  <sheetViews>
    <sheetView workbookViewId="0">
      <selection activeCell="E26" sqref="E26"/>
    </sheetView>
  </sheetViews>
  <sheetFormatPr defaultRowHeight="15.6" x14ac:dyDescent="0.3"/>
  <cols>
    <col min="1" max="1" width="28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2031</v>
      </c>
      <c r="B1" t="s" vm="2">
        <v>2085</v>
      </c>
    </row>
    <row r="2" spans="1:6" x14ac:dyDescent="0.3">
      <c r="A2" s="8" t="s">
        <v>2086</v>
      </c>
      <c r="B2" t="s" vm="1">
        <v>2085</v>
      </c>
    </row>
    <row r="4" spans="1:6" x14ac:dyDescent="0.3">
      <c r="A4" s="8" t="s">
        <v>2070</v>
      </c>
      <c r="B4" s="8" t="s">
        <v>2068</v>
      </c>
    </row>
    <row r="5" spans="1:6" x14ac:dyDescent="0.3">
      <c r="A5" s="8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9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9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">
      <c r="A8" s="9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">
      <c r="A9" s="9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9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9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9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9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9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9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9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9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9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593B-0B36-4B4E-B963-E6CCE812551B}">
  <dimension ref="A1:H13"/>
  <sheetViews>
    <sheetView zoomScaleNormal="100" workbookViewId="0"/>
  </sheetViews>
  <sheetFormatPr defaultRowHeight="15.6" x14ac:dyDescent="0.3"/>
  <cols>
    <col min="1" max="1" width="29.8984375" style="12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style="18" bestFit="1" customWidth="1"/>
    <col min="7" max="7" width="15.69921875" bestFit="1" customWidth="1"/>
    <col min="8" max="8" width="18.3984375" style="16" bestFit="1" customWidth="1"/>
  </cols>
  <sheetData>
    <row r="1" spans="1:8" s="13" customFormat="1" x14ac:dyDescent="0.3">
      <c r="A1" s="13" t="s">
        <v>2087</v>
      </c>
      <c r="B1" s="13" t="s">
        <v>2088</v>
      </c>
      <c r="C1" s="13" t="s">
        <v>2089</v>
      </c>
      <c r="D1" s="13" t="s">
        <v>2090</v>
      </c>
      <c r="E1" s="13" t="s">
        <v>2091</v>
      </c>
      <c r="F1" s="17" t="s">
        <v>2092</v>
      </c>
      <c r="G1" s="13" t="s">
        <v>2093</v>
      </c>
      <c r="H1" s="15" t="s">
        <v>2094</v>
      </c>
    </row>
    <row r="2" spans="1:8" x14ac:dyDescent="0.3">
      <c r="A2" s="12" t="s">
        <v>2095</v>
      </c>
      <c r="B2">
        <f>+COUNTIFS(Crowdfunding!$G:$G, "successful",Crowdfunding!D:D,"&lt;1000")</f>
        <v>30</v>
      </c>
      <c r="C2">
        <f>+COUNTIFS(Crowdfunding!$G:$G, "failed",Crowdfunding!$D:$D,"&lt;1000")</f>
        <v>20</v>
      </c>
      <c r="D2">
        <f>+COUNTIFS(Crowdfunding!$G:$G, "canceled",Crowdfunding!$D:$D,"&lt;1000")</f>
        <v>1</v>
      </c>
      <c r="E2">
        <f>SUM(B2:D2)</f>
        <v>51</v>
      </c>
      <c r="F2" s="18">
        <f>+B2/E2</f>
        <v>0.58823529411764708</v>
      </c>
      <c r="G2" s="14">
        <f>+C2/E2</f>
        <v>0.39215686274509803</v>
      </c>
      <c r="H2" s="18">
        <f>+D2/E2</f>
        <v>1.9607843137254902E-2</v>
      </c>
    </row>
    <row r="3" spans="1:8" x14ac:dyDescent="0.3">
      <c r="A3" s="12" t="s">
        <v>2096</v>
      </c>
      <c r="B3">
        <f>+COUNTIFS(Crowdfunding!$G:$G, "successful",Crowdfunding!$D:$D,"&gt;=1000",Crowdfunding!$D:$D,"&lt;5000")</f>
        <v>191</v>
      </c>
      <c r="C3">
        <f>+COUNTIFS(Crowdfunding!$G:$G, "failed",Crowdfunding!$D:$D,"&gt;=1000",Crowdfunding!$D:$D,"&lt;5000")</f>
        <v>38</v>
      </c>
      <c r="D3">
        <f>+COUNTIFS(Crowdfunding!$G:$G, "canceled",Crowdfunding!$D:$D,"&gt;=1000",Crowdfunding!$D:$D,"&lt;5000")</f>
        <v>2</v>
      </c>
      <c r="E3">
        <f t="shared" ref="E3:E12" si="0">SUM(B3:D3)</f>
        <v>231</v>
      </c>
      <c r="F3" s="18">
        <f t="shared" ref="F3:F13" si="1">+B3/E3</f>
        <v>0.82683982683982682</v>
      </c>
      <c r="G3" s="14">
        <f t="shared" ref="G3:G13" si="2">+C3/E3</f>
        <v>0.16450216450216451</v>
      </c>
      <c r="H3" s="18">
        <f t="shared" ref="H3:H13" si="3">+D3/E3</f>
        <v>8.658008658008658E-3</v>
      </c>
    </row>
    <row r="4" spans="1:8" x14ac:dyDescent="0.3">
      <c r="A4" s="12" t="s">
        <v>2097</v>
      </c>
      <c r="B4">
        <f>+COUNTIFS(Crowdfunding!$G:$G, "successful",Crowdfunding!$D:$D,"&gt;=5000",Crowdfunding!$D:$D,"&lt;10000")</f>
        <v>164</v>
      </c>
      <c r="C4">
        <f>+COUNTIFS(Crowdfunding!$G:$G, "failed",Crowdfunding!$D:$D,"&gt;=5000",Crowdfunding!$D:$D,"&lt;10000")</f>
        <v>126</v>
      </c>
      <c r="D4">
        <f>+COUNTIFS(Crowdfunding!$G:$G, "canceled",Crowdfunding!$D:$D,"&gt;=5000",Crowdfunding!$D:$D,"&lt;10000")</f>
        <v>25</v>
      </c>
      <c r="E4">
        <f t="shared" si="0"/>
        <v>315</v>
      </c>
      <c r="F4" s="18">
        <f t="shared" si="1"/>
        <v>0.52063492063492067</v>
      </c>
      <c r="G4" s="14">
        <f t="shared" si="2"/>
        <v>0.4</v>
      </c>
      <c r="H4" s="18">
        <f t="shared" si="3"/>
        <v>7.9365079365079361E-2</v>
      </c>
    </row>
    <row r="5" spans="1:8" x14ac:dyDescent="0.3">
      <c r="A5" s="12" t="s">
        <v>2098</v>
      </c>
      <c r="B5">
        <f>+COUNTIFS(Crowdfunding!$G:$G, "successful",Crowdfunding!$D:$D,"&gt;=10000",Crowdfunding!$D:$D,"&lt;15000")</f>
        <v>4</v>
      </c>
      <c r="C5">
        <f>+COUNTIFS(Crowdfunding!$G:$G, "failed",Crowdfunding!$D:$D,"&gt;=10000",Crowdfunding!$D:$D,"&lt;15000")</f>
        <v>5</v>
      </c>
      <c r="D5">
        <f>+COUNTIFS(Crowdfunding!$G:$G, "canceled",Crowdfunding!$D:$D,"&gt;=10000",Crowdfunding!$D:$D,"&lt;15000")</f>
        <v>0</v>
      </c>
      <c r="E5">
        <f t="shared" si="0"/>
        <v>9</v>
      </c>
      <c r="F5" s="18">
        <f t="shared" si="1"/>
        <v>0.44444444444444442</v>
      </c>
      <c r="G5" s="14">
        <f t="shared" si="2"/>
        <v>0.55555555555555558</v>
      </c>
      <c r="H5" s="18">
        <f t="shared" si="3"/>
        <v>0</v>
      </c>
    </row>
    <row r="6" spans="1:8" x14ac:dyDescent="0.3">
      <c r="A6" s="12" t="s">
        <v>2099</v>
      </c>
      <c r="B6">
        <f>+COUNTIFS(Crowdfunding!$G:$G, "successful",Crowdfunding!$D:$D,"&gt;=15000",Crowdfunding!$D:$D,"&lt;20000")</f>
        <v>10</v>
      </c>
      <c r="C6">
        <f>+COUNTIFS(Crowdfunding!$G:$G, "failed",Crowdfunding!$D:$D,"&gt;=15000",Crowdfunding!$D:$D,"&lt;20000")</f>
        <v>0</v>
      </c>
      <c r="D6">
        <f>+COUNTIFS(Crowdfunding!$G:$G, "canceled",Crowdfunding!$D:$D,"&gt;=15000",Crowdfunding!$D:$D,"&lt;20000")</f>
        <v>0</v>
      </c>
      <c r="E6">
        <f t="shared" si="0"/>
        <v>10</v>
      </c>
      <c r="F6" s="18">
        <f t="shared" si="1"/>
        <v>1</v>
      </c>
      <c r="G6" s="14">
        <f t="shared" si="2"/>
        <v>0</v>
      </c>
      <c r="H6" s="18">
        <f t="shared" si="3"/>
        <v>0</v>
      </c>
    </row>
    <row r="7" spans="1:8" x14ac:dyDescent="0.3">
      <c r="A7" s="12" t="s">
        <v>2100</v>
      </c>
      <c r="B7">
        <f>+COUNTIFS(Crowdfunding!$G:$G, "successful",Crowdfunding!$D:$D,"&gt;=20000",Crowdfunding!$D:$D,"&lt;25000")</f>
        <v>7</v>
      </c>
      <c r="C7">
        <f>+COUNTIFS(Crowdfunding!$G:$G, "failed",Crowdfunding!$D:$D,"&gt;=20000",Crowdfunding!$D:$D,"&lt;25000")</f>
        <v>0</v>
      </c>
      <c r="D7">
        <f>+COUNTIFS(Crowdfunding!$G:$G, "canceled",Crowdfunding!$D:$D,"&gt;=20000",Crowdfunding!$D:$D,"&lt;25000")</f>
        <v>0</v>
      </c>
      <c r="E7">
        <f t="shared" si="0"/>
        <v>7</v>
      </c>
      <c r="F7" s="18">
        <f t="shared" si="1"/>
        <v>1</v>
      </c>
      <c r="G7" s="14">
        <f t="shared" si="2"/>
        <v>0</v>
      </c>
      <c r="H7" s="18">
        <f t="shared" si="3"/>
        <v>0</v>
      </c>
    </row>
    <row r="8" spans="1:8" x14ac:dyDescent="0.3">
      <c r="A8" s="12" t="s">
        <v>2101</v>
      </c>
      <c r="B8">
        <f>+COUNTIFS(Crowdfunding!$G:$G, "successful",Crowdfunding!$D:$D,"&gt;=25000",Crowdfunding!$D:$D,"&lt;30000")</f>
        <v>11</v>
      </c>
      <c r="C8">
        <f>+COUNTIFS(Crowdfunding!$G:$G, "failed",Crowdfunding!$D:$D,"&gt;=25000",Crowdfunding!$D:$D,"&lt;30000")</f>
        <v>3</v>
      </c>
      <c r="D8">
        <f>+COUNTIFS(Crowdfunding!$G:$G, "canceled",Crowdfunding!$D:$D,"&gt;=25000",Crowdfunding!$D:$D,"&lt;30000")</f>
        <v>0</v>
      </c>
      <c r="E8">
        <f t="shared" si="0"/>
        <v>14</v>
      </c>
      <c r="F8" s="18">
        <f t="shared" si="1"/>
        <v>0.7857142857142857</v>
      </c>
      <c r="G8" s="14">
        <f t="shared" si="2"/>
        <v>0.21428571428571427</v>
      </c>
      <c r="H8" s="18">
        <f t="shared" si="3"/>
        <v>0</v>
      </c>
    </row>
    <row r="9" spans="1:8" x14ac:dyDescent="0.3">
      <c r="A9" s="12" t="s">
        <v>2102</v>
      </c>
      <c r="B9">
        <f>+COUNTIFS(Crowdfunding!$G:$G, "successful",Crowdfunding!$D:$D,"&gt;=30000",Crowdfunding!$D:$D,"&lt;35000")</f>
        <v>7</v>
      </c>
      <c r="C9">
        <f>+COUNTIFS(Crowdfunding!$G:$G, "failed",Crowdfunding!$D:$D,"&gt;=30000",Crowdfunding!$D:$D,"&lt;35000")</f>
        <v>0</v>
      </c>
      <c r="D9">
        <f>+COUNTIFS(Crowdfunding!$G:$G, "canceled",Crowdfunding!$D:$D,"&gt;=30000",Crowdfunding!$D:$D,"&lt;35000")</f>
        <v>0</v>
      </c>
      <c r="E9">
        <f t="shared" si="0"/>
        <v>7</v>
      </c>
      <c r="F9" s="18">
        <f t="shared" si="1"/>
        <v>1</v>
      </c>
      <c r="G9" s="14">
        <f t="shared" si="2"/>
        <v>0</v>
      </c>
      <c r="H9" s="18">
        <f t="shared" si="3"/>
        <v>0</v>
      </c>
    </row>
    <row r="10" spans="1:8" x14ac:dyDescent="0.3">
      <c r="A10" s="12" t="s">
        <v>2103</v>
      </c>
      <c r="B10">
        <f>+COUNTIFS(Crowdfunding!$G:$G, "successful",Crowdfunding!$D:$D,"&gt;=35000",Crowdfunding!$D:$D,"&lt;40000")</f>
        <v>8</v>
      </c>
      <c r="C10">
        <f>+COUNTIFS(Crowdfunding!$G:$G, "failed",Crowdfunding!$D:$D,"&gt;=35000",Crowdfunding!$D:$D,"&lt;40000")</f>
        <v>3</v>
      </c>
      <c r="D10">
        <f>+COUNTIFS(Crowdfunding!$G:$G, "canceled",Crowdfunding!$D:$D,"&gt;=35000",Crowdfunding!$D:$D,"&lt;40000")</f>
        <v>1</v>
      </c>
      <c r="E10">
        <f t="shared" si="0"/>
        <v>12</v>
      </c>
      <c r="F10" s="18">
        <f t="shared" si="1"/>
        <v>0.66666666666666663</v>
      </c>
      <c r="G10" s="14">
        <f t="shared" si="2"/>
        <v>0.25</v>
      </c>
      <c r="H10" s="18">
        <f t="shared" si="3"/>
        <v>8.3333333333333329E-2</v>
      </c>
    </row>
    <row r="11" spans="1:8" x14ac:dyDescent="0.3">
      <c r="A11" s="12" t="s">
        <v>2104</v>
      </c>
      <c r="B11">
        <f>+COUNTIFS(Crowdfunding!$G:$G, "successful",Crowdfunding!$D:$D,"&gt;=40000",Crowdfunding!$D:$D,"&lt;45000")</f>
        <v>11</v>
      </c>
      <c r="C11">
        <f>+COUNTIFS(Crowdfunding!$G:$G, "failed",Crowdfunding!$D:$D,"&gt;=40000",Crowdfunding!$D:$D,"&lt;45000")</f>
        <v>3</v>
      </c>
      <c r="D11">
        <f>+COUNTIFS(Crowdfunding!$G:$G, "canceled",Crowdfunding!$D:$D,"&gt;=40000",Crowdfunding!$D:$D,"&lt;45000")</f>
        <v>0</v>
      </c>
      <c r="E11">
        <f t="shared" si="0"/>
        <v>14</v>
      </c>
      <c r="F11" s="18">
        <f t="shared" si="1"/>
        <v>0.7857142857142857</v>
      </c>
      <c r="G11" s="14">
        <f t="shared" si="2"/>
        <v>0.21428571428571427</v>
      </c>
      <c r="H11" s="18">
        <f t="shared" si="3"/>
        <v>0</v>
      </c>
    </row>
    <row r="12" spans="1:8" x14ac:dyDescent="0.3">
      <c r="A12" s="12" t="s">
        <v>2105</v>
      </c>
      <c r="B12">
        <f>+COUNTIFS(Crowdfunding!$G:$G, "successful",Crowdfunding!$D:$D,"&gt;=45000",Crowdfunding!$D:$D,"&lt;50000")</f>
        <v>8</v>
      </c>
      <c r="C12">
        <f>+COUNTIFS(Crowdfunding!$G:$G, "failed",Crowdfunding!$D:$D,"&gt;=45000",Crowdfunding!$D:$D,"&lt;50000")</f>
        <v>3</v>
      </c>
      <c r="D12">
        <f>+COUNTIFS(Crowdfunding!$G:$G, "canceled",Crowdfunding!$D:$D,"&gt;=45000",Crowdfunding!$D:$D,"&lt;50000")</f>
        <v>0</v>
      </c>
      <c r="E12">
        <f t="shared" si="0"/>
        <v>11</v>
      </c>
      <c r="F12" s="18">
        <f t="shared" si="1"/>
        <v>0.72727272727272729</v>
      </c>
      <c r="G12" s="14">
        <f t="shared" si="2"/>
        <v>0.27272727272727271</v>
      </c>
      <c r="H12" s="18">
        <f t="shared" si="3"/>
        <v>0</v>
      </c>
    </row>
    <row r="13" spans="1:8" x14ac:dyDescent="0.3">
      <c r="A13" s="12" t="s">
        <v>2106</v>
      </c>
      <c r="B13">
        <f>+COUNTIFS(Crowdfunding!$G:$G, "successful",Crowdfunding!$D:$D,"&gt;=50000")</f>
        <v>114</v>
      </c>
      <c r="C13">
        <f>+COUNTIFS(Crowdfunding!$G:$G, "failed",Crowdfunding!$D:$D,"&gt;=50000")</f>
        <v>163</v>
      </c>
      <c r="D13">
        <f>+COUNTIFS(Crowdfunding!$G:$G, "canceled",Crowdfunding!$D:$D,"&gt;=50000")</f>
        <v>28</v>
      </c>
      <c r="E13">
        <f>SUM(B13:D13)</f>
        <v>305</v>
      </c>
      <c r="F13" s="18">
        <f t="shared" si="1"/>
        <v>0.3737704918032787</v>
      </c>
      <c r="G13" s="14">
        <f t="shared" si="2"/>
        <v>0.53442622950819674</v>
      </c>
      <c r="H13" s="18">
        <f t="shared" si="3"/>
        <v>9.1803278688524587E-2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9A3C-16B6-4D9A-A868-1F634B4A0C64}">
  <dimension ref="A1:J567"/>
  <sheetViews>
    <sheetView workbookViewId="0">
      <selection activeCell="A568" sqref="A568:J568"/>
    </sheetView>
  </sheetViews>
  <sheetFormatPr defaultRowHeight="15.6" x14ac:dyDescent="0.3"/>
  <cols>
    <col min="1" max="1" width="10.19921875" customWidth="1"/>
    <col min="2" max="2" width="13.19921875" bestFit="1" customWidth="1"/>
    <col min="3" max="3" width="13.19921875" hidden="1" customWidth="1"/>
    <col min="4" max="4" width="10.09765625" customWidth="1"/>
    <col min="5" max="5" width="13.19921875" bestFit="1" customWidth="1"/>
    <col min="8" max="8" width="17.296875" customWidth="1"/>
    <col min="9" max="9" width="18.296875" style="4" bestFit="1" customWidth="1"/>
    <col min="10" max="10" width="20.5" bestFit="1" customWidth="1"/>
  </cols>
  <sheetData>
    <row r="1" spans="1:10" x14ac:dyDescent="0.3">
      <c r="A1" s="1" t="s">
        <v>4</v>
      </c>
      <c r="B1" s="1" t="s">
        <v>5</v>
      </c>
      <c r="C1" s="1" t="s">
        <v>5</v>
      </c>
      <c r="D1" s="1" t="s">
        <v>4</v>
      </c>
      <c r="E1" s="1" t="s">
        <v>5</v>
      </c>
      <c r="H1" s="12" t="s">
        <v>2115</v>
      </c>
      <c r="I1" s="19" t="s">
        <v>2107</v>
      </c>
      <c r="J1" s="12" t="s">
        <v>2108</v>
      </c>
    </row>
    <row r="2" spans="1:10" x14ac:dyDescent="0.3">
      <c r="A2" s="5" t="s">
        <v>20</v>
      </c>
      <c r="B2">
        <v>158</v>
      </c>
      <c r="C2">
        <v>0</v>
      </c>
      <c r="D2" s="5" t="s">
        <v>14</v>
      </c>
      <c r="E2">
        <v>0</v>
      </c>
      <c r="H2" s="12" t="s">
        <v>2109</v>
      </c>
      <c r="I2" s="4">
        <f>+AVERAGE(B2:B566)</f>
        <v>851.14690265486729</v>
      </c>
      <c r="J2" s="4">
        <f>+AVERAGE(E2:E365)</f>
        <v>585.61538461538464</v>
      </c>
    </row>
    <row r="3" spans="1:10" x14ac:dyDescent="0.3">
      <c r="A3" s="5" t="s">
        <v>20</v>
      </c>
      <c r="B3">
        <v>1425</v>
      </c>
      <c r="C3">
        <v>24</v>
      </c>
      <c r="D3" s="5" t="s">
        <v>14</v>
      </c>
      <c r="E3">
        <v>24</v>
      </c>
      <c r="H3" s="12" t="s">
        <v>2110</v>
      </c>
      <c r="I3" s="4">
        <f>+MEDIAN(B2:B566)</f>
        <v>201</v>
      </c>
      <c r="J3" s="4">
        <f>+MEDIAN(E2:E365)</f>
        <v>114.5</v>
      </c>
    </row>
    <row r="4" spans="1:10" x14ac:dyDescent="0.3">
      <c r="A4" s="5" t="s">
        <v>20</v>
      </c>
      <c r="B4">
        <v>174</v>
      </c>
      <c r="C4">
        <v>53</v>
      </c>
      <c r="D4" s="5" t="s">
        <v>14</v>
      </c>
      <c r="E4">
        <v>53</v>
      </c>
      <c r="H4" s="12" t="s">
        <v>2111</v>
      </c>
      <c r="I4" s="4">
        <f>+MIN(B2:B566)</f>
        <v>16</v>
      </c>
      <c r="J4" s="4">
        <f>+MIN(E2:E365)</f>
        <v>0</v>
      </c>
    </row>
    <row r="5" spans="1:10" x14ac:dyDescent="0.3">
      <c r="A5" s="5" t="s">
        <v>20</v>
      </c>
      <c r="B5">
        <v>227</v>
      </c>
      <c r="C5">
        <v>18</v>
      </c>
      <c r="D5" s="5" t="s">
        <v>14</v>
      </c>
      <c r="E5">
        <v>18</v>
      </c>
      <c r="H5" s="12" t="s">
        <v>2112</v>
      </c>
      <c r="I5" s="4">
        <f>+MAX(B2:B566)</f>
        <v>7295</v>
      </c>
      <c r="J5" s="4">
        <f>+MAX(E2:E365)</f>
        <v>6080</v>
      </c>
    </row>
    <row r="6" spans="1:10" x14ac:dyDescent="0.3">
      <c r="A6" s="5" t="s">
        <v>20</v>
      </c>
      <c r="B6">
        <v>220</v>
      </c>
      <c r="C6">
        <v>44</v>
      </c>
      <c r="D6" s="5" t="s">
        <v>14</v>
      </c>
      <c r="E6">
        <v>44</v>
      </c>
      <c r="H6" s="12" t="s">
        <v>2113</v>
      </c>
      <c r="I6" s="4">
        <f>+VARP(B2:B566)</f>
        <v>1603373.7324019109</v>
      </c>
      <c r="J6" s="4">
        <f>+VARP(E2:E365)</f>
        <v>921574.68174133555</v>
      </c>
    </row>
    <row r="7" spans="1:10" x14ac:dyDescent="0.3">
      <c r="A7" s="5" t="s">
        <v>20</v>
      </c>
      <c r="B7">
        <v>98</v>
      </c>
      <c r="C7">
        <v>27</v>
      </c>
      <c r="D7" s="5" t="s">
        <v>14</v>
      </c>
      <c r="E7">
        <v>27</v>
      </c>
      <c r="H7" s="12" t="s">
        <v>2114</v>
      </c>
      <c r="I7" s="4">
        <f>+STDEVP(B2:B566)</f>
        <v>1266.2439466397898</v>
      </c>
      <c r="J7" s="4">
        <f>+STDEVP(E2:E365)</f>
        <v>959.98681331637863</v>
      </c>
    </row>
    <row r="8" spans="1:10" x14ac:dyDescent="0.3">
      <c r="A8" s="5" t="s">
        <v>20</v>
      </c>
      <c r="B8">
        <v>100</v>
      </c>
      <c r="C8">
        <v>55</v>
      </c>
      <c r="D8" s="5" t="s">
        <v>14</v>
      </c>
      <c r="E8">
        <v>55</v>
      </c>
    </row>
    <row r="9" spans="1:10" x14ac:dyDescent="0.3">
      <c r="A9" s="5" t="s">
        <v>20</v>
      </c>
      <c r="B9">
        <v>1249</v>
      </c>
      <c r="C9">
        <v>200</v>
      </c>
      <c r="D9" s="5" t="s">
        <v>14</v>
      </c>
      <c r="E9">
        <v>200</v>
      </c>
      <c r="H9" s="25" t="s">
        <v>2116</v>
      </c>
      <c r="I9" s="25"/>
      <c r="J9" s="25"/>
    </row>
    <row r="10" spans="1:10" x14ac:dyDescent="0.3">
      <c r="A10" s="5" t="s">
        <v>20</v>
      </c>
      <c r="B10">
        <v>1396</v>
      </c>
      <c r="C10">
        <v>452</v>
      </c>
      <c r="D10" s="5" t="s">
        <v>14</v>
      </c>
      <c r="E10">
        <v>452</v>
      </c>
      <c r="H10" s="25"/>
      <c r="I10" s="25"/>
      <c r="J10" s="25"/>
    </row>
    <row r="11" spans="1:10" x14ac:dyDescent="0.3">
      <c r="A11" s="5" t="s">
        <v>20</v>
      </c>
      <c r="B11">
        <v>890</v>
      </c>
      <c r="C11">
        <v>674</v>
      </c>
      <c r="D11" s="5" t="s">
        <v>14</v>
      </c>
      <c r="E11">
        <v>674</v>
      </c>
      <c r="H11" s="25"/>
      <c r="I11" s="25"/>
      <c r="J11" s="25"/>
    </row>
    <row r="12" spans="1:10" x14ac:dyDescent="0.3">
      <c r="A12" s="5" t="s">
        <v>20</v>
      </c>
      <c r="B12">
        <v>142</v>
      </c>
      <c r="C12">
        <v>558</v>
      </c>
      <c r="D12" s="5" t="s">
        <v>14</v>
      </c>
      <c r="E12">
        <v>558</v>
      </c>
      <c r="H12" s="22"/>
      <c r="I12" s="23"/>
      <c r="J12" s="22"/>
    </row>
    <row r="13" spans="1:10" ht="15.6" customHeight="1" x14ac:dyDescent="0.3">
      <c r="A13" s="5" t="s">
        <v>20</v>
      </c>
      <c r="B13">
        <v>2673</v>
      </c>
      <c r="C13">
        <v>15</v>
      </c>
      <c r="D13" s="5" t="s">
        <v>14</v>
      </c>
      <c r="E13">
        <v>15</v>
      </c>
      <c r="H13" s="26" t="s">
        <v>2136</v>
      </c>
      <c r="I13" s="26"/>
      <c r="J13" s="26"/>
    </row>
    <row r="14" spans="1:10" x14ac:dyDescent="0.3">
      <c r="A14" s="5" t="s">
        <v>20</v>
      </c>
      <c r="B14">
        <v>163</v>
      </c>
      <c r="C14">
        <v>2307</v>
      </c>
      <c r="D14" s="5" t="s">
        <v>14</v>
      </c>
      <c r="E14">
        <v>2307</v>
      </c>
      <c r="H14" s="26"/>
      <c r="I14" s="26"/>
      <c r="J14" s="26"/>
    </row>
    <row r="15" spans="1:10" x14ac:dyDescent="0.3">
      <c r="A15" s="5" t="s">
        <v>20</v>
      </c>
      <c r="B15">
        <v>2220</v>
      </c>
      <c r="C15">
        <v>88</v>
      </c>
      <c r="D15" s="5" t="s">
        <v>14</v>
      </c>
      <c r="E15">
        <v>88</v>
      </c>
      <c r="H15" s="26"/>
      <c r="I15" s="26"/>
      <c r="J15" s="26"/>
    </row>
    <row r="16" spans="1:10" x14ac:dyDescent="0.3">
      <c r="A16" s="5" t="s">
        <v>20</v>
      </c>
      <c r="B16">
        <v>1606</v>
      </c>
      <c r="C16">
        <v>48</v>
      </c>
      <c r="D16" s="5" t="s">
        <v>14</v>
      </c>
      <c r="E16">
        <v>48</v>
      </c>
      <c r="H16" s="26"/>
      <c r="I16" s="26"/>
      <c r="J16" s="26"/>
    </row>
    <row r="17" spans="1:10" x14ac:dyDescent="0.3">
      <c r="A17" s="5" t="s">
        <v>20</v>
      </c>
      <c r="B17">
        <v>129</v>
      </c>
      <c r="C17">
        <v>1</v>
      </c>
      <c r="D17" s="5" t="s">
        <v>14</v>
      </c>
      <c r="E17">
        <v>1</v>
      </c>
      <c r="H17" s="26"/>
      <c r="I17" s="26"/>
      <c r="J17" s="26"/>
    </row>
    <row r="18" spans="1:10" x14ac:dyDescent="0.3">
      <c r="A18" s="5" t="s">
        <v>20</v>
      </c>
      <c r="B18">
        <v>226</v>
      </c>
      <c r="C18">
        <v>1467</v>
      </c>
      <c r="D18" s="5" t="s">
        <v>14</v>
      </c>
      <c r="E18">
        <v>1467</v>
      </c>
      <c r="H18" s="26"/>
      <c r="I18" s="26"/>
      <c r="J18" s="26"/>
    </row>
    <row r="19" spans="1:10" x14ac:dyDescent="0.3">
      <c r="A19" s="5" t="s">
        <v>20</v>
      </c>
      <c r="B19">
        <v>5419</v>
      </c>
      <c r="C19">
        <v>75</v>
      </c>
      <c r="D19" s="5" t="s">
        <v>14</v>
      </c>
      <c r="E19">
        <v>75</v>
      </c>
      <c r="H19" s="24"/>
      <c r="I19" s="24"/>
      <c r="J19" s="24"/>
    </row>
    <row r="20" spans="1:10" x14ac:dyDescent="0.3">
      <c r="A20" s="5" t="s">
        <v>20</v>
      </c>
      <c r="B20">
        <v>165</v>
      </c>
      <c r="C20">
        <v>120</v>
      </c>
      <c r="D20" s="5" t="s">
        <v>14</v>
      </c>
      <c r="E20">
        <v>120</v>
      </c>
    </row>
    <row r="21" spans="1:10" x14ac:dyDescent="0.3">
      <c r="A21" s="5" t="s">
        <v>20</v>
      </c>
      <c r="B21">
        <v>1965</v>
      </c>
      <c r="C21">
        <v>2253</v>
      </c>
      <c r="D21" s="5" t="s">
        <v>14</v>
      </c>
      <c r="E21">
        <v>2253</v>
      </c>
    </row>
    <row r="22" spans="1:10" x14ac:dyDescent="0.3">
      <c r="A22" s="5" t="s">
        <v>20</v>
      </c>
      <c r="B22">
        <v>16</v>
      </c>
      <c r="C22">
        <v>5</v>
      </c>
      <c r="D22" s="5" t="s">
        <v>14</v>
      </c>
      <c r="E22">
        <v>5</v>
      </c>
    </row>
    <row r="23" spans="1:10" x14ac:dyDescent="0.3">
      <c r="A23" s="5" t="s">
        <v>20</v>
      </c>
      <c r="B23">
        <v>107</v>
      </c>
      <c r="C23">
        <v>38</v>
      </c>
      <c r="D23" s="5" t="s">
        <v>14</v>
      </c>
      <c r="E23">
        <v>38</v>
      </c>
    </row>
    <row r="24" spans="1:10" x14ac:dyDescent="0.3">
      <c r="A24" s="5" t="s">
        <v>20</v>
      </c>
      <c r="B24">
        <v>134</v>
      </c>
      <c r="C24">
        <v>12</v>
      </c>
      <c r="D24" s="5" t="s">
        <v>14</v>
      </c>
      <c r="E24">
        <v>12</v>
      </c>
    </row>
    <row r="25" spans="1:10" x14ac:dyDescent="0.3">
      <c r="A25" s="5" t="s">
        <v>20</v>
      </c>
      <c r="B25">
        <v>198</v>
      </c>
      <c r="C25">
        <v>1684</v>
      </c>
      <c r="D25" s="5" t="s">
        <v>14</v>
      </c>
      <c r="E25">
        <v>1684</v>
      </c>
    </row>
    <row r="26" spans="1:10" x14ac:dyDescent="0.3">
      <c r="A26" s="5" t="s">
        <v>20</v>
      </c>
      <c r="B26">
        <v>111</v>
      </c>
      <c r="C26">
        <v>56</v>
      </c>
      <c r="D26" s="5" t="s">
        <v>14</v>
      </c>
      <c r="E26">
        <v>56</v>
      </c>
    </row>
    <row r="27" spans="1:10" x14ac:dyDescent="0.3">
      <c r="A27" s="5" t="s">
        <v>20</v>
      </c>
      <c r="B27">
        <v>222</v>
      </c>
      <c r="C27">
        <v>838</v>
      </c>
      <c r="D27" s="5" t="s">
        <v>14</v>
      </c>
      <c r="E27">
        <v>838</v>
      </c>
    </row>
    <row r="28" spans="1:10" x14ac:dyDescent="0.3">
      <c r="A28" s="5" t="s">
        <v>20</v>
      </c>
      <c r="B28">
        <v>6212</v>
      </c>
      <c r="C28">
        <v>1000</v>
      </c>
      <c r="D28" s="5" t="s">
        <v>14</v>
      </c>
      <c r="E28">
        <v>1000</v>
      </c>
    </row>
    <row r="29" spans="1:10" x14ac:dyDescent="0.3">
      <c r="A29" s="5" t="s">
        <v>20</v>
      </c>
      <c r="B29">
        <v>98</v>
      </c>
      <c r="C29">
        <v>1482</v>
      </c>
      <c r="D29" s="5" t="s">
        <v>14</v>
      </c>
      <c r="E29">
        <v>1482</v>
      </c>
    </row>
    <row r="30" spans="1:10" x14ac:dyDescent="0.3">
      <c r="A30" s="5" t="s">
        <v>20</v>
      </c>
      <c r="B30">
        <v>92</v>
      </c>
      <c r="C30">
        <v>106</v>
      </c>
      <c r="D30" s="5" t="s">
        <v>14</v>
      </c>
      <c r="E30">
        <v>106</v>
      </c>
    </row>
    <row r="31" spans="1:10" x14ac:dyDescent="0.3">
      <c r="A31" s="5" t="s">
        <v>20</v>
      </c>
      <c r="B31">
        <v>149</v>
      </c>
      <c r="C31">
        <v>679</v>
      </c>
      <c r="D31" s="5" t="s">
        <v>14</v>
      </c>
      <c r="E31">
        <v>679</v>
      </c>
    </row>
    <row r="32" spans="1:10" x14ac:dyDescent="0.3">
      <c r="A32" s="5" t="s">
        <v>20</v>
      </c>
      <c r="B32">
        <v>2431</v>
      </c>
      <c r="C32">
        <v>1220</v>
      </c>
      <c r="D32" s="5" t="s">
        <v>14</v>
      </c>
      <c r="E32">
        <v>1220</v>
      </c>
    </row>
    <row r="33" spans="1:5" x14ac:dyDescent="0.3">
      <c r="A33" s="5" t="s">
        <v>20</v>
      </c>
      <c r="B33">
        <v>303</v>
      </c>
      <c r="C33">
        <v>1</v>
      </c>
      <c r="D33" s="5" t="s">
        <v>14</v>
      </c>
      <c r="E33">
        <v>1</v>
      </c>
    </row>
    <row r="34" spans="1:5" x14ac:dyDescent="0.3">
      <c r="A34" s="5" t="s">
        <v>20</v>
      </c>
      <c r="B34">
        <v>209</v>
      </c>
      <c r="C34">
        <v>37</v>
      </c>
      <c r="D34" s="5" t="s">
        <v>14</v>
      </c>
      <c r="E34">
        <v>37</v>
      </c>
    </row>
    <row r="35" spans="1:5" x14ac:dyDescent="0.3">
      <c r="A35" s="5" t="s">
        <v>20</v>
      </c>
      <c r="B35">
        <v>131</v>
      </c>
      <c r="C35">
        <v>60</v>
      </c>
      <c r="D35" s="5" t="s">
        <v>14</v>
      </c>
      <c r="E35">
        <v>60</v>
      </c>
    </row>
    <row r="36" spans="1:5" x14ac:dyDescent="0.3">
      <c r="A36" s="5" t="s">
        <v>20</v>
      </c>
      <c r="B36">
        <v>164</v>
      </c>
      <c r="C36">
        <v>296</v>
      </c>
      <c r="D36" s="5" t="s">
        <v>14</v>
      </c>
      <c r="E36">
        <v>296</v>
      </c>
    </row>
    <row r="37" spans="1:5" x14ac:dyDescent="0.3">
      <c r="A37" s="5" t="s">
        <v>20</v>
      </c>
      <c r="B37">
        <v>201</v>
      </c>
      <c r="C37">
        <v>3304</v>
      </c>
      <c r="D37" s="5" t="s">
        <v>14</v>
      </c>
      <c r="E37">
        <v>3304</v>
      </c>
    </row>
    <row r="38" spans="1:5" x14ac:dyDescent="0.3">
      <c r="A38" s="5" t="s">
        <v>20</v>
      </c>
      <c r="B38">
        <v>211</v>
      </c>
      <c r="C38">
        <v>73</v>
      </c>
      <c r="D38" s="5" t="s">
        <v>14</v>
      </c>
      <c r="E38">
        <v>73</v>
      </c>
    </row>
    <row r="39" spans="1:5" x14ac:dyDescent="0.3">
      <c r="A39" s="5" t="s">
        <v>20</v>
      </c>
      <c r="B39">
        <v>128</v>
      </c>
      <c r="C39">
        <v>3387</v>
      </c>
      <c r="D39" s="5" t="s">
        <v>14</v>
      </c>
      <c r="E39">
        <v>3387</v>
      </c>
    </row>
    <row r="40" spans="1:5" x14ac:dyDescent="0.3">
      <c r="A40" s="5" t="s">
        <v>20</v>
      </c>
      <c r="B40">
        <v>1600</v>
      </c>
      <c r="C40">
        <v>662</v>
      </c>
      <c r="D40" s="5" t="s">
        <v>14</v>
      </c>
      <c r="E40">
        <v>662</v>
      </c>
    </row>
    <row r="41" spans="1:5" x14ac:dyDescent="0.3">
      <c r="A41" s="5" t="s">
        <v>20</v>
      </c>
      <c r="B41">
        <v>249</v>
      </c>
      <c r="C41">
        <v>774</v>
      </c>
      <c r="D41" s="5" t="s">
        <v>14</v>
      </c>
      <c r="E41">
        <v>774</v>
      </c>
    </row>
    <row r="42" spans="1:5" x14ac:dyDescent="0.3">
      <c r="A42" s="5" t="s">
        <v>20</v>
      </c>
      <c r="B42">
        <v>236</v>
      </c>
      <c r="C42">
        <v>672</v>
      </c>
      <c r="D42" s="5" t="s">
        <v>14</v>
      </c>
      <c r="E42">
        <v>672</v>
      </c>
    </row>
    <row r="43" spans="1:5" x14ac:dyDescent="0.3">
      <c r="A43" s="5" t="s">
        <v>20</v>
      </c>
      <c r="B43">
        <v>4065</v>
      </c>
      <c r="C43">
        <v>940</v>
      </c>
      <c r="D43" s="5" t="s">
        <v>14</v>
      </c>
      <c r="E43">
        <v>940</v>
      </c>
    </row>
    <row r="44" spans="1:5" x14ac:dyDescent="0.3">
      <c r="A44" s="5" t="s">
        <v>20</v>
      </c>
      <c r="B44">
        <v>246</v>
      </c>
      <c r="C44">
        <v>117</v>
      </c>
      <c r="D44" s="5" t="s">
        <v>14</v>
      </c>
      <c r="E44">
        <v>117</v>
      </c>
    </row>
    <row r="45" spans="1:5" x14ac:dyDescent="0.3">
      <c r="A45" s="5" t="s">
        <v>20</v>
      </c>
      <c r="B45">
        <v>2475</v>
      </c>
      <c r="C45">
        <v>115</v>
      </c>
      <c r="D45" s="5" t="s">
        <v>14</v>
      </c>
      <c r="E45">
        <v>115</v>
      </c>
    </row>
    <row r="46" spans="1:5" x14ac:dyDescent="0.3">
      <c r="A46" s="5" t="s">
        <v>20</v>
      </c>
      <c r="B46">
        <v>76</v>
      </c>
      <c r="C46">
        <v>326</v>
      </c>
      <c r="D46" s="5" t="s">
        <v>14</v>
      </c>
      <c r="E46">
        <v>326</v>
      </c>
    </row>
    <row r="47" spans="1:5" x14ac:dyDescent="0.3">
      <c r="A47" s="5" t="s">
        <v>20</v>
      </c>
      <c r="B47">
        <v>54</v>
      </c>
      <c r="C47">
        <v>1</v>
      </c>
      <c r="D47" s="5" t="s">
        <v>14</v>
      </c>
      <c r="E47">
        <v>1</v>
      </c>
    </row>
    <row r="48" spans="1:5" x14ac:dyDescent="0.3">
      <c r="A48" s="5" t="s">
        <v>20</v>
      </c>
      <c r="B48">
        <v>88</v>
      </c>
      <c r="C48">
        <v>1467</v>
      </c>
      <c r="D48" s="5" t="s">
        <v>14</v>
      </c>
      <c r="E48">
        <v>1467</v>
      </c>
    </row>
    <row r="49" spans="1:5" x14ac:dyDescent="0.3">
      <c r="A49" s="5" t="s">
        <v>20</v>
      </c>
      <c r="B49">
        <v>85</v>
      </c>
      <c r="C49">
        <v>5681</v>
      </c>
      <c r="D49" s="5" t="s">
        <v>14</v>
      </c>
      <c r="E49">
        <v>5681</v>
      </c>
    </row>
    <row r="50" spans="1:5" x14ac:dyDescent="0.3">
      <c r="A50" s="5" t="s">
        <v>20</v>
      </c>
      <c r="B50">
        <v>170</v>
      </c>
      <c r="C50">
        <v>1059</v>
      </c>
      <c r="D50" s="5" t="s">
        <v>14</v>
      </c>
      <c r="E50">
        <v>1059</v>
      </c>
    </row>
    <row r="51" spans="1:5" x14ac:dyDescent="0.3">
      <c r="A51" s="5" t="s">
        <v>20</v>
      </c>
      <c r="B51">
        <v>330</v>
      </c>
      <c r="C51">
        <v>1194</v>
      </c>
      <c r="D51" s="5" t="s">
        <v>14</v>
      </c>
      <c r="E51">
        <v>1194</v>
      </c>
    </row>
    <row r="52" spans="1:5" x14ac:dyDescent="0.3">
      <c r="A52" s="5" t="s">
        <v>20</v>
      </c>
      <c r="B52">
        <v>127</v>
      </c>
      <c r="C52">
        <v>30</v>
      </c>
      <c r="D52" s="5" t="s">
        <v>14</v>
      </c>
      <c r="E52">
        <v>30</v>
      </c>
    </row>
    <row r="53" spans="1:5" x14ac:dyDescent="0.3">
      <c r="A53" s="5" t="s">
        <v>20</v>
      </c>
      <c r="B53">
        <v>411</v>
      </c>
      <c r="C53">
        <v>75</v>
      </c>
      <c r="D53" s="5" t="s">
        <v>14</v>
      </c>
      <c r="E53">
        <v>75</v>
      </c>
    </row>
    <row r="54" spans="1:5" x14ac:dyDescent="0.3">
      <c r="A54" s="5" t="s">
        <v>20</v>
      </c>
      <c r="B54">
        <v>180</v>
      </c>
      <c r="C54">
        <v>955</v>
      </c>
      <c r="D54" s="5" t="s">
        <v>14</v>
      </c>
      <c r="E54">
        <v>955</v>
      </c>
    </row>
    <row r="55" spans="1:5" x14ac:dyDescent="0.3">
      <c r="A55" s="5" t="s">
        <v>20</v>
      </c>
      <c r="B55">
        <v>374</v>
      </c>
      <c r="C55">
        <v>67</v>
      </c>
      <c r="D55" s="5" t="s">
        <v>14</v>
      </c>
      <c r="E55">
        <v>67</v>
      </c>
    </row>
    <row r="56" spans="1:5" x14ac:dyDescent="0.3">
      <c r="A56" s="5" t="s">
        <v>20</v>
      </c>
      <c r="B56">
        <v>71</v>
      </c>
      <c r="C56">
        <v>5</v>
      </c>
      <c r="D56" s="5" t="s">
        <v>14</v>
      </c>
      <c r="E56">
        <v>5</v>
      </c>
    </row>
    <row r="57" spans="1:5" x14ac:dyDescent="0.3">
      <c r="A57" s="5" t="s">
        <v>20</v>
      </c>
      <c r="B57">
        <v>203</v>
      </c>
      <c r="C57">
        <v>26</v>
      </c>
      <c r="D57" s="5" t="s">
        <v>14</v>
      </c>
      <c r="E57">
        <v>26</v>
      </c>
    </row>
    <row r="58" spans="1:5" x14ac:dyDescent="0.3">
      <c r="A58" s="5" t="s">
        <v>20</v>
      </c>
      <c r="B58">
        <v>113</v>
      </c>
      <c r="C58">
        <v>1130</v>
      </c>
      <c r="D58" s="5" t="s">
        <v>14</v>
      </c>
      <c r="E58">
        <v>1130</v>
      </c>
    </row>
    <row r="59" spans="1:5" x14ac:dyDescent="0.3">
      <c r="A59" s="5" t="s">
        <v>20</v>
      </c>
      <c r="B59">
        <v>96</v>
      </c>
      <c r="C59">
        <v>782</v>
      </c>
      <c r="D59" s="5" t="s">
        <v>14</v>
      </c>
      <c r="E59">
        <v>782</v>
      </c>
    </row>
    <row r="60" spans="1:5" x14ac:dyDescent="0.3">
      <c r="A60" s="5" t="s">
        <v>20</v>
      </c>
      <c r="B60">
        <v>498</v>
      </c>
      <c r="C60">
        <v>210</v>
      </c>
      <c r="D60" s="5" t="s">
        <v>14</v>
      </c>
      <c r="E60">
        <v>210</v>
      </c>
    </row>
    <row r="61" spans="1:5" x14ac:dyDescent="0.3">
      <c r="A61" s="5" t="s">
        <v>20</v>
      </c>
      <c r="B61">
        <v>180</v>
      </c>
      <c r="C61">
        <v>136</v>
      </c>
      <c r="D61" s="5" t="s">
        <v>14</v>
      </c>
      <c r="E61">
        <v>136</v>
      </c>
    </row>
    <row r="62" spans="1:5" x14ac:dyDescent="0.3">
      <c r="A62" s="5" t="s">
        <v>20</v>
      </c>
      <c r="B62">
        <v>27</v>
      </c>
      <c r="C62">
        <v>86</v>
      </c>
      <c r="D62" s="5" t="s">
        <v>14</v>
      </c>
      <c r="E62">
        <v>86</v>
      </c>
    </row>
    <row r="63" spans="1:5" x14ac:dyDescent="0.3">
      <c r="A63" s="5" t="s">
        <v>20</v>
      </c>
      <c r="B63">
        <v>2331</v>
      </c>
      <c r="C63">
        <v>19</v>
      </c>
      <c r="D63" s="5" t="s">
        <v>14</v>
      </c>
      <c r="E63">
        <v>19</v>
      </c>
    </row>
    <row r="64" spans="1:5" x14ac:dyDescent="0.3">
      <c r="A64" s="5" t="s">
        <v>20</v>
      </c>
      <c r="B64">
        <v>113</v>
      </c>
      <c r="C64">
        <v>886</v>
      </c>
      <c r="D64" s="5" t="s">
        <v>14</v>
      </c>
      <c r="E64">
        <v>886</v>
      </c>
    </row>
    <row r="65" spans="1:5" x14ac:dyDescent="0.3">
      <c r="A65" s="5" t="s">
        <v>20</v>
      </c>
      <c r="B65">
        <v>164</v>
      </c>
      <c r="C65">
        <v>35</v>
      </c>
      <c r="D65" s="5" t="s">
        <v>14</v>
      </c>
      <c r="E65">
        <v>35</v>
      </c>
    </row>
    <row r="66" spans="1:5" x14ac:dyDescent="0.3">
      <c r="A66" s="5" t="s">
        <v>20</v>
      </c>
      <c r="B66">
        <v>164</v>
      </c>
      <c r="C66">
        <v>24</v>
      </c>
      <c r="D66" s="5" t="s">
        <v>14</v>
      </c>
      <c r="E66">
        <v>24</v>
      </c>
    </row>
    <row r="67" spans="1:5" x14ac:dyDescent="0.3">
      <c r="A67" s="5" t="s">
        <v>20</v>
      </c>
      <c r="B67">
        <v>336</v>
      </c>
      <c r="C67">
        <v>86</v>
      </c>
      <c r="D67" s="5" t="s">
        <v>14</v>
      </c>
      <c r="E67">
        <v>86</v>
      </c>
    </row>
    <row r="68" spans="1:5" x14ac:dyDescent="0.3">
      <c r="A68" s="5" t="s">
        <v>20</v>
      </c>
      <c r="B68">
        <v>1917</v>
      </c>
      <c r="C68">
        <v>243</v>
      </c>
      <c r="D68" s="5" t="s">
        <v>14</v>
      </c>
      <c r="E68">
        <v>243</v>
      </c>
    </row>
    <row r="69" spans="1:5" x14ac:dyDescent="0.3">
      <c r="A69" s="5" t="s">
        <v>20</v>
      </c>
      <c r="B69">
        <v>95</v>
      </c>
      <c r="C69">
        <v>65</v>
      </c>
      <c r="D69" s="5" t="s">
        <v>14</v>
      </c>
      <c r="E69">
        <v>65</v>
      </c>
    </row>
    <row r="70" spans="1:5" x14ac:dyDescent="0.3">
      <c r="A70" s="5" t="s">
        <v>20</v>
      </c>
      <c r="B70">
        <v>147</v>
      </c>
      <c r="C70">
        <v>100</v>
      </c>
      <c r="D70" s="5" t="s">
        <v>14</v>
      </c>
      <c r="E70">
        <v>100</v>
      </c>
    </row>
    <row r="71" spans="1:5" x14ac:dyDescent="0.3">
      <c r="A71" s="5" t="s">
        <v>20</v>
      </c>
      <c r="B71">
        <v>86</v>
      </c>
      <c r="C71">
        <v>168</v>
      </c>
      <c r="D71" s="5" t="s">
        <v>14</v>
      </c>
      <c r="E71">
        <v>168</v>
      </c>
    </row>
    <row r="72" spans="1:5" x14ac:dyDescent="0.3">
      <c r="A72" s="5" t="s">
        <v>20</v>
      </c>
      <c r="B72">
        <v>83</v>
      </c>
      <c r="C72">
        <v>13</v>
      </c>
      <c r="D72" s="5" t="s">
        <v>14</v>
      </c>
      <c r="E72">
        <v>13</v>
      </c>
    </row>
    <row r="73" spans="1:5" x14ac:dyDescent="0.3">
      <c r="A73" s="5" t="s">
        <v>20</v>
      </c>
      <c r="B73">
        <v>676</v>
      </c>
      <c r="C73">
        <v>1</v>
      </c>
      <c r="D73" s="5" t="s">
        <v>14</v>
      </c>
      <c r="E73">
        <v>1</v>
      </c>
    </row>
    <row r="74" spans="1:5" x14ac:dyDescent="0.3">
      <c r="A74" s="5" t="s">
        <v>20</v>
      </c>
      <c r="B74">
        <v>361</v>
      </c>
      <c r="C74">
        <v>40</v>
      </c>
      <c r="D74" s="5" t="s">
        <v>14</v>
      </c>
      <c r="E74">
        <v>40</v>
      </c>
    </row>
    <row r="75" spans="1:5" x14ac:dyDescent="0.3">
      <c r="A75" s="5" t="s">
        <v>20</v>
      </c>
      <c r="B75">
        <v>131</v>
      </c>
      <c r="C75">
        <v>226</v>
      </c>
      <c r="D75" s="5" t="s">
        <v>14</v>
      </c>
      <c r="E75">
        <v>226</v>
      </c>
    </row>
    <row r="76" spans="1:5" x14ac:dyDescent="0.3">
      <c r="A76" s="5" t="s">
        <v>20</v>
      </c>
      <c r="B76">
        <v>126</v>
      </c>
      <c r="C76">
        <v>1625</v>
      </c>
      <c r="D76" s="5" t="s">
        <v>14</v>
      </c>
      <c r="E76">
        <v>1625</v>
      </c>
    </row>
    <row r="77" spans="1:5" x14ac:dyDescent="0.3">
      <c r="A77" s="5" t="s">
        <v>20</v>
      </c>
      <c r="B77">
        <v>275</v>
      </c>
      <c r="C77">
        <v>143</v>
      </c>
      <c r="D77" s="5" t="s">
        <v>14</v>
      </c>
      <c r="E77">
        <v>143</v>
      </c>
    </row>
    <row r="78" spans="1:5" x14ac:dyDescent="0.3">
      <c r="A78" s="5" t="s">
        <v>20</v>
      </c>
      <c r="B78">
        <v>67</v>
      </c>
      <c r="C78">
        <v>934</v>
      </c>
      <c r="D78" s="5" t="s">
        <v>14</v>
      </c>
      <c r="E78">
        <v>934</v>
      </c>
    </row>
    <row r="79" spans="1:5" x14ac:dyDescent="0.3">
      <c r="A79" s="5" t="s">
        <v>20</v>
      </c>
      <c r="B79">
        <v>154</v>
      </c>
      <c r="C79">
        <v>17</v>
      </c>
      <c r="D79" s="5" t="s">
        <v>14</v>
      </c>
      <c r="E79">
        <v>17</v>
      </c>
    </row>
    <row r="80" spans="1:5" x14ac:dyDescent="0.3">
      <c r="A80" s="5" t="s">
        <v>20</v>
      </c>
      <c r="B80">
        <v>1782</v>
      </c>
      <c r="C80">
        <v>2179</v>
      </c>
      <c r="D80" s="5" t="s">
        <v>14</v>
      </c>
      <c r="E80">
        <v>2179</v>
      </c>
    </row>
    <row r="81" spans="1:5" x14ac:dyDescent="0.3">
      <c r="A81" s="5" t="s">
        <v>20</v>
      </c>
      <c r="B81">
        <v>903</v>
      </c>
      <c r="C81">
        <v>931</v>
      </c>
      <c r="D81" s="5" t="s">
        <v>14</v>
      </c>
      <c r="E81">
        <v>931</v>
      </c>
    </row>
    <row r="82" spans="1:5" x14ac:dyDescent="0.3">
      <c r="A82" s="5" t="s">
        <v>20</v>
      </c>
      <c r="B82">
        <v>94</v>
      </c>
      <c r="C82">
        <v>92</v>
      </c>
      <c r="D82" s="5" t="s">
        <v>14</v>
      </c>
      <c r="E82">
        <v>92</v>
      </c>
    </row>
    <row r="83" spans="1:5" x14ac:dyDescent="0.3">
      <c r="A83" s="5" t="s">
        <v>20</v>
      </c>
      <c r="B83">
        <v>180</v>
      </c>
      <c r="C83">
        <v>57</v>
      </c>
      <c r="D83" s="5" t="s">
        <v>14</v>
      </c>
      <c r="E83">
        <v>57</v>
      </c>
    </row>
    <row r="84" spans="1:5" x14ac:dyDescent="0.3">
      <c r="A84" s="5" t="s">
        <v>20</v>
      </c>
      <c r="B84">
        <v>533</v>
      </c>
      <c r="C84">
        <v>41</v>
      </c>
      <c r="D84" s="5" t="s">
        <v>14</v>
      </c>
      <c r="E84">
        <v>41</v>
      </c>
    </row>
    <row r="85" spans="1:5" x14ac:dyDescent="0.3">
      <c r="A85" s="5" t="s">
        <v>20</v>
      </c>
      <c r="B85">
        <v>2443</v>
      </c>
      <c r="C85">
        <v>1</v>
      </c>
      <c r="D85" s="5" t="s">
        <v>14</v>
      </c>
      <c r="E85">
        <v>1</v>
      </c>
    </row>
    <row r="86" spans="1:5" x14ac:dyDescent="0.3">
      <c r="A86" s="5" t="s">
        <v>20</v>
      </c>
      <c r="B86">
        <v>89</v>
      </c>
      <c r="C86">
        <v>101</v>
      </c>
      <c r="D86" s="5" t="s">
        <v>14</v>
      </c>
      <c r="E86">
        <v>101</v>
      </c>
    </row>
    <row r="87" spans="1:5" x14ac:dyDescent="0.3">
      <c r="A87" s="5" t="s">
        <v>20</v>
      </c>
      <c r="B87">
        <v>159</v>
      </c>
      <c r="C87">
        <v>1335</v>
      </c>
      <c r="D87" s="5" t="s">
        <v>14</v>
      </c>
      <c r="E87">
        <v>1335</v>
      </c>
    </row>
    <row r="88" spans="1:5" x14ac:dyDescent="0.3">
      <c r="A88" s="5" t="s">
        <v>20</v>
      </c>
      <c r="B88">
        <v>50</v>
      </c>
      <c r="C88">
        <v>15</v>
      </c>
      <c r="D88" s="5" t="s">
        <v>14</v>
      </c>
      <c r="E88">
        <v>15</v>
      </c>
    </row>
    <row r="89" spans="1:5" x14ac:dyDescent="0.3">
      <c r="A89" s="5" t="s">
        <v>20</v>
      </c>
      <c r="B89">
        <v>186</v>
      </c>
      <c r="C89">
        <v>454</v>
      </c>
      <c r="D89" s="5" t="s">
        <v>14</v>
      </c>
      <c r="E89">
        <v>454</v>
      </c>
    </row>
    <row r="90" spans="1:5" x14ac:dyDescent="0.3">
      <c r="A90" s="5" t="s">
        <v>20</v>
      </c>
      <c r="B90">
        <v>1071</v>
      </c>
      <c r="C90">
        <v>3182</v>
      </c>
      <c r="D90" s="5" t="s">
        <v>14</v>
      </c>
      <c r="E90">
        <v>3182</v>
      </c>
    </row>
    <row r="91" spans="1:5" x14ac:dyDescent="0.3">
      <c r="A91" s="5" t="s">
        <v>20</v>
      </c>
      <c r="B91">
        <v>117</v>
      </c>
      <c r="C91">
        <v>15</v>
      </c>
      <c r="D91" s="5" t="s">
        <v>14</v>
      </c>
      <c r="E91">
        <v>15</v>
      </c>
    </row>
    <row r="92" spans="1:5" x14ac:dyDescent="0.3">
      <c r="A92" s="5" t="s">
        <v>20</v>
      </c>
      <c r="B92">
        <v>70</v>
      </c>
      <c r="C92">
        <v>133</v>
      </c>
      <c r="D92" s="5" t="s">
        <v>14</v>
      </c>
      <c r="E92">
        <v>133</v>
      </c>
    </row>
    <row r="93" spans="1:5" x14ac:dyDescent="0.3">
      <c r="A93" s="5" t="s">
        <v>20</v>
      </c>
      <c r="B93">
        <v>135</v>
      </c>
      <c r="C93">
        <v>2062</v>
      </c>
      <c r="D93" s="5" t="s">
        <v>14</v>
      </c>
      <c r="E93">
        <v>2062</v>
      </c>
    </row>
    <row r="94" spans="1:5" x14ac:dyDescent="0.3">
      <c r="A94" s="5" t="s">
        <v>20</v>
      </c>
      <c r="B94">
        <v>768</v>
      </c>
      <c r="C94">
        <v>29</v>
      </c>
      <c r="D94" s="5" t="s">
        <v>14</v>
      </c>
      <c r="E94">
        <v>29</v>
      </c>
    </row>
    <row r="95" spans="1:5" x14ac:dyDescent="0.3">
      <c r="A95" s="5" t="s">
        <v>20</v>
      </c>
      <c r="B95">
        <v>199</v>
      </c>
      <c r="C95">
        <v>132</v>
      </c>
      <c r="D95" s="5" t="s">
        <v>14</v>
      </c>
      <c r="E95">
        <v>132</v>
      </c>
    </row>
    <row r="96" spans="1:5" x14ac:dyDescent="0.3">
      <c r="A96" s="5" t="s">
        <v>20</v>
      </c>
      <c r="B96">
        <v>107</v>
      </c>
      <c r="C96">
        <v>137</v>
      </c>
      <c r="D96" s="5" t="s">
        <v>14</v>
      </c>
      <c r="E96">
        <v>137</v>
      </c>
    </row>
    <row r="97" spans="1:5" x14ac:dyDescent="0.3">
      <c r="A97" s="5" t="s">
        <v>20</v>
      </c>
      <c r="B97">
        <v>195</v>
      </c>
      <c r="C97">
        <v>908</v>
      </c>
      <c r="D97" s="5" t="s">
        <v>14</v>
      </c>
      <c r="E97">
        <v>908</v>
      </c>
    </row>
    <row r="98" spans="1:5" x14ac:dyDescent="0.3">
      <c r="A98" s="5" t="s">
        <v>20</v>
      </c>
      <c r="B98">
        <v>3376</v>
      </c>
      <c r="C98">
        <v>10</v>
      </c>
      <c r="D98" s="5" t="s">
        <v>14</v>
      </c>
      <c r="E98">
        <v>10</v>
      </c>
    </row>
    <row r="99" spans="1:5" x14ac:dyDescent="0.3">
      <c r="A99" s="5" t="s">
        <v>20</v>
      </c>
      <c r="B99">
        <v>41</v>
      </c>
      <c r="C99">
        <v>1910</v>
      </c>
      <c r="D99" s="5" t="s">
        <v>14</v>
      </c>
      <c r="E99">
        <v>1910</v>
      </c>
    </row>
    <row r="100" spans="1:5" x14ac:dyDescent="0.3">
      <c r="A100" s="5" t="s">
        <v>20</v>
      </c>
      <c r="B100">
        <v>1821</v>
      </c>
      <c r="C100">
        <v>38</v>
      </c>
      <c r="D100" s="5" t="s">
        <v>14</v>
      </c>
      <c r="E100">
        <v>38</v>
      </c>
    </row>
    <row r="101" spans="1:5" x14ac:dyDescent="0.3">
      <c r="A101" s="5" t="s">
        <v>20</v>
      </c>
      <c r="B101">
        <v>164</v>
      </c>
      <c r="C101">
        <v>104</v>
      </c>
      <c r="D101" s="5" t="s">
        <v>14</v>
      </c>
      <c r="E101">
        <v>104</v>
      </c>
    </row>
    <row r="102" spans="1:5" x14ac:dyDescent="0.3">
      <c r="A102" s="5" t="s">
        <v>20</v>
      </c>
      <c r="B102">
        <v>157</v>
      </c>
      <c r="C102">
        <v>49</v>
      </c>
      <c r="D102" s="5" t="s">
        <v>14</v>
      </c>
      <c r="E102">
        <v>49</v>
      </c>
    </row>
    <row r="103" spans="1:5" x14ac:dyDescent="0.3">
      <c r="A103" s="5" t="s">
        <v>20</v>
      </c>
      <c r="B103">
        <v>246</v>
      </c>
      <c r="C103">
        <v>1</v>
      </c>
      <c r="D103" s="5" t="s">
        <v>14</v>
      </c>
      <c r="E103">
        <v>1</v>
      </c>
    </row>
    <row r="104" spans="1:5" x14ac:dyDescent="0.3">
      <c r="A104" s="5" t="s">
        <v>20</v>
      </c>
      <c r="B104">
        <v>1396</v>
      </c>
      <c r="C104">
        <v>245</v>
      </c>
      <c r="D104" s="5" t="s">
        <v>14</v>
      </c>
      <c r="E104">
        <v>245</v>
      </c>
    </row>
    <row r="105" spans="1:5" x14ac:dyDescent="0.3">
      <c r="A105" s="5" t="s">
        <v>20</v>
      </c>
      <c r="B105">
        <v>2506</v>
      </c>
      <c r="C105">
        <v>32</v>
      </c>
      <c r="D105" s="5" t="s">
        <v>14</v>
      </c>
      <c r="E105">
        <v>32</v>
      </c>
    </row>
    <row r="106" spans="1:5" x14ac:dyDescent="0.3">
      <c r="A106" s="5" t="s">
        <v>20</v>
      </c>
      <c r="B106">
        <v>244</v>
      </c>
      <c r="C106">
        <v>7</v>
      </c>
      <c r="D106" s="5" t="s">
        <v>14</v>
      </c>
      <c r="E106">
        <v>7</v>
      </c>
    </row>
    <row r="107" spans="1:5" x14ac:dyDescent="0.3">
      <c r="A107" s="5" t="s">
        <v>20</v>
      </c>
      <c r="B107">
        <v>146</v>
      </c>
      <c r="C107">
        <v>803</v>
      </c>
      <c r="D107" s="5" t="s">
        <v>14</v>
      </c>
      <c r="E107">
        <v>803</v>
      </c>
    </row>
    <row r="108" spans="1:5" x14ac:dyDescent="0.3">
      <c r="A108" s="5" t="s">
        <v>20</v>
      </c>
      <c r="B108">
        <v>1267</v>
      </c>
      <c r="C108">
        <v>16</v>
      </c>
      <c r="D108" s="5" t="s">
        <v>14</v>
      </c>
      <c r="E108">
        <v>16</v>
      </c>
    </row>
    <row r="109" spans="1:5" x14ac:dyDescent="0.3">
      <c r="A109" s="5" t="s">
        <v>20</v>
      </c>
      <c r="B109">
        <v>1561</v>
      </c>
      <c r="C109">
        <v>31</v>
      </c>
      <c r="D109" s="5" t="s">
        <v>14</v>
      </c>
      <c r="E109">
        <v>31</v>
      </c>
    </row>
    <row r="110" spans="1:5" x14ac:dyDescent="0.3">
      <c r="A110" s="5" t="s">
        <v>20</v>
      </c>
      <c r="B110">
        <v>48</v>
      </c>
      <c r="C110">
        <v>108</v>
      </c>
      <c r="D110" s="5" t="s">
        <v>14</v>
      </c>
      <c r="E110">
        <v>108</v>
      </c>
    </row>
    <row r="111" spans="1:5" x14ac:dyDescent="0.3">
      <c r="A111" s="5" t="s">
        <v>20</v>
      </c>
      <c r="B111">
        <v>2739</v>
      </c>
      <c r="C111">
        <v>30</v>
      </c>
      <c r="D111" s="5" t="s">
        <v>14</v>
      </c>
      <c r="E111">
        <v>30</v>
      </c>
    </row>
    <row r="112" spans="1:5" x14ac:dyDescent="0.3">
      <c r="A112" s="5" t="s">
        <v>20</v>
      </c>
      <c r="B112">
        <v>3537</v>
      </c>
      <c r="C112">
        <v>17</v>
      </c>
      <c r="D112" s="5" t="s">
        <v>14</v>
      </c>
      <c r="E112">
        <v>17</v>
      </c>
    </row>
    <row r="113" spans="1:5" x14ac:dyDescent="0.3">
      <c r="A113" s="5" t="s">
        <v>20</v>
      </c>
      <c r="B113">
        <v>2107</v>
      </c>
      <c r="C113">
        <v>80</v>
      </c>
      <c r="D113" s="5" t="s">
        <v>14</v>
      </c>
      <c r="E113">
        <v>80</v>
      </c>
    </row>
    <row r="114" spans="1:5" x14ac:dyDescent="0.3">
      <c r="A114" s="5" t="s">
        <v>20</v>
      </c>
      <c r="B114">
        <v>3318</v>
      </c>
      <c r="C114">
        <v>2468</v>
      </c>
      <c r="D114" s="5" t="s">
        <v>14</v>
      </c>
      <c r="E114">
        <v>2468</v>
      </c>
    </row>
    <row r="115" spans="1:5" x14ac:dyDescent="0.3">
      <c r="A115" s="5" t="s">
        <v>20</v>
      </c>
      <c r="B115">
        <v>340</v>
      </c>
      <c r="C115">
        <v>26</v>
      </c>
      <c r="D115" s="5" t="s">
        <v>14</v>
      </c>
      <c r="E115">
        <v>26</v>
      </c>
    </row>
    <row r="116" spans="1:5" x14ac:dyDescent="0.3">
      <c r="A116" s="5" t="s">
        <v>20</v>
      </c>
      <c r="B116">
        <v>1442</v>
      </c>
      <c r="C116">
        <v>73</v>
      </c>
      <c r="D116" s="5" t="s">
        <v>14</v>
      </c>
      <c r="E116">
        <v>73</v>
      </c>
    </row>
    <row r="117" spans="1:5" x14ac:dyDescent="0.3">
      <c r="A117" s="5" t="s">
        <v>20</v>
      </c>
      <c r="B117">
        <v>126</v>
      </c>
      <c r="C117">
        <v>128</v>
      </c>
      <c r="D117" s="5" t="s">
        <v>14</v>
      </c>
      <c r="E117">
        <v>128</v>
      </c>
    </row>
    <row r="118" spans="1:5" x14ac:dyDescent="0.3">
      <c r="A118" s="5" t="s">
        <v>20</v>
      </c>
      <c r="B118">
        <v>524</v>
      </c>
      <c r="C118">
        <v>33</v>
      </c>
      <c r="D118" s="5" t="s">
        <v>14</v>
      </c>
      <c r="E118">
        <v>33</v>
      </c>
    </row>
    <row r="119" spans="1:5" x14ac:dyDescent="0.3">
      <c r="A119" s="5" t="s">
        <v>20</v>
      </c>
      <c r="B119">
        <v>1989</v>
      </c>
      <c r="C119">
        <v>1072</v>
      </c>
      <c r="D119" s="5" t="s">
        <v>14</v>
      </c>
      <c r="E119">
        <v>1072</v>
      </c>
    </row>
    <row r="120" spans="1:5" x14ac:dyDescent="0.3">
      <c r="A120" s="5" t="s">
        <v>20</v>
      </c>
      <c r="B120">
        <v>157</v>
      </c>
      <c r="C120">
        <v>393</v>
      </c>
      <c r="D120" s="5" t="s">
        <v>14</v>
      </c>
      <c r="E120">
        <v>393</v>
      </c>
    </row>
    <row r="121" spans="1:5" x14ac:dyDescent="0.3">
      <c r="A121" s="5" t="s">
        <v>20</v>
      </c>
      <c r="B121">
        <v>4498</v>
      </c>
      <c r="C121">
        <v>1257</v>
      </c>
      <c r="D121" s="5" t="s">
        <v>14</v>
      </c>
      <c r="E121">
        <v>1257</v>
      </c>
    </row>
    <row r="122" spans="1:5" x14ac:dyDescent="0.3">
      <c r="A122" s="5" t="s">
        <v>20</v>
      </c>
      <c r="B122">
        <v>80</v>
      </c>
      <c r="C122">
        <v>328</v>
      </c>
      <c r="D122" s="5" t="s">
        <v>14</v>
      </c>
      <c r="E122">
        <v>328</v>
      </c>
    </row>
    <row r="123" spans="1:5" x14ac:dyDescent="0.3">
      <c r="A123" s="5" t="s">
        <v>20</v>
      </c>
      <c r="B123">
        <v>43</v>
      </c>
      <c r="C123">
        <v>147</v>
      </c>
      <c r="D123" s="5" t="s">
        <v>14</v>
      </c>
      <c r="E123">
        <v>147</v>
      </c>
    </row>
    <row r="124" spans="1:5" x14ac:dyDescent="0.3">
      <c r="A124" s="5" t="s">
        <v>20</v>
      </c>
      <c r="B124">
        <v>2053</v>
      </c>
      <c r="C124">
        <v>830</v>
      </c>
      <c r="D124" s="5" t="s">
        <v>14</v>
      </c>
      <c r="E124">
        <v>830</v>
      </c>
    </row>
    <row r="125" spans="1:5" x14ac:dyDescent="0.3">
      <c r="A125" s="5" t="s">
        <v>20</v>
      </c>
      <c r="B125">
        <v>168</v>
      </c>
      <c r="C125">
        <v>331</v>
      </c>
      <c r="D125" s="5" t="s">
        <v>14</v>
      </c>
      <c r="E125">
        <v>331</v>
      </c>
    </row>
    <row r="126" spans="1:5" x14ac:dyDescent="0.3">
      <c r="A126" s="5" t="s">
        <v>20</v>
      </c>
      <c r="B126">
        <v>4289</v>
      </c>
      <c r="C126">
        <v>25</v>
      </c>
      <c r="D126" s="5" t="s">
        <v>14</v>
      </c>
      <c r="E126">
        <v>25</v>
      </c>
    </row>
    <row r="127" spans="1:5" x14ac:dyDescent="0.3">
      <c r="A127" s="5" t="s">
        <v>20</v>
      </c>
      <c r="B127">
        <v>165</v>
      </c>
      <c r="C127">
        <v>3483</v>
      </c>
      <c r="D127" s="5" t="s">
        <v>14</v>
      </c>
      <c r="E127">
        <v>3483</v>
      </c>
    </row>
    <row r="128" spans="1:5" x14ac:dyDescent="0.3">
      <c r="A128" s="5" t="s">
        <v>20</v>
      </c>
      <c r="B128">
        <v>1815</v>
      </c>
      <c r="C128">
        <v>923</v>
      </c>
      <c r="D128" s="5" t="s">
        <v>14</v>
      </c>
      <c r="E128">
        <v>923</v>
      </c>
    </row>
    <row r="129" spans="1:5" x14ac:dyDescent="0.3">
      <c r="A129" s="5" t="s">
        <v>20</v>
      </c>
      <c r="B129">
        <v>397</v>
      </c>
      <c r="C129">
        <v>1</v>
      </c>
      <c r="D129" s="5" t="s">
        <v>14</v>
      </c>
      <c r="E129">
        <v>1</v>
      </c>
    </row>
    <row r="130" spans="1:5" x14ac:dyDescent="0.3">
      <c r="A130" s="5" t="s">
        <v>20</v>
      </c>
      <c r="B130">
        <v>1539</v>
      </c>
      <c r="C130">
        <v>33</v>
      </c>
      <c r="D130" s="5" t="s">
        <v>14</v>
      </c>
      <c r="E130">
        <v>33</v>
      </c>
    </row>
    <row r="131" spans="1:5" x14ac:dyDescent="0.3">
      <c r="A131" s="5" t="s">
        <v>20</v>
      </c>
      <c r="B131">
        <v>138</v>
      </c>
      <c r="C131">
        <v>40</v>
      </c>
      <c r="D131" s="5" t="s">
        <v>14</v>
      </c>
      <c r="E131">
        <v>40</v>
      </c>
    </row>
    <row r="132" spans="1:5" x14ac:dyDescent="0.3">
      <c r="A132" s="5" t="s">
        <v>20</v>
      </c>
      <c r="B132">
        <v>3594</v>
      </c>
      <c r="C132">
        <v>23</v>
      </c>
      <c r="D132" s="5" t="s">
        <v>14</v>
      </c>
      <c r="E132">
        <v>23</v>
      </c>
    </row>
    <row r="133" spans="1:5" x14ac:dyDescent="0.3">
      <c r="A133" s="5" t="s">
        <v>20</v>
      </c>
      <c r="B133">
        <v>5880</v>
      </c>
      <c r="C133">
        <v>75</v>
      </c>
      <c r="D133" s="5" t="s">
        <v>14</v>
      </c>
      <c r="E133">
        <v>75</v>
      </c>
    </row>
    <row r="134" spans="1:5" x14ac:dyDescent="0.3">
      <c r="A134" s="5" t="s">
        <v>20</v>
      </c>
      <c r="B134">
        <v>112</v>
      </c>
      <c r="C134">
        <v>2176</v>
      </c>
      <c r="D134" s="5" t="s">
        <v>14</v>
      </c>
      <c r="E134">
        <v>2176</v>
      </c>
    </row>
    <row r="135" spans="1:5" x14ac:dyDescent="0.3">
      <c r="A135" s="5" t="s">
        <v>20</v>
      </c>
      <c r="B135">
        <v>943</v>
      </c>
      <c r="C135">
        <v>441</v>
      </c>
      <c r="D135" s="5" t="s">
        <v>14</v>
      </c>
      <c r="E135">
        <v>441</v>
      </c>
    </row>
    <row r="136" spans="1:5" x14ac:dyDescent="0.3">
      <c r="A136" s="5" t="s">
        <v>20</v>
      </c>
      <c r="B136">
        <v>2468</v>
      </c>
      <c r="C136">
        <v>25</v>
      </c>
      <c r="D136" s="5" t="s">
        <v>14</v>
      </c>
      <c r="E136">
        <v>25</v>
      </c>
    </row>
    <row r="137" spans="1:5" x14ac:dyDescent="0.3">
      <c r="A137" s="5" t="s">
        <v>20</v>
      </c>
      <c r="B137">
        <v>2551</v>
      </c>
      <c r="C137">
        <v>127</v>
      </c>
      <c r="D137" s="5" t="s">
        <v>14</v>
      </c>
      <c r="E137">
        <v>127</v>
      </c>
    </row>
    <row r="138" spans="1:5" x14ac:dyDescent="0.3">
      <c r="A138" s="5" t="s">
        <v>20</v>
      </c>
      <c r="B138">
        <v>101</v>
      </c>
      <c r="C138">
        <v>355</v>
      </c>
      <c r="D138" s="5" t="s">
        <v>14</v>
      </c>
      <c r="E138">
        <v>355</v>
      </c>
    </row>
    <row r="139" spans="1:5" x14ac:dyDescent="0.3">
      <c r="A139" s="5" t="s">
        <v>20</v>
      </c>
      <c r="B139">
        <v>92</v>
      </c>
      <c r="C139">
        <v>44</v>
      </c>
      <c r="D139" s="5" t="s">
        <v>14</v>
      </c>
      <c r="E139">
        <v>44</v>
      </c>
    </row>
    <row r="140" spans="1:5" x14ac:dyDescent="0.3">
      <c r="A140" s="5" t="s">
        <v>20</v>
      </c>
      <c r="B140">
        <v>62</v>
      </c>
      <c r="C140">
        <v>67</v>
      </c>
      <c r="D140" s="5" t="s">
        <v>14</v>
      </c>
      <c r="E140">
        <v>67</v>
      </c>
    </row>
    <row r="141" spans="1:5" x14ac:dyDescent="0.3">
      <c r="A141" s="5" t="s">
        <v>20</v>
      </c>
      <c r="B141">
        <v>149</v>
      </c>
      <c r="C141">
        <v>1068</v>
      </c>
      <c r="D141" s="5" t="s">
        <v>14</v>
      </c>
      <c r="E141">
        <v>1068</v>
      </c>
    </row>
    <row r="142" spans="1:5" x14ac:dyDescent="0.3">
      <c r="A142" s="5" t="s">
        <v>20</v>
      </c>
      <c r="B142">
        <v>329</v>
      </c>
      <c r="C142">
        <v>424</v>
      </c>
      <c r="D142" s="5" t="s">
        <v>14</v>
      </c>
      <c r="E142">
        <v>424</v>
      </c>
    </row>
    <row r="143" spans="1:5" x14ac:dyDescent="0.3">
      <c r="A143" s="5" t="s">
        <v>20</v>
      </c>
      <c r="B143">
        <v>97</v>
      </c>
      <c r="C143">
        <v>151</v>
      </c>
      <c r="D143" s="5" t="s">
        <v>14</v>
      </c>
      <c r="E143">
        <v>151</v>
      </c>
    </row>
    <row r="144" spans="1:5" x14ac:dyDescent="0.3">
      <c r="A144" s="5" t="s">
        <v>20</v>
      </c>
      <c r="B144">
        <v>1784</v>
      </c>
      <c r="C144">
        <v>1608</v>
      </c>
      <c r="D144" s="5" t="s">
        <v>14</v>
      </c>
      <c r="E144">
        <v>1608</v>
      </c>
    </row>
    <row r="145" spans="1:5" x14ac:dyDescent="0.3">
      <c r="A145" s="5" t="s">
        <v>20</v>
      </c>
      <c r="B145">
        <v>1684</v>
      </c>
      <c r="C145">
        <v>941</v>
      </c>
      <c r="D145" s="5" t="s">
        <v>14</v>
      </c>
      <c r="E145">
        <v>941</v>
      </c>
    </row>
    <row r="146" spans="1:5" x14ac:dyDescent="0.3">
      <c r="A146" s="5" t="s">
        <v>20</v>
      </c>
      <c r="B146">
        <v>250</v>
      </c>
      <c r="C146">
        <v>1</v>
      </c>
      <c r="D146" s="5" t="s">
        <v>14</v>
      </c>
      <c r="E146">
        <v>1</v>
      </c>
    </row>
    <row r="147" spans="1:5" x14ac:dyDescent="0.3">
      <c r="A147" s="5" t="s">
        <v>20</v>
      </c>
      <c r="B147">
        <v>238</v>
      </c>
      <c r="C147">
        <v>40</v>
      </c>
      <c r="D147" s="5" t="s">
        <v>14</v>
      </c>
      <c r="E147">
        <v>40</v>
      </c>
    </row>
    <row r="148" spans="1:5" x14ac:dyDescent="0.3">
      <c r="A148" s="5" t="s">
        <v>20</v>
      </c>
      <c r="B148">
        <v>53</v>
      </c>
      <c r="C148">
        <v>3015</v>
      </c>
      <c r="D148" s="5" t="s">
        <v>14</v>
      </c>
      <c r="E148">
        <v>3015</v>
      </c>
    </row>
    <row r="149" spans="1:5" x14ac:dyDescent="0.3">
      <c r="A149" s="5" t="s">
        <v>20</v>
      </c>
      <c r="B149">
        <v>214</v>
      </c>
      <c r="C149">
        <v>435</v>
      </c>
      <c r="D149" s="5" t="s">
        <v>14</v>
      </c>
      <c r="E149">
        <v>435</v>
      </c>
    </row>
    <row r="150" spans="1:5" x14ac:dyDescent="0.3">
      <c r="A150" s="5" t="s">
        <v>20</v>
      </c>
      <c r="B150">
        <v>222</v>
      </c>
      <c r="C150">
        <v>714</v>
      </c>
      <c r="D150" s="5" t="s">
        <v>14</v>
      </c>
      <c r="E150">
        <v>714</v>
      </c>
    </row>
    <row r="151" spans="1:5" x14ac:dyDescent="0.3">
      <c r="A151" s="5" t="s">
        <v>20</v>
      </c>
      <c r="B151">
        <v>1884</v>
      </c>
      <c r="C151">
        <v>5497</v>
      </c>
      <c r="D151" s="5" t="s">
        <v>14</v>
      </c>
      <c r="E151">
        <v>5497</v>
      </c>
    </row>
    <row r="152" spans="1:5" x14ac:dyDescent="0.3">
      <c r="A152" s="5" t="s">
        <v>20</v>
      </c>
      <c r="B152">
        <v>218</v>
      </c>
      <c r="C152">
        <v>418</v>
      </c>
      <c r="D152" s="5" t="s">
        <v>14</v>
      </c>
      <c r="E152">
        <v>418</v>
      </c>
    </row>
    <row r="153" spans="1:5" x14ac:dyDescent="0.3">
      <c r="A153" s="5" t="s">
        <v>20</v>
      </c>
      <c r="B153">
        <v>6465</v>
      </c>
      <c r="C153">
        <v>1439</v>
      </c>
      <c r="D153" s="5" t="s">
        <v>14</v>
      </c>
      <c r="E153">
        <v>1439</v>
      </c>
    </row>
    <row r="154" spans="1:5" x14ac:dyDescent="0.3">
      <c r="A154" s="5" t="s">
        <v>20</v>
      </c>
      <c r="B154">
        <v>59</v>
      </c>
      <c r="C154">
        <v>15</v>
      </c>
      <c r="D154" s="5" t="s">
        <v>14</v>
      </c>
      <c r="E154">
        <v>15</v>
      </c>
    </row>
    <row r="155" spans="1:5" x14ac:dyDescent="0.3">
      <c r="A155" s="5" t="s">
        <v>20</v>
      </c>
      <c r="B155">
        <v>88</v>
      </c>
      <c r="C155">
        <v>1999</v>
      </c>
      <c r="D155" s="5" t="s">
        <v>14</v>
      </c>
      <c r="E155">
        <v>1999</v>
      </c>
    </row>
    <row r="156" spans="1:5" x14ac:dyDescent="0.3">
      <c r="A156" s="5" t="s">
        <v>20</v>
      </c>
      <c r="B156">
        <v>1697</v>
      </c>
      <c r="C156">
        <v>118</v>
      </c>
      <c r="D156" s="5" t="s">
        <v>14</v>
      </c>
      <c r="E156">
        <v>118</v>
      </c>
    </row>
    <row r="157" spans="1:5" x14ac:dyDescent="0.3">
      <c r="A157" s="5" t="s">
        <v>20</v>
      </c>
      <c r="B157">
        <v>92</v>
      </c>
      <c r="C157">
        <v>162</v>
      </c>
      <c r="D157" s="5" t="s">
        <v>14</v>
      </c>
      <c r="E157">
        <v>162</v>
      </c>
    </row>
    <row r="158" spans="1:5" x14ac:dyDescent="0.3">
      <c r="A158" s="5" t="s">
        <v>20</v>
      </c>
      <c r="B158">
        <v>186</v>
      </c>
      <c r="C158">
        <v>83</v>
      </c>
      <c r="D158" s="5" t="s">
        <v>14</v>
      </c>
      <c r="E158">
        <v>83</v>
      </c>
    </row>
    <row r="159" spans="1:5" x14ac:dyDescent="0.3">
      <c r="A159" s="5" t="s">
        <v>20</v>
      </c>
      <c r="B159">
        <v>138</v>
      </c>
      <c r="C159">
        <v>747</v>
      </c>
      <c r="D159" s="5" t="s">
        <v>14</v>
      </c>
      <c r="E159">
        <v>747</v>
      </c>
    </row>
    <row r="160" spans="1:5" x14ac:dyDescent="0.3">
      <c r="A160" s="5" t="s">
        <v>20</v>
      </c>
      <c r="B160">
        <v>261</v>
      </c>
      <c r="C160">
        <v>84</v>
      </c>
      <c r="D160" s="5" t="s">
        <v>14</v>
      </c>
      <c r="E160">
        <v>84</v>
      </c>
    </row>
    <row r="161" spans="1:5" x14ac:dyDescent="0.3">
      <c r="A161" s="5" t="s">
        <v>20</v>
      </c>
      <c r="B161">
        <v>107</v>
      </c>
      <c r="C161">
        <v>91</v>
      </c>
      <c r="D161" s="5" t="s">
        <v>14</v>
      </c>
      <c r="E161">
        <v>91</v>
      </c>
    </row>
    <row r="162" spans="1:5" x14ac:dyDescent="0.3">
      <c r="A162" s="5" t="s">
        <v>20</v>
      </c>
      <c r="B162">
        <v>199</v>
      </c>
      <c r="C162">
        <v>792</v>
      </c>
      <c r="D162" s="5" t="s">
        <v>14</v>
      </c>
      <c r="E162">
        <v>792</v>
      </c>
    </row>
    <row r="163" spans="1:5" x14ac:dyDescent="0.3">
      <c r="A163" s="5" t="s">
        <v>20</v>
      </c>
      <c r="B163">
        <v>5512</v>
      </c>
      <c r="C163">
        <v>32</v>
      </c>
      <c r="D163" s="5" t="s">
        <v>14</v>
      </c>
      <c r="E163">
        <v>32</v>
      </c>
    </row>
    <row r="164" spans="1:5" x14ac:dyDescent="0.3">
      <c r="A164" s="5" t="s">
        <v>20</v>
      </c>
      <c r="B164">
        <v>86</v>
      </c>
      <c r="C164">
        <v>186</v>
      </c>
      <c r="D164" s="5" t="s">
        <v>14</v>
      </c>
      <c r="E164">
        <v>186</v>
      </c>
    </row>
    <row r="165" spans="1:5" x14ac:dyDescent="0.3">
      <c r="A165" s="5" t="s">
        <v>20</v>
      </c>
      <c r="B165">
        <v>2768</v>
      </c>
      <c r="C165">
        <v>605</v>
      </c>
      <c r="D165" s="5" t="s">
        <v>14</v>
      </c>
      <c r="E165">
        <v>605</v>
      </c>
    </row>
    <row r="166" spans="1:5" x14ac:dyDescent="0.3">
      <c r="A166" s="5" t="s">
        <v>20</v>
      </c>
      <c r="B166">
        <v>48</v>
      </c>
      <c r="C166">
        <v>1</v>
      </c>
      <c r="D166" s="5" t="s">
        <v>14</v>
      </c>
      <c r="E166">
        <v>1</v>
      </c>
    </row>
    <row r="167" spans="1:5" x14ac:dyDescent="0.3">
      <c r="A167" s="5" t="s">
        <v>20</v>
      </c>
      <c r="B167">
        <v>87</v>
      </c>
      <c r="C167">
        <v>31</v>
      </c>
      <c r="D167" s="5" t="s">
        <v>14</v>
      </c>
      <c r="E167">
        <v>31</v>
      </c>
    </row>
    <row r="168" spans="1:5" x14ac:dyDescent="0.3">
      <c r="A168" s="5" t="s">
        <v>20</v>
      </c>
      <c r="B168">
        <v>1894</v>
      </c>
      <c r="C168">
        <v>1181</v>
      </c>
      <c r="D168" s="5" t="s">
        <v>14</v>
      </c>
      <c r="E168">
        <v>1181</v>
      </c>
    </row>
    <row r="169" spans="1:5" x14ac:dyDescent="0.3">
      <c r="A169" s="5" t="s">
        <v>20</v>
      </c>
      <c r="B169">
        <v>282</v>
      </c>
      <c r="C169">
        <v>39</v>
      </c>
      <c r="D169" s="5" t="s">
        <v>14</v>
      </c>
      <c r="E169">
        <v>39</v>
      </c>
    </row>
    <row r="170" spans="1:5" x14ac:dyDescent="0.3">
      <c r="A170" s="5" t="s">
        <v>20</v>
      </c>
      <c r="B170">
        <v>116</v>
      </c>
      <c r="C170">
        <v>46</v>
      </c>
      <c r="D170" s="5" t="s">
        <v>14</v>
      </c>
      <c r="E170">
        <v>46</v>
      </c>
    </row>
    <row r="171" spans="1:5" x14ac:dyDescent="0.3">
      <c r="A171" s="5" t="s">
        <v>20</v>
      </c>
      <c r="B171">
        <v>83</v>
      </c>
      <c r="C171">
        <v>105</v>
      </c>
      <c r="D171" s="5" t="s">
        <v>14</v>
      </c>
      <c r="E171">
        <v>105</v>
      </c>
    </row>
    <row r="172" spans="1:5" x14ac:dyDescent="0.3">
      <c r="A172" s="5" t="s">
        <v>20</v>
      </c>
      <c r="B172">
        <v>91</v>
      </c>
      <c r="C172">
        <v>535</v>
      </c>
      <c r="D172" s="5" t="s">
        <v>14</v>
      </c>
      <c r="E172">
        <v>535</v>
      </c>
    </row>
    <row r="173" spans="1:5" x14ac:dyDescent="0.3">
      <c r="A173" s="5" t="s">
        <v>20</v>
      </c>
      <c r="B173">
        <v>546</v>
      </c>
      <c r="C173">
        <v>16</v>
      </c>
      <c r="D173" s="5" t="s">
        <v>14</v>
      </c>
      <c r="E173">
        <v>16</v>
      </c>
    </row>
    <row r="174" spans="1:5" x14ac:dyDescent="0.3">
      <c r="A174" s="5" t="s">
        <v>20</v>
      </c>
      <c r="B174">
        <v>393</v>
      </c>
      <c r="C174">
        <v>575</v>
      </c>
      <c r="D174" s="5" t="s">
        <v>14</v>
      </c>
      <c r="E174">
        <v>575</v>
      </c>
    </row>
    <row r="175" spans="1:5" x14ac:dyDescent="0.3">
      <c r="A175" s="5" t="s">
        <v>20</v>
      </c>
      <c r="B175">
        <v>133</v>
      </c>
      <c r="C175">
        <v>1120</v>
      </c>
      <c r="D175" s="5" t="s">
        <v>14</v>
      </c>
      <c r="E175">
        <v>1120</v>
      </c>
    </row>
    <row r="176" spans="1:5" x14ac:dyDescent="0.3">
      <c r="A176" s="5" t="s">
        <v>20</v>
      </c>
      <c r="B176">
        <v>254</v>
      </c>
      <c r="C176">
        <v>113</v>
      </c>
      <c r="D176" s="5" t="s">
        <v>14</v>
      </c>
      <c r="E176">
        <v>113</v>
      </c>
    </row>
    <row r="177" spans="1:5" x14ac:dyDescent="0.3">
      <c r="A177" s="5" t="s">
        <v>20</v>
      </c>
      <c r="B177">
        <v>176</v>
      </c>
      <c r="C177">
        <v>1538</v>
      </c>
      <c r="D177" s="5" t="s">
        <v>14</v>
      </c>
      <c r="E177">
        <v>1538</v>
      </c>
    </row>
    <row r="178" spans="1:5" x14ac:dyDescent="0.3">
      <c r="A178" s="5" t="s">
        <v>20</v>
      </c>
      <c r="B178">
        <v>337</v>
      </c>
      <c r="C178">
        <v>9</v>
      </c>
      <c r="D178" s="5" t="s">
        <v>14</v>
      </c>
      <c r="E178">
        <v>9</v>
      </c>
    </row>
    <row r="179" spans="1:5" x14ac:dyDescent="0.3">
      <c r="A179" s="5" t="s">
        <v>20</v>
      </c>
      <c r="B179">
        <v>107</v>
      </c>
      <c r="C179">
        <v>554</v>
      </c>
      <c r="D179" s="5" t="s">
        <v>14</v>
      </c>
      <c r="E179">
        <v>554</v>
      </c>
    </row>
    <row r="180" spans="1:5" x14ac:dyDescent="0.3">
      <c r="A180" s="5" t="s">
        <v>20</v>
      </c>
      <c r="B180">
        <v>183</v>
      </c>
      <c r="C180">
        <v>648</v>
      </c>
      <c r="D180" s="5" t="s">
        <v>14</v>
      </c>
      <c r="E180">
        <v>648</v>
      </c>
    </row>
    <row r="181" spans="1:5" x14ac:dyDescent="0.3">
      <c r="A181" s="5" t="s">
        <v>20</v>
      </c>
      <c r="B181">
        <v>72</v>
      </c>
      <c r="C181">
        <v>21</v>
      </c>
      <c r="D181" s="5" t="s">
        <v>14</v>
      </c>
      <c r="E181">
        <v>21</v>
      </c>
    </row>
    <row r="182" spans="1:5" x14ac:dyDescent="0.3">
      <c r="A182" s="5" t="s">
        <v>20</v>
      </c>
      <c r="B182">
        <v>295</v>
      </c>
      <c r="C182">
        <v>54</v>
      </c>
      <c r="D182" s="5" t="s">
        <v>14</v>
      </c>
      <c r="E182">
        <v>54</v>
      </c>
    </row>
    <row r="183" spans="1:5" x14ac:dyDescent="0.3">
      <c r="A183" s="5" t="s">
        <v>20</v>
      </c>
      <c r="B183">
        <v>142</v>
      </c>
      <c r="C183">
        <v>120</v>
      </c>
      <c r="D183" s="5" t="s">
        <v>14</v>
      </c>
      <c r="E183">
        <v>120</v>
      </c>
    </row>
    <row r="184" spans="1:5" x14ac:dyDescent="0.3">
      <c r="A184" s="5" t="s">
        <v>20</v>
      </c>
      <c r="B184">
        <v>85</v>
      </c>
      <c r="C184">
        <v>579</v>
      </c>
      <c r="D184" s="5" t="s">
        <v>14</v>
      </c>
      <c r="E184">
        <v>579</v>
      </c>
    </row>
    <row r="185" spans="1:5" x14ac:dyDescent="0.3">
      <c r="A185" s="5" t="s">
        <v>20</v>
      </c>
      <c r="B185">
        <v>659</v>
      </c>
      <c r="C185">
        <v>2072</v>
      </c>
      <c r="D185" s="5" t="s">
        <v>14</v>
      </c>
      <c r="E185">
        <v>2072</v>
      </c>
    </row>
    <row r="186" spans="1:5" x14ac:dyDescent="0.3">
      <c r="A186" s="5" t="s">
        <v>20</v>
      </c>
      <c r="B186">
        <v>121</v>
      </c>
      <c r="C186">
        <v>0</v>
      </c>
      <c r="D186" s="5" t="s">
        <v>14</v>
      </c>
      <c r="E186">
        <v>0</v>
      </c>
    </row>
    <row r="187" spans="1:5" x14ac:dyDescent="0.3">
      <c r="A187" s="5" t="s">
        <v>20</v>
      </c>
      <c r="B187">
        <v>3742</v>
      </c>
      <c r="C187">
        <v>1796</v>
      </c>
      <c r="D187" s="5" t="s">
        <v>14</v>
      </c>
      <c r="E187">
        <v>1796</v>
      </c>
    </row>
    <row r="188" spans="1:5" x14ac:dyDescent="0.3">
      <c r="A188" s="5" t="s">
        <v>20</v>
      </c>
      <c r="B188">
        <v>223</v>
      </c>
      <c r="C188">
        <v>62</v>
      </c>
      <c r="D188" s="5" t="s">
        <v>14</v>
      </c>
      <c r="E188">
        <v>62</v>
      </c>
    </row>
    <row r="189" spans="1:5" x14ac:dyDescent="0.3">
      <c r="A189" s="5" t="s">
        <v>20</v>
      </c>
      <c r="B189">
        <v>133</v>
      </c>
      <c r="C189">
        <v>347</v>
      </c>
      <c r="D189" s="5" t="s">
        <v>14</v>
      </c>
      <c r="E189">
        <v>347</v>
      </c>
    </row>
    <row r="190" spans="1:5" x14ac:dyDescent="0.3">
      <c r="A190" s="5" t="s">
        <v>20</v>
      </c>
      <c r="B190">
        <v>5168</v>
      </c>
      <c r="C190">
        <v>19</v>
      </c>
      <c r="D190" s="5" t="s">
        <v>14</v>
      </c>
      <c r="E190">
        <v>19</v>
      </c>
    </row>
    <row r="191" spans="1:5" x14ac:dyDescent="0.3">
      <c r="A191" s="5" t="s">
        <v>20</v>
      </c>
      <c r="B191">
        <v>307</v>
      </c>
      <c r="C191">
        <v>1258</v>
      </c>
      <c r="D191" s="5" t="s">
        <v>14</v>
      </c>
      <c r="E191">
        <v>1258</v>
      </c>
    </row>
    <row r="192" spans="1:5" x14ac:dyDescent="0.3">
      <c r="A192" s="5" t="s">
        <v>20</v>
      </c>
      <c r="B192">
        <v>2441</v>
      </c>
      <c r="C192">
        <v>362</v>
      </c>
      <c r="D192" s="5" t="s">
        <v>14</v>
      </c>
      <c r="E192">
        <v>362</v>
      </c>
    </row>
    <row r="193" spans="1:5" x14ac:dyDescent="0.3">
      <c r="A193" s="5" t="s">
        <v>20</v>
      </c>
      <c r="B193">
        <v>1385</v>
      </c>
      <c r="C193">
        <v>133</v>
      </c>
      <c r="D193" s="5" t="s">
        <v>14</v>
      </c>
      <c r="E193">
        <v>133</v>
      </c>
    </row>
    <row r="194" spans="1:5" x14ac:dyDescent="0.3">
      <c r="A194" s="5" t="s">
        <v>20</v>
      </c>
      <c r="B194">
        <v>190</v>
      </c>
      <c r="C194">
        <v>846</v>
      </c>
      <c r="D194" s="5" t="s">
        <v>14</v>
      </c>
      <c r="E194">
        <v>846</v>
      </c>
    </row>
    <row r="195" spans="1:5" x14ac:dyDescent="0.3">
      <c r="A195" s="5" t="s">
        <v>20</v>
      </c>
      <c r="B195">
        <v>470</v>
      </c>
      <c r="C195">
        <v>10</v>
      </c>
      <c r="D195" s="5" t="s">
        <v>14</v>
      </c>
      <c r="E195">
        <v>10</v>
      </c>
    </row>
    <row r="196" spans="1:5" x14ac:dyDescent="0.3">
      <c r="A196" s="5" t="s">
        <v>20</v>
      </c>
      <c r="B196">
        <v>253</v>
      </c>
      <c r="C196">
        <v>191</v>
      </c>
      <c r="D196" s="5" t="s">
        <v>14</v>
      </c>
      <c r="E196">
        <v>191</v>
      </c>
    </row>
    <row r="197" spans="1:5" x14ac:dyDescent="0.3">
      <c r="A197" s="5" t="s">
        <v>20</v>
      </c>
      <c r="B197">
        <v>1113</v>
      </c>
      <c r="C197">
        <v>1979</v>
      </c>
      <c r="D197" s="5" t="s">
        <v>14</v>
      </c>
      <c r="E197">
        <v>1979</v>
      </c>
    </row>
    <row r="198" spans="1:5" x14ac:dyDescent="0.3">
      <c r="A198" s="5" t="s">
        <v>20</v>
      </c>
      <c r="B198">
        <v>2283</v>
      </c>
      <c r="C198">
        <v>63</v>
      </c>
      <c r="D198" s="5" t="s">
        <v>14</v>
      </c>
      <c r="E198">
        <v>63</v>
      </c>
    </row>
    <row r="199" spans="1:5" x14ac:dyDescent="0.3">
      <c r="A199" s="5" t="s">
        <v>20</v>
      </c>
      <c r="B199">
        <v>1095</v>
      </c>
      <c r="C199">
        <v>6080</v>
      </c>
      <c r="D199" s="5" t="s">
        <v>14</v>
      </c>
      <c r="E199">
        <v>6080</v>
      </c>
    </row>
    <row r="200" spans="1:5" x14ac:dyDescent="0.3">
      <c r="A200" s="5" t="s">
        <v>20</v>
      </c>
      <c r="B200">
        <v>1690</v>
      </c>
      <c r="C200">
        <v>80</v>
      </c>
      <c r="D200" s="5" t="s">
        <v>14</v>
      </c>
      <c r="E200">
        <v>80</v>
      </c>
    </row>
    <row r="201" spans="1:5" x14ac:dyDescent="0.3">
      <c r="A201" s="5" t="s">
        <v>20</v>
      </c>
      <c r="B201">
        <v>191</v>
      </c>
      <c r="C201">
        <v>9</v>
      </c>
      <c r="D201" s="5" t="s">
        <v>14</v>
      </c>
      <c r="E201">
        <v>9</v>
      </c>
    </row>
    <row r="202" spans="1:5" x14ac:dyDescent="0.3">
      <c r="A202" s="5" t="s">
        <v>20</v>
      </c>
      <c r="B202">
        <v>2013</v>
      </c>
      <c r="C202">
        <v>1784</v>
      </c>
      <c r="D202" s="5" t="s">
        <v>14</v>
      </c>
      <c r="E202">
        <v>1784</v>
      </c>
    </row>
    <row r="203" spans="1:5" x14ac:dyDescent="0.3">
      <c r="A203" s="5" t="s">
        <v>20</v>
      </c>
      <c r="B203">
        <v>1703</v>
      </c>
      <c r="C203">
        <v>243</v>
      </c>
      <c r="D203" s="5" t="s">
        <v>14</v>
      </c>
      <c r="E203">
        <v>243</v>
      </c>
    </row>
    <row r="204" spans="1:5" x14ac:dyDescent="0.3">
      <c r="A204" s="5" t="s">
        <v>20</v>
      </c>
      <c r="B204">
        <v>80</v>
      </c>
      <c r="C204">
        <v>1296</v>
      </c>
      <c r="D204" s="5" t="s">
        <v>14</v>
      </c>
      <c r="E204">
        <v>1296</v>
      </c>
    </row>
    <row r="205" spans="1:5" x14ac:dyDescent="0.3">
      <c r="A205" s="5" t="s">
        <v>20</v>
      </c>
      <c r="B205">
        <v>41</v>
      </c>
      <c r="C205">
        <v>77</v>
      </c>
      <c r="D205" s="5" t="s">
        <v>14</v>
      </c>
      <c r="E205">
        <v>77</v>
      </c>
    </row>
    <row r="206" spans="1:5" x14ac:dyDescent="0.3">
      <c r="A206" s="5" t="s">
        <v>20</v>
      </c>
      <c r="B206">
        <v>187</v>
      </c>
      <c r="C206">
        <v>395</v>
      </c>
      <c r="D206" s="5" t="s">
        <v>14</v>
      </c>
      <c r="E206">
        <v>395</v>
      </c>
    </row>
    <row r="207" spans="1:5" x14ac:dyDescent="0.3">
      <c r="A207" s="5" t="s">
        <v>20</v>
      </c>
      <c r="B207">
        <v>2875</v>
      </c>
      <c r="C207">
        <v>49</v>
      </c>
      <c r="D207" s="5" t="s">
        <v>14</v>
      </c>
      <c r="E207">
        <v>49</v>
      </c>
    </row>
    <row r="208" spans="1:5" x14ac:dyDescent="0.3">
      <c r="A208" s="5" t="s">
        <v>20</v>
      </c>
      <c r="B208">
        <v>88</v>
      </c>
      <c r="C208">
        <v>180</v>
      </c>
      <c r="D208" s="5" t="s">
        <v>14</v>
      </c>
      <c r="E208">
        <v>180</v>
      </c>
    </row>
    <row r="209" spans="1:5" x14ac:dyDescent="0.3">
      <c r="A209" s="5" t="s">
        <v>20</v>
      </c>
      <c r="B209">
        <v>191</v>
      </c>
      <c r="C209">
        <v>2690</v>
      </c>
      <c r="D209" s="5" t="s">
        <v>14</v>
      </c>
      <c r="E209">
        <v>2690</v>
      </c>
    </row>
    <row r="210" spans="1:5" x14ac:dyDescent="0.3">
      <c r="A210" s="5" t="s">
        <v>20</v>
      </c>
      <c r="B210">
        <v>139</v>
      </c>
      <c r="C210">
        <v>2779</v>
      </c>
      <c r="D210" s="5" t="s">
        <v>14</v>
      </c>
      <c r="E210">
        <v>2779</v>
      </c>
    </row>
    <row r="211" spans="1:5" x14ac:dyDescent="0.3">
      <c r="A211" s="5" t="s">
        <v>20</v>
      </c>
      <c r="B211">
        <v>186</v>
      </c>
      <c r="C211">
        <v>92</v>
      </c>
      <c r="D211" s="5" t="s">
        <v>14</v>
      </c>
      <c r="E211">
        <v>92</v>
      </c>
    </row>
    <row r="212" spans="1:5" x14ac:dyDescent="0.3">
      <c r="A212" s="5" t="s">
        <v>20</v>
      </c>
      <c r="B212">
        <v>112</v>
      </c>
      <c r="C212">
        <v>1028</v>
      </c>
      <c r="D212" s="5" t="s">
        <v>14</v>
      </c>
      <c r="E212">
        <v>1028</v>
      </c>
    </row>
    <row r="213" spans="1:5" x14ac:dyDescent="0.3">
      <c r="A213" s="5" t="s">
        <v>20</v>
      </c>
      <c r="B213">
        <v>101</v>
      </c>
      <c r="C213">
        <v>26</v>
      </c>
      <c r="D213" s="5" t="s">
        <v>14</v>
      </c>
      <c r="E213">
        <v>26</v>
      </c>
    </row>
    <row r="214" spans="1:5" x14ac:dyDescent="0.3">
      <c r="A214" s="5" t="s">
        <v>20</v>
      </c>
      <c r="B214">
        <v>206</v>
      </c>
      <c r="C214">
        <v>1790</v>
      </c>
      <c r="D214" s="5" t="s">
        <v>14</v>
      </c>
      <c r="E214">
        <v>1790</v>
      </c>
    </row>
    <row r="215" spans="1:5" x14ac:dyDescent="0.3">
      <c r="A215" s="5" t="s">
        <v>20</v>
      </c>
      <c r="B215">
        <v>154</v>
      </c>
      <c r="C215">
        <v>37</v>
      </c>
      <c r="D215" s="5" t="s">
        <v>14</v>
      </c>
      <c r="E215">
        <v>37</v>
      </c>
    </row>
    <row r="216" spans="1:5" x14ac:dyDescent="0.3">
      <c r="A216" s="5" t="s">
        <v>20</v>
      </c>
      <c r="B216">
        <v>5966</v>
      </c>
      <c r="C216">
        <v>35</v>
      </c>
      <c r="D216" s="5" t="s">
        <v>14</v>
      </c>
      <c r="E216">
        <v>35</v>
      </c>
    </row>
    <row r="217" spans="1:5" x14ac:dyDescent="0.3">
      <c r="A217" s="5" t="s">
        <v>20</v>
      </c>
      <c r="B217">
        <v>169</v>
      </c>
      <c r="C217">
        <v>558</v>
      </c>
      <c r="D217" s="5" t="s">
        <v>14</v>
      </c>
      <c r="E217">
        <v>558</v>
      </c>
    </row>
    <row r="218" spans="1:5" x14ac:dyDescent="0.3">
      <c r="A218" s="5" t="s">
        <v>20</v>
      </c>
      <c r="B218">
        <v>2106</v>
      </c>
      <c r="C218">
        <v>64</v>
      </c>
      <c r="D218" s="5" t="s">
        <v>14</v>
      </c>
      <c r="E218">
        <v>64</v>
      </c>
    </row>
    <row r="219" spans="1:5" x14ac:dyDescent="0.3">
      <c r="A219" s="5" t="s">
        <v>20</v>
      </c>
      <c r="B219">
        <v>131</v>
      </c>
      <c r="C219">
        <v>245</v>
      </c>
      <c r="D219" s="5" t="s">
        <v>14</v>
      </c>
      <c r="E219">
        <v>245</v>
      </c>
    </row>
    <row r="220" spans="1:5" x14ac:dyDescent="0.3">
      <c r="A220" s="5" t="s">
        <v>20</v>
      </c>
      <c r="B220">
        <v>84</v>
      </c>
      <c r="C220">
        <v>71</v>
      </c>
      <c r="D220" s="5" t="s">
        <v>14</v>
      </c>
      <c r="E220">
        <v>71</v>
      </c>
    </row>
    <row r="221" spans="1:5" x14ac:dyDescent="0.3">
      <c r="A221" s="5" t="s">
        <v>20</v>
      </c>
      <c r="B221">
        <v>155</v>
      </c>
      <c r="C221">
        <v>42</v>
      </c>
      <c r="D221" s="5" t="s">
        <v>14</v>
      </c>
      <c r="E221">
        <v>42</v>
      </c>
    </row>
    <row r="222" spans="1:5" x14ac:dyDescent="0.3">
      <c r="A222" s="5" t="s">
        <v>20</v>
      </c>
      <c r="B222">
        <v>189</v>
      </c>
      <c r="C222">
        <v>156</v>
      </c>
      <c r="D222" s="5" t="s">
        <v>14</v>
      </c>
      <c r="E222">
        <v>156</v>
      </c>
    </row>
    <row r="223" spans="1:5" x14ac:dyDescent="0.3">
      <c r="A223" s="5" t="s">
        <v>20</v>
      </c>
      <c r="B223">
        <v>4799</v>
      </c>
      <c r="C223">
        <v>1368</v>
      </c>
      <c r="D223" s="5" t="s">
        <v>14</v>
      </c>
      <c r="E223">
        <v>1368</v>
      </c>
    </row>
    <row r="224" spans="1:5" x14ac:dyDescent="0.3">
      <c r="A224" s="5" t="s">
        <v>20</v>
      </c>
      <c r="B224">
        <v>1137</v>
      </c>
      <c r="C224">
        <v>102</v>
      </c>
      <c r="D224" s="5" t="s">
        <v>14</v>
      </c>
      <c r="E224">
        <v>102</v>
      </c>
    </row>
    <row r="225" spans="1:5" x14ac:dyDescent="0.3">
      <c r="A225" s="5" t="s">
        <v>20</v>
      </c>
      <c r="B225">
        <v>1152</v>
      </c>
      <c r="C225">
        <v>86</v>
      </c>
      <c r="D225" s="5" t="s">
        <v>14</v>
      </c>
      <c r="E225">
        <v>86</v>
      </c>
    </row>
    <row r="226" spans="1:5" x14ac:dyDescent="0.3">
      <c r="A226" s="5" t="s">
        <v>20</v>
      </c>
      <c r="B226">
        <v>50</v>
      </c>
      <c r="C226">
        <v>253</v>
      </c>
      <c r="D226" s="5" t="s">
        <v>14</v>
      </c>
      <c r="E226">
        <v>253</v>
      </c>
    </row>
    <row r="227" spans="1:5" x14ac:dyDescent="0.3">
      <c r="A227" s="5" t="s">
        <v>20</v>
      </c>
      <c r="B227">
        <v>3059</v>
      </c>
      <c r="C227">
        <v>157</v>
      </c>
      <c r="D227" s="5" t="s">
        <v>14</v>
      </c>
      <c r="E227">
        <v>157</v>
      </c>
    </row>
    <row r="228" spans="1:5" x14ac:dyDescent="0.3">
      <c r="A228" s="5" t="s">
        <v>20</v>
      </c>
      <c r="B228">
        <v>34</v>
      </c>
      <c r="C228">
        <v>183</v>
      </c>
      <c r="D228" s="5" t="s">
        <v>14</v>
      </c>
      <c r="E228">
        <v>183</v>
      </c>
    </row>
    <row r="229" spans="1:5" x14ac:dyDescent="0.3">
      <c r="A229" s="5" t="s">
        <v>20</v>
      </c>
      <c r="B229">
        <v>220</v>
      </c>
      <c r="C229">
        <v>82</v>
      </c>
      <c r="D229" s="5" t="s">
        <v>14</v>
      </c>
      <c r="E229">
        <v>82</v>
      </c>
    </row>
    <row r="230" spans="1:5" x14ac:dyDescent="0.3">
      <c r="A230" s="5" t="s">
        <v>20</v>
      </c>
      <c r="B230">
        <v>1604</v>
      </c>
      <c r="C230">
        <v>1</v>
      </c>
      <c r="D230" s="5" t="s">
        <v>14</v>
      </c>
      <c r="E230">
        <v>1</v>
      </c>
    </row>
    <row r="231" spans="1:5" x14ac:dyDescent="0.3">
      <c r="A231" s="5" t="s">
        <v>20</v>
      </c>
      <c r="B231">
        <v>454</v>
      </c>
      <c r="C231">
        <v>1198</v>
      </c>
      <c r="D231" s="5" t="s">
        <v>14</v>
      </c>
      <c r="E231">
        <v>1198</v>
      </c>
    </row>
    <row r="232" spans="1:5" x14ac:dyDescent="0.3">
      <c r="A232" s="5" t="s">
        <v>20</v>
      </c>
      <c r="B232">
        <v>123</v>
      </c>
      <c r="C232">
        <v>648</v>
      </c>
      <c r="D232" s="5" t="s">
        <v>14</v>
      </c>
      <c r="E232">
        <v>648</v>
      </c>
    </row>
    <row r="233" spans="1:5" x14ac:dyDescent="0.3">
      <c r="A233" s="5" t="s">
        <v>20</v>
      </c>
      <c r="B233">
        <v>299</v>
      </c>
      <c r="C233">
        <v>64</v>
      </c>
      <c r="D233" s="5" t="s">
        <v>14</v>
      </c>
      <c r="E233">
        <v>64</v>
      </c>
    </row>
    <row r="234" spans="1:5" x14ac:dyDescent="0.3">
      <c r="A234" s="5" t="s">
        <v>20</v>
      </c>
      <c r="B234">
        <v>2237</v>
      </c>
      <c r="C234">
        <v>62</v>
      </c>
      <c r="D234" s="5" t="s">
        <v>14</v>
      </c>
      <c r="E234">
        <v>62</v>
      </c>
    </row>
    <row r="235" spans="1:5" x14ac:dyDescent="0.3">
      <c r="A235" s="5" t="s">
        <v>20</v>
      </c>
      <c r="B235">
        <v>645</v>
      </c>
      <c r="C235">
        <v>750</v>
      </c>
      <c r="D235" s="5" t="s">
        <v>14</v>
      </c>
      <c r="E235">
        <v>750</v>
      </c>
    </row>
    <row r="236" spans="1:5" x14ac:dyDescent="0.3">
      <c r="A236" s="5" t="s">
        <v>20</v>
      </c>
      <c r="B236">
        <v>484</v>
      </c>
      <c r="C236">
        <v>105</v>
      </c>
      <c r="D236" s="5" t="s">
        <v>14</v>
      </c>
      <c r="E236">
        <v>105</v>
      </c>
    </row>
    <row r="237" spans="1:5" x14ac:dyDescent="0.3">
      <c r="A237" s="5" t="s">
        <v>20</v>
      </c>
      <c r="B237">
        <v>154</v>
      </c>
      <c r="C237">
        <v>2604</v>
      </c>
      <c r="D237" s="5" t="s">
        <v>14</v>
      </c>
      <c r="E237">
        <v>2604</v>
      </c>
    </row>
    <row r="238" spans="1:5" x14ac:dyDescent="0.3">
      <c r="A238" s="5" t="s">
        <v>20</v>
      </c>
      <c r="B238">
        <v>82</v>
      </c>
      <c r="C238">
        <v>65</v>
      </c>
      <c r="D238" s="5" t="s">
        <v>14</v>
      </c>
      <c r="E238">
        <v>65</v>
      </c>
    </row>
    <row r="239" spans="1:5" x14ac:dyDescent="0.3">
      <c r="A239" s="5" t="s">
        <v>20</v>
      </c>
      <c r="B239">
        <v>134</v>
      </c>
      <c r="C239">
        <v>94</v>
      </c>
      <c r="D239" s="5" t="s">
        <v>14</v>
      </c>
      <c r="E239">
        <v>94</v>
      </c>
    </row>
    <row r="240" spans="1:5" x14ac:dyDescent="0.3">
      <c r="A240" s="5" t="s">
        <v>20</v>
      </c>
      <c r="B240">
        <v>5203</v>
      </c>
      <c r="C240">
        <v>257</v>
      </c>
      <c r="D240" s="5" t="s">
        <v>14</v>
      </c>
      <c r="E240">
        <v>257</v>
      </c>
    </row>
    <row r="241" spans="1:5" x14ac:dyDescent="0.3">
      <c r="A241" s="5" t="s">
        <v>20</v>
      </c>
      <c r="B241">
        <v>94</v>
      </c>
      <c r="C241">
        <v>2928</v>
      </c>
      <c r="D241" s="5" t="s">
        <v>14</v>
      </c>
      <c r="E241">
        <v>2928</v>
      </c>
    </row>
    <row r="242" spans="1:5" x14ac:dyDescent="0.3">
      <c r="A242" s="5" t="s">
        <v>20</v>
      </c>
      <c r="B242">
        <v>205</v>
      </c>
      <c r="C242">
        <v>4697</v>
      </c>
      <c r="D242" s="5" t="s">
        <v>14</v>
      </c>
      <c r="E242">
        <v>4697</v>
      </c>
    </row>
    <row r="243" spans="1:5" x14ac:dyDescent="0.3">
      <c r="A243" s="5" t="s">
        <v>20</v>
      </c>
      <c r="B243">
        <v>92</v>
      </c>
      <c r="C243">
        <v>2915</v>
      </c>
      <c r="D243" s="5" t="s">
        <v>14</v>
      </c>
      <c r="E243">
        <v>2915</v>
      </c>
    </row>
    <row r="244" spans="1:5" x14ac:dyDescent="0.3">
      <c r="A244" s="5" t="s">
        <v>20</v>
      </c>
      <c r="B244">
        <v>219</v>
      </c>
      <c r="C244">
        <v>18</v>
      </c>
      <c r="D244" s="5" t="s">
        <v>14</v>
      </c>
      <c r="E244">
        <v>18</v>
      </c>
    </row>
    <row r="245" spans="1:5" x14ac:dyDescent="0.3">
      <c r="A245" s="5" t="s">
        <v>20</v>
      </c>
      <c r="B245">
        <v>2526</v>
      </c>
      <c r="C245">
        <v>602</v>
      </c>
      <c r="D245" s="5" t="s">
        <v>14</v>
      </c>
      <c r="E245">
        <v>602</v>
      </c>
    </row>
    <row r="246" spans="1:5" x14ac:dyDescent="0.3">
      <c r="A246" s="5" t="s">
        <v>20</v>
      </c>
      <c r="B246">
        <v>94</v>
      </c>
      <c r="C246">
        <v>1</v>
      </c>
      <c r="D246" s="5" t="s">
        <v>14</v>
      </c>
      <c r="E246">
        <v>1</v>
      </c>
    </row>
    <row r="247" spans="1:5" x14ac:dyDescent="0.3">
      <c r="A247" s="5" t="s">
        <v>20</v>
      </c>
      <c r="B247">
        <v>1713</v>
      </c>
      <c r="C247">
        <v>3868</v>
      </c>
      <c r="D247" s="5" t="s">
        <v>14</v>
      </c>
      <c r="E247">
        <v>3868</v>
      </c>
    </row>
    <row r="248" spans="1:5" x14ac:dyDescent="0.3">
      <c r="A248" s="5" t="s">
        <v>20</v>
      </c>
      <c r="B248">
        <v>249</v>
      </c>
      <c r="C248">
        <v>504</v>
      </c>
      <c r="D248" s="5" t="s">
        <v>14</v>
      </c>
      <c r="E248">
        <v>504</v>
      </c>
    </row>
    <row r="249" spans="1:5" x14ac:dyDescent="0.3">
      <c r="A249" s="5" t="s">
        <v>20</v>
      </c>
      <c r="B249">
        <v>192</v>
      </c>
      <c r="C249">
        <v>14</v>
      </c>
      <c r="D249" s="5" t="s">
        <v>14</v>
      </c>
      <c r="E249">
        <v>14</v>
      </c>
    </row>
    <row r="250" spans="1:5" x14ac:dyDescent="0.3">
      <c r="A250" s="5" t="s">
        <v>20</v>
      </c>
      <c r="B250">
        <v>247</v>
      </c>
      <c r="C250">
        <v>750</v>
      </c>
      <c r="D250" s="5" t="s">
        <v>14</v>
      </c>
      <c r="E250">
        <v>750</v>
      </c>
    </row>
    <row r="251" spans="1:5" x14ac:dyDescent="0.3">
      <c r="A251" s="5" t="s">
        <v>20</v>
      </c>
      <c r="B251">
        <v>2293</v>
      </c>
      <c r="C251">
        <v>77</v>
      </c>
      <c r="D251" s="5" t="s">
        <v>14</v>
      </c>
      <c r="E251">
        <v>77</v>
      </c>
    </row>
    <row r="252" spans="1:5" x14ac:dyDescent="0.3">
      <c r="A252" s="5" t="s">
        <v>20</v>
      </c>
      <c r="B252">
        <v>3131</v>
      </c>
      <c r="C252">
        <v>752</v>
      </c>
      <c r="D252" s="5" t="s">
        <v>14</v>
      </c>
      <c r="E252">
        <v>752</v>
      </c>
    </row>
    <row r="253" spans="1:5" x14ac:dyDescent="0.3">
      <c r="A253" s="5" t="s">
        <v>20</v>
      </c>
      <c r="B253">
        <v>143</v>
      </c>
      <c r="C253">
        <v>131</v>
      </c>
      <c r="D253" s="5" t="s">
        <v>14</v>
      </c>
      <c r="E253">
        <v>131</v>
      </c>
    </row>
    <row r="254" spans="1:5" x14ac:dyDescent="0.3">
      <c r="A254" s="5" t="s">
        <v>20</v>
      </c>
      <c r="B254">
        <v>296</v>
      </c>
      <c r="C254">
        <v>87</v>
      </c>
      <c r="D254" s="5" t="s">
        <v>14</v>
      </c>
      <c r="E254">
        <v>87</v>
      </c>
    </row>
    <row r="255" spans="1:5" x14ac:dyDescent="0.3">
      <c r="A255" s="5" t="s">
        <v>20</v>
      </c>
      <c r="B255">
        <v>170</v>
      </c>
      <c r="C255">
        <v>1063</v>
      </c>
      <c r="D255" s="5" t="s">
        <v>14</v>
      </c>
      <c r="E255">
        <v>1063</v>
      </c>
    </row>
    <row r="256" spans="1:5" x14ac:dyDescent="0.3">
      <c r="A256" s="5" t="s">
        <v>20</v>
      </c>
      <c r="B256">
        <v>86</v>
      </c>
      <c r="C256">
        <v>76</v>
      </c>
      <c r="D256" s="5" t="s">
        <v>14</v>
      </c>
      <c r="E256">
        <v>76</v>
      </c>
    </row>
    <row r="257" spans="1:5" x14ac:dyDescent="0.3">
      <c r="A257" s="5" t="s">
        <v>20</v>
      </c>
      <c r="B257">
        <v>6286</v>
      </c>
      <c r="C257">
        <v>4428</v>
      </c>
      <c r="D257" s="5" t="s">
        <v>14</v>
      </c>
      <c r="E257">
        <v>4428</v>
      </c>
    </row>
    <row r="258" spans="1:5" x14ac:dyDescent="0.3">
      <c r="A258" s="5" t="s">
        <v>20</v>
      </c>
      <c r="B258">
        <v>3727</v>
      </c>
      <c r="C258">
        <v>58</v>
      </c>
      <c r="D258" s="5" t="s">
        <v>14</v>
      </c>
      <c r="E258">
        <v>58</v>
      </c>
    </row>
    <row r="259" spans="1:5" x14ac:dyDescent="0.3">
      <c r="A259" s="5" t="s">
        <v>20</v>
      </c>
      <c r="B259">
        <v>1605</v>
      </c>
      <c r="C259">
        <v>111</v>
      </c>
      <c r="D259" s="5" t="s">
        <v>14</v>
      </c>
      <c r="E259">
        <v>111</v>
      </c>
    </row>
    <row r="260" spans="1:5" x14ac:dyDescent="0.3">
      <c r="A260" s="5" t="s">
        <v>20</v>
      </c>
      <c r="B260">
        <v>2120</v>
      </c>
      <c r="C260">
        <v>2955</v>
      </c>
      <c r="D260" s="5" t="s">
        <v>14</v>
      </c>
      <c r="E260">
        <v>2955</v>
      </c>
    </row>
    <row r="261" spans="1:5" x14ac:dyDescent="0.3">
      <c r="A261" s="5" t="s">
        <v>20</v>
      </c>
      <c r="B261">
        <v>50</v>
      </c>
      <c r="C261">
        <v>1657</v>
      </c>
      <c r="D261" s="5" t="s">
        <v>14</v>
      </c>
      <c r="E261">
        <v>1657</v>
      </c>
    </row>
    <row r="262" spans="1:5" x14ac:dyDescent="0.3">
      <c r="A262" s="5" t="s">
        <v>20</v>
      </c>
      <c r="B262">
        <v>2080</v>
      </c>
      <c r="C262">
        <v>926</v>
      </c>
      <c r="D262" s="5" t="s">
        <v>14</v>
      </c>
      <c r="E262">
        <v>926</v>
      </c>
    </row>
    <row r="263" spans="1:5" x14ac:dyDescent="0.3">
      <c r="A263" s="5" t="s">
        <v>20</v>
      </c>
      <c r="B263">
        <v>2105</v>
      </c>
      <c r="C263">
        <v>77</v>
      </c>
      <c r="D263" s="5" t="s">
        <v>14</v>
      </c>
      <c r="E263">
        <v>77</v>
      </c>
    </row>
    <row r="264" spans="1:5" x14ac:dyDescent="0.3">
      <c r="A264" s="5" t="s">
        <v>20</v>
      </c>
      <c r="B264">
        <v>2436</v>
      </c>
      <c r="C264">
        <v>1748</v>
      </c>
      <c r="D264" s="5" t="s">
        <v>14</v>
      </c>
      <c r="E264">
        <v>1748</v>
      </c>
    </row>
    <row r="265" spans="1:5" x14ac:dyDescent="0.3">
      <c r="A265" s="5" t="s">
        <v>20</v>
      </c>
      <c r="B265">
        <v>80</v>
      </c>
      <c r="C265">
        <v>79</v>
      </c>
      <c r="D265" s="5" t="s">
        <v>14</v>
      </c>
      <c r="E265">
        <v>79</v>
      </c>
    </row>
    <row r="266" spans="1:5" x14ac:dyDescent="0.3">
      <c r="A266" s="5" t="s">
        <v>20</v>
      </c>
      <c r="B266">
        <v>42</v>
      </c>
      <c r="C266">
        <v>889</v>
      </c>
      <c r="D266" s="5" t="s">
        <v>14</v>
      </c>
      <c r="E266">
        <v>889</v>
      </c>
    </row>
    <row r="267" spans="1:5" x14ac:dyDescent="0.3">
      <c r="A267" s="5" t="s">
        <v>20</v>
      </c>
      <c r="B267">
        <v>139</v>
      </c>
      <c r="C267">
        <v>56</v>
      </c>
      <c r="D267" s="5" t="s">
        <v>14</v>
      </c>
      <c r="E267">
        <v>56</v>
      </c>
    </row>
    <row r="268" spans="1:5" x14ac:dyDescent="0.3">
      <c r="A268" s="5" t="s">
        <v>20</v>
      </c>
      <c r="B268">
        <v>159</v>
      </c>
      <c r="C268">
        <v>1</v>
      </c>
      <c r="D268" s="5" t="s">
        <v>14</v>
      </c>
      <c r="E268">
        <v>1</v>
      </c>
    </row>
    <row r="269" spans="1:5" x14ac:dyDescent="0.3">
      <c r="A269" s="5" t="s">
        <v>20</v>
      </c>
      <c r="B269">
        <v>381</v>
      </c>
      <c r="C269">
        <v>83</v>
      </c>
      <c r="D269" s="5" t="s">
        <v>14</v>
      </c>
      <c r="E269">
        <v>83</v>
      </c>
    </row>
    <row r="270" spans="1:5" x14ac:dyDescent="0.3">
      <c r="A270" s="5" t="s">
        <v>20</v>
      </c>
      <c r="B270">
        <v>194</v>
      </c>
      <c r="C270">
        <v>2025</v>
      </c>
      <c r="D270" s="5" t="s">
        <v>14</v>
      </c>
      <c r="E270">
        <v>2025</v>
      </c>
    </row>
    <row r="271" spans="1:5" x14ac:dyDescent="0.3">
      <c r="A271" s="5" t="s">
        <v>20</v>
      </c>
      <c r="B271">
        <v>106</v>
      </c>
      <c r="C271">
        <v>14</v>
      </c>
      <c r="D271" s="5" t="s">
        <v>14</v>
      </c>
      <c r="E271">
        <v>14</v>
      </c>
    </row>
    <row r="272" spans="1:5" x14ac:dyDescent="0.3">
      <c r="A272" s="5" t="s">
        <v>20</v>
      </c>
      <c r="B272">
        <v>142</v>
      </c>
      <c r="C272">
        <v>656</v>
      </c>
      <c r="D272" s="5" t="s">
        <v>14</v>
      </c>
      <c r="E272">
        <v>656</v>
      </c>
    </row>
    <row r="273" spans="1:5" x14ac:dyDescent="0.3">
      <c r="A273" s="5" t="s">
        <v>20</v>
      </c>
      <c r="B273">
        <v>211</v>
      </c>
      <c r="C273">
        <v>1596</v>
      </c>
      <c r="D273" s="5" t="s">
        <v>14</v>
      </c>
      <c r="E273">
        <v>1596</v>
      </c>
    </row>
    <row r="274" spans="1:5" x14ac:dyDescent="0.3">
      <c r="A274" s="5" t="s">
        <v>20</v>
      </c>
      <c r="B274">
        <v>2756</v>
      </c>
      <c r="C274">
        <v>10</v>
      </c>
      <c r="D274" s="5" t="s">
        <v>14</v>
      </c>
      <c r="E274">
        <v>10</v>
      </c>
    </row>
    <row r="275" spans="1:5" x14ac:dyDescent="0.3">
      <c r="A275" s="5" t="s">
        <v>20</v>
      </c>
      <c r="B275">
        <v>173</v>
      </c>
      <c r="C275">
        <v>1121</v>
      </c>
      <c r="D275" s="5" t="s">
        <v>14</v>
      </c>
      <c r="E275">
        <v>1121</v>
      </c>
    </row>
    <row r="276" spans="1:5" x14ac:dyDescent="0.3">
      <c r="A276" s="5" t="s">
        <v>20</v>
      </c>
      <c r="B276">
        <v>87</v>
      </c>
      <c r="C276">
        <v>15</v>
      </c>
      <c r="D276" s="5" t="s">
        <v>14</v>
      </c>
      <c r="E276">
        <v>15</v>
      </c>
    </row>
    <row r="277" spans="1:5" x14ac:dyDescent="0.3">
      <c r="A277" s="5" t="s">
        <v>20</v>
      </c>
      <c r="B277">
        <v>1572</v>
      </c>
      <c r="C277">
        <v>191</v>
      </c>
      <c r="D277" s="5" t="s">
        <v>14</v>
      </c>
      <c r="E277">
        <v>191</v>
      </c>
    </row>
    <row r="278" spans="1:5" x14ac:dyDescent="0.3">
      <c r="A278" s="5" t="s">
        <v>20</v>
      </c>
      <c r="B278">
        <v>2346</v>
      </c>
      <c r="C278">
        <v>16</v>
      </c>
      <c r="D278" s="5" t="s">
        <v>14</v>
      </c>
      <c r="E278">
        <v>16</v>
      </c>
    </row>
    <row r="279" spans="1:5" x14ac:dyDescent="0.3">
      <c r="A279" s="5" t="s">
        <v>20</v>
      </c>
      <c r="B279">
        <v>115</v>
      </c>
      <c r="C279">
        <v>17</v>
      </c>
      <c r="D279" s="5" t="s">
        <v>14</v>
      </c>
      <c r="E279">
        <v>17</v>
      </c>
    </row>
    <row r="280" spans="1:5" x14ac:dyDescent="0.3">
      <c r="A280" s="5" t="s">
        <v>20</v>
      </c>
      <c r="B280">
        <v>85</v>
      </c>
      <c r="C280">
        <v>34</v>
      </c>
      <c r="D280" s="5" t="s">
        <v>14</v>
      </c>
      <c r="E280">
        <v>34</v>
      </c>
    </row>
    <row r="281" spans="1:5" x14ac:dyDescent="0.3">
      <c r="A281" s="5" t="s">
        <v>20</v>
      </c>
      <c r="B281">
        <v>144</v>
      </c>
      <c r="C281">
        <v>1</v>
      </c>
      <c r="D281" s="5" t="s">
        <v>14</v>
      </c>
      <c r="E281">
        <v>1</v>
      </c>
    </row>
    <row r="282" spans="1:5" x14ac:dyDescent="0.3">
      <c r="A282" s="5" t="s">
        <v>20</v>
      </c>
      <c r="B282">
        <v>2443</v>
      </c>
      <c r="C282">
        <v>1274</v>
      </c>
      <c r="D282" s="5" t="s">
        <v>14</v>
      </c>
      <c r="E282">
        <v>1274</v>
      </c>
    </row>
    <row r="283" spans="1:5" x14ac:dyDescent="0.3">
      <c r="A283" s="5" t="s">
        <v>20</v>
      </c>
      <c r="B283">
        <v>64</v>
      </c>
      <c r="C283">
        <v>210</v>
      </c>
      <c r="D283" s="5" t="s">
        <v>14</v>
      </c>
      <c r="E283">
        <v>210</v>
      </c>
    </row>
    <row r="284" spans="1:5" x14ac:dyDescent="0.3">
      <c r="A284" s="5" t="s">
        <v>20</v>
      </c>
      <c r="B284">
        <v>268</v>
      </c>
      <c r="C284">
        <v>248</v>
      </c>
      <c r="D284" s="5" t="s">
        <v>14</v>
      </c>
      <c r="E284">
        <v>248</v>
      </c>
    </row>
    <row r="285" spans="1:5" x14ac:dyDescent="0.3">
      <c r="A285" s="5" t="s">
        <v>20</v>
      </c>
      <c r="B285">
        <v>195</v>
      </c>
      <c r="C285">
        <v>513</v>
      </c>
      <c r="D285" s="5" t="s">
        <v>14</v>
      </c>
      <c r="E285">
        <v>513</v>
      </c>
    </row>
    <row r="286" spans="1:5" x14ac:dyDescent="0.3">
      <c r="A286" s="5" t="s">
        <v>20</v>
      </c>
      <c r="B286">
        <v>186</v>
      </c>
      <c r="C286">
        <v>3410</v>
      </c>
      <c r="D286" s="5" t="s">
        <v>14</v>
      </c>
      <c r="E286">
        <v>3410</v>
      </c>
    </row>
    <row r="287" spans="1:5" x14ac:dyDescent="0.3">
      <c r="A287" s="5" t="s">
        <v>20</v>
      </c>
      <c r="B287">
        <v>460</v>
      </c>
      <c r="C287">
        <v>10</v>
      </c>
      <c r="D287" s="5" t="s">
        <v>14</v>
      </c>
      <c r="E287">
        <v>10</v>
      </c>
    </row>
    <row r="288" spans="1:5" x14ac:dyDescent="0.3">
      <c r="A288" s="5" t="s">
        <v>20</v>
      </c>
      <c r="B288">
        <v>2528</v>
      </c>
      <c r="C288">
        <v>2201</v>
      </c>
      <c r="D288" s="5" t="s">
        <v>14</v>
      </c>
      <c r="E288">
        <v>2201</v>
      </c>
    </row>
    <row r="289" spans="1:5" x14ac:dyDescent="0.3">
      <c r="A289" s="5" t="s">
        <v>20</v>
      </c>
      <c r="B289">
        <v>3657</v>
      </c>
      <c r="C289">
        <v>676</v>
      </c>
      <c r="D289" s="5" t="s">
        <v>14</v>
      </c>
      <c r="E289">
        <v>676</v>
      </c>
    </row>
    <row r="290" spans="1:5" x14ac:dyDescent="0.3">
      <c r="A290" s="5" t="s">
        <v>20</v>
      </c>
      <c r="B290">
        <v>131</v>
      </c>
      <c r="C290">
        <v>831</v>
      </c>
      <c r="D290" s="5" t="s">
        <v>14</v>
      </c>
      <c r="E290">
        <v>831</v>
      </c>
    </row>
    <row r="291" spans="1:5" x14ac:dyDescent="0.3">
      <c r="A291" s="5" t="s">
        <v>20</v>
      </c>
      <c r="B291">
        <v>239</v>
      </c>
      <c r="C291">
        <v>859</v>
      </c>
      <c r="D291" s="5" t="s">
        <v>14</v>
      </c>
      <c r="E291">
        <v>859</v>
      </c>
    </row>
    <row r="292" spans="1:5" x14ac:dyDescent="0.3">
      <c r="A292" s="5" t="s">
        <v>20</v>
      </c>
      <c r="B292">
        <v>78</v>
      </c>
      <c r="C292">
        <v>45</v>
      </c>
      <c r="D292" s="5" t="s">
        <v>14</v>
      </c>
      <c r="E292">
        <v>45</v>
      </c>
    </row>
    <row r="293" spans="1:5" x14ac:dyDescent="0.3">
      <c r="A293" s="5" t="s">
        <v>20</v>
      </c>
      <c r="B293">
        <v>1773</v>
      </c>
      <c r="C293">
        <v>6</v>
      </c>
      <c r="D293" s="5" t="s">
        <v>14</v>
      </c>
      <c r="E293">
        <v>6</v>
      </c>
    </row>
    <row r="294" spans="1:5" x14ac:dyDescent="0.3">
      <c r="A294" s="5" t="s">
        <v>20</v>
      </c>
      <c r="B294">
        <v>32</v>
      </c>
      <c r="C294">
        <v>7</v>
      </c>
      <c r="D294" s="5" t="s">
        <v>14</v>
      </c>
      <c r="E294">
        <v>7</v>
      </c>
    </row>
    <row r="295" spans="1:5" x14ac:dyDescent="0.3">
      <c r="A295" s="5" t="s">
        <v>20</v>
      </c>
      <c r="B295">
        <v>369</v>
      </c>
      <c r="C295">
        <v>31</v>
      </c>
      <c r="D295" s="5" t="s">
        <v>14</v>
      </c>
      <c r="E295">
        <v>31</v>
      </c>
    </row>
    <row r="296" spans="1:5" x14ac:dyDescent="0.3">
      <c r="A296" s="5" t="s">
        <v>20</v>
      </c>
      <c r="B296">
        <v>89</v>
      </c>
      <c r="C296">
        <v>78</v>
      </c>
      <c r="D296" s="5" t="s">
        <v>14</v>
      </c>
      <c r="E296">
        <v>78</v>
      </c>
    </row>
    <row r="297" spans="1:5" x14ac:dyDescent="0.3">
      <c r="A297" s="5" t="s">
        <v>20</v>
      </c>
      <c r="B297">
        <v>147</v>
      </c>
      <c r="C297">
        <v>1225</v>
      </c>
      <c r="D297" s="5" t="s">
        <v>14</v>
      </c>
      <c r="E297">
        <v>1225</v>
      </c>
    </row>
    <row r="298" spans="1:5" x14ac:dyDescent="0.3">
      <c r="A298" s="5" t="s">
        <v>20</v>
      </c>
      <c r="B298">
        <v>126</v>
      </c>
      <c r="C298">
        <v>1</v>
      </c>
      <c r="D298" s="5" t="s">
        <v>14</v>
      </c>
      <c r="E298">
        <v>1</v>
      </c>
    </row>
    <row r="299" spans="1:5" x14ac:dyDescent="0.3">
      <c r="A299" s="5" t="s">
        <v>20</v>
      </c>
      <c r="B299">
        <v>2218</v>
      </c>
      <c r="C299">
        <v>67</v>
      </c>
      <c r="D299" s="5" t="s">
        <v>14</v>
      </c>
      <c r="E299">
        <v>67</v>
      </c>
    </row>
    <row r="300" spans="1:5" x14ac:dyDescent="0.3">
      <c r="A300" s="5" t="s">
        <v>20</v>
      </c>
      <c r="B300">
        <v>202</v>
      </c>
      <c r="C300">
        <v>19</v>
      </c>
      <c r="D300" s="5" t="s">
        <v>14</v>
      </c>
      <c r="E300">
        <v>19</v>
      </c>
    </row>
    <row r="301" spans="1:5" x14ac:dyDescent="0.3">
      <c r="A301" s="5" t="s">
        <v>20</v>
      </c>
      <c r="B301">
        <v>140</v>
      </c>
      <c r="C301">
        <v>2108</v>
      </c>
      <c r="D301" s="5" t="s">
        <v>14</v>
      </c>
      <c r="E301">
        <v>2108</v>
      </c>
    </row>
    <row r="302" spans="1:5" x14ac:dyDescent="0.3">
      <c r="A302" s="5" t="s">
        <v>20</v>
      </c>
      <c r="B302">
        <v>1052</v>
      </c>
      <c r="C302">
        <v>679</v>
      </c>
      <c r="D302" s="5" t="s">
        <v>14</v>
      </c>
      <c r="E302">
        <v>679</v>
      </c>
    </row>
    <row r="303" spans="1:5" x14ac:dyDescent="0.3">
      <c r="A303" s="5" t="s">
        <v>20</v>
      </c>
      <c r="B303">
        <v>247</v>
      </c>
      <c r="C303">
        <v>36</v>
      </c>
      <c r="D303" s="5" t="s">
        <v>14</v>
      </c>
      <c r="E303">
        <v>36</v>
      </c>
    </row>
    <row r="304" spans="1:5" x14ac:dyDescent="0.3">
      <c r="A304" s="5" t="s">
        <v>20</v>
      </c>
      <c r="B304">
        <v>84</v>
      </c>
      <c r="C304">
        <v>47</v>
      </c>
      <c r="D304" s="5" t="s">
        <v>14</v>
      </c>
      <c r="E304">
        <v>47</v>
      </c>
    </row>
    <row r="305" spans="1:5" x14ac:dyDescent="0.3">
      <c r="A305" s="5" t="s">
        <v>20</v>
      </c>
      <c r="B305">
        <v>88</v>
      </c>
      <c r="C305">
        <v>70</v>
      </c>
      <c r="D305" s="5" t="s">
        <v>14</v>
      </c>
      <c r="E305">
        <v>70</v>
      </c>
    </row>
    <row r="306" spans="1:5" x14ac:dyDescent="0.3">
      <c r="A306" s="5" t="s">
        <v>20</v>
      </c>
      <c r="B306">
        <v>156</v>
      </c>
      <c r="C306">
        <v>154</v>
      </c>
      <c r="D306" s="5" t="s">
        <v>14</v>
      </c>
      <c r="E306">
        <v>154</v>
      </c>
    </row>
    <row r="307" spans="1:5" x14ac:dyDescent="0.3">
      <c r="A307" s="5" t="s">
        <v>20</v>
      </c>
      <c r="B307">
        <v>2985</v>
      </c>
      <c r="C307">
        <v>22</v>
      </c>
      <c r="D307" s="5" t="s">
        <v>14</v>
      </c>
      <c r="E307">
        <v>22</v>
      </c>
    </row>
    <row r="308" spans="1:5" x14ac:dyDescent="0.3">
      <c r="A308" s="5" t="s">
        <v>20</v>
      </c>
      <c r="B308">
        <v>762</v>
      </c>
      <c r="C308">
        <v>1758</v>
      </c>
      <c r="D308" s="5" t="s">
        <v>14</v>
      </c>
      <c r="E308">
        <v>1758</v>
      </c>
    </row>
    <row r="309" spans="1:5" x14ac:dyDescent="0.3">
      <c r="A309" s="5" t="s">
        <v>20</v>
      </c>
      <c r="B309">
        <v>554</v>
      </c>
      <c r="C309">
        <v>94</v>
      </c>
      <c r="D309" s="5" t="s">
        <v>14</v>
      </c>
      <c r="E309">
        <v>94</v>
      </c>
    </row>
    <row r="310" spans="1:5" x14ac:dyDescent="0.3">
      <c r="A310" s="5" t="s">
        <v>20</v>
      </c>
      <c r="B310">
        <v>135</v>
      </c>
      <c r="C310">
        <v>33</v>
      </c>
      <c r="D310" s="5" t="s">
        <v>14</v>
      </c>
      <c r="E310">
        <v>33</v>
      </c>
    </row>
    <row r="311" spans="1:5" x14ac:dyDescent="0.3">
      <c r="A311" s="5" t="s">
        <v>20</v>
      </c>
      <c r="B311">
        <v>122</v>
      </c>
      <c r="C311">
        <v>1</v>
      </c>
      <c r="D311" s="5" t="s">
        <v>14</v>
      </c>
      <c r="E311">
        <v>1</v>
      </c>
    </row>
    <row r="312" spans="1:5" x14ac:dyDescent="0.3">
      <c r="A312" s="5" t="s">
        <v>20</v>
      </c>
      <c r="B312">
        <v>221</v>
      </c>
      <c r="C312">
        <v>31</v>
      </c>
      <c r="D312" s="5" t="s">
        <v>14</v>
      </c>
      <c r="E312">
        <v>31</v>
      </c>
    </row>
    <row r="313" spans="1:5" x14ac:dyDescent="0.3">
      <c r="A313" s="5" t="s">
        <v>20</v>
      </c>
      <c r="B313">
        <v>126</v>
      </c>
      <c r="C313">
        <v>35</v>
      </c>
      <c r="D313" s="5" t="s">
        <v>14</v>
      </c>
      <c r="E313">
        <v>35</v>
      </c>
    </row>
    <row r="314" spans="1:5" x14ac:dyDescent="0.3">
      <c r="A314" s="5" t="s">
        <v>20</v>
      </c>
      <c r="B314">
        <v>1022</v>
      </c>
      <c r="C314">
        <v>63</v>
      </c>
      <c r="D314" s="5" t="s">
        <v>14</v>
      </c>
      <c r="E314">
        <v>63</v>
      </c>
    </row>
    <row r="315" spans="1:5" x14ac:dyDescent="0.3">
      <c r="A315" s="5" t="s">
        <v>20</v>
      </c>
      <c r="B315">
        <v>3177</v>
      </c>
      <c r="C315">
        <v>526</v>
      </c>
      <c r="D315" s="5" t="s">
        <v>14</v>
      </c>
      <c r="E315">
        <v>526</v>
      </c>
    </row>
    <row r="316" spans="1:5" x14ac:dyDescent="0.3">
      <c r="A316" s="5" t="s">
        <v>20</v>
      </c>
      <c r="B316">
        <v>198</v>
      </c>
      <c r="C316">
        <v>121</v>
      </c>
      <c r="D316" s="5" t="s">
        <v>14</v>
      </c>
      <c r="E316">
        <v>121</v>
      </c>
    </row>
    <row r="317" spans="1:5" x14ac:dyDescent="0.3">
      <c r="A317" s="5" t="s">
        <v>20</v>
      </c>
      <c r="B317">
        <v>85</v>
      </c>
      <c r="C317">
        <v>67</v>
      </c>
      <c r="D317" s="5" t="s">
        <v>14</v>
      </c>
      <c r="E317">
        <v>67</v>
      </c>
    </row>
    <row r="318" spans="1:5" x14ac:dyDescent="0.3">
      <c r="A318" s="5" t="s">
        <v>20</v>
      </c>
      <c r="B318">
        <v>3596</v>
      </c>
      <c r="C318">
        <v>57</v>
      </c>
      <c r="D318" s="5" t="s">
        <v>14</v>
      </c>
      <c r="E318">
        <v>57</v>
      </c>
    </row>
    <row r="319" spans="1:5" x14ac:dyDescent="0.3">
      <c r="A319" s="5" t="s">
        <v>20</v>
      </c>
      <c r="B319">
        <v>244</v>
      </c>
      <c r="C319">
        <v>1229</v>
      </c>
      <c r="D319" s="5" t="s">
        <v>14</v>
      </c>
      <c r="E319">
        <v>1229</v>
      </c>
    </row>
    <row r="320" spans="1:5" x14ac:dyDescent="0.3">
      <c r="A320" s="5" t="s">
        <v>20</v>
      </c>
      <c r="B320">
        <v>5180</v>
      </c>
      <c r="C320">
        <v>12</v>
      </c>
      <c r="D320" s="5" t="s">
        <v>14</v>
      </c>
      <c r="E320">
        <v>12</v>
      </c>
    </row>
    <row r="321" spans="1:5" x14ac:dyDescent="0.3">
      <c r="A321" s="5" t="s">
        <v>20</v>
      </c>
      <c r="B321">
        <v>589</v>
      </c>
      <c r="C321">
        <v>452</v>
      </c>
      <c r="D321" s="5" t="s">
        <v>14</v>
      </c>
      <c r="E321">
        <v>452</v>
      </c>
    </row>
    <row r="322" spans="1:5" x14ac:dyDescent="0.3">
      <c r="A322" s="5" t="s">
        <v>20</v>
      </c>
      <c r="B322">
        <v>2725</v>
      </c>
      <c r="C322">
        <v>1886</v>
      </c>
      <c r="D322" s="5" t="s">
        <v>14</v>
      </c>
      <c r="E322">
        <v>1886</v>
      </c>
    </row>
    <row r="323" spans="1:5" x14ac:dyDescent="0.3">
      <c r="A323" s="5" t="s">
        <v>20</v>
      </c>
      <c r="B323">
        <v>300</v>
      </c>
      <c r="C323">
        <v>1825</v>
      </c>
      <c r="D323" s="5" t="s">
        <v>14</v>
      </c>
      <c r="E323">
        <v>1825</v>
      </c>
    </row>
    <row r="324" spans="1:5" x14ac:dyDescent="0.3">
      <c r="A324" s="5" t="s">
        <v>20</v>
      </c>
      <c r="B324">
        <v>144</v>
      </c>
      <c r="C324">
        <v>31</v>
      </c>
      <c r="D324" s="5" t="s">
        <v>14</v>
      </c>
      <c r="E324">
        <v>31</v>
      </c>
    </row>
    <row r="325" spans="1:5" x14ac:dyDescent="0.3">
      <c r="A325" s="5" t="s">
        <v>20</v>
      </c>
      <c r="B325">
        <v>87</v>
      </c>
      <c r="C325">
        <v>107</v>
      </c>
      <c r="D325" s="5" t="s">
        <v>14</v>
      </c>
      <c r="E325">
        <v>107</v>
      </c>
    </row>
    <row r="326" spans="1:5" x14ac:dyDescent="0.3">
      <c r="A326" s="5" t="s">
        <v>20</v>
      </c>
      <c r="B326">
        <v>3116</v>
      </c>
      <c r="C326">
        <v>27</v>
      </c>
      <c r="D326" s="5" t="s">
        <v>14</v>
      </c>
      <c r="E326">
        <v>27</v>
      </c>
    </row>
    <row r="327" spans="1:5" x14ac:dyDescent="0.3">
      <c r="A327" s="5" t="s">
        <v>20</v>
      </c>
      <c r="B327">
        <v>909</v>
      </c>
      <c r="C327">
        <v>1221</v>
      </c>
      <c r="D327" s="5" t="s">
        <v>14</v>
      </c>
      <c r="E327">
        <v>1221</v>
      </c>
    </row>
    <row r="328" spans="1:5" x14ac:dyDescent="0.3">
      <c r="A328" s="5" t="s">
        <v>20</v>
      </c>
      <c r="B328">
        <v>1613</v>
      </c>
      <c r="C328">
        <v>1</v>
      </c>
      <c r="D328" s="5" t="s">
        <v>14</v>
      </c>
      <c r="E328">
        <v>1</v>
      </c>
    </row>
    <row r="329" spans="1:5" x14ac:dyDescent="0.3">
      <c r="A329" s="5" t="s">
        <v>20</v>
      </c>
      <c r="B329">
        <v>136</v>
      </c>
      <c r="C329">
        <v>16</v>
      </c>
      <c r="D329" s="5" t="s">
        <v>14</v>
      </c>
      <c r="E329">
        <v>16</v>
      </c>
    </row>
    <row r="330" spans="1:5" x14ac:dyDescent="0.3">
      <c r="A330" s="5" t="s">
        <v>20</v>
      </c>
      <c r="B330">
        <v>130</v>
      </c>
      <c r="C330">
        <v>41</v>
      </c>
      <c r="D330" s="5" t="s">
        <v>14</v>
      </c>
      <c r="E330">
        <v>41</v>
      </c>
    </row>
    <row r="331" spans="1:5" x14ac:dyDescent="0.3">
      <c r="A331" s="5" t="s">
        <v>20</v>
      </c>
      <c r="B331">
        <v>102</v>
      </c>
      <c r="C331">
        <v>523</v>
      </c>
      <c r="D331" s="5" t="s">
        <v>14</v>
      </c>
      <c r="E331">
        <v>523</v>
      </c>
    </row>
    <row r="332" spans="1:5" x14ac:dyDescent="0.3">
      <c r="A332" s="5" t="s">
        <v>20</v>
      </c>
      <c r="B332">
        <v>4006</v>
      </c>
      <c r="C332">
        <v>141</v>
      </c>
      <c r="D332" s="5" t="s">
        <v>14</v>
      </c>
      <c r="E332">
        <v>141</v>
      </c>
    </row>
    <row r="333" spans="1:5" x14ac:dyDescent="0.3">
      <c r="A333" s="5" t="s">
        <v>20</v>
      </c>
      <c r="B333">
        <v>1629</v>
      </c>
      <c r="C333">
        <v>52</v>
      </c>
      <c r="D333" s="5" t="s">
        <v>14</v>
      </c>
      <c r="E333">
        <v>52</v>
      </c>
    </row>
    <row r="334" spans="1:5" x14ac:dyDescent="0.3">
      <c r="A334" s="5" t="s">
        <v>20</v>
      </c>
      <c r="B334">
        <v>2188</v>
      </c>
      <c r="C334">
        <v>225</v>
      </c>
      <c r="D334" s="5" t="s">
        <v>14</v>
      </c>
      <c r="E334">
        <v>225</v>
      </c>
    </row>
    <row r="335" spans="1:5" x14ac:dyDescent="0.3">
      <c r="A335" s="5" t="s">
        <v>20</v>
      </c>
      <c r="B335">
        <v>2409</v>
      </c>
      <c r="C335">
        <v>38</v>
      </c>
      <c r="D335" s="5" t="s">
        <v>14</v>
      </c>
      <c r="E335">
        <v>38</v>
      </c>
    </row>
    <row r="336" spans="1:5" x14ac:dyDescent="0.3">
      <c r="A336" s="5" t="s">
        <v>20</v>
      </c>
      <c r="B336">
        <v>194</v>
      </c>
      <c r="C336">
        <v>15</v>
      </c>
      <c r="D336" s="5" t="s">
        <v>14</v>
      </c>
      <c r="E336">
        <v>15</v>
      </c>
    </row>
    <row r="337" spans="1:5" x14ac:dyDescent="0.3">
      <c r="A337" s="5" t="s">
        <v>20</v>
      </c>
      <c r="B337">
        <v>1140</v>
      </c>
      <c r="C337">
        <v>37</v>
      </c>
      <c r="D337" s="5" t="s">
        <v>14</v>
      </c>
      <c r="E337">
        <v>37</v>
      </c>
    </row>
    <row r="338" spans="1:5" x14ac:dyDescent="0.3">
      <c r="A338" s="5" t="s">
        <v>20</v>
      </c>
      <c r="B338">
        <v>102</v>
      </c>
      <c r="C338">
        <v>112</v>
      </c>
      <c r="D338" s="5" t="s">
        <v>14</v>
      </c>
      <c r="E338">
        <v>112</v>
      </c>
    </row>
    <row r="339" spans="1:5" x14ac:dyDescent="0.3">
      <c r="A339" s="5" t="s">
        <v>20</v>
      </c>
      <c r="B339">
        <v>2857</v>
      </c>
      <c r="C339">
        <v>21</v>
      </c>
      <c r="D339" s="5" t="s">
        <v>14</v>
      </c>
      <c r="E339">
        <v>21</v>
      </c>
    </row>
    <row r="340" spans="1:5" x14ac:dyDescent="0.3">
      <c r="A340" s="5" t="s">
        <v>20</v>
      </c>
      <c r="B340">
        <v>107</v>
      </c>
      <c r="C340">
        <v>67</v>
      </c>
      <c r="D340" s="5" t="s">
        <v>14</v>
      </c>
      <c r="E340">
        <v>67</v>
      </c>
    </row>
    <row r="341" spans="1:5" x14ac:dyDescent="0.3">
      <c r="A341" s="5" t="s">
        <v>20</v>
      </c>
      <c r="B341">
        <v>160</v>
      </c>
      <c r="C341">
        <v>78</v>
      </c>
      <c r="D341" s="5" t="s">
        <v>14</v>
      </c>
      <c r="E341">
        <v>78</v>
      </c>
    </row>
    <row r="342" spans="1:5" x14ac:dyDescent="0.3">
      <c r="A342" s="5" t="s">
        <v>20</v>
      </c>
      <c r="B342">
        <v>2230</v>
      </c>
      <c r="C342">
        <v>67</v>
      </c>
      <c r="D342" s="5" t="s">
        <v>14</v>
      </c>
      <c r="E342">
        <v>67</v>
      </c>
    </row>
    <row r="343" spans="1:5" x14ac:dyDescent="0.3">
      <c r="A343" s="5" t="s">
        <v>20</v>
      </c>
      <c r="B343">
        <v>316</v>
      </c>
      <c r="C343">
        <v>263</v>
      </c>
      <c r="D343" s="5" t="s">
        <v>14</v>
      </c>
      <c r="E343">
        <v>263</v>
      </c>
    </row>
    <row r="344" spans="1:5" x14ac:dyDescent="0.3">
      <c r="A344" s="5" t="s">
        <v>20</v>
      </c>
      <c r="B344">
        <v>117</v>
      </c>
      <c r="C344">
        <v>1691</v>
      </c>
      <c r="D344" s="5" t="s">
        <v>14</v>
      </c>
      <c r="E344">
        <v>1691</v>
      </c>
    </row>
    <row r="345" spans="1:5" x14ac:dyDescent="0.3">
      <c r="A345" s="5" t="s">
        <v>20</v>
      </c>
      <c r="B345">
        <v>6406</v>
      </c>
      <c r="C345">
        <v>181</v>
      </c>
      <c r="D345" s="5" t="s">
        <v>14</v>
      </c>
      <c r="E345">
        <v>181</v>
      </c>
    </row>
    <row r="346" spans="1:5" x14ac:dyDescent="0.3">
      <c r="A346" s="5" t="s">
        <v>20</v>
      </c>
      <c r="B346">
        <v>192</v>
      </c>
      <c r="C346">
        <v>13</v>
      </c>
      <c r="D346" s="5" t="s">
        <v>14</v>
      </c>
      <c r="E346">
        <v>13</v>
      </c>
    </row>
    <row r="347" spans="1:5" x14ac:dyDescent="0.3">
      <c r="A347" s="5" t="s">
        <v>20</v>
      </c>
      <c r="B347">
        <v>26</v>
      </c>
      <c r="C347">
        <v>1</v>
      </c>
      <c r="D347" s="5" t="s">
        <v>14</v>
      </c>
      <c r="E347">
        <v>1</v>
      </c>
    </row>
    <row r="348" spans="1:5" x14ac:dyDescent="0.3">
      <c r="A348" s="5" t="s">
        <v>20</v>
      </c>
      <c r="B348">
        <v>723</v>
      </c>
      <c r="C348">
        <v>21</v>
      </c>
      <c r="D348" s="5" t="s">
        <v>14</v>
      </c>
      <c r="E348">
        <v>21</v>
      </c>
    </row>
    <row r="349" spans="1:5" x14ac:dyDescent="0.3">
      <c r="A349" s="5" t="s">
        <v>20</v>
      </c>
      <c r="B349">
        <v>170</v>
      </c>
      <c r="C349">
        <v>830</v>
      </c>
      <c r="D349" s="5" t="s">
        <v>14</v>
      </c>
      <c r="E349">
        <v>830</v>
      </c>
    </row>
    <row r="350" spans="1:5" x14ac:dyDescent="0.3">
      <c r="A350" s="5" t="s">
        <v>20</v>
      </c>
      <c r="B350">
        <v>238</v>
      </c>
      <c r="C350">
        <v>130</v>
      </c>
      <c r="D350" s="5" t="s">
        <v>14</v>
      </c>
      <c r="E350">
        <v>130</v>
      </c>
    </row>
    <row r="351" spans="1:5" x14ac:dyDescent="0.3">
      <c r="A351" s="5" t="s">
        <v>20</v>
      </c>
      <c r="B351">
        <v>55</v>
      </c>
      <c r="C351">
        <v>55</v>
      </c>
      <c r="D351" s="5" t="s">
        <v>14</v>
      </c>
      <c r="E351">
        <v>55</v>
      </c>
    </row>
    <row r="352" spans="1:5" x14ac:dyDescent="0.3">
      <c r="A352" s="5" t="s">
        <v>20</v>
      </c>
      <c r="B352">
        <v>128</v>
      </c>
      <c r="C352">
        <v>114</v>
      </c>
      <c r="D352" s="5" t="s">
        <v>14</v>
      </c>
      <c r="E352">
        <v>114</v>
      </c>
    </row>
    <row r="353" spans="1:5" x14ac:dyDescent="0.3">
      <c r="A353" s="5" t="s">
        <v>20</v>
      </c>
      <c r="B353">
        <v>2144</v>
      </c>
      <c r="C353">
        <v>594</v>
      </c>
      <c r="D353" s="5" t="s">
        <v>14</v>
      </c>
      <c r="E353">
        <v>594</v>
      </c>
    </row>
    <row r="354" spans="1:5" x14ac:dyDescent="0.3">
      <c r="A354" s="5" t="s">
        <v>20</v>
      </c>
      <c r="B354">
        <v>2693</v>
      </c>
      <c r="C354">
        <v>24</v>
      </c>
      <c r="D354" s="5" t="s">
        <v>14</v>
      </c>
      <c r="E354">
        <v>24</v>
      </c>
    </row>
    <row r="355" spans="1:5" x14ac:dyDescent="0.3">
      <c r="A355" s="5" t="s">
        <v>20</v>
      </c>
      <c r="B355">
        <v>432</v>
      </c>
      <c r="C355">
        <v>252</v>
      </c>
      <c r="D355" s="5" t="s">
        <v>14</v>
      </c>
      <c r="E355">
        <v>252</v>
      </c>
    </row>
    <row r="356" spans="1:5" x14ac:dyDescent="0.3">
      <c r="A356" s="5" t="s">
        <v>20</v>
      </c>
      <c r="B356">
        <v>189</v>
      </c>
      <c r="C356">
        <v>67</v>
      </c>
      <c r="D356" s="5" t="s">
        <v>14</v>
      </c>
      <c r="E356">
        <v>67</v>
      </c>
    </row>
    <row r="357" spans="1:5" x14ac:dyDescent="0.3">
      <c r="A357" s="5" t="s">
        <v>20</v>
      </c>
      <c r="B357">
        <v>154</v>
      </c>
      <c r="C357">
        <v>742</v>
      </c>
      <c r="D357" s="5" t="s">
        <v>14</v>
      </c>
      <c r="E357">
        <v>742</v>
      </c>
    </row>
    <row r="358" spans="1:5" x14ac:dyDescent="0.3">
      <c r="A358" s="5" t="s">
        <v>20</v>
      </c>
      <c r="B358">
        <v>96</v>
      </c>
      <c r="C358">
        <v>75</v>
      </c>
      <c r="D358" s="5" t="s">
        <v>14</v>
      </c>
      <c r="E358">
        <v>75</v>
      </c>
    </row>
    <row r="359" spans="1:5" x14ac:dyDescent="0.3">
      <c r="A359" s="5" t="s">
        <v>20</v>
      </c>
      <c r="B359">
        <v>3063</v>
      </c>
      <c r="C359">
        <v>4405</v>
      </c>
      <c r="D359" s="5" t="s">
        <v>14</v>
      </c>
      <c r="E359">
        <v>4405</v>
      </c>
    </row>
    <row r="360" spans="1:5" x14ac:dyDescent="0.3">
      <c r="A360" s="5" t="s">
        <v>20</v>
      </c>
      <c r="B360">
        <v>2266</v>
      </c>
      <c r="C360">
        <v>92</v>
      </c>
      <c r="D360" s="5" t="s">
        <v>14</v>
      </c>
      <c r="E360">
        <v>92</v>
      </c>
    </row>
    <row r="361" spans="1:5" x14ac:dyDescent="0.3">
      <c r="A361" s="5" t="s">
        <v>20</v>
      </c>
      <c r="B361">
        <v>194</v>
      </c>
      <c r="C361">
        <v>64</v>
      </c>
      <c r="D361" s="5" t="s">
        <v>14</v>
      </c>
      <c r="E361">
        <v>64</v>
      </c>
    </row>
    <row r="362" spans="1:5" x14ac:dyDescent="0.3">
      <c r="A362" s="5" t="s">
        <v>20</v>
      </c>
      <c r="B362">
        <v>129</v>
      </c>
      <c r="C362">
        <v>64</v>
      </c>
      <c r="D362" s="5" t="s">
        <v>14</v>
      </c>
      <c r="E362">
        <v>64</v>
      </c>
    </row>
    <row r="363" spans="1:5" x14ac:dyDescent="0.3">
      <c r="A363" s="5" t="s">
        <v>20</v>
      </c>
      <c r="B363">
        <v>375</v>
      </c>
      <c r="C363">
        <v>842</v>
      </c>
      <c r="D363" s="5" t="s">
        <v>14</v>
      </c>
      <c r="E363">
        <v>842</v>
      </c>
    </row>
    <row r="364" spans="1:5" x14ac:dyDescent="0.3">
      <c r="A364" s="5" t="s">
        <v>20</v>
      </c>
      <c r="B364">
        <v>409</v>
      </c>
      <c r="C364">
        <v>112</v>
      </c>
      <c r="D364" s="5" t="s">
        <v>14</v>
      </c>
      <c r="E364">
        <v>112</v>
      </c>
    </row>
    <row r="365" spans="1:5" x14ac:dyDescent="0.3">
      <c r="A365" s="5" t="s">
        <v>20</v>
      </c>
      <c r="B365">
        <v>234</v>
      </c>
      <c r="C365">
        <v>374</v>
      </c>
      <c r="D365" s="5" t="s">
        <v>14</v>
      </c>
      <c r="E365">
        <v>374</v>
      </c>
    </row>
    <row r="366" spans="1:5" x14ac:dyDescent="0.3">
      <c r="A366" s="5" t="s">
        <v>20</v>
      </c>
      <c r="B366">
        <v>3016</v>
      </c>
      <c r="D366" s="5"/>
    </row>
    <row r="367" spans="1:5" x14ac:dyDescent="0.3">
      <c r="A367" s="5" t="s">
        <v>20</v>
      </c>
      <c r="B367">
        <v>264</v>
      </c>
      <c r="D367" s="5"/>
    </row>
    <row r="368" spans="1:5" x14ac:dyDescent="0.3">
      <c r="A368" s="5" t="s">
        <v>20</v>
      </c>
      <c r="B368">
        <v>272</v>
      </c>
      <c r="D368" s="5"/>
    </row>
    <row r="369" spans="1:4" x14ac:dyDescent="0.3">
      <c r="A369" s="5" t="s">
        <v>20</v>
      </c>
      <c r="B369">
        <v>419</v>
      </c>
      <c r="D369" s="5"/>
    </row>
    <row r="370" spans="1:4" x14ac:dyDescent="0.3">
      <c r="A370" s="5" t="s">
        <v>20</v>
      </c>
      <c r="B370">
        <v>1621</v>
      </c>
      <c r="D370" s="5"/>
    </row>
    <row r="371" spans="1:4" x14ac:dyDescent="0.3">
      <c r="A371" s="5" t="s">
        <v>20</v>
      </c>
      <c r="B371">
        <v>1101</v>
      </c>
      <c r="D371" s="5"/>
    </row>
    <row r="372" spans="1:4" x14ac:dyDescent="0.3">
      <c r="A372" s="5" t="s">
        <v>20</v>
      </c>
      <c r="B372">
        <v>1073</v>
      </c>
      <c r="D372" s="5"/>
    </row>
    <row r="373" spans="1:4" x14ac:dyDescent="0.3">
      <c r="A373" s="5" t="s">
        <v>20</v>
      </c>
      <c r="B373">
        <v>331</v>
      </c>
      <c r="D373" s="5"/>
    </row>
    <row r="374" spans="1:4" x14ac:dyDescent="0.3">
      <c r="A374" s="5" t="s">
        <v>20</v>
      </c>
      <c r="B374">
        <v>1170</v>
      </c>
      <c r="D374" s="5"/>
    </row>
    <row r="375" spans="1:4" x14ac:dyDescent="0.3">
      <c r="A375" s="5" t="s">
        <v>20</v>
      </c>
      <c r="B375">
        <v>363</v>
      </c>
      <c r="D375" s="5"/>
    </row>
    <row r="376" spans="1:4" x14ac:dyDescent="0.3">
      <c r="A376" s="5" t="s">
        <v>20</v>
      </c>
      <c r="B376">
        <v>103</v>
      </c>
      <c r="D376" s="5"/>
    </row>
    <row r="377" spans="1:4" x14ac:dyDescent="0.3">
      <c r="A377" s="5" t="s">
        <v>20</v>
      </c>
      <c r="B377">
        <v>147</v>
      </c>
      <c r="D377" s="5"/>
    </row>
    <row r="378" spans="1:4" x14ac:dyDescent="0.3">
      <c r="A378" s="5" t="s">
        <v>20</v>
      </c>
      <c r="B378">
        <v>110</v>
      </c>
      <c r="D378" s="5"/>
    </row>
    <row r="379" spans="1:4" x14ac:dyDescent="0.3">
      <c r="A379" s="5" t="s">
        <v>20</v>
      </c>
      <c r="B379">
        <v>134</v>
      </c>
      <c r="D379" s="5"/>
    </row>
    <row r="380" spans="1:4" x14ac:dyDescent="0.3">
      <c r="A380" s="5" t="s">
        <v>20</v>
      </c>
      <c r="B380">
        <v>269</v>
      </c>
      <c r="D380" s="5"/>
    </row>
    <row r="381" spans="1:4" x14ac:dyDescent="0.3">
      <c r="A381" s="5" t="s">
        <v>20</v>
      </c>
      <c r="B381">
        <v>175</v>
      </c>
      <c r="D381" s="5"/>
    </row>
    <row r="382" spans="1:4" x14ac:dyDescent="0.3">
      <c r="A382" s="5" t="s">
        <v>20</v>
      </c>
      <c r="B382">
        <v>69</v>
      </c>
      <c r="D382" s="5"/>
    </row>
    <row r="383" spans="1:4" x14ac:dyDescent="0.3">
      <c r="A383" s="5" t="s">
        <v>20</v>
      </c>
      <c r="B383">
        <v>190</v>
      </c>
      <c r="D383" s="5"/>
    </row>
    <row r="384" spans="1:4" x14ac:dyDescent="0.3">
      <c r="A384" s="5" t="s">
        <v>20</v>
      </c>
      <c r="B384">
        <v>237</v>
      </c>
      <c r="D384" s="5"/>
    </row>
    <row r="385" spans="1:4" x14ac:dyDescent="0.3">
      <c r="A385" s="5" t="s">
        <v>20</v>
      </c>
      <c r="B385">
        <v>196</v>
      </c>
      <c r="D385" s="5"/>
    </row>
    <row r="386" spans="1:4" x14ac:dyDescent="0.3">
      <c r="A386" s="5" t="s">
        <v>20</v>
      </c>
      <c r="B386">
        <v>7295</v>
      </c>
      <c r="D386" s="5"/>
    </row>
    <row r="387" spans="1:4" x14ac:dyDescent="0.3">
      <c r="A387" s="5" t="s">
        <v>20</v>
      </c>
      <c r="B387">
        <v>2893</v>
      </c>
      <c r="D387" s="5"/>
    </row>
    <row r="388" spans="1:4" x14ac:dyDescent="0.3">
      <c r="A388" s="5" t="s">
        <v>20</v>
      </c>
      <c r="B388">
        <v>820</v>
      </c>
      <c r="D388" s="5"/>
    </row>
    <row r="389" spans="1:4" x14ac:dyDescent="0.3">
      <c r="A389" s="5" t="s">
        <v>20</v>
      </c>
      <c r="B389">
        <v>2038</v>
      </c>
      <c r="D389" s="5"/>
    </row>
    <row r="390" spans="1:4" x14ac:dyDescent="0.3">
      <c r="A390" s="5" t="s">
        <v>20</v>
      </c>
      <c r="B390">
        <v>116</v>
      </c>
      <c r="D390" s="5"/>
    </row>
    <row r="391" spans="1:4" x14ac:dyDescent="0.3">
      <c r="A391" s="5" t="s">
        <v>20</v>
      </c>
      <c r="B391">
        <v>1345</v>
      </c>
      <c r="D391" s="5"/>
    </row>
    <row r="392" spans="1:4" x14ac:dyDescent="0.3">
      <c r="A392" s="5" t="s">
        <v>20</v>
      </c>
      <c r="B392">
        <v>168</v>
      </c>
      <c r="D392" s="5"/>
    </row>
    <row r="393" spans="1:4" x14ac:dyDescent="0.3">
      <c r="A393" s="5" t="s">
        <v>20</v>
      </c>
      <c r="B393">
        <v>137</v>
      </c>
      <c r="D393" s="5"/>
    </row>
    <row r="394" spans="1:4" x14ac:dyDescent="0.3">
      <c r="A394" s="5" t="s">
        <v>20</v>
      </c>
      <c r="B394">
        <v>186</v>
      </c>
      <c r="D394" s="5"/>
    </row>
    <row r="395" spans="1:4" x14ac:dyDescent="0.3">
      <c r="A395" s="5" t="s">
        <v>20</v>
      </c>
      <c r="B395">
        <v>125</v>
      </c>
      <c r="D395" s="5"/>
    </row>
    <row r="396" spans="1:4" x14ac:dyDescent="0.3">
      <c r="A396" s="5" t="s">
        <v>20</v>
      </c>
      <c r="B396">
        <v>202</v>
      </c>
      <c r="D396" s="5"/>
    </row>
    <row r="397" spans="1:4" x14ac:dyDescent="0.3">
      <c r="A397" s="5" t="s">
        <v>20</v>
      </c>
      <c r="B397">
        <v>103</v>
      </c>
      <c r="D397" s="5"/>
    </row>
    <row r="398" spans="1:4" x14ac:dyDescent="0.3">
      <c r="A398" s="5" t="s">
        <v>20</v>
      </c>
      <c r="B398">
        <v>1785</v>
      </c>
      <c r="D398" s="5"/>
    </row>
    <row r="399" spans="1:4" x14ac:dyDescent="0.3">
      <c r="A399" s="5" t="s">
        <v>20</v>
      </c>
      <c r="B399">
        <v>157</v>
      </c>
      <c r="D399" s="5"/>
    </row>
    <row r="400" spans="1:4" x14ac:dyDescent="0.3">
      <c r="A400" s="5" t="s">
        <v>20</v>
      </c>
      <c r="B400">
        <v>555</v>
      </c>
      <c r="D400" s="5"/>
    </row>
    <row r="401" spans="1:4" x14ac:dyDescent="0.3">
      <c r="A401" s="5" t="s">
        <v>20</v>
      </c>
      <c r="B401">
        <v>297</v>
      </c>
      <c r="D401" s="5"/>
    </row>
    <row r="402" spans="1:4" x14ac:dyDescent="0.3">
      <c r="A402" s="5" t="s">
        <v>20</v>
      </c>
      <c r="B402">
        <v>123</v>
      </c>
      <c r="D402" s="5"/>
    </row>
    <row r="403" spans="1:4" x14ac:dyDescent="0.3">
      <c r="A403" s="5" t="s">
        <v>20</v>
      </c>
      <c r="B403">
        <v>3036</v>
      </c>
      <c r="D403" s="5"/>
    </row>
    <row r="404" spans="1:4" x14ac:dyDescent="0.3">
      <c r="A404" s="5" t="s">
        <v>20</v>
      </c>
      <c r="B404">
        <v>144</v>
      </c>
      <c r="D404" s="5"/>
    </row>
    <row r="405" spans="1:4" x14ac:dyDescent="0.3">
      <c r="A405" s="5" t="s">
        <v>20</v>
      </c>
      <c r="B405">
        <v>121</v>
      </c>
      <c r="D405" s="5"/>
    </row>
    <row r="406" spans="1:4" x14ac:dyDescent="0.3">
      <c r="A406" s="5" t="s">
        <v>20</v>
      </c>
      <c r="B406">
        <v>181</v>
      </c>
      <c r="D406" s="5"/>
    </row>
    <row r="407" spans="1:4" x14ac:dyDescent="0.3">
      <c r="A407" s="5" t="s">
        <v>20</v>
      </c>
      <c r="B407">
        <v>122</v>
      </c>
      <c r="D407" s="5"/>
    </row>
    <row r="408" spans="1:4" x14ac:dyDescent="0.3">
      <c r="A408" s="5" t="s">
        <v>20</v>
      </c>
      <c r="B408">
        <v>1071</v>
      </c>
      <c r="D408" s="5"/>
    </row>
    <row r="409" spans="1:4" x14ac:dyDescent="0.3">
      <c r="A409" s="5" t="s">
        <v>20</v>
      </c>
      <c r="B409">
        <v>980</v>
      </c>
      <c r="D409" s="5"/>
    </row>
    <row r="410" spans="1:4" x14ac:dyDescent="0.3">
      <c r="A410" s="5" t="s">
        <v>20</v>
      </c>
      <c r="B410">
        <v>536</v>
      </c>
      <c r="D410" s="5"/>
    </row>
    <row r="411" spans="1:4" x14ac:dyDescent="0.3">
      <c r="A411" s="5" t="s">
        <v>20</v>
      </c>
      <c r="B411">
        <v>1991</v>
      </c>
      <c r="D411" s="5"/>
    </row>
    <row r="412" spans="1:4" x14ac:dyDescent="0.3">
      <c r="A412" s="5" t="s">
        <v>20</v>
      </c>
      <c r="B412">
        <v>180</v>
      </c>
      <c r="D412" s="5"/>
    </row>
    <row r="413" spans="1:4" x14ac:dyDescent="0.3">
      <c r="A413" s="5" t="s">
        <v>20</v>
      </c>
      <c r="B413">
        <v>130</v>
      </c>
      <c r="D413" s="5"/>
    </row>
    <row r="414" spans="1:4" x14ac:dyDescent="0.3">
      <c r="A414" s="5" t="s">
        <v>20</v>
      </c>
      <c r="B414">
        <v>122</v>
      </c>
      <c r="D414" s="5"/>
    </row>
    <row r="415" spans="1:4" x14ac:dyDescent="0.3">
      <c r="A415" s="5" t="s">
        <v>20</v>
      </c>
      <c r="B415">
        <v>140</v>
      </c>
      <c r="D415" s="5"/>
    </row>
    <row r="416" spans="1:4" x14ac:dyDescent="0.3">
      <c r="A416" s="5" t="s">
        <v>20</v>
      </c>
      <c r="B416">
        <v>3388</v>
      </c>
      <c r="D416" s="5"/>
    </row>
    <row r="417" spans="1:4" x14ac:dyDescent="0.3">
      <c r="A417" s="5" t="s">
        <v>20</v>
      </c>
      <c r="B417">
        <v>280</v>
      </c>
      <c r="D417" s="5"/>
    </row>
    <row r="418" spans="1:4" x14ac:dyDescent="0.3">
      <c r="A418" s="5" t="s">
        <v>20</v>
      </c>
      <c r="B418">
        <v>366</v>
      </c>
      <c r="D418" s="5"/>
    </row>
    <row r="419" spans="1:4" x14ac:dyDescent="0.3">
      <c r="A419" s="5" t="s">
        <v>20</v>
      </c>
      <c r="B419">
        <v>270</v>
      </c>
      <c r="D419" s="5"/>
    </row>
    <row r="420" spans="1:4" x14ac:dyDescent="0.3">
      <c r="A420" s="5" t="s">
        <v>20</v>
      </c>
      <c r="B420">
        <v>137</v>
      </c>
      <c r="D420" s="5"/>
    </row>
    <row r="421" spans="1:4" x14ac:dyDescent="0.3">
      <c r="A421" s="5" t="s">
        <v>20</v>
      </c>
      <c r="B421">
        <v>3205</v>
      </c>
      <c r="D421" s="5"/>
    </row>
    <row r="422" spans="1:4" x14ac:dyDescent="0.3">
      <c r="A422" s="5" t="s">
        <v>20</v>
      </c>
      <c r="B422">
        <v>288</v>
      </c>
      <c r="D422" s="5"/>
    </row>
    <row r="423" spans="1:4" x14ac:dyDescent="0.3">
      <c r="A423" s="5" t="s">
        <v>20</v>
      </c>
      <c r="B423">
        <v>148</v>
      </c>
      <c r="D423" s="5"/>
    </row>
    <row r="424" spans="1:4" x14ac:dyDescent="0.3">
      <c r="A424" s="5" t="s">
        <v>20</v>
      </c>
      <c r="B424">
        <v>114</v>
      </c>
      <c r="D424" s="5"/>
    </row>
    <row r="425" spans="1:4" x14ac:dyDescent="0.3">
      <c r="A425" s="5" t="s">
        <v>20</v>
      </c>
      <c r="B425">
        <v>1518</v>
      </c>
      <c r="D425" s="5"/>
    </row>
    <row r="426" spans="1:4" x14ac:dyDescent="0.3">
      <c r="A426" s="5" t="s">
        <v>20</v>
      </c>
      <c r="B426">
        <v>166</v>
      </c>
      <c r="D426" s="5"/>
    </row>
    <row r="427" spans="1:4" x14ac:dyDescent="0.3">
      <c r="A427" s="5" t="s">
        <v>20</v>
      </c>
      <c r="B427">
        <v>100</v>
      </c>
      <c r="D427" s="5"/>
    </row>
    <row r="428" spans="1:4" x14ac:dyDescent="0.3">
      <c r="A428" s="5" t="s">
        <v>20</v>
      </c>
      <c r="B428">
        <v>235</v>
      </c>
      <c r="D428" s="5"/>
    </row>
    <row r="429" spans="1:4" x14ac:dyDescent="0.3">
      <c r="A429" s="5" t="s">
        <v>20</v>
      </c>
      <c r="B429">
        <v>148</v>
      </c>
      <c r="D429" s="5"/>
    </row>
    <row r="430" spans="1:4" x14ac:dyDescent="0.3">
      <c r="A430" s="5" t="s">
        <v>20</v>
      </c>
      <c r="B430">
        <v>198</v>
      </c>
      <c r="D430" s="5"/>
    </row>
    <row r="431" spans="1:4" x14ac:dyDescent="0.3">
      <c r="A431" s="5" t="s">
        <v>20</v>
      </c>
      <c r="B431">
        <v>150</v>
      </c>
      <c r="D431" s="5"/>
    </row>
    <row r="432" spans="1:4" x14ac:dyDescent="0.3">
      <c r="A432" s="5" t="s">
        <v>20</v>
      </c>
      <c r="B432">
        <v>216</v>
      </c>
      <c r="D432" s="5"/>
    </row>
    <row r="433" spans="1:4" x14ac:dyDescent="0.3">
      <c r="A433" s="5" t="s">
        <v>20</v>
      </c>
      <c r="B433">
        <v>5139</v>
      </c>
      <c r="D433" s="5"/>
    </row>
    <row r="434" spans="1:4" x14ac:dyDescent="0.3">
      <c r="A434" s="5" t="s">
        <v>20</v>
      </c>
      <c r="B434">
        <v>2353</v>
      </c>
      <c r="D434" s="5"/>
    </row>
    <row r="435" spans="1:4" x14ac:dyDescent="0.3">
      <c r="A435" s="5" t="s">
        <v>20</v>
      </c>
      <c r="B435">
        <v>78</v>
      </c>
      <c r="D435" s="5"/>
    </row>
    <row r="436" spans="1:4" x14ac:dyDescent="0.3">
      <c r="A436" s="5" t="s">
        <v>20</v>
      </c>
      <c r="B436">
        <v>174</v>
      </c>
      <c r="D436" s="5"/>
    </row>
    <row r="437" spans="1:4" x14ac:dyDescent="0.3">
      <c r="A437" s="5" t="s">
        <v>20</v>
      </c>
      <c r="B437">
        <v>164</v>
      </c>
      <c r="D437" s="5"/>
    </row>
    <row r="438" spans="1:4" x14ac:dyDescent="0.3">
      <c r="A438" s="5" t="s">
        <v>20</v>
      </c>
      <c r="B438">
        <v>161</v>
      </c>
      <c r="D438" s="5"/>
    </row>
    <row r="439" spans="1:4" x14ac:dyDescent="0.3">
      <c r="A439" s="5" t="s">
        <v>20</v>
      </c>
      <c r="B439">
        <v>138</v>
      </c>
      <c r="D439" s="5"/>
    </row>
    <row r="440" spans="1:4" x14ac:dyDescent="0.3">
      <c r="A440" s="5" t="s">
        <v>20</v>
      </c>
      <c r="B440">
        <v>3308</v>
      </c>
      <c r="D440" s="5"/>
    </row>
    <row r="441" spans="1:4" x14ac:dyDescent="0.3">
      <c r="A441" s="5" t="s">
        <v>20</v>
      </c>
      <c r="B441">
        <v>127</v>
      </c>
      <c r="D441" s="5"/>
    </row>
    <row r="442" spans="1:4" x14ac:dyDescent="0.3">
      <c r="A442" s="5" t="s">
        <v>20</v>
      </c>
      <c r="B442">
        <v>207</v>
      </c>
      <c r="D442" s="5"/>
    </row>
    <row r="443" spans="1:4" x14ac:dyDescent="0.3">
      <c r="A443" s="5" t="s">
        <v>20</v>
      </c>
      <c r="B443">
        <v>181</v>
      </c>
      <c r="D443" s="5"/>
    </row>
    <row r="444" spans="1:4" x14ac:dyDescent="0.3">
      <c r="A444" s="5" t="s">
        <v>20</v>
      </c>
      <c r="B444">
        <v>110</v>
      </c>
      <c r="D444" s="5"/>
    </row>
    <row r="445" spans="1:4" x14ac:dyDescent="0.3">
      <c r="A445" s="5" t="s">
        <v>20</v>
      </c>
      <c r="B445">
        <v>185</v>
      </c>
      <c r="D445" s="5"/>
    </row>
    <row r="446" spans="1:4" x14ac:dyDescent="0.3">
      <c r="A446" s="5" t="s">
        <v>20</v>
      </c>
      <c r="B446">
        <v>121</v>
      </c>
      <c r="D446" s="5"/>
    </row>
    <row r="447" spans="1:4" x14ac:dyDescent="0.3">
      <c r="A447" s="5" t="s">
        <v>20</v>
      </c>
      <c r="B447">
        <v>106</v>
      </c>
      <c r="D447" s="5"/>
    </row>
    <row r="448" spans="1:4" x14ac:dyDescent="0.3">
      <c r="A448" s="5" t="s">
        <v>20</v>
      </c>
      <c r="B448">
        <v>142</v>
      </c>
      <c r="D448" s="5"/>
    </row>
    <row r="449" spans="1:4" x14ac:dyDescent="0.3">
      <c r="A449" s="5" t="s">
        <v>20</v>
      </c>
      <c r="B449">
        <v>233</v>
      </c>
      <c r="D449" s="5"/>
    </row>
    <row r="450" spans="1:4" x14ac:dyDescent="0.3">
      <c r="A450" s="5" t="s">
        <v>20</v>
      </c>
      <c r="B450">
        <v>218</v>
      </c>
      <c r="D450" s="5"/>
    </row>
    <row r="451" spans="1:4" x14ac:dyDescent="0.3">
      <c r="A451" s="5" t="s">
        <v>20</v>
      </c>
      <c r="B451">
        <v>76</v>
      </c>
      <c r="D451" s="5"/>
    </row>
    <row r="452" spans="1:4" x14ac:dyDescent="0.3">
      <c r="A452" s="5" t="s">
        <v>20</v>
      </c>
      <c r="B452">
        <v>43</v>
      </c>
      <c r="D452" s="5"/>
    </row>
    <row r="453" spans="1:4" x14ac:dyDescent="0.3">
      <c r="A453" s="5" t="s">
        <v>20</v>
      </c>
      <c r="B453">
        <v>221</v>
      </c>
      <c r="D453" s="5"/>
    </row>
    <row r="454" spans="1:4" x14ac:dyDescent="0.3">
      <c r="A454" s="5" t="s">
        <v>20</v>
      </c>
      <c r="B454">
        <v>2805</v>
      </c>
      <c r="D454" s="5"/>
    </row>
    <row r="455" spans="1:4" x14ac:dyDescent="0.3">
      <c r="A455" s="5" t="s">
        <v>20</v>
      </c>
      <c r="B455">
        <v>68</v>
      </c>
      <c r="D455" s="5"/>
    </row>
    <row r="456" spans="1:4" x14ac:dyDescent="0.3">
      <c r="A456" s="5" t="s">
        <v>20</v>
      </c>
      <c r="B456">
        <v>183</v>
      </c>
      <c r="D456" s="5"/>
    </row>
    <row r="457" spans="1:4" x14ac:dyDescent="0.3">
      <c r="A457" s="5" t="s">
        <v>20</v>
      </c>
      <c r="B457">
        <v>133</v>
      </c>
      <c r="D457" s="5"/>
    </row>
    <row r="458" spans="1:4" x14ac:dyDescent="0.3">
      <c r="A458" s="5" t="s">
        <v>20</v>
      </c>
      <c r="B458">
        <v>2489</v>
      </c>
      <c r="D458" s="5"/>
    </row>
    <row r="459" spans="1:4" x14ac:dyDescent="0.3">
      <c r="A459" s="5" t="s">
        <v>20</v>
      </c>
      <c r="B459">
        <v>69</v>
      </c>
      <c r="D459" s="5"/>
    </row>
    <row r="460" spans="1:4" x14ac:dyDescent="0.3">
      <c r="A460" s="5" t="s">
        <v>20</v>
      </c>
      <c r="B460">
        <v>279</v>
      </c>
      <c r="D460" s="5"/>
    </row>
    <row r="461" spans="1:4" x14ac:dyDescent="0.3">
      <c r="A461" s="5" t="s">
        <v>20</v>
      </c>
      <c r="B461">
        <v>210</v>
      </c>
      <c r="D461" s="5"/>
    </row>
    <row r="462" spans="1:4" x14ac:dyDescent="0.3">
      <c r="A462" s="5" t="s">
        <v>20</v>
      </c>
      <c r="B462">
        <v>2100</v>
      </c>
      <c r="D462" s="5"/>
    </row>
    <row r="463" spans="1:4" x14ac:dyDescent="0.3">
      <c r="A463" s="5" t="s">
        <v>20</v>
      </c>
      <c r="B463">
        <v>252</v>
      </c>
      <c r="D463" s="5"/>
    </row>
    <row r="464" spans="1:4" x14ac:dyDescent="0.3">
      <c r="A464" s="5" t="s">
        <v>20</v>
      </c>
      <c r="B464">
        <v>1280</v>
      </c>
      <c r="D464" s="5"/>
    </row>
    <row r="465" spans="1:4" x14ac:dyDescent="0.3">
      <c r="A465" s="5" t="s">
        <v>20</v>
      </c>
      <c r="B465">
        <v>157</v>
      </c>
      <c r="D465" s="5"/>
    </row>
    <row r="466" spans="1:4" x14ac:dyDescent="0.3">
      <c r="A466" s="5" t="s">
        <v>20</v>
      </c>
      <c r="B466">
        <v>194</v>
      </c>
      <c r="D466" s="5"/>
    </row>
    <row r="467" spans="1:4" x14ac:dyDescent="0.3">
      <c r="A467" s="5" t="s">
        <v>20</v>
      </c>
      <c r="B467">
        <v>82</v>
      </c>
      <c r="D467" s="5"/>
    </row>
    <row r="468" spans="1:4" x14ac:dyDescent="0.3">
      <c r="A468" s="5" t="s">
        <v>20</v>
      </c>
      <c r="B468">
        <v>4233</v>
      </c>
      <c r="D468" s="5"/>
    </row>
    <row r="469" spans="1:4" x14ac:dyDescent="0.3">
      <c r="A469" s="5" t="s">
        <v>20</v>
      </c>
      <c r="B469">
        <v>1297</v>
      </c>
      <c r="D469" s="5"/>
    </row>
    <row r="470" spans="1:4" x14ac:dyDescent="0.3">
      <c r="A470" s="5" t="s">
        <v>20</v>
      </c>
      <c r="B470">
        <v>165</v>
      </c>
      <c r="D470" s="5"/>
    </row>
    <row r="471" spans="1:4" x14ac:dyDescent="0.3">
      <c r="A471" s="5" t="s">
        <v>20</v>
      </c>
      <c r="B471">
        <v>119</v>
      </c>
      <c r="D471" s="5"/>
    </row>
    <row r="472" spans="1:4" x14ac:dyDescent="0.3">
      <c r="A472" s="5" t="s">
        <v>20</v>
      </c>
      <c r="B472">
        <v>1797</v>
      </c>
      <c r="D472" s="5"/>
    </row>
    <row r="473" spans="1:4" x14ac:dyDescent="0.3">
      <c r="A473" s="5" t="s">
        <v>20</v>
      </c>
      <c r="B473">
        <v>261</v>
      </c>
      <c r="D473" s="5"/>
    </row>
    <row r="474" spans="1:4" x14ac:dyDescent="0.3">
      <c r="A474" s="5" t="s">
        <v>20</v>
      </c>
      <c r="B474">
        <v>157</v>
      </c>
      <c r="D474" s="5"/>
    </row>
    <row r="475" spans="1:4" x14ac:dyDescent="0.3">
      <c r="A475" s="5" t="s">
        <v>20</v>
      </c>
      <c r="B475">
        <v>3533</v>
      </c>
      <c r="D475" s="5"/>
    </row>
    <row r="476" spans="1:4" x14ac:dyDescent="0.3">
      <c r="A476" s="5" t="s">
        <v>20</v>
      </c>
      <c r="B476">
        <v>155</v>
      </c>
      <c r="D476" s="5"/>
    </row>
    <row r="477" spans="1:4" x14ac:dyDescent="0.3">
      <c r="A477" s="5" t="s">
        <v>20</v>
      </c>
      <c r="B477">
        <v>132</v>
      </c>
      <c r="D477" s="5"/>
    </row>
    <row r="478" spans="1:4" x14ac:dyDescent="0.3">
      <c r="A478" s="5" t="s">
        <v>20</v>
      </c>
      <c r="B478">
        <v>1354</v>
      </c>
      <c r="D478" s="5"/>
    </row>
    <row r="479" spans="1:4" x14ac:dyDescent="0.3">
      <c r="A479" s="5" t="s">
        <v>20</v>
      </c>
      <c r="B479">
        <v>48</v>
      </c>
      <c r="D479" s="5"/>
    </row>
    <row r="480" spans="1:4" x14ac:dyDescent="0.3">
      <c r="A480" s="5" t="s">
        <v>20</v>
      </c>
      <c r="B480">
        <v>110</v>
      </c>
      <c r="D480" s="5"/>
    </row>
    <row r="481" spans="1:4" x14ac:dyDescent="0.3">
      <c r="A481" s="5" t="s">
        <v>20</v>
      </c>
      <c r="B481">
        <v>172</v>
      </c>
      <c r="D481" s="5"/>
    </row>
    <row r="482" spans="1:4" x14ac:dyDescent="0.3">
      <c r="A482" s="5" t="s">
        <v>20</v>
      </c>
      <c r="B482">
        <v>307</v>
      </c>
      <c r="D482" s="5"/>
    </row>
    <row r="483" spans="1:4" x14ac:dyDescent="0.3">
      <c r="A483" s="5" t="s">
        <v>20</v>
      </c>
      <c r="B483">
        <v>160</v>
      </c>
      <c r="D483" s="5"/>
    </row>
    <row r="484" spans="1:4" x14ac:dyDescent="0.3">
      <c r="A484" s="5" t="s">
        <v>20</v>
      </c>
      <c r="B484">
        <v>1467</v>
      </c>
      <c r="D484" s="5"/>
    </row>
    <row r="485" spans="1:4" x14ac:dyDescent="0.3">
      <c r="A485" s="5" t="s">
        <v>20</v>
      </c>
      <c r="B485">
        <v>2662</v>
      </c>
      <c r="D485" s="5"/>
    </row>
    <row r="486" spans="1:4" x14ac:dyDescent="0.3">
      <c r="A486" s="5" t="s">
        <v>20</v>
      </c>
      <c r="B486">
        <v>452</v>
      </c>
      <c r="D486" s="5"/>
    </row>
    <row r="487" spans="1:4" x14ac:dyDescent="0.3">
      <c r="A487" s="5" t="s">
        <v>20</v>
      </c>
      <c r="B487">
        <v>158</v>
      </c>
      <c r="D487" s="5"/>
    </row>
    <row r="488" spans="1:4" x14ac:dyDescent="0.3">
      <c r="A488" s="5" t="s">
        <v>20</v>
      </c>
      <c r="B488">
        <v>225</v>
      </c>
      <c r="D488" s="5"/>
    </row>
    <row r="489" spans="1:4" x14ac:dyDescent="0.3">
      <c r="A489" s="5" t="s">
        <v>20</v>
      </c>
      <c r="B489">
        <v>65</v>
      </c>
      <c r="D489" s="5"/>
    </row>
    <row r="490" spans="1:4" x14ac:dyDescent="0.3">
      <c r="A490" s="5" t="s">
        <v>20</v>
      </c>
      <c r="B490">
        <v>163</v>
      </c>
      <c r="D490" s="5"/>
    </row>
    <row r="491" spans="1:4" x14ac:dyDescent="0.3">
      <c r="A491" s="5" t="s">
        <v>20</v>
      </c>
      <c r="B491">
        <v>85</v>
      </c>
      <c r="D491" s="5"/>
    </row>
    <row r="492" spans="1:4" x14ac:dyDescent="0.3">
      <c r="A492" s="5" t="s">
        <v>20</v>
      </c>
      <c r="B492">
        <v>217</v>
      </c>
      <c r="D492" s="5"/>
    </row>
    <row r="493" spans="1:4" x14ac:dyDescent="0.3">
      <c r="A493" s="5" t="s">
        <v>20</v>
      </c>
      <c r="B493">
        <v>150</v>
      </c>
      <c r="D493" s="5"/>
    </row>
    <row r="494" spans="1:4" x14ac:dyDescent="0.3">
      <c r="A494" s="5" t="s">
        <v>20</v>
      </c>
      <c r="B494">
        <v>3272</v>
      </c>
      <c r="D494" s="5"/>
    </row>
    <row r="495" spans="1:4" x14ac:dyDescent="0.3">
      <c r="A495" s="5" t="s">
        <v>20</v>
      </c>
      <c r="B495">
        <v>300</v>
      </c>
      <c r="D495" s="5"/>
    </row>
    <row r="496" spans="1:4" x14ac:dyDescent="0.3">
      <c r="A496" s="5" t="s">
        <v>20</v>
      </c>
      <c r="B496">
        <v>126</v>
      </c>
      <c r="D496" s="5"/>
    </row>
    <row r="497" spans="1:4" x14ac:dyDescent="0.3">
      <c r="A497" s="5" t="s">
        <v>20</v>
      </c>
      <c r="B497">
        <v>2320</v>
      </c>
      <c r="D497" s="5"/>
    </row>
    <row r="498" spans="1:4" x14ac:dyDescent="0.3">
      <c r="A498" s="5" t="s">
        <v>20</v>
      </c>
      <c r="B498">
        <v>81</v>
      </c>
      <c r="D498" s="5"/>
    </row>
    <row r="499" spans="1:4" x14ac:dyDescent="0.3">
      <c r="A499" s="5" t="s">
        <v>20</v>
      </c>
      <c r="B499">
        <v>1887</v>
      </c>
      <c r="D499" s="5"/>
    </row>
    <row r="500" spans="1:4" x14ac:dyDescent="0.3">
      <c r="A500" s="5" t="s">
        <v>20</v>
      </c>
      <c r="B500">
        <v>4358</v>
      </c>
      <c r="D500" s="5"/>
    </row>
    <row r="501" spans="1:4" x14ac:dyDescent="0.3">
      <c r="A501" s="5" t="s">
        <v>20</v>
      </c>
      <c r="B501">
        <v>53</v>
      </c>
      <c r="D501" s="5"/>
    </row>
    <row r="502" spans="1:4" x14ac:dyDescent="0.3">
      <c r="A502" s="5" t="s">
        <v>20</v>
      </c>
      <c r="B502">
        <v>2414</v>
      </c>
      <c r="D502" s="5"/>
    </row>
    <row r="503" spans="1:4" x14ac:dyDescent="0.3">
      <c r="A503" s="5" t="s">
        <v>20</v>
      </c>
      <c r="B503">
        <v>80</v>
      </c>
      <c r="D503" s="5"/>
    </row>
    <row r="504" spans="1:4" x14ac:dyDescent="0.3">
      <c r="A504" s="5" t="s">
        <v>20</v>
      </c>
      <c r="B504">
        <v>193</v>
      </c>
      <c r="D504" s="5"/>
    </row>
    <row r="505" spans="1:4" x14ac:dyDescent="0.3">
      <c r="A505" s="5" t="s">
        <v>20</v>
      </c>
      <c r="B505">
        <v>52</v>
      </c>
      <c r="D505" s="5"/>
    </row>
    <row r="506" spans="1:4" x14ac:dyDescent="0.3">
      <c r="A506" s="5" t="s">
        <v>20</v>
      </c>
      <c r="B506">
        <v>290</v>
      </c>
      <c r="D506" s="5"/>
    </row>
    <row r="507" spans="1:4" x14ac:dyDescent="0.3">
      <c r="A507" s="5" t="s">
        <v>20</v>
      </c>
      <c r="B507">
        <v>122</v>
      </c>
      <c r="D507" s="5"/>
    </row>
    <row r="508" spans="1:4" x14ac:dyDescent="0.3">
      <c r="A508" s="5" t="s">
        <v>20</v>
      </c>
      <c r="B508">
        <v>1470</v>
      </c>
      <c r="D508" s="5"/>
    </row>
    <row r="509" spans="1:4" x14ac:dyDescent="0.3">
      <c r="A509" s="5" t="s">
        <v>20</v>
      </c>
      <c r="B509">
        <v>165</v>
      </c>
      <c r="D509" s="5"/>
    </row>
    <row r="510" spans="1:4" x14ac:dyDescent="0.3">
      <c r="A510" s="5" t="s">
        <v>20</v>
      </c>
      <c r="B510">
        <v>182</v>
      </c>
      <c r="D510" s="5"/>
    </row>
    <row r="511" spans="1:4" x14ac:dyDescent="0.3">
      <c r="A511" s="5" t="s">
        <v>20</v>
      </c>
      <c r="B511">
        <v>199</v>
      </c>
      <c r="D511" s="5"/>
    </row>
    <row r="512" spans="1:4" x14ac:dyDescent="0.3">
      <c r="A512" s="5" t="s">
        <v>20</v>
      </c>
      <c r="B512">
        <v>56</v>
      </c>
      <c r="D512" s="5"/>
    </row>
    <row r="513" spans="1:4" x14ac:dyDescent="0.3">
      <c r="A513" s="5" t="s">
        <v>20</v>
      </c>
      <c r="B513">
        <v>1460</v>
      </c>
      <c r="D513" s="5"/>
    </row>
    <row r="514" spans="1:4" x14ac:dyDescent="0.3">
      <c r="A514" s="5" t="s">
        <v>20</v>
      </c>
      <c r="B514">
        <v>123</v>
      </c>
      <c r="D514" s="5"/>
    </row>
    <row r="515" spans="1:4" x14ac:dyDescent="0.3">
      <c r="A515" s="5" t="s">
        <v>20</v>
      </c>
      <c r="B515">
        <v>159</v>
      </c>
      <c r="D515" s="5"/>
    </row>
    <row r="516" spans="1:4" x14ac:dyDescent="0.3">
      <c r="A516" s="5" t="s">
        <v>20</v>
      </c>
      <c r="B516">
        <v>110</v>
      </c>
      <c r="D516" s="5"/>
    </row>
    <row r="517" spans="1:4" x14ac:dyDescent="0.3">
      <c r="A517" s="5" t="s">
        <v>20</v>
      </c>
      <c r="B517">
        <v>236</v>
      </c>
      <c r="D517" s="5"/>
    </row>
    <row r="518" spans="1:4" x14ac:dyDescent="0.3">
      <c r="A518" s="5" t="s">
        <v>20</v>
      </c>
      <c r="B518">
        <v>191</v>
      </c>
      <c r="D518" s="5"/>
    </row>
    <row r="519" spans="1:4" x14ac:dyDescent="0.3">
      <c r="A519" s="5" t="s">
        <v>20</v>
      </c>
      <c r="B519">
        <v>3934</v>
      </c>
      <c r="D519" s="5"/>
    </row>
    <row r="520" spans="1:4" x14ac:dyDescent="0.3">
      <c r="A520" s="5" t="s">
        <v>20</v>
      </c>
      <c r="B520">
        <v>80</v>
      </c>
      <c r="D520" s="5"/>
    </row>
    <row r="521" spans="1:4" x14ac:dyDescent="0.3">
      <c r="A521" s="5" t="s">
        <v>20</v>
      </c>
      <c r="B521">
        <v>462</v>
      </c>
      <c r="D521" s="5"/>
    </row>
    <row r="522" spans="1:4" x14ac:dyDescent="0.3">
      <c r="A522" s="5" t="s">
        <v>20</v>
      </c>
      <c r="B522">
        <v>179</v>
      </c>
      <c r="D522" s="5"/>
    </row>
    <row r="523" spans="1:4" x14ac:dyDescent="0.3">
      <c r="A523" s="5" t="s">
        <v>20</v>
      </c>
      <c r="B523">
        <v>1866</v>
      </c>
      <c r="D523" s="5"/>
    </row>
    <row r="524" spans="1:4" x14ac:dyDescent="0.3">
      <c r="A524" s="5" t="s">
        <v>20</v>
      </c>
      <c r="B524">
        <v>156</v>
      </c>
      <c r="D524" s="5"/>
    </row>
    <row r="525" spans="1:4" x14ac:dyDescent="0.3">
      <c r="A525" s="5" t="s">
        <v>20</v>
      </c>
      <c r="B525">
        <v>255</v>
      </c>
      <c r="D525" s="5"/>
    </row>
    <row r="526" spans="1:4" x14ac:dyDescent="0.3">
      <c r="A526" s="5" t="s">
        <v>20</v>
      </c>
      <c r="B526">
        <v>2261</v>
      </c>
      <c r="D526" s="5"/>
    </row>
    <row r="527" spans="1:4" x14ac:dyDescent="0.3">
      <c r="A527" s="5" t="s">
        <v>20</v>
      </c>
      <c r="B527">
        <v>40</v>
      </c>
      <c r="D527" s="5"/>
    </row>
    <row r="528" spans="1:4" x14ac:dyDescent="0.3">
      <c r="A528" s="5" t="s">
        <v>20</v>
      </c>
      <c r="B528">
        <v>2289</v>
      </c>
      <c r="D528" s="5"/>
    </row>
    <row r="529" spans="1:4" x14ac:dyDescent="0.3">
      <c r="A529" s="5" t="s">
        <v>20</v>
      </c>
      <c r="B529">
        <v>65</v>
      </c>
      <c r="D529" s="5"/>
    </row>
    <row r="530" spans="1:4" x14ac:dyDescent="0.3">
      <c r="A530" s="5" t="s">
        <v>20</v>
      </c>
      <c r="B530">
        <v>3777</v>
      </c>
      <c r="D530" s="5"/>
    </row>
    <row r="531" spans="1:4" x14ac:dyDescent="0.3">
      <c r="A531" s="5" t="s">
        <v>20</v>
      </c>
      <c r="B531">
        <v>184</v>
      </c>
      <c r="D531" s="5"/>
    </row>
    <row r="532" spans="1:4" x14ac:dyDescent="0.3">
      <c r="A532" s="5" t="s">
        <v>20</v>
      </c>
      <c r="B532">
        <v>85</v>
      </c>
      <c r="D532" s="5"/>
    </row>
    <row r="533" spans="1:4" x14ac:dyDescent="0.3">
      <c r="A533" s="5" t="s">
        <v>20</v>
      </c>
      <c r="B533">
        <v>144</v>
      </c>
      <c r="D533" s="5"/>
    </row>
    <row r="534" spans="1:4" x14ac:dyDescent="0.3">
      <c r="A534" s="5" t="s">
        <v>20</v>
      </c>
      <c r="B534">
        <v>1902</v>
      </c>
      <c r="D534" s="5"/>
    </row>
    <row r="535" spans="1:4" x14ac:dyDescent="0.3">
      <c r="A535" s="5" t="s">
        <v>20</v>
      </c>
      <c r="B535">
        <v>105</v>
      </c>
      <c r="D535" s="5"/>
    </row>
    <row r="536" spans="1:4" x14ac:dyDescent="0.3">
      <c r="A536" s="5" t="s">
        <v>20</v>
      </c>
      <c r="B536">
        <v>132</v>
      </c>
      <c r="D536" s="5"/>
    </row>
    <row r="537" spans="1:4" x14ac:dyDescent="0.3">
      <c r="A537" s="5" t="s">
        <v>20</v>
      </c>
      <c r="B537">
        <v>96</v>
      </c>
      <c r="D537" s="5"/>
    </row>
    <row r="538" spans="1:4" x14ac:dyDescent="0.3">
      <c r="A538" s="5" t="s">
        <v>20</v>
      </c>
      <c r="B538">
        <v>114</v>
      </c>
      <c r="D538" s="5"/>
    </row>
    <row r="539" spans="1:4" x14ac:dyDescent="0.3">
      <c r="A539" s="5" t="s">
        <v>20</v>
      </c>
      <c r="B539">
        <v>203</v>
      </c>
      <c r="D539" s="5"/>
    </row>
    <row r="540" spans="1:4" x14ac:dyDescent="0.3">
      <c r="A540" s="5" t="s">
        <v>20</v>
      </c>
      <c r="B540">
        <v>1559</v>
      </c>
      <c r="D540" s="5"/>
    </row>
    <row r="541" spans="1:4" x14ac:dyDescent="0.3">
      <c r="A541" s="5" t="s">
        <v>20</v>
      </c>
      <c r="B541">
        <v>1548</v>
      </c>
      <c r="D541" s="5"/>
    </row>
    <row r="542" spans="1:4" x14ac:dyDescent="0.3">
      <c r="A542" s="5" t="s">
        <v>20</v>
      </c>
      <c r="B542">
        <v>80</v>
      </c>
      <c r="D542" s="5"/>
    </row>
    <row r="543" spans="1:4" x14ac:dyDescent="0.3">
      <c r="A543" s="5" t="s">
        <v>20</v>
      </c>
      <c r="B543">
        <v>131</v>
      </c>
      <c r="D543" s="5"/>
    </row>
    <row r="544" spans="1:4" x14ac:dyDescent="0.3">
      <c r="A544" s="5" t="s">
        <v>20</v>
      </c>
      <c r="B544">
        <v>112</v>
      </c>
      <c r="D544" s="5"/>
    </row>
    <row r="545" spans="1:4" x14ac:dyDescent="0.3">
      <c r="A545" s="5" t="s">
        <v>20</v>
      </c>
      <c r="B545">
        <v>155</v>
      </c>
      <c r="D545" s="5"/>
    </row>
    <row r="546" spans="1:4" x14ac:dyDescent="0.3">
      <c r="A546" s="5" t="s">
        <v>20</v>
      </c>
      <c r="B546">
        <v>266</v>
      </c>
      <c r="D546" s="5"/>
    </row>
    <row r="547" spans="1:4" x14ac:dyDescent="0.3">
      <c r="A547" s="5" t="s">
        <v>20</v>
      </c>
      <c r="B547">
        <v>155</v>
      </c>
      <c r="D547" s="5"/>
    </row>
    <row r="548" spans="1:4" x14ac:dyDescent="0.3">
      <c r="A548" s="5" t="s">
        <v>20</v>
      </c>
      <c r="B548">
        <v>207</v>
      </c>
      <c r="D548" s="5"/>
    </row>
    <row r="549" spans="1:4" x14ac:dyDescent="0.3">
      <c r="A549" s="5" t="s">
        <v>20</v>
      </c>
      <c r="B549">
        <v>245</v>
      </c>
      <c r="D549" s="5"/>
    </row>
    <row r="550" spans="1:4" x14ac:dyDescent="0.3">
      <c r="A550" s="5" t="s">
        <v>20</v>
      </c>
      <c r="B550">
        <v>1573</v>
      </c>
      <c r="D550" s="5"/>
    </row>
    <row r="551" spans="1:4" x14ac:dyDescent="0.3">
      <c r="A551" s="5" t="s">
        <v>20</v>
      </c>
      <c r="B551">
        <v>114</v>
      </c>
      <c r="D551" s="5"/>
    </row>
    <row r="552" spans="1:4" x14ac:dyDescent="0.3">
      <c r="A552" s="5" t="s">
        <v>20</v>
      </c>
      <c r="B552">
        <v>93</v>
      </c>
      <c r="D552" s="5"/>
    </row>
    <row r="553" spans="1:4" x14ac:dyDescent="0.3">
      <c r="A553" s="5" t="s">
        <v>20</v>
      </c>
      <c r="B553">
        <v>1681</v>
      </c>
      <c r="D553" s="5"/>
    </row>
    <row r="554" spans="1:4" x14ac:dyDescent="0.3">
      <c r="A554" s="5" t="s">
        <v>20</v>
      </c>
      <c r="B554">
        <v>32</v>
      </c>
      <c r="D554" s="5"/>
    </row>
    <row r="555" spans="1:4" x14ac:dyDescent="0.3">
      <c r="A555" s="5" t="s">
        <v>20</v>
      </c>
      <c r="B555">
        <v>135</v>
      </c>
      <c r="D555" s="5"/>
    </row>
    <row r="556" spans="1:4" x14ac:dyDescent="0.3">
      <c r="A556" s="5" t="s">
        <v>20</v>
      </c>
      <c r="B556">
        <v>140</v>
      </c>
      <c r="D556" s="5"/>
    </row>
    <row r="557" spans="1:4" x14ac:dyDescent="0.3">
      <c r="A557" s="5" t="s">
        <v>20</v>
      </c>
      <c r="B557">
        <v>92</v>
      </c>
      <c r="D557" s="5"/>
    </row>
    <row r="558" spans="1:4" x14ac:dyDescent="0.3">
      <c r="A558" s="5" t="s">
        <v>20</v>
      </c>
      <c r="B558">
        <v>1015</v>
      </c>
      <c r="D558" s="5"/>
    </row>
    <row r="559" spans="1:4" x14ac:dyDescent="0.3">
      <c r="A559" s="5" t="s">
        <v>20</v>
      </c>
      <c r="B559">
        <v>323</v>
      </c>
      <c r="D559" s="5"/>
    </row>
    <row r="560" spans="1:4" x14ac:dyDescent="0.3">
      <c r="A560" s="5" t="s">
        <v>20</v>
      </c>
      <c r="B560">
        <v>2326</v>
      </c>
      <c r="D560" s="5"/>
    </row>
    <row r="561" spans="1:4" x14ac:dyDescent="0.3">
      <c r="A561" s="5" t="s">
        <v>20</v>
      </c>
      <c r="B561">
        <v>381</v>
      </c>
      <c r="D561" s="5"/>
    </row>
    <row r="562" spans="1:4" x14ac:dyDescent="0.3">
      <c r="A562" s="5" t="s">
        <v>20</v>
      </c>
      <c r="B562">
        <v>480</v>
      </c>
      <c r="D562" s="5"/>
    </row>
    <row r="563" spans="1:4" x14ac:dyDescent="0.3">
      <c r="A563" s="5" t="s">
        <v>20</v>
      </c>
      <c r="B563">
        <v>226</v>
      </c>
      <c r="D563" s="5"/>
    </row>
    <row r="564" spans="1:4" x14ac:dyDescent="0.3">
      <c r="A564" s="5" t="s">
        <v>20</v>
      </c>
      <c r="B564">
        <v>241</v>
      </c>
      <c r="D564" s="5"/>
    </row>
    <row r="565" spans="1:4" x14ac:dyDescent="0.3">
      <c r="A565" s="5" t="s">
        <v>20</v>
      </c>
      <c r="B565">
        <v>132</v>
      </c>
      <c r="D565" s="5"/>
    </row>
    <row r="566" spans="1:4" x14ac:dyDescent="0.3">
      <c r="A566" s="5" t="s">
        <v>20</v>
      </c>
      <c r="B566">
        <v>2043</v>
      </c>
      <c r="D566" s="5"/>
    </row>
    <row r="567" spans="1:4" x14ac:dyDescent="0.3">
      <c r="A567" s="5"/>
      <c r="D567" s="5"/>
    </row>
  </sheetData>
  <mergeCells count="2">
    <mergeCell ref="H9:J11"/>
    <mergeCell ref="H13:J18"/>
  </mergeCells>
  <conditionalFormatting sqref="A1:A567 D1:D567">
    <cfRule type="cellIs" dxfId="3" priority="5" operator="equal">
      <formula>"canceled"</formula>
    </cfRule>
    <cfRule type="cellIs" dxfId="2" priority="6" operator="equal">
      <formula>"live"</formula>
    </cfRule>
    <cfRule type="cellIs" dxfId="1" priority="7" operator="equal">
      <formula>"successful"</formula>
    </cfRule>
    <cfRule type="cellIs" dxfId="0" priority="8" operator="equal">
      <formula>"failed"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99A4-AAA3-47F9-AA59-CA00BFDBD4DF}">
  <dimension ref="A1:G14"/>
  <sheetViews>
    <sheetView workbookViewId="0">
      <selection activeCell="K4" sqref="K4"/>
    </sheetView>
  </sheetViews>
  <sheetFormatPr defaultRowHeight="15.6" x14ac:dyDescent="0.3"/>
  <cols>
    <col min="1" max="1" width="19.3984375" customWidth="1"/>
  </cols>
  <sheetData>
    <row r="1" spans="1:7" x14ac:dyDescent="0.3">
      <c r="A1" t="s">
        <v>2117</v>
      </c>
    </row>
    <row r="3" spans="1:7" ht="16.2" thickBot="1" x14ac:dyDescent="0.35">
      <c r="A3" t="s">
        <v>2118</v>
      </c>
    </row>
    <row r="4" spans="1:7" x14ac:dyDescent="0.3">
      <c r="A4" s="21" t="s">
        <v>2119</v>
      </c>
      <c r="B4" s="21" t="s">
        <v>2120</v>
      </c>
      <c r="C4" s="21" t="s">
        <v>2121</v>
      </c>
      <c r="D4" s="21" t="s">
        <v>2122</v>
      </c>
      <c r="E4" s="21" t="s">
        <v>2113</v>
      </c>
    </row>
    <row r="5" spans="1:7" x14ac:dyDescent="0.3">
      <c r="A5" t="s">
        <v>2123</v>
      </c>
      <c r="B5">
        <v>565</v>
      </c>
      <c r="C5">
        <v>480898</v>
      </c>
      <c r="D5">
        <v>851.14690265486729</v>
      </c>
      <c r="E5">
        <v>1606216.5936295739</v>
      </c>
    </row>
    <row r="6" spans="1:7" ht="16.2" thickBot="1" x14ac:dyDescent="0.35">
      <c r="A6" s="20" t="s">
        <v>2124</v>
      </c>
      <c r="B6" s="20">
        <v>364</v>
      </c>
      <c r="C6" s="20">
        <v>213164</v>
      </c>
      <c r="D6" s="20">
        <v>585.61538461538464</v>
      </c>
      <c r="E6" s="20">
        <v>924113.45496927318</v>
      </c>
    </row>
    <row r="9" spans="1:7" ht="16.2" thickBot="1" x14ac:dyDescent="0.35">
      <c r="A9" t="s">
        <v>2125</v>
      </c>
    </row>
    <row r="10" spans="1:7" x14ac:dyDescent="0.3">
      <c r="A10" s="21" t="s">
        <v>2126</v>
      </c>
      <c r="B10" s="21" t="s">
        <v>2127</v>
      </c>
      <c r="C10" s="21" t="s">
        <v>2128</v>
      </c>
      <c r="D10" s="21" t="s">
        <v>2129</v>
      </c>
      <c r="E10" s="21" t="s">
        <v>2130</v>
      </c>
      <c r="F10" s="21" t="s">
        <v>2131</v>
      </c>
      <c r="G10" s="21" t="s">
        <v>2132</v>
      </c>
    </row>
    <row r="11" spans="1:7" x14ac:dyDescent="0.3">
      <c r="A11" t="s">
        <v>2133</v>
      </c>
      <c r="B11">
        <v>15608683.489019394</v>
      </c>
      <c r="C11">
        <v>1</v>
      </c>
      <c r="D11">
        <v>15608683.489019394</v>
      </c>
      <c r="E11">
        <v>11.655971879833366</v>
      </c>
      <c r="F11">
        <v>6.6770404485783411E-4</v>
      </c>
      <c r="G11">
        <v>3.8515097006610302</v>
      </c>
    </row>
    <row r="12" spans="1:7" x14ac:dyDescent="0.3">
      <c r="A12" t="s">
        <v>2134</v>
      </c>
      <c r="B12">
        <v>1241359342.9609261</v>
      </c>
      <c r="C12">
        <v>927</v>
      </c>
      <c r="D12">
        <v>1339114.7173257023</v>
      </c>
    </row>
    <row r="14" spans="1:7" ht="16.2" thickBot="1" x14ac:dyDescent="0.35">
      <c r="A14" s="20" t="s">
        <v>2135</v>
      </c>
      <c r="B14" s="20">
        <v>1256968026.4499454</v>
      </c>
      <c r="C14" s="20">
        <v>928</v>
      </c>
      <c r="D14" s="20"/>
      <c r="E14" s="20"/>
      <c r="F14" s="20"/>
      <c r="G1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Pivot Table 1</vt:lpstr>
      <vt:lpstr>Pivot Chart 1</vt:lpstr>
      <vt:lpstr>Pivot Table 2</vt:lpstr>
      <vt:lpstr>Crowdfunding Goal Analysis</vt:lpstr>
      <vt:lpstr>Statistical Analysis</vt:lpstr>
      <vt:lpstr>Anova Single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Nelson Linarez</cp:lastModifiedBy>
  <dcterms:created xsi:type="dcterms:W3CDTF">2021-09-29T18:52:28Z</dcterms:created>
  <dcterms:modified xsi:type="dcterms:W3CDTF">2023-04-02T21:13:23Z</dcterms:modified>
</cp:coreProperties>
</file>