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tn1425\Research\GITHUB\mfiaDLTS\ProcessData\"/>
    </mc:Choice>
  </mc:AlternateContent>
  <bookViews>
    <workbookView xWindow="0" yWindow="0" windowWidth="20925" windowHeight="11850"/>
  </bookViews>
  <sheets>
    <sheet name="Measured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6" l="1"/>
  <c r="C25" i="6"/>
  <c r="C24" i="6"/>
  <c r="AL4" i="6"/>
  <c r="AO4" i="6" s="1"/>
  <c r="AL5" i="6"/>
  <c r="AO5" i="6" s="1"/>
  <c r="AL6" i="6"/>
  <c r="AO6" i="6" s="1"/>
  <c r="AL7" i="6"/>
  <c r="AO7" i="6" s="1"/>
  <c r="AL8" i="6"/>
  <c r="AO8" i="6" s="1"/>
  <c r="AL9" i="6"/>
  <c r="AO9" i="6" s="1"/>
  <c r="AL10" i="6"/>
  <c r="AO10" i="6" s="1"/>
  <c r="AL11" i="6"/>
  <c r="AO11" i="6" s="1"/>
  <c r="AL12" i="6"/>
  <c r="AO12" i="6" s="1"/>
  <c r="AL13" i="6"/>
  <c r="AO13" i="6" s="1"/>
  <c r="AL14" i="6"/>
  <c r="AO14" i="6" s="1"/>
  <c r="AL15" i="6"/>
  <c r="AO15" i="6" s="1"/>
  <c r="AL16" i="6"/>
  <c r="AO16" i="6" s="1"/>
  <c r="AL17" i="6"/>
  <c r="AO17" i="6" s="1"/>
  <c r="AL18" i="6"/>
  <c r="AO18" i="6" s="1"/>
  <c r="AL19" i="6"/>
  <c r="AO19" i="6" s="1"/>
  <c r="AL20" i="6"/>
  <c r="AO20" i="6" s="1"/>
  <c r="AL21" i="6"/>
  <c r="AO21" i="6" s="1"/>
  <c r="AL22" i="6"/>
  <c r="AO22" i="6" s="1"/>
  <c r="AL23" i="6"/>
  <c r="AO23" i="6" s="1"/>
  <c r="AL24" i="6"/>
  <c r="AO24" i="6" s="1"/>
  <c r="AL25" i="6"/>
  <c r="AO25" i="6" s="1"/>
  <c r="AL26" i="6"/>
  <c r="AO26" i="6" s="1"/>
  <c r="AL27" i="6"/>
  <c r="AO27" i="6" s="1"/>
  <c r="AL28" i="6"/>
  <c r="AO28" i="6" s="1"/>
  <c r="AL29" i="6"/>
  <c r="AO29" i="6" s="1"/>
  <c r="AL30" i="6"/>
  <c r="AO30" i="6" s="1"/>
  <c r="AL31" i="6"/>
  <c r="AO31" i="6" s="1"/>
  <c r="AL32" i="6"/>
  <c r="AO32" i="6" s="1"/>
  <c r="AL33" i="6"/>
  <c r="AO33" i="6" s="1"/>
  <c r="AL34" i="6"/>
  <c r="AO34" i="6" s="1"/>
  <c r="AL35" i="6"/>
  <c r="AO35" i="6" s="1"/>
  <c r="AL36" i="6"/>
  <c r="AO36" i="6" s="1"/>
  <c r="AL37" i="6"/>
  <c r="AO37" i="6" s="1"/>
  <c r="AL38" i="6"/>
  <c r="AO38" i="6" s="1"/>
  <c r="AL39" i="6"/>
  <c r="AO39" i="6" s="1"/>
  <c r="AL40" i="6"/>
  <c r="AO40" i="6" s="1"/>
  <c r="AL41" i="6"/>
  <c r="AO41" i="6" s="1"/>
  <c r="AL42" i="6"/>
  <c r="AO42" i="6" s="1"/>
  <c r="AL43" i="6"/>
  <c r="AO43" i="6" s="1"/>
  <c r="AL44" i="6"/>
  <c r="AO44" i="6" s="1"/>
  <c r="AL45" i="6"/>
  <c r="AO45" i="6" s="1"/>
  <c r="AL46" i="6"/>
  <c r="AO46" i="6" s="1"/>
  <c r="AL47" i="6"/>
  <c r="AO47" i="6" s="1"/>
  <c r="AL48" i="6"/>
  <c r="AO48" i="6" s="1"/>
  <c r="AL49" i="6"/>
  <c r="AO49" i="6" s="1"/>
  <c r="AL50" i="6"/>
  <c r="AO50" i="6" s="1"/>
  <c r="AL51" i="6"/>
  <c r="AO51" i="6" s="1"/>
  <c r="AL52" i="6"/>
  <c r="AO52" i="6" s="1"/>
  <c r="AL53" i="6"/>
  <c r="AO53" i="6" s="1"/>
  <c r="AL54" i="6"/>
  <c r="AO54" i="6" s="1"/>
  <c r="AL55" i="6"/>
  <c r="AO55" i="6" s="1"/>
  <c r="AL56" i="6"/>
  <c r="AO56" i="6" s="1"/>
  <c r="AL57" i="6"/>
  <c r="AO57" i="6" s="1"/>
  <c r="AL58" i="6"/>
  <c r="AO58" i="6" s="1"/>
  <c r="AL59" i="6"/>
  <c r="AO59" i="6" s="1"/>
  <c r="AL60" i="6"/>
  <c r="AO60" i="6" s="1"/>
  <c r="AL61" i="6"/>
  <c r="AO61" i="6" s="1"/>
  <c r="AL62" i="6"/>
  <c r="AO62" i="6" s="1"/>
  <c r="AL63" i="6"/>
  <c r="AO63" i="6" s="1"/>
  <c r="AL64" i="6"/>
  <c r="AO64" i="6" s="1"/>
  <c r="AL65" i="6"/>
  <c r="AO65" i="6" s="1"/>
  <c r="AL66" i="6"/>
  <c r="AO66" i="6" s="1"/>
  <c r="AL67" i="6"/>
  <c r="AO67" i="6" s="1"/>
  <c r="AL68" i="6"/>
  <c r="AO68" i="6" s="1"/>
  <c r="AL69" i="6"/>
  <c r="AO69" i="6" s="1"/>
  <c r="AL70" i="6"/>
  <c r="AO70" i="6" s="1"/>
  <c r="AL71" i="6"/>
  <c r="AO71" i="6" s="1"/>
  <c r="AL72" i="6"/>
  <c r="AO72" i="6" s="1"/>
  <c r="AL73" i="6"/>
  <c r="AO73" i="6" s="1"/>
  <c r="AL74" i="6"/>
  <c r="AO74" i="6" s="1"/>
  <c r="AL75" i="6"/>
  <c r="AO75" i="6" s="1"/>
  <c r="AL76" i="6"/>
  <c r="AO76" i="6" s="1"/>
  <c r="AL77" i="6"/>
  <c r="AO77" i="6" s="1"/>
  <c r="AL78" i="6"/>
  <c r="AO78" i="6" s="1"/>
  <c r="AL79" i="6"/>
  <c r="AO79" i="6" s="1"/>
  <c r="AL80" i="6"/>
  <c r="AO80" i="6" s="1"/>
  <c r="AL81" i="6"/>
  <c r="AO81" i="6" s="1"/>
  <c r="AL82" i="6"/>
  <c r="AO82" i="6" s="1"/>
  <c r="AL83" i="6"/>
  <c r="AO83" i="6" s="1"/>
  <c r="AL84" i="6"/>
  <c r="AO84" i="6" s="1"/>
  <c r="AL85" i="6"/>
  <c r="AO85" i="6" s="1"/>
  <c r="AL86" i="6"/>
  <c r="AO86" i="6" s="1"/>
  <c r="AL87" i="6"/>
  <c r="AO87" i="6" s="1"/>
  <c r="AL88" i="6"/>
  <c r="AO88" i="6" s="1"/>
  <c r="AL89" i="6"/>
  <c r="AO89" i="6" s="1"/>
  <c r="AL90" i="6"/>
  <c r="AO90" i="6" s="1"/>
  <c r="AL91" i="6"/>
  <c r="AO91" i="6" s="1"/>
  <c r="AL92" i="6"/>
  <c r="AO92" i="6" s="1"/>
  <c r="AL93" i="6"/>
  <c r="AO93" i="6" s="1"/>
  <c r="AL94" i="6"/>
  <c r="AO94" i="6" s="1"/>
  <c r="AL95" i="6"/>
  <c r="AO95" i="6" s="1"/>
  <c r="AL96" i="6"/>
  <c r="AO96" i="6" s="1"/>
  <c r="AL97" i="6"/>
  <c r="AO97" i="6" s="1"/>
  <c r="AL98" i="6"/>
  <c r="AO98" i="6" s="1"/>
  <c r="AL99" i="6"/>
  <c r="AO99" i="6" s="1"/>
  <c r="AK4" i="6"/>
  <c r="AN4" i="6" s="1"/>
  <c r="AK5" i="6"/>
  <c r="AN5" i="6" s="1"/>
  <c r="AK6" i="6"/>
  <c r="AN6" i="6" s="1"/>
  <c r="AK7" i="6"/>
  <c r="AN7" i="6" s="1"/>
  <c r="AK8" i="6"/>
  <c r="AN8" i="6" s="1"/>
  <c r="AK9" i="6"/>
  <c r="AN9" i="6" s="1"/>
  <c r="AK10" i="6"/>
  <c r="AN10" i="6" s="1"/>
  <c r="AK11" i="6"/>
  <c r="AN11" i="6" s="1"/>
  <c r="AK12" i="6"/>
  <c r="AN12" i="6" s="1"/>
  <c r="AK13" i="6"/>
  <c r="AN13" i="6" s="1"/>
  <c r="AK14" i="6"/>
  <c r="AN14" i="6" s="1"/>
  <c r="AK15" i="6"/>
  <c r="AN15" i="6" s="1"/>
  <c r="AK16" i="6"/>
  <c r="AN16" i="6" s="1"/>
  <c r="AK17" i="6"/>
  <c r="AN17" i="6" s="1"/>
  <c r="AK18" i="6"/>
  <c r="AN18" i="6" s="1"/>
  <c r="AK19" i="6"/>
  <c r="AN19" i="6" s="1"/>
  <c r="AK20" i="6"/>
  <c r="AN20" i="6" s="1"/>
  <c r="AK21" i="6"/>
  <c r="AN21" i="6" s="1"/>
  <c r="AK22" i="6"/>
  <c r="AN22" i="6" s="1"/>
  <c r="AK23" i="6"/>
  <c r="AN23" i="6" s="1"/>
  <c r="AK24" i="6"/>
  <c r="AN24" i="6" s="1"/>
  <c r="AK25" i="6"/>
  <c r="AN25" i="6" s="1"/>
  <c r="AK26" i="6"/>
  <c r="AN26" i="6" s="1"/>
  <c r="AK27" i="6"/>
  <c r="AN27" i="6" s="1"/>
  <c r="AK28" i="6"/>
  <c r="AN28" i="6" s="1"/>
  <c r="AK29" i="6"/>
  <c r="AN29" i="6" s="1"/>
  <c r="AK30" i="6"/>
  <c r="AN30" i="6" s="1"/>
  <c r="AK31" i="6"/>
  <c r="AN31" i="6" s="1"/>
  <c r="AK32" i="6"/>
  <c r="AN32" i="6" s="1"/>
  <c r="AK33" i="6"/>
  <c r="AN33" i="6" s="1"/>
  <c r="AK34" i="6"/>
  <c r="AN34" i="6" s="1"/>
  <c r="AK35" i="6"/>
  <c r="AN35" i="6" s="1"/>
  <c r="AK36" i="6"/>
  <c r="AN36" i="6" s="1"/>
  <c r="AK37" i="6"/>
  <c r="AN37" i="6" s="1"/>
  <c r="AK38" i="6"/>
  <c r="AN38" i="6" s="1"/>
  <c r="AK39" i="6"/>
  <c r="AN39" i="6" s="1"/>
  <c r="AK40" i="6"/>
  <c r="AN40" i="6" s="1"/>
  <c r="AK41" i="6"/>
  <c r="AN41" i="6" s="1"/>
  <c r="AK42" i="6"/>
  <c r="AN42" i="6" s="1"/>
  <c r="AK43" i="6"/>
  <c r="AN43" i="6" s="1"/>
  <c r="AK44" i="6"/>
  <c r="AN44" i="6" s="1"/>
  <c r="AK45" i="6"/>
  <c r="AN45" i="6" s="1"/>
  <c r="AK46" i="6"/>
  <c r="AN46" i="6" s="1"/>
  <c r="AK47" i="6"/>
  <c r="AN47" i="6" s="1"/>
  <c r="AK48" i="6"/>
  <c r="AN48" i="6" s="1"/>
  <c r="AK49" i="6"/>
  <c r="AN49" i="6" s="1"/>
  <c r="AK50" i="6"/>
  <c r="AN50" i="6" s="1"/>
  <c r="AK51" i="6"/>
  <c r="AN51" i="6" s="1"/>
  <c r="AK52" i="6"/>
  <c r="AN52" i="6" s="1"/>
  <c r="AK53" i="6"/>
  <c r="AN53" i="6" s="1"/>
  <c r="AK54" i="6"/>
  <c r="AN54" i="6" s="1"/>
  <c r="AK55" i="6"/>
  <c r="AN55" i="6" s="1"/>
  <c r="AK56" i="6"/>
  <c r="AN56" i="6" s="1"/>
  <c r="AK57" i="6"/>
  <c r="AN57" i="6" s="1"/>
  <c r="AK58" i="6"/>
  <c r="AN58" i="6" s="1"/>
  <c r="AK59" i="6"/>
  <c r="AN59" i="6" s="1"/>
  <c r="AK60" i="6"/>
  <c r="AN60" i="6" s="1"/>
  <c r="AK61" i="6"/>
  <c r="AN61" i="6" s="1"/>
  <c r="AK62" i="6"/>
  <c r="AN62" i="6" s="1"/>
  <c r="AK63" i="6"/>
  <c r="AN63" i="6" s="1"/>
  <c r="AK64" i="6"/>
  <c r="AN64" i="6" s="1"/>
  <c r="AK65" i="6"/>
  <c r="AN65" i="6" s="1"/>
  <c r="AK66" i="6"/>
  <c r="AN66" i="6" s="1"/>
  <c r="AK67" i="6"/>
  <c r="AN67" i="6" s="1"/>
  <c r="AK68" i="6"/>
  <c r="AN68" i="6" s="1"/>
  <c r="AK69" i="6"/>
  <c r="AN69" i="6" s="1"/>
  <c r="AK70" i="6"/>
  <c r="AN70" i="6" s="1"/>
  <c r="AK71" i="6"/>
  <c r="AN71" i="6" s="1"/>
  <c r="AK72" i="6"/>
  <c r="AN72" i="6" s="1"/>
  <c r="AK73" i="6"/>
  <c r="AN73" i="6" s="1"/>
  <c r="AK74" i="6"/>
  <c r="AN74" i="6" s="1"/>
  <c r="AK75" i="6"/>
  <c r="AN75" i="6" s="1"/>
  <c r="AK76" i="6"/>
  <c r="AN76" i="6" s="1"/>
  <c r="AK77" i="6"/>
  <c r="AN77" i="6" s="1"/>
  <c r="AK78" i="6"/>
  <c r="AN78" i="6" s="1"/>
  <c r="AK79" i="6"/>
  <c r="AN79" i="6" s="1"/>
  <c r="AK80" i="6"/>
  <c r="AN80" i="6" s="1"/>
  <c r="AK81" i="6"/>
  <c r="AN81" i="6" s="1"/>
  <c r="AK82" i="6"/>
  <c r="AN82" i="6" s="1"/>
  <c r="AK83" i="6"/>
  <c r="AN83" i="6" s="1"/>
  <c r="AK84" i="6"/>
  <c r="AN84" i="6" s="1"/>
  <c r="AK85" i="6"/>
  <c r="AN85" i="6" s="1"/>
  <c r="AK86" i="6"/>
  <c r="AN86" i="6" s="1"/>
  <c r="AK87" i="6"/>
  <c r="AN87" i="6" s="1"/>
  <c r="AK88" i="6"/>
  <c r="AN88" i="6" s="1"/>
  <c r="AK89" i="6"/>
  <c r="AN89" i="6" s="1"/>
  <c r="AK90" i="6"/>
  <c r="AN90" i="6" s="1"/>
  <c r="AK91" i="6"/>
  <c r="AN91" i="6" s="1"/>
  <c r="AK92" i="6"/>
  <c r="AN92" i="6" s="1"/>
  <c r="AK93" i="6"/>
  <c r="AN93" i="6" s="1"/>
  <c r="AK94" i="6"/>
  <c r="AN94" i="6" s="1"/>
  <c r="AK95" i="6"/>
  <c r="AN95" i="6" s="1"/>
  <c r="AK96" i="6"/>
  <c r="AN96" i="6" s="1"/>
  <c r="AK97" i="6"/>
  <c r="AN97" i="6" s="1"/>
  <c r="AK98" i="6"/>
  <c r="AN98" i="6" s="1"/>
  <c r="AK99" i="6"/>
  <c r="AN99" i="6" s="1"/>
  <c r="AL3" i="6"/>
  <c r="AO3" i="6" s="1"/>
  <c r="AK3" i="6"/>
  <c r="AN3" i="6" s="1"/>
  <c r="AJ4" i="6"/>
  <c r="AM4" i="6" s="1"/>
  <c r="AJ5" i="6"/>
  <c r="AM5" i="6" s="1"/>
  <c r="AJ6" i="6"/>
  <c r="AM6" i="6" s="1"/>
  <c r="AJ7" i="6"/>
  <c r="AM7" i="6" s="1"/>
  <c r="AJ8" i="6"/>
  <c r="AM8" i="6" s="1"/>
  <c r="AJ9" i="6"/>
  <c r="AM9" i="6" s="1"/>
  <c r="AJ10" i="6"/>
  <c r="AM10" i="6" s="1"/>
  <c r="AJ11" i="6"/>
  <c r="AM11" i="6" s="1"/>
  <c r="AJ12" i="6"/>
  <c r="AM12" i="6" s="1"/>
  <c r="AJ13" i="6"/>
  <c r="AM13" i="6" s="1"/>
  <c r="AJ14" i="6"/>
  <c r="AM14" i="6" s="1"/>
  <c r="AJ15" i="6"/>
  <c r="AM15" i="6" s="1"/>
  <c r="AJ16" i="6"/>
  <c r="AM16" i="6" s="1"/>
  <c r="AJ17" i="6"/>
  <c r="AM17" i="6" s="1"/>
  <c r="AJ18" i="6"/>
  <c r="AM18" i="6" s="1"/>
  <c r="AJ19" i="6"/>
  <c r="AM19" i="6" s="1"/>
  <c r="AJ20" i="6"/>
  <c r="AM20" i="6" s="1"/>
  <c r="AJ21" i="6"/>
  <c r="AM21" i="6" s="1"/>
  <c r="AJ22" i="6"/>
  <c r="AM22" i="6" s="1"/>
  <c r="AJ23" i="6"/>
  <c r="AM23" i="6" s="1"/>
  <c r="AJ24" i="6"/>
  <c r="AM24" i="6" s="1"/>
  <c r="AJ25" i="6"/>
  <c r="AM25" i="6" s="1"/>
  <c r="AJ26" i="6"/>
  <c r="AM26" i="6" s="1"/>
  <c r="AJ27" i="6"/>
  <c r="AM27" i="6" s="1"/>
  <c r="AJ28" i="6"/>
  <c r="AM28" i="6" s="1"/>
  <c r="AJ29" i="6"/>
  <c r="AM29" i="6" s="1"/>
  <c r="AJ30" i="6"/>
  <c r="AM30" i="6" s="1"/>
  <c r="AJ31" i="6"/>
  <c r="AM31" i="6" s="1"/>
  <c r="AJ32" i="6"/>
  <c r="AM32" i="6" s="1"/>
  <c r="AJ33" i="6"/>
  <c r="AM33" i="6" s="1"/>
  <c r="AJ34" i="6"/>
  <c r="AM34" i="6" s="1"/>
  <c r="AJ35" i="6"/>
  <c r="AM35" i="6" s="1"/>
  <c r="AJ36" i="6"/>
  <c r="AM36" i="6" s="1"/>
  <c r="AJ37" i="6"/>
  <c r="AM37" i="6" s="1"/>
  <c r="AJ38" i="6"/>
  <c r="AM38" i="6" s="1"/>
  <c r="AJ39" i="6"/>
  <c r="AM39" i="6" s="1"/>
  <c r="AJ40" i="6"/>
  <c r="AM40" i="6" s="1"/>
  <c r="AJ41" i="6"/>
  <c r="AM41" i="6" s="1"/>
  <c r="AJ42" i="6"/>
  <c r="AM42" i="6" s="1"/>
  <c r="AJ43" i="6"/>
  <c r="AM43" i="6" s="1"/>
  <c r="AJ44" i="6"/>
  <c r="AM44" i="6" s="1"/>
  <c r="AJ45" i="6"/>
  <c r="AM45" i="6" s="1"/>
  <c r="AJ46" i="6"/>
  <c r="AM46" i="6" s="1"/>
  <c r="AJ47" i="6"/>
  <c r="AM47" i="6" s="1"/>
  <c r="AJ48" i="6"/>
  <c r="AM48" i="6" s="1"/>
  <c r="AJ49" i="6"/>
  <c r="AM49" i="6" s="1"/>
  <c r="AJ50" i="6"/>
  <c r="AM50" i="6" s="1"/>
  <c r="AJ51" i="6"/>
  <c r="AM51" i="6" s="1"/>
  <c r="AJ52" i="6"/>
  <c r="AM52" i="6" s="1"/>
  <c r="AJ53" i="6"/>
  <c r="AM53" i="6" s="1"/>
  <c r="AJ54" i="6"/>
  <c r="AM54" i="6" s="1"/>
  <c r="AJ55" i="6"/>
  <c r="AM55" i="6" s="1"/>
  <c r="AJ56" i="6"/>
  <c r="AM56" i="6" s="1"/>
  <c r="AJ57" i="6"/>
  <c r="AM57" i="6" s="1"/>
  <c r="AJ58" i="6"/>
  <c r="AM58" i="6" s="1"/>
  <c r="AJ59" i="6"/>
  <c r="AM59" i="6" s="1"/>
  <c r="AJ60" i="6"/>
  <c r="AM60" i="6" s="1"/>
  <c r="AJ61" i="6"/>
  <c r="AM61" i="6" s="1"/>
  <c r="AJ62" i="6"/>
  <c r="AM62" i="6" s="1"/>
  <c r="AJ63" i="6"/>
  <c r="AM63" i="6" s="1"/>
  <c r="AJ64" i="6"/>
  <c r="AM64" i="6" s="1"/>
  <c r="AJ65" i="6"/>
  <c r="AM65" i="6" s="1"/>
  <c r="AJ66" i="6"/>
  <c r="AM66" i="6" s="1"/>
  <c r="AJ67" i="6"/>
  <c r="AM67" i="6" s="1"/>
  <c r="AJ68" i="6"/>
  <c r="AM68" i="6" s="1"/>
  <c r="AJ69" i="6"/>
  <c r="AM69" i="6" s="1"/>
  <c r="AJ70" i="6"/>
  <c r="AM70" i="6" s="1"/>
  <c r="AJ71" i="6"/>
  <c r="AM71" i="6" s="1"/>
  <c r="AJ72" i="6"/>
  <c r="AM72" i="6" s="1"/>
  <c r="AJ73" i="6"/>
  <c r="AM73" i="6" s="1"/>
  <c r="AJ74" i="6"/>
  <c r="AM74" i="6" s="1"/>
  <c r="AJ75" i="6"/>
  <c r="AM75" i="6" s="1"/>
  <c r="AJ76" i="6"/>
  <c r="AM76" i="6" s="1"/>
  <c r="AJ77" i="6"/>
  <c r="AM77" i="6" s="1"/>
  <c r="AJ78" i="6"/>
  <c r="AM78" i="6" s="1"/>
  <c r="AJ79" i="6"/>
  <c r="AM79" i="6" s="1"/>
  <c r="AJ80" i="6"/>
  <c r="AM80" i="6" s="1"/>
  <c r="AJ81" i="6"/>
  <c r="AM81" i="6" s="1"/>
  <c r="AJ82" i="6"/>
  <c r="AM82" i="6" s="1"/>
  <c r="AJ83" i="6"/>
  <c r="AM83" i="6" s="1"/>
  <c r="AJ84" i="6"/>
  <c r="AM84" i="6" s="1"/>
  <c r="AJ85" i="6"/>
  <c r="AM85" i="6" s="1"/>
  <c r="AJ86" i="6"/>
  <c r="AM86" i="6" s="1"/>
  <c r="AJ87" i="6"/>
  <c r="AM87" i="6" s="1"/>
  <c r="AJ88" i="6"/>
  <c r="AM88" i="6" s="1"/>
  <c r="AJ89" i="6"/>
  <c r="AM89" i="6" s="1"/>
  <c r="AJ90" i="6"/>
  <c r="AM90" i="6" s="1"/>
  <c r="AJ91" i="6"/>
  <c r="AM91" i="6" s="1"/>
  <c r="AJ92" i="6"/>
  <c r="AM92" i="6" s="1"/>
  <c r="AJ93" i="6"/>
  <c r="AM93" i="6" s="1"/>
  <c r="AJ94" i="6"/>
  <c r="AM94" i="6" s="1"/>
  <c r="AJ95" i="6"/>
  <c r="AM95" i="6" s="1"/>
  <c r="AJ96" i="6"/>
  <c r="AM96" i="6" s="1"/>
  <c r="AJ97" i="6"/>
  <c r="AM97" i="6" s="1"/>
  <c r="AJ98" i="6"/>
  <c r="AM98" i="6" s="1"/>
  <c r="AJ99" i="6"/>
  <c r="AM99" i="6" s="1"/>
  <c r="AJ3" i="6"/>
  <c r="AM3" i="6" s="1"/>
  <c r="N3" i="6" l="1"/>
  <c r="N5" i="6"/>
  <c r="N4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3" i="6"/>
  <c r="L3" i="6"/>
  <c r="C4" i="6"/>
  <c r="C11" i="6"/>
  <c r="C5" i="6"/>
  <c r="C7" i="6" s="1"/>
  <c r="C10" i="6"/>
  <c r="C9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AI17" i="6" l="1"/>
  <c r="AR17" i="6" s="1"/>
  <c r="AG89" i="6"/>
  <c r="AP89" i="6" s="1"/>
  <c r="AS89" i="6" s="1"/>
  <c r="AG64" i="6"/>
  <c r="AP64" i="6" s="1"/>
  <c r="AS64" i="6" s="1"/>
  <c r="AG40" i="6"/>
  <c r="AP40" i="6" s="1"/>
  <c r="AG11" i="6"/>
  <c r="AP11" i="6" s="1"/>
  <c r="AH83" i="6"/>
  <c r="AQ83" i="6" s="1"/>
  <c r="AT83" i="6" s="1"/>
  <c r="AH59" i="6"/>
  <c r="AQ59" i="6" s="1"/>
  <c r="AT59" i="6" s="1"/>
  <c r="AH34" i="6"/>
  <c r="AQ34" i="6" s="1"/>
  <c r="AT34" i="6" s="1"/>
  <c r="AH10" i="6"/>
  <c r="AQ10" i="6" s="1"/>
  <c r="AT10" i="6" s="1"/>
  <c r="AI77" i="6"/>
  <c r="AR77" i="6" s="1"/>
  <c r="AI51" i="6"/>
  <c r="AR51" i="6" s="1"/>
  <c r="AI27" i="6"/>
  <c r="AR27" i="6" s="1"/>
  <c r="AG88" i="6"/>
  <c r="AP88" i="6" s="1"/>
  <c r="AS88" i="6" s="1"/>
  <c r="AG59" i="6"/>
  <c r="AP59" i="6" s="1"/>
  <c r="AS59" i="6" s="1"/>
  <c r="AG33" i="6"/>
  <c r="AP33" i="6" s="1"/>
  <c r="AG9" i="6"/>
  <c r="AP9" i="6" s="1"/>
  <c r="AH82" i="6"/>
  <c r="AQ82" i="6" s="1"/>
  <c r="AT82" i="6" s="1"/>
  <c r="AH58" i="6"/>
  <c r="AQ58" i="6" s="1"/>
  <c r="AT58" i="6" s="1"/>
  <c r="AH29" i="6"/>
  <c r="AQ29" i="6" s="1"/>
  <c r="AT29" i="6" s="1"/>
  <c r="AI99" i="6"/>
  <c r="AR99" i="6" s="1"/>
  <c r="AU99" i="6" s="1"/>
  <c r="AI75" i="6"/>
  <c r="AR75" i="6" s="1"/>
  <c r="AI50" i="6"/>
  <c r="AR50" i="6" s="1"/>
  <c r="AI26" i="6"/>
  <c r="AR26" i="6" s="1"/>
  <c r="AG81" i="6"/>
  <c r="AP81" i="6" s="1"/>
  <c r="AS81" i="6" s="1"/>
  <c r="AG57" i="6"/>
  <c r="AP57" i="6" s="1"/>
  <c r="AS57" i="6" s="1"/>
  <c r="AG32" i="6"/>
  <c r="AP32" i="6" s="1"/>
  <c r="AG8" i="6"/>
  <c r="AP8" i="6" s="1"/>
  <c r="AH77" i="6"/>
  <c r="AQ77" i="6" s="1"/>
  <c r="AT77" i="6" s="1"/>
  <c r="AH51" i="6"/>
  <c r="AQ51" i="6" s="1"/>
  <c r="AT51" i="6" s="1"/>
  <c r="AH27" i="6"/>
  <c r="AQ27" i="6" s="1"/>
  <c r="AT27" i="6" s="1"/>
  <c r="AI98" i="6"/>
  <c r="AR98" i="6" s="1"/>
  <c r="AU98" i="6" s="1"/>
  <c r="AI74" i="6"/>
  <c r="AR74" i="6" s="1"/>
  <c r="AI45" i="6"/>
  <c r="AR45" i="6" s="1"/>
  <c r="AI19" i="6"/>
  <c r="AR19" i="6" s="1"/>
  <c r="AG80" i="6"/>
  <c r="AP80" i="6" s="1"/>
  <c r="AS80" i="6" s="1"/>
  <c r="AG56" i="6"/>
  <c r="AP56" i="6" s="1"/>
  <c r="AS56" i="6" s="1"/>
  <c r="AG27" i="6"/>
  <c r="AP27" i="6" s="1"/>
  <c r="AH99" i="6"/>
  <c r="AQ99" i="6" s="1"/>
  <c r="AT99" i="6" s="1"/>
  <c r="AH75" i="6"/>
  <c r="AQ75" i="6" s="1"/>
  <c r="AT75" i="6" s="1"/>
  <c r="AH50" i="6"/>
  <c r="AQ50" i="6" s="1"/>
  <c r="AT50" i="6" s="1"/>
  <c r="AH26" i="6"/>
  <c r="AQ26" i="6" s="1"/>
  <c r="AT26" i="6" s="1"/>
  <c r="AI93" i="6"/>
  <c r="AR93" i="6" s="1"/>
  <c r="AU93" i="6" s="1"/>
  <c r="AI67" i="6"/>
  <c r="AR67" i="6" s="1"/>
  <c r="AI43" i="6"/>
  <c r="AR43" i="6" s="1"/>
  <c r="AI18" i="6"/>
  <c r="AR18" i="6" s="1"/>
  <c r="AH98" i="6"/>
  <c r="AQ98" i="6" s="1"/>
  <c r="AT98" i="6" s="1"/>
  <c r="AH19" i="6"/>
  <c r="AQ19" i="6" s="1"/>
  <c r="AT19" i="6" s="1"/>
  <c r="AI91" i="6"/>
  <c r="AR91" i="6" s="1"/>
  <c r="AU91" i="6" s="1"/>
  <c r="AI13" i="6"/>
  <c r="AR13" i="6" s="1"/>
  <c r="AG75" i="6"/>
  <c r="AP75" i="6" s="1"/>
  <c r="AS75" i="6" s="1"/>
  <c r="AG25" i="6"/>
  <c r="AP25" i="6" s="1"/>
  <c r="AS25" i="6" s="1"/>
  <c r="AH74" i="6"/>
  <c r="AQ74" i="6" s="1"/>
  <c r="AT74" i="6" s="1"/>
  <c r="AI42" i="6"/>
  <c r="AR42" i="6" s="1"/>
  <c r="AG97" i="6"/>
  <c r="AP97" i="6" s="1"/>
  <c r="AS97" i="6" s="1"/>
  <c r="AG73" i="6"/>
  <c r="AP73" i="6" s="1"/>
  <c r="AS73" i="6" s="1"/>
  <c r="AG48" i="6"/>
  <c r="AP48" i="6" s="1"/>
  <c r="AS48" i="6" s="1"/>
  <c r="AG24" i="6"/>
  <c r="AH93" i="6"/>
  <c r="AQ93" i="6" s="1"/>
  <c r="AT93" i="6" s="1"/>
  <c r="AH67" i="6"/>
  <c r="AQ67" i="6" s="1"/>
  <c r="AT67" i="6" s="1"/>
  <c r="AH43" i="6"/>
  <c r="AQ43" i="6" s="1"/>
  <c r="AT43" i="6" s="1"/>
  <c r="AH18" i="6"/>
  <c r="AQ18" i="6" s="1"/>
  <c r="AT18" i="6" s="1"/>
  <c r="AI90" i="6"/>
  <c r="AR90" i="6" s="1"/>
  <c r="AU90" i="6" s="1"/>
  <c r="AI61" i="6"/>
  <c r="AR61" i="6" s="1"/>
  <c r="AI35" i="6"/>
  <c r="AR35" i="6" s="1"/>
  <c r="AI11" i="6"/>
  <c r="AR11" i="6" s="1"/>
  <c r="AG49" i="6"/>
  <c r="AP49" i="6" s="1"/>
  <c r="AS49" i="6" s="1"/>
  <c r="AH45" i="6"/>
  <c r="AQ45" i="6" s="1"/>
  <c r="AT45" i="6" s="1"/>
  <c r="AI66" i="6"/>
  <c r="AR66" i="6" s="1"/>
  <c r="AG96" i="6"/>
  <c r="AP96" i="6" s="1"/>
  <c r="AS96" i="6" s="1"/>
  <c r="AG72" i="6"/>
  <c r="AP72" i="6" s="1"/>
  <c r="AS72" i="6" s="1"/>
  <c r="AG43" i="6"/>
  <c r="AP43" i="6" s="1"/>
  <c r="AG17" i="6"/>
  <c r="AP17" i="6" s="1"/>
  <c r="AH91" i="6"/>
  <c r="AQ91" i="6" s="1"/>
  <c r="AT91" i="6" s="1"/>
  <c r="AH66" i="6"/>
  <c r="AQ66" i="6" s="1"/>
  <c r="AT66" i="6" s="1"/>
  <c r="AH42" i="6"/>
  <c r="AQ42" i="6" s="1"/>
  <c r="AT42" i="6" s="1"/>
  <c r="AH13" i="6"/>
  <c r="AQ13" i="6" s="1"/>
  <c r="AT13" i="6" s="1"/>
  <c r="AI83" i="6"/>
  <c r="AR83" i="6" s="1"/>
  <c r="AU83" i="6" s="1"/>
  <c r="AI59" i="6"/>
  <c r="AR59" i="6" s="1"/>
  <c r="AI34" i="6"/>
  <c r="AR34" i="6" s="1"/>
  <c r="AI10" i="6"/>
  <c r="AR10" i="6" s="1"/>
  <c r="Q11" i="6"/>
  <c r="Q15" i="6"/>
  <c r="O37" i="6"/>
  <c r="Q54" i="6"/>
  <c r="O57" i="6"/>
  <c r="O73" i="6"/>
  <c r="AG91" i="6"/>
  <c r="AP91" i="6" s="1"/>
  <c r="AS91" i="6" s="1"/>
  <c r="AG65" i="6"/>
  <c r="AP65" i="6" s="1"/>
  <c r="AS65" i="6" s="1"/>
  <c r="AG41" i="6"/>
  <c r="AP41" i="6" s="1"/>
  <c r="AG16" i="6"/>
  <c r="AP16" i="6" s="1"/>
  <c r="AS16" i="6" s="1"/>
  <c r="AH90" i="6"/>
  <c r="AQ90" i="6" s="1"/>
  <c r="AT90" i="6" s="1"/>
  <c r="AH61" i="6"/>
  <c r="AQ61" i="6" s="1"/>
  <c r="AT61" i="6" s="1"/>
  <c r="AH35" i="6"/>
  <c r="AQ35" i="6" s="1"/>
  <c r="AT35" i="6" s="1"/>
  <c r="AH11" i="6"/>
  <c r="AQ11" i="6" s="1"/>
  <c r="AI82" i="6"/>
  <c r="AR82" i="6" s="1"/>
  <c r="AU82" i="6" s="1"/>
  <c r="AI58" i="6"/>
  <c r="AR58" i="6" s="1"/>
  <c r="AI29" i="6"/>
  <c r="AR29" i="6" s="1"/>
  <c r="Q6" i="6"/>
  <c r="Q13" i="6"/>
  <c r="Q12" i="6"/>
  <c r="Q8" i="6"/>
  <c r="AG95" i="6"/>
  <c r="AP95" i="6" s="1"/>
  <c r="AS95" i="6" s="1"/>
  <c r="AG79" i="6"/>
  <c r="AP79" i="6" s="1"/>
  <c r="AS79" i="6" s="1"/>
  <c r="AG63" i="6"/>
  <c r="AP63" i="6" s="1"/>
  <c r="AS63" i="6" s="1"/>
  <c r="AG47" i="6"/>
  <c r="AP47" i="6" s="1"/>
  <c r="AS47" i="6" s="1"/>
  <c r="AG31" i="6"/>
  <c r="AP31" i="6" s="1"/>
  <c r="AS31" i="6" s="1"/>
  <c r="AG15" i="6"/>
  <c r="AP15" i="6" s="1"/>
  <c r="AH97" i="6"/>
  <c r="AQ97" i="6" s="1"/>
  <c r="AT97" i="6" s="1"/>
  <c r="AH81" i="6"/>
  <c r="AQ81" i="6" s="1"/>
  <c r="AT81" i="6" s="1"/>
  <c r="AH65" i="6"/>
  <c r="AQ65" i="6" s="1"/>
  <c r="AT65" i="6" s="1"/>
  <c r="AH49" i="6"/>
  <c r="AQ49" i="6" s="1"/>
  <c r="AT49" i="6" s="1"/>
  <c r="AH33" i="6"/>
  <c r="AQ33" i="6" s="1"/>
  <c r="AH17" i="6"/>
  <c r="AQ17" i="6" s="1"/>
  <c r="AT17" i="6" s="1"/>
  <c r="AI97" i="6"/>
  <c r="AR97" i="6" s="1"/>
  <c r="AU97" i="6" s="1"/>
  <c r="AI81" i="6"/>
  <c r="AR81" i="6" s="1"/>
  <c r="AU81" i="6" s="1"/>
  <c r="AI65" i="6"/>
  <c r="AR65" i="6" s="1"/>
  <c r="AI49" i="6"/>
  <c r="AR49" i="6" s="1"/>
  <c r="AI33" i="6"/>
  <c r="AR33" i="6" s="1"/>
  <c r="AF24" i="6"/>
  <c r="AE4" i="6"/>
  <c r="P18" i="6"/>
  <c r="P30" i="6"/>
  <c r="P42" i="6"/>
  <c r="AW42" i="6" s="1"/>
  <c r="P50" i="6"/>
  <c r="P82" i="6"/>
  <c r="AW82" i="6" s="1"/>
  <c r="P89" i="6"/>
  <c r="AI6" i="6"/>
  <c r="AR6" i="6" s="1"/>
  <c r="AI14" i="6"/>
  <c r="AR14" i="6" s="1"/>
  <c r="AI22" i="6"/>
  <c r="AR22" i="6" s="1"/>
  <c r="AI30" i="6"/>
  <c r="AR30" i="6" s="1"/>
  <c r="AI38" i="6"/>
  <c r="AR38" i="6" s="1"/>
  <c r="AI46" i="6"/>
  <c r="AR46" i="6" s="1"/>
  <c r="AI54" i="6"/>
  <c r="AR54" i="6" s="1"/>
  <c r="AI62" i="6"/>
  <c r="AR62" i="6" s="1"/>
  <c r="AI70" i="6"/>
  <c r="AR70" i="6" s="1"/>
  <c r="AI78" i="6"/>
  <c r="AR78" i="6" s="1"/>
  <c r="AI86" i="6"/>
  <c r="AR86" i="6" s="1"/>
  <c r="AU86" i="6" s="1"/>
  <c r="AI94" i="6"/>
  <c r="AR94" i="6" s="1"/>
  <c r="AU94" i="6" s="1"/>
  <c r="AH6" i="6"/>
  <c r="AQ6" i="6" s="1"/>
  <c r="AT6" i="6" s="1"/>
  <c r="AH14" i="6"/>
  <c r="AQ14" i="6" s="1"/>
  <c r="AT14" i="6" s="1"/>
  <c r="AH22" i="6"/>
  <c r="AQ22" i="6" s="1"/>
  <c r="AT22" i="6" s="1"/>
  <c r="AH30" i="6"/>
  <c r="AQ30" i="6" s="1"/>
  <c r="AT30" i="6" s="1"/>
  <c r="AH38" i="6"/>
  <c r="AQ38" i="6" s="1"/>
  <c r="AT38" i="6" s="1"/>
  <c r="AH46" i="6"/>
  <c r="AQ46" i="6" s="1"/>
  <c r="AT46" i="6" s="1"/>
  <c r="AH54" i="6"/>
  <c r="AQ54" i="6" s="1"/>
  <c r="AT54" i="6" s="1"/>
  <c r="AH62" i="6"/>
  <c r="AQ62" i="6" s="1"/>
  <c r="AT62" i="6" s="1"/>
  <c r="AH70" i="6"/>
  <c r="AQ70" i="6" s="1"/>
  <c r="AT70" i="6" s="1"/>
  <c r="AH78" i="6"/>
  <c r="AQ78" i="6" s="1"/>
  <c r="AT78" i="6" s="1"/>
  <c r="AH86" i="6"/>
  <c r="AQ86" i="6" s="1"/>
  <c r="AT86" i="6" s="1"/>
  <c r="AH94" i="6"/>
  <c r="AQ94" i="6" s="1"/>
  <c r="AT94" i="6" s="1"/>
  <c r="AG4" i="6"/>
  <c r="AP4" i="6" s="1"/>
  <c r="AG12" i="6"/>
  <c r="AP12" i="6" s="1"/>
  <c r="AG20" i="6"/>
  <c r="AP20" i="6" s="1"/>
  <c r="AG28" i="6"/>
  <c r="AP28" i="6" s="1"/>
  <c r="AS28" i="6" s="1"/>
  <c r="AG36" i="6"/>
  <c r="AP36" i="6" s="1"/>
  <c r="AG44" i="6"/>
  <c r="AP44" i="6" s="1"/>
  <c r="AG52" i="6"/>
  <c r="AP52" i="6" s="1"/>
  <c r="AS52" i="6" s="1"/>
  <c r="AG60" i="6"/>
  <c r="AP60" i="6" s="1"/>
  <c r="AS60" i="6" s="1"/>
  <c r="AG68" i="6"/>
  <c r="AP68" i="6" s="1"/>
  <c r="AS68" i="6" s="1"/>
  <c r="AG76" i="6"/>
  <c r="AP76" i="6" s="1"/>
  <c r="AS76" i="6" s="1"/>
  <c r="AG84" i="6"/>
  <c r="AP84" i="6" s="1"/>
  <c r="AS84" i="6" s="1"/>
  <c r="AG92" i="6"/>
  <c r="AP92" i="6" s="1"/>
  <c r="AS92" i="6" s="1"/>
  <c r="AG3" i="6"/>
  <c r="AI7" i="6"/>
  <c r="AR7" i="6" s="1"/>
  <c r="AI15" i="6"/>
  <c r="AR15" i="6" s="1"/>
  <c r="AI23" i="6"/>
  <c r="AR23" i="6" s="1"/>
  <c r="AI31" i="6"/>
  <c r="AR31" i="6" s="1"/>
  <c r="AI39" i="6"/>
  <c r="AR39" i="6" s="1"/>
  <c r="AI47" i="6"/>
  <c r="AR47" i="6" s="1"/>
  <c r="AI55" i="6"/>
  <c r="AR55" i="6" s="1"/>
  <c r="AI63" i="6"/>
  <c r="AR63" i="6" s="1"/>
  <c r="AI71" i="6"/>
  <c r="AR71" i="6" s="1"/>
  <c r="AI79" i="6"/>
  <c r="AR79" i="6" s="1"/>
  <c r="AI87" i="6"/>
  <c r="AR87" i="6" s="1"/>
  <c r="AU87" i="6" s="1"/>
  <c r="AI95" i="6"/>
  <c r="AR95" i="6" s="1"/>
  <c r="AU95" i="6" s="1"/>
  <c r="AH7" i="6"/>
  <c r="AQ7" i="6" s="1"/>
  <c r="AT7" i="6" s="1"/>
  <c r="AH15" i="6"/>
  <c r="AQ15" i="6" s="1"/>
  <c r="AT15" i="6" s="1"/>
  <c r="AH23" i="6"/>
  <c r="AQ23" i="6" s="1"/>
  <c r="AT23" i="6" s="1"/>
  <c r="AH31" i="6"/>
  <c r="AQ31" i="6" s="1"/>
  <c r="AT31" i="6" s="1"/>
  <c r="AH39" i="6"/>
  <c r="AQ39" i="6" s="1"/>
  <c r="AT39" i="6" s="1"/>
  <c r="AH47" i="6"/>
  <c r="AQ47" i="6" s="1"/>
  <c r="AT47" i="6" s="1"/>
  <c r="AH55" i="6"/>
  <c r="AQ55" i="6" s="1"/>
  <c r="AT55" i="6" s="1"/>
  <c r="AH63" i="6"/>
  <c r="AQ63" i="6" s="1"/>
  <c r="AT63" i="6" s="1"/>
  <c r="AH71" i="6"/>
  <c r="AQ71" i="6" s="1"/>
  <c r="AT71" i="6" s="1"/>
  <c r="AH79" i="6"/>
  <c r="AQ79" i="6" s="1"/>
  <c r="AT79" i="6" s="1"/>
  <c r="AH87" i="6"/>
  <c r="AQ87" i="6" s="1"/>
  <c r="AT87" i="6" s="1"/>
  <c r="AH95" i="6"/>
  <c r="AQ95" i="6" s="1"/>
  <c r="AT95" i="6" s="1"/>
  <c r="AG5" i="6"/>
  <c r="AP5" i="6" s="1"/>
  <c r="AG13" i="6"/>
  <c r="AP13" i="6" s="1"/>
  <c r="AG21" i="6"/>
  <c r="AP21" i="6" s="1"/>
  <c r="AG29" i="6"/>
  <c r="AP29" i="6" s="1"/>
  <c r="AG37" i="6"/>
  <c r="AP37" i="6" s="1"/>
  <c r="AG45" i="6"/>
  <c r="AP45" i="6" s="1"/>
  <c r="AS45" i="6" s="1"/>
  <c r="AG53" i="6"/>
  <c r="AP53" i="6" s="1"/>
  <c r="AS53" i="6" s="1"/>
  <c r="AG61" i="6"/>
  <c r="AP61" i="6" s="1"/>
  <c r="AS61" i="6" s="1"/>
  <c r="AG69" i="6"/>
  <c r="AP69" i="6" s="1"/>
  <c r="AS69" i="6" s="1"/>
  <c r="AG77" i="6"/>
  <c r="AP77" i="6" s="1"/>
  <c r="AS77" i="6" s="1"/>
  <c r="AG85" i="6"/>
  <c r="AP85" i="6" s="1"/>
  <c r="AS85" i="6" s="1"/>
  <c r="AG93" i="6"/>
  <c r="AP93" i="6" s="1"/>
  <c r="AS93" i="6" s="1"/>
  <c r="AI8" i="6"/>
  <c r="AR8" i="6" s="1"/>
  <c r="AI16" i="6"/>
  <c r="AR16" i="6" s="1"/>
  <c r="AI24" i="6"/>
  <c r="AR24" i="6" s="1"/>
  <c r="AI32" i="6"/>
  <c r="AR32" i="6" s="1"/>
  <c r="AI40" i="6"/>
  <c r="AR40" i="6" s="1"/>
  <c r="AI48" i="6"/>
  <c r="AR48" i="6" s="1"/>
  <c r="AI56" i="6"/>
  <c r="AR56" i="6" s="1"/>
  <c r="AI64" i="6"/>
  <c r="AR64" i="6" s="1"/>
  <c r="AI72" i="6"/>
  <c r="AR72" i="6" s="1"/>
  <c r="AI80" i="6"/>
  <c r="AR80" i="6" s="1"/>
  <c r="AU80" i="6" s="1"/>
  <c r="AI88" i="6"/>
  <c r="AI96" i="6"/>
  <c r="AR96" i="6" s="1"/>
  <c r="AU96" i="6" s="1"/>
  <c r="AH8" i="6"/>
  <c r="AQ8" i="6" s="1"/>
  <c r="AT8" i="6" s="1"/>
  <c r="AH16" i="6"/>
  <c r="AQ16" i="6" s="1"/>
  <c r="AT16" i="6" s="1"/>
  <c r="AH24" i="6"/>
  <c r="AQ24" i="6" s="1"/>
  <c r="AT24" i="6" s="1"/>
  <c r="AH32" i="6"/>
  <c r="AQ32" i="6" s="1"/>
  <c r="AT32" i="6" s="1"/>
  <c r="AH40" i="6"/>
  <c r="AQ40" i="6" s="1"/>
  <c r="AT40" i="6" s="1"/>
  <c r="AH48" i="6"/>
  <c r="AQ48" i="6" s="1"/>
  <c r="AT48" i="6" s="1"/>
  <c r="AH56" i="6"/>
  <c r="AQ56" i="6" s="1"/>
  <c r="AT56" i="6" s="1"/>
  <c r="AH64" i="6"/>
  <c r="AQ64" i="6" s="1"/>
  <c r="AT64" i="6" s="1"/>
  <c r="AH72" i="6"/>
  <c r="AQ72" i="6" s="1"/>
  <c r="AT72" i="6" s="1"/>
  <c r="AH80" i="6"/>
  <c r="AQ80" i="6" s="1"/>
  <c r="AT80" i="6" s="1"/>
  <c r="AH88" i="6"/>
  <c r="AQ88" i="6" s="1"/>
  <c r="AT88" i="6" s="1"/>
  <c r="AH96" i="6"/>
  <c r="AQ96" i="6" s="1"/>
  <c r="AT96" i="6" s="1"/>
  <c r="AG6" i="6"/>
  <c r="AP6" i="6" s="1"/>
  <c r="AG14" i="6"/>
  <c r="AP14" i="6" s="1"/>
  <c r="AG22" i="6"/>
  <c r="AP22" i="6" s="1"/>
  <c r="AG30" i="6"/>
  <c r="AP30" i="6" s="1"/>
  <c r="AG38" i="6"/>
  <c r="AP38" i="6" s="1"/>
  <c r="AG46" i="6"/>
  <c r="AP46" i="6" s="1"/>
  <c r="AG54" i="6"/>
  <c r="AP54" i="6" s="1"/>
  <c r="AS54" i="6" s="1"/>
  <c r="AG62" i="6"/>
  <c r="AP62" i="6" s="1"/>
  <c r="AS62" i="6" s="1"/>
  <c r="AG70" i="6"/>
  <c r="AP70" i="6" s="1"/>
  <c r="AS70" i="6" s="1"/>
  <c r="AG78" i="6"/>
  <c r="AP78" i="6" s="1"/>
  <c r="AS78" i="6" s="1"/>
  <c r="AG86" i="6"/>
  <c r="AP86" i="6" s="1"/>
  <c r="AS86" i="6" s="1"/>
  <c r="AG94" i="6"/>
  <c r="AP94" i="6" s="1"/>
  <c r="AS94" i="6" s="1"/>
  <c r="AI4" i="6"/>
  <c r="AR4" i="6" s="1"/>
  <c r="AI12" i="6"/>
  <c r="AR12" i="6" s="1"/>
  <c r="AI20" i="6"/>
  <c r="AR20" i="6" s="1"/>
  <c r="AI28" i="6"/>
  <c r="AR28" i="6" s="1"/>
  <c r="AI36" i="6"/>
  <c r="AR36" i="6" s="1"/>
  <c r="AI44" i="6"/>
  <c r="AR44" i="6" s="1"/>
  <c r="AI52" i="6"/>
  <c r="AR52" i="6" s="1"/>
  <c r="AI60" i="6"/>
  <c r="AR60" i="6" s="1"/>
  <c r="AI68" i="6"/>
  <c r="AR68" i="6" s="1"/>
  <c r="AI76" i="6"/>
  <c r="AR76" i="6" s="1"/>
  <c r="AI84" i="6"/>
  <c r="AR84" i="6" s="1"/>
  <c r="AU84" i="6" s="1"/>
  <c r="AI92" i="6"/>
  <c r="AR92" i="6" s="1"/>
  <c r="AU92" i="6" s="1"/>
  <c r="AH4" i="6"/>
  <c r="AQ4" i="6" s="1"/>
  <c r="AT4" i="6" s="1"/>
  <c r="AH12" i="6"/>
  <c r="AQ12" i="6" s="1"/>
  <c r="AT12" i="6" s="1"/>
  <c r="AH20" i="6"/>
  <c r="AQ20" i="6" s="1"/>
  <c r="AT20" i="6" s="1"/>
  <c r="AH28" i="6"/>
  <c r="AQ28" i="6" s="1"/>
  <c r="AT28" i="6" s="1"/>
  <c r="AH36" i="6"/>
  <c r="AQ36" i="6" s="1"/>
  <c r="AT36" i="6" s="1"/>
  <c r="AH44" i="6"/>
  <c r="AQ44" i="6" s="1"/>
  <c r="AT44" i="6" s="1"/>
  <c r="AH52" i="6"/>
  <c r="AQ52" i="6" s="1"/>
  <c r="AT52" i="6" s="1"/>
  <c r="AH60" i="6"/>
  <c r="AQ60" i="6" s="1"/>
  <c r="AT60" i="6" s="1"/>
  <c r="AH68" i="6"/>
  <c r="AQ68" i="6" s="1"/>
  <c r="AT68" i="6" s="1"/>
  <c r="AH76" i="6"/>
  <c r="AQ76" i="6" s="1"/>
  <c r="AT76" i="6" s="1"/>
  <c r="AH84" i="6"/>
  <c r="AQ84" i="6" s="1"/>
  <c r="AT84" i="6" s="1"/>
  <c r="AH92" i="6"/>
  <c r="AQ92" i="6" s="1"/>
  <c r="AT92" i="6" s="1"/>
  <c r="AH3" i="6"/>
  <c r="AQ3" i="6" s="1"/>
  <c r="AG10" i="6"/>
  <c r="AP10" i="6" s="1"/>
  <c r="AG18" i="6"/>
  <c r="AP18" i="6" s="1"/>
  <c r="AG26" i="6"/>
  <c r="AP26" i="6" s="1"/>
  <c r="AG34" i="6"/>
  <c r="AP34" i="6" s="1"/>
  <c r="AG42" i="6"/>
  <c r="AP42" i="6" s="1"/>
  <c r="AS42" i="6" s="1"/>
  <c r="AG50" i="6"/>
  <c r="AP50" i="6" s="1"/>
  <c r="AS50" i="6" s="1"/>
  <c r="AG58" i="6"/>
  <c r="AP58" i="6" s="1"/>
  <c r="AS58" i="6" s="1"/>
  <c r="AG66" i="6"/>
  <c r="AP66" i="6" s="1"/>
  <c r="AS66" i="6" s="1"/>
  <c r="AG74" i="6"/>
  <c r="AP74" i="6" s="1"/>
  <c r="AS74" i="6" s="1"/>
  <c r="AG82" i="6"/>
  <c r="AP82" i="6" s="1"/>
  <c r="AS82" i="6" s="1"/>
  <c r="AG90" i="6"/>
  <c r="AP90" i="6" s="1"/>
  <c r="AS90" i="6" s="1"/>
  <c r="AG98" i="6"/>
  <c r="AP98" i="6" s="1"/>
  <c r="AS98" i="6" s="1"/>
  <c r="AI5" i="6"/>
  <c r="AR5" i="6" s="1"/>
  <c r="AD66" i="6"/>
  <c r="AG87" i="6"/>
  <c r="AP87" i="6" s="1"/>
  <c r="AS87" i="6" s="1"/>
  <c r="AG71" i="6"/>
  <c r="AP71" i="6" s="1"/>
  <c r="AS71" i="6" s="1"/>
  <c r="AG55" i="6"/>
  <c r="AP55" i="6" s="1"/>
  <c r="AS55" i="6" s="1"/>
  <c r="AG39" i="6"/>
  <c r="AP39" i="6" s="1"/>
  <c r="AS39" i="6" s="1"/>
  <c r="AG23" i="6"/>
  <c r="AP23" i="6" s="1"/>
  <c r="AG7" i="6"/>
  <c r="AP7" i="6" s="1"/>
  <c r="AH89" i="6"/>
  <c r="AQ89" i="6" s="1"/>
  <c r="AT89" i="6" s="1"/>
  <c r="AH73" i="6"/>
  <c r="AQ73" i="6" s="1"/>
  <c r="AT73" i="6" s="1"/>
  <c r="AH57" i="6"/>
  <c r="AQ57" i="6" s="1"/>
  <c r="AT57" i="6" s="1"/>
  <c r="AH41" i="6"/>
  <c r="AQ41" i="6" s="1"/>
  <c r="AT41" i="6" s="1"/>
  <c r="AH25" i="6"/>
  <c r="AQ25" i="6" s="1"/>
  <c r="AT25" i="6" s="1"/>
  <c r="AH9" i="6"/>
  <c r="AQ9" i="6" s="1"/>
  <c r="AT9" i="6" s="1"/>
  <c r="AI89" i="6"/>
  <c r="AR89" i="6" s="1"/>
  <c r="AU89" i="6" s="1"/>
  <c r="AI73" i="6"/>
  <c r="AR73" i="6" s="1"/>
  <c r="AI57" i="6"/>
  <c r="AR57" i="6" s="1"/>
  <c r="AI41" i="6"/>
  <c r="AR41" i="6" s="1"/>
  <c r="AI25" i="6"/>
  <c r="AR25" i="6" s="1"/>
  <c r="AI9" i="6"/>
  <c r="AR9" i="6" s="1"/>
  <c r="Q10" i="6"/>
  <c r="Q14" i="6"/>
  <c r="AG99" i="6"/>
  <c r="AP99" i="6" s="1"/>
  <c r="AS99" i="6" s="1"/>
  <c r="AG83" i="6"/>
  <c r="AP83" i="6" s="1"/>
  <c r="AS83" i="6" s="1"/>
  <c r="AG67" i="6"/>
  <c r="AP67" i="6" s="1"/>
  <c r="AS67" i="6" s="1"/>
  <c r="AG51" i="6"/>
  <c r="AP51" i="6" s="1"/>
  <c r="AS51" i="6" s="1"/>
  <c r="AG35" i="6"/>
  <c r="AP35" i="6" s="1"/>
  <c r="AG19" i="6"/>
  <c r="AP19" i="6" s="1"/>
  <c r="AI3" i="6"/>
  <c r="AR3" i="6" s="1"/>
  <c r="AH85" i="6"/>
  <c r="AQ85" i="6" s="1"/>
  <c r="AT85" i="6" s="1"/>
  <c r="AH69" i="6"/>
  <c r="AQ69" i="6" s="1"/>
  <c r="AT69" i="6" s="1"/>
  <c r="AH53" i="6"/>
  <c r="AQ53" i="6" s="1"/>
  <c r="AT53" i="6" s="1"/>
  <c r="AH37" i="6"/>
  <c r="AQ37" i="6" s="1"/>
  <c r="AT37" i="6" s="1"/>
  <c r="AH21" i="6"/>
  <c r="AQ21" i="6" s="1"/>
  <c r="AT21" i="6" s="1"/>
  <c r="AH5" i="6"/>
  <c r="AQ5" i="6" s="1"/>
  <c r="AT5" i="6" s="1"/>
  <c r="AI85" i="6"/>
  <c r="AR85" i="6" s="1"/>
  <c r="AU85" i="6" s="1"/>
  <c r="AI69" i="6"/>
  <c r="AR69" i="6" s="1"/>
  <c r="AI53" i="6"/>
  <c r="AR53" i="6" s="1"/>
  <c r="AI37" i="6"/>
  <c r="AR37" i="6" s="1"/>
  <c r="AI21" i="6"/>
  <c r="AR21" i="6" s="1"/>
  <c r="Q17" i="6"/>
  <c r="Q27" i="6"/>
  <c r="O13" i="6"/>
  <c r="O12" i="6"/>
  <c r="O80" i="6"/>
  <c r="AV80" i="6" s="1"/>
  <c r="Q30" i="6"/>
  <c r="O48" i="6"/>
  <c r="O7" i="6"/>
  <c r="O22" i="6"/>
  <c r="Q24" i="6"/>
  <c r="O26" i="6"/>
  <c r="O34" i="6"/>
  <c r="Q46" i="6"/>
  <c r="O62" i="6"/>
  <c r="O66" i="6"/>
  <c r="P27" i="6"/>
  <c r="P43" i="6"/>
  <c r="P51" i="6"/>
  <c r="P67" i="6"/>
  <c r="AW67" i="6" s="1"/>
  <c r="P87" i="6"/>
  <c r="AW87" i="6" s="1"/>
  <c r="P95" i="6"/>
  <c r="AW95" i="6" s="1"/>
  <c r="P99" i="6"/>
  <c r="AW99" i="6" s="1"/>
  <c r="P93" i="6"/>
  <c r="O28" i="6"/>
  <c r="AV28" i="6" s="1"/>
  <c r="O44" i="6"/>
  <c r="Q65" i="6"/>
  <c r="P33" i="6"/>
  <c r="P61" i="6"/>
  <c r="AW61" i="6" s="1"/>
  <c r="P81" i="6"/>
  <c r="AW81" i="6" s="1"/>
  <c r="Q16" i="6"/>
  <c r="O27" i="6"/>
  <c r="O43" i="6"/>
  <c r="Q45" i="6"/>
  <c r="O51" i="6"/>
  <c r="AV51" i="6" s="1"/>
  <c r="Q72" i="6"/>
  <c r="O75" i="6"/>
  <c r="AV75" i="6" s="1"/>
  <c r="O99" i="6"/>
  <c r="Q33" i="6"/>
  <c r="P21" i="6"/>
  <c r="P76" i="6"/>
  <c r="P85" i="6"/>
  <c r="O5" i="6"/>
  <c r="P14" i="6"/>
  <c r="O15" i="6"/>
  <c r="P24" i="6"/>
  <c r="P83" i="6"/>
  <c r="AW83" i="6" s="1"/>
  <c r="P97" i="6"/>
  <c r="P49" i="6"/>
  <c r="P86" i="6"/>
  <c r="P92" i="6"/>
  <c r="P98" i="6"/>
  <c r="P91" i="6"/>
  <c r="AW91" i="6" s="1"/>
  <c r="O10" i="6"/>
  <c r="P12" i="6"/>
  <c r="AW12" i="6" s="1"/>
  <c r="O11" i="6"/>
  <c r="P19" i="6"/>
  <c r="AW19" i="6" s="1"/>
  <c r="Q25" i="6"/>
  <c r="P35" i="6"/>
  <c r="O38" i="6"/>
  <c r="O42" i="6"/>
  <c r="AV42" i="6" s="1"/>
  <c r="P44" i="6"/>
  <c r="AW44" i="6" s="1"/>
  <c r="O8" i="6"/>
  <c r="P10" i="6"/>
  <c r="AW10" i="6" s="1"/>
  <c r="O9" i="6"/>
  <c r="P11" i="6"/>
  <c r="Q19" i="6"/>
  <c r="P29" i="6"/>
  <c r="AW29" i="6" s="1"/>
  <c r="Q35" i="6"/>
  <c r="P39" i="6"/>
  <c r="AW39" i="6" s="1"/>
  <c r="P53" i="6"/>
  <c r="O56" i="6"/>
  <c r="AV56" i="6" s="1"/>
  <c r="Q62" i="6"/>
  <c r="O65" i="6"/>
  <c r="O70" i="6"/>
  <c r="O96" i="6"/>
  <c r="AV96" i="6" s="1"/>
  <c r="P8" i="6"/>
  <c r="AW8" i="6" s="1"/>
  <c r="P9" i="6"/>
  <c r="Q29" i="6"/>
  <c r="O32" i="6"/>
  <c r="P31" i="6"/>
  <c r="Q39" i="6"/>
  <c r="Q42" i="6"/>
  <c r="O46" i="6"/>
  <c r="P56" i="6"/>
  <c r="AW56" i="6" s="1"/>
  <c r="P74" i="6"/>
  <c r="AW74" i="6" s="1"/>
  <c r="O55" i="6"/>
  <c r="Q56" i="6"/>
  <c r="O59" i="6"/>
  <c r="P59" i="6"/>
  <c r="O64" i="6"/>
  <c r="AV64" i="6" s="1"/>
  <c r="Q70" i="6"/>
  <c r="Q74" i="6"/>
  <c r="P80" i="6"/>
  <c r="AW80" i="6" s="1"/>
  <c r="P84" i="6"/>
  <c r="AW84" i="6" s="1"/>
  <c r="P90" i="6"/>
  <c r="P96" i="6"/>
  <c r="O6" i="6"/>
  <c r="P6" i="6"/>
  <c r="O16" i="6"/>
  <c r="AV16" i="6" s="1"/>
  <c r="O20" i="6"/>
  <c r="O36" i="6"/>
  <c r="O40" i="6"/>
  <c r="P46" i="6"/>
  <c r="Q43" i="6"/>
  <c r="O50" i="6"/>
  <c r="AV50" i="6" s="1"/>
  <c r="P64" i="6"/>
  <c r="P79" i="6"/>
  <c r="AW79" i="6" s="1"/>
  <c r="O88" i="6"/>
  <c r="AV88" i="6" s="1"/>
  <c r="O18" i="6"/>
  <c r="P7" i="6"/>
  <c r="P23" i="6"/>
  <c r="P28" i="6"/>
  <c r="O3" i="6"/>
  <c r="P22" i="6"/>
  <c r="P26" i="6"/>
  <c r="AW26" i="6" s="1"/>
  <c r="O30" i="6"/>
  <c r="P37" i="6"/>
  <c r="O54" i="6"/>
  <c r="AV54" i="6" s="1"/>
  <c r="O58" i="6"/>
  <c r="O63" i="6"/>
  <c r="AV63" i="6" s="1"/>
  <c r="Q64" i="6"/>
  <c r="O67" i="6"/>
  <c r="AV67" i="6" s="1"/>
  <c r="P69" i="6"/>
  <c r="O72" i="6"/>
  <c r="P94" i="6"/>
  <c r="P38" i="6"/>
  <c r="Q40" i="6"/>
  <c r="P5" i="6"/>
  <c r="P17" i="6"/>
  <c r="AW17" i="6" s="1"/>
  <c r="O21" i="6"/>
  <c r="Q23" i="6"/>
  <c r="Q26" i="6"/>
  <c r="Q32" i="6"/>
  <c r="P3" i="6"/>
  <c r="O14" i="6"/>
  <c r="P20" i="6"/>
  <c r="Q20" i="6"/>
  <c r="O24" i="6"/>
  <c r="P36" i="6"/>
  <c r="Q36" i="6"/>
  <c r="Q41" i="6"/>
  <c r="P45" i="6"/>
  <c r="AW45" i="6" s="1"/>
  <c r="Q57" i="6"/>
  <c r="P72" i="6"/>
  <c r="P78" i="6"/>
  <c r="P88" i="6"/>
  <c r="P40" i="6"/>
  <c r="P34" i="6"/>
  <c r="O52" i="6"/>
  <c r="AV52" i="6" s="1"/>
  <c r="O79" i="6"/>
  <c r="P13" i="6"/>
  <c r="P15" i="6"/>
  <c r="AW15" i="6" s="1"/>
  <c r="Q18" i="6"/>
  <c r="Q21" i="6"/>
  <c r="O31" i="6"/>
  <c r="AV31" i="6" s="1"/>
  <c r="Q34" i="6"/>
  <c r="Q37" i="6"/>
  <c r="O47" i="6"/>
  <c r="AV47" i="6" s="1"/>
  <c r="P47" i="6"/>
  <c r="Q50" i="6"/>
  <c r="Q51" i="6"/>
  <c r="Q59" i="6"/>
  <c r="Q67" i="6"/>
  <c r="Q80" i="6"/>
  <c r="Q81" i="6"/>
  <c r="O86" i="6"/>
  <c r="AV86" i="6" s="1"/>
  <c r="Q88" i="6"/>
  <c r="Q89" i="6"/>
  <c r="O94" i="6"/>
  <c r="AV94" i="6" s="1"/>
  <c r="Q96" i="6"/>
  <c r="Q97" i="6"/>
  <c r="O60" i="6"/>
  <c r="O77" i="6"/>
  <c r="AV77" i="6" s="1"/>
  <c r="O87" i="6"/>
  <c r="AV87" i="6" s="1"/>
  <c r="Q5" i="6"/>
  <c r="Q9" i="6"/>
  <c r="O25" i="6"/>
  <c r="AV25" i="6" s="1"/>
  <c r="P25" i="6"/>
  <c r="Q28" i="6"/>
  <c r="Q31" i="6"/>
  <c r="O41" i="6"/>
  <c r="P41" i="6"/>
  <c r="AW41" i="6" s="1"/>
  <c r="Q44" i="6"/>
  <c r="Q47" i="6"/>
  <c r="P58" i="6"/>
  <c r="AW58" i="6" s="1"/>
  <c r="P66" i="6"/>
  <c r="AW66" i="6" s="1"/>
  <c r="Q76" i="6"/>
  <c r="Q77" i="6"/>
  <c r="Q78" i="6"/>
  <c r="Q79" i="6"/>
  <c r="O85" i="6"/>
  <c r="O93" i="6"/>
  <c r="AV93" i="6" s="1"/>
  <c r="O71" i="6"/>
  <c r="AV71" i="6" s="1"/>
  <c r="Q82" i="6"/>
  <c r="Q83" i="6"/>
  <c r="Q90" i="6"/>
  <c r="Q91" i="6"/>
  <c r="O68" i="6"/>
  <c r="O78" i="6"/>
  <c r="AV78" i="6" s="1"/>
  <c r="Q7" i="6"/>
  <c r="P16" i="6"/>
  <c r="O19" i="6"/>
  <c r="Q22" i="6"/>
  <c r="P32" i="6"/>
  <c r="O35" i="6"/>
  <c r="Q38" i="6"/>
  <c r="P48" i="6"/>
  <c r="AW48" i="6" s="1"/>
  <c r="P52" i="6"/>
  <c r="Q53" i="6"/>
  <c r="Q58" i="6"/>
  <c r="Q61" i="6"/>
  <c r="Q66" i="6"/>
  <c r="Q69" i="6"/>
  <c r="P71" i="6"/>
  <c r="P73" i="6"/>
  <c r="P75" i="6"/>
  <c r="AW75" i="6" s="1"/>
  <c r="P77" i="6"/>
  <c r="O84" i="6"/>
  <c r="AV84" i="6" s="1"/>
  <c r="Q86" i="6"/>
  <c r="Q87" i="6"/>
  <c r="O92" i="6"/>
  <c r="AV92" i="6" s="1"/>
  <c r="Q94" i="6"/>
  <c r="Q95" i="6"/>
  <c r="Q98" i="6"/>
  <c r="Q99" i="6"/>
  <c r="O74" i="6"/>
  <c r="AV74" i="6" s="1"/>
  <c r="O95" i="6"/>
  <c r="O4" i="6"/>
  <c r="O29" i="6"/>
  <c r="O45" i="6"/>
  <c r="AV45" i="6" s="1"/>
  <c r="Q48" i="6"/>
  <c r="Q52" i="6"/>
  <c r="P55" i="6"/>
  <c r="P60" i="6"/>
  <c r="P63" i="6"/>
  <c r="P68" i="6"/>
  <c r="Q71" i="6"/>
  <c r="Q73" i="6"/>
  <c r="Q75" i="6"/>
  <c r="O83" i="6"/>
  <c r="AV83" i="6" s="1"/>
  <c r="O91" i="6"/>
  <c r="O23" i="6"/>
  <c r="O39" i="6"/>
  <c r="O53" i="6"/>
  <c r="AV53" i="6" s="1"/>
  <c r="Q55" i="6"/>
  <c r="Q60" i="6"/>
  <c r="O61" i="6"/>
  <c r="AV61" i="6" s="1"/>
  <c r="Q63" i="6"/>
  <c r="Q68" i="6"/>
  <c r="O69" i="6"/>
  <c r="AV69" i="6" s="1"/>
  <c r="O82" i="6"/>
  <c r="Q84" i="6"/>
  <c r="Q85" i="6"/>
  <c r="O90" i="6"/>
  <c r="Q92" i="6"/>
  <c r="Q93" i="6"/>
  <c r="O98" i="6"/>
  <c r="O76" i="6"/>
  <c r="Q3" i="6"/>
  <c r="P4" i="6"/>
  <c r="O17" i="6"/>
  <c r="Q4" i="6"/>
  <c r="O33" i="6"/>
  <c r="O49" i="6"/>
  <c r="AV49" i="6" s="1"/>
  <c r="Q49" i="6"/>
  <c r="P54" i="6"/>
  <c r="AW54" i="6" s="1"/>
  <c r="P57" i="6"/>
  <c r="AW57" i="6" s="1"/>
  <c r="P62" i="6"/>
  <c r="AW62" i="6" s="1"/>
  <c r="P65" i="6"/>
  <c r="P70" i="6"/>
  <c r="AW70" i="6" s="1"/>
  <c r="O81" i="6"/>
  <c r="O89" i="6"/>
  <c r="AV89" i="6" s="1"/>
  <c r="O97" i="6"/>
  <c r="AR88" i="6" l="1"/>
  <c r="AU88" i="6" s="1"/>
  <c r="AX88" i="6" s="1"/>
  <c r="AV55" i="6"/>
  <c r="AW89" i="6"/>
  <c r="AW53" i="6"/>
  <c r="AW7" i="6"/>
  <c r="AW68" i="6"/>
  <c r="AW34" i="6"/>
  <c r="AW50" i="6"/>
  <c r="AW38" i="6"/>
  <c r="AW40" i="6"/>
  <c r="AW71" i="6"/>
  <c r="AW46" i="6"/>
  <c r="AW59" i="6"/>
  <c r="AV68" i="6"/>
  <c r="AV79" i="6"/>
  <c r="AV62" i="6"/>
  <c r="AV73" i="6"/>
  <c r="AV99" i="6"/>
  <c r="AV48" i="6"/>
  <c r="AV90" i="6"/>
  <c r="AV76" i="6"/>
  <c r="AV70" i="6"/>
  <c r="AV81" i="6"/>
  <c r="AV98" i="6"/>
  <c r="AV91" i="6"/>
  <c r="AV65" i="6"/>
  <c r="AW4" i="6"/>
  <c r="AW63" i="6"/>
  <c r="AW69" i="6"/>
  <c r="AW60" i="6"/>
  <c r="AW32" i="6"/>
  <c r="AW96" i="6"/>
  <c r="AW49" i="6"/>
  <c r="AW22" i="6"/>
  <c r="AW64" i="6"/>
  <c r="AW6" i="6"/>
  <c r="AW35" i="6"/>
  <c r="AW92" i="6"/>
  <c r="AW51" i="6"/>
  <c r="AW36" i="6"/>
  <c r="AW77" i="6"/>
  <c r="AW78" i="6"/>
  <c r="AW86" i="6"/>
  <c r="AW43" i="6"/>
  <c r="AW18" i="6"/>
  <c r="AW31" i="6"/>
  <c r="AW14" i="6"/>
  <c r="AW16" i="6"/>
  <c r="AW72" i="6"/>
  <c r="AW47" i="6"/>
  <c r="AW13" i="6"/>
  <c r="AW23" i="6"/>
  <c r="AW90" i="6"/>
  <c r="AW97" i="6"/>
  <c r="AW93" i="6"/>
  <c r="AW37" i="6"/>
  <c r="AV57" i="6"/>
  <c r="AW20" i="6"/>
  <c r="AW28" i="6"/>
  <c r="AW73" i="6"/>
  <c r="AV60" i="6"/>
  <c r="AV72" i="6"/>
  <c r="AW9" i="6"/>
  <c r="AW98" i="6"/>
  <c r="AW24" i="6"/>
  <c r="AW88" i="6"/>
  <c r="AW30" i="6"/>
  <c r="AU19" i="6"/>
  <c r="AX19" i="6" s="1"/>
  <c r="AW65" i="6"/>
  <c r="AW85" i="6"/>
  <c r="AP24" i="6"/>
  <c r="AS24" i="6" s="1"/>
  <c r="AV24" i="6" s="1"/>
  <c r="AU59" i="6"/>
  <c r="AX59" i="6" s="1"/>
  <c r="AW94" i="6"/>
  <c r="AV39" i="6"/>
  <c r="AW25" i="6"/>
  <c r="AV97" i="6"/>
  <c r="AW55" i="6"/>
  <c r="AW52" i="6"/>
  <c r="AW5" i="6"/>
  <c r="AV59" i="6"/>
  <c r="AW76" i="6"/>
  <c r="AW27" i="6"/>
  <c r="AX91" i="6"/>
  <c r="AV82" i="6"/>
  <c r="AV95" i="6"/>
  <c r="AV85" i="6"/>
  <c r="AV58" i="6"/>
  <c r="AW21" i="6"/>
  <c r="AV66" i="6"/>
  <c r="AS8" i="6"/>
  <c r="AV8" i="6" s="1"/>
  <c r="AU11" i="6"/>
  <c r="AX11" i="6" s="1"/>
  <c r="AS17" i="6"/>
  <c r="AV17" i="6" s="1"/>
  <c r="AU25" i="6"/>
  <c r="AX25" i="6" s="1"/>
  <c r="AS32" i="6"/>
  <c r="AV32" i="6" s="1"/>
  <c r="AX97" i="6"/>
  <c r="AU41" i="6"/>
  <c r="AX41" i="6" s="1"/>
  <c r="AX83" i="6"/>
  <c r="AU44" i="6"/>
  <c r="AX44" i="6" s="1"/>
  <c r="AU5" i="6"/>
  <c r="AX5" i="6" s="1"/>
  <c r="AT3" i="6"/>
  <c r="AW3" i="6" s="1"/>
  <c r="AU22" i="6"/>
  <c r="AX22" i="6" s="1"/>
  <c r="AX86" i="6"/>
  <c r="AS20" i="6"/>
  <c r="AV20" i="6" s="1"/>
  <c r="AU47" i="6"/>
  <c r="AX47" i="6" s="1"/>
  <c r="AU16" i="6"/>
  <c r="AX16" i="6" s="1"/>
  <c r="AX80" i="6"/>
  <c r="AS14" i="6"/>
  <c r="AV14" i="6" s="1"/>
  <c r="AU66" i="6"/>
  <c r="AX66" i="6" s="1"/>
  <c r="AU27" i="6"/>
  <c r="AX27" i="6" s="1"/>
  <c r="AU52" i="6"/>
  <c r="AX52" i="6" s="1"/>
  <c r="AU77" i="6"/>
  <c r="AX77" i="6" s="1"/>
  <c r="AU30" i="6"/>
  <c r="AX30" i="6" s="1"/>
  <c r="AX94" i="6"/>
  <c r="AU55" i="6"/>
  <c r="AX55" i="6" s="1"/>
  <c r="AU24" i="6"/>
  <c r="AX24" i="6" s="1"/>
  <c r="AS22" i="6"/>
  <c r="AV22" i="6" s="1"/>
  <c r="AU67" i="6"/>
  <c r="AX67" i="6" s="1"/>
  <c r="AU4" i="6"/>
  <c r="AX4" i="6" s="1"/>
  <c r="AU74" i="6"/>
  <c r="AX74" i="6" s="1"/>
  <c r="AU43" i="6"/>
  <c r="AX43" i="6" s="1"/>
  <c r="AU51" i="6"/>
  <c r="AX51" i="6" s="1"/>
  <c r="AU37" i="6"/>
  <c r="AX37" i="6" s="1"/>
  <c r="AS35" i="6"/>
  <c r="AV35" i="6" s="1"/>
  <c r="AU17" i="6"/>
  <c r="AX17" i="6" s="1"/>
  <c r="AX81" i="6"/>
  <c r="AS15" i="6"/>
  <c r="AV15" i="6" s="1"/>
  <c r="AU36" i="6"/>
  <c r="AX36" i="6" s="1"/>
  <c r="AU3" i="6"/>
  <c r="AX3" i="6" s="1"/>
  <c r="AS34" i="6"/>
  <c r="AV34" i="6" s="1"/>
  <c r="AU61" i="6"/>
  <c r="AX61" i="6" s="1"/>
  <c r="AU14" i="6"/>
  <c r="AX14" i="6" s="1"/>
  <c r="AU78" i="6"/>
  <c r="AX78" i="6" s="1"/>
  <c r="AS12" i="6"/>
  <c r="AV12" i="6" s="1"/>
  <c r="AU39" i="6"/>
  <c r="AX39" i="6" s="1"/>
  <c r="AS37" i="6"/>
  <c r="AV37" i="6" s="1"/>
  <c r="AU8" i="6"/>
  <c r="AX8" i="6" s="1"/>
  <c r="AU72" i="6"/>
  <c r="AX72" i="6" s="1"/>
  <c r="AS6" i="6"/>
  <c r="AV6" i="6" s="1"/>
  <c r="AU34" i="6"/>
  <c r="AX34" i="6" s="1"/>
  <c r="AU12" i="6"/>
  <c r="AX12" i="6" s="1"/>
  <c r="AU76" i="6"/>
  <c r="AX76" i="6" s="1"/>
  <c r="AS10" i="6"/>
  <c r="AV10" i="6" s="1"/>
  <c r="AU54" i="6"/>
  <c r="AX54" i="6" s="1"/>
  <c r="AU15" i="6"/>
  <c r="AX15" i="6" s="1"/>
  <c r="AU79" i="6"/>
  <c r="AX79" i="6" s="1"/>
  <c r="AS13" i="6"/>
  <c r="AV13" i="6" s="1"/>
  <c r="AU48" i="6"/>
  <c r="AX48" i="6" s="1"/>
  <c r="AS46" i="6"/>
  <c r="AV46" i="6" s="1"/>
  <c r="AU75" i="6"/>
  <c r="AX75" i="6" s="1"/>
  <c r="AU69" i="6"/>
  <c r="AX69" i="6" s="1"/>
  <c r="AU42" i="6"/>
  <c r="AX42" i="6" s="1"/>
  <c r="AU20" i="6"/>
  <c r="AX20" i="6" s="1"/>
  <c r="AX84" i="6"/>
  <c r="AS18" i="6"/>
  <c r="AV18" i="6" s="1"/>
  <c r="AU45" i="6"/>
  <c r="AX45" i="6" s="1"/>
  <c r="AS43" i="6"/>
  <c r="AV43" i="6" s="1"/>
  <c r="AU62" i="6"/>
  <c r="AX62" i="6" s="1"/>
  <c r="AU23" i="6"/>
  <c r="AX23" i="6" s="1"/>
  <c r="AX87" i="6"/>
  <c r="AS21" i="6"/>
  <c r="AV21" i="6" s="1"/>
  <c r="AU56" i="6"/>
  <c r="AX56" i="6" s="1"/>
  <c r="AX89" i="6"/>
  <c r="AS23" i="6"/>
  <c r="AV23" i="6" s="1"/>
  <c r="AU18" i="6"/>
  <c r="AX18" i="6" s="1"/>
  <c r="AU49" i="6"/>
  <c r="AX49" i="6" s="1"/>
  <c r="AU28" i="6"/>
  <c r="AX28" i="6" s="1"/>
  <c r="AX92" i="6"/>
  <c r="AS26" i="6"/>
  <c r="AV26" i="6" s="1"/>
  <c r="AU53" i="6"/>
  <c r="AX53" i="6" s="1"/>
  <c r="AU6" i="6"/>
  <c r="AX6" i="6" s="1"/>
  <c r="AU70" i="6"/>
  <c r="AX70" i="6" s="1"/>
  <c r="AS4" i="6"/>
  <c r="AV4" i="6" s="1"/>
  <c r="AU31" i="6"/>
  <c r="AX31" i="6" s="1"/>
  <c r="AX95" i="6"/>
  <c r="AS29" i="6"/>
  <c r="AV29" i="6" s="1"/>
  <c r="AU64" i="6"/>
  <c r="AX64" i="6" s="1"/>
  <c r="AS33" i="6"/>
  <c r="AV33" i="6" s="1"/>
  <c r="AU26" i="6"/>
  <c r="AX26" i="6" s="1"/>
  <c r="AU13" i="6"/>
  <c r="AX13" i="6" s="1"/>
  <c r="AS11" i="6"/>
  <c r="AV11" i="6" s="1"/>
  <c r="AU57" i="6"/>
  <c r="AX57" i="6" s="1"/>
  <c r="AX98" i="6"/>
  <c r="AX82" i="6"/>
  <c r="AU58" i="6"/>
  <c r="AX58" i="6" s="1"/>
  <c r="AU35" i="6"/>
  <c r="AX35" i="6" s="1"/>
  <c r="AU60" i="6"/>
  <c r="AX60" i="6" s="1"/>
  <c r="AU21" i="6"/>
  <c r="AX21" i="6" s="1"/>
  <c r="AX85" i="6"/>
  <c r="AS19" i="6"/>
  <c r="AV19" i="6" s="1"/>
  <c r="AU38" i="6"/>
  <c r="AX38" i="6" s="1"/>
  <c r="AS36" i="6"/>
  <c r="AV36" i="6" s="1"/>
  <c r="AP3" i="6"/>
  <c r="AS3" i="6" s="1"/>
  <c r="AV3" i="6" s="1"/>
  <c r="AU63" i="6"/>
  <c r="AX63" i="6" s="1"/>
  <c r="AU32" i="6"/>
  <c r="AX32" i="6" s="1"/>
  <c r="AX96" i="6"/>
  <c r="AS30" i="6"/>
  <c r="AV30" i="6" s="1"/>
  <c r="AU65" i="6"/>
  <c r="AX65" i="6" s="1"/>
  <c r="AX99" i="6"/>
  <c r="AS40" i="6"/>
  <c r="AV40" i="6" s="1"/>
  <c r="AS9" i="6"/>
  <c r="AV9" i="6" s="1"/>
  <c r="AX90" i="6"/>
  <c r="AU50" i="6"/>
  <c r="AX50" i="6" s="1"/>
  <c r="AU68" i="6"/>
  <c r="AX68" i="6" s="1"/>
  <c r="AU29" i="6"/>
  <c r="AX29" i="6" s="1"/>
  <c r="AX93" i="6"/>
  <c r="AS27" i="6"/>
  <c r="AV27" i="6" s="1"/>
  <c r="AU46" i="6"/>
  <c r="AX46" i="6" s="1"/>
  <c r="AS44" i="6"/>
  <c r="AV44" i="6" s="1"/>
  <c r="AU7" i="6"/>
  <c r="AX7" i="6" s="1"/>
  <c r="AU71" i="6"/>
  <c r="AX71" i="6" s="1"/>
  <c r="AS5" i="6"/>
  <c r="AV5" i="6" s="1"/>
  <c r="AU40" i="6"/>
  <c r="AX40" i="6" s="1"/>
  <c r="AS38" i="6"/>
  <c r="AV38" i="6" s="1"/>
  <c r="AU9" i="6"/>
  <c r="AX9" i="6" s="1"/>
  <c r="AU73" i="6"/>
  <c r="AX73" i="6" s="1"/>
  <c r="AS7" i="6"/>
  <c r="AV7" i="6" s="1"/>
  <c r="AU10" i="6"/>
  <c r="AX10" i="6" s="1"/>
  <c r="AS41" i="6"/>
  <c r="AV41" i="6" s="1"/>
  <c r="AD29" i="6"/>
  <c r="AD41" i="6"/>
  <c r="AD54" i="6"/>
  <c r="AE34" i="6"/>
  <c r="AD68" i="6"/>
  <c r="AF39" i="6"/>
  <c r="AD96" i="6"/>
  <c r="AF18" i="6"/>
  <c r="AF16" i="6"/>
  <c r="AD79" i="6"/>
  <c r="AE74" i="6"/>
  <c r="AF15" i="6"/>
  <c r="AF26" i="6"/>
  <c r="AF35" i="6"/>
  <c r="AD15" i="6"/>
  <c r="AF78" i="6"/>
  <c r="AF34" i="6"/>
  <c r="AF52" i="6"/>
  <c r="AF93" i="6"/>
  <c r="AF42" i="6"/>
  <c r="AF68" i="6"/>
  <c r="AD88" i="6"/>
  <c r="AF55" i="6"/>
  <c r="AF70" i="6"/>
  <c r="AF36" i="6"/>
  <c r="AD69" i="6"/>
  <c r="AD32" i="6"/>
  <c r="AF47" i="6"/>
  <c r="AF9" i="6"/>
  <c r="AF27" i="6"/>
  <c r="AD81" i="6"/>
  <c r="AD23" i="6"/>
  <c r="AD83" i="6"/>
  <c r="AD98" i="6"/>
  <c r="AD94" i="6"/>
  <c r="AF80" i="6"/>
  <c r="AE62" i="6"/>
  <c r="AD75" i="6"/>
  <c r="AD42" i="6"/>
  <c r="AF3" i="6"/>
  <c r="AD93" i="6"/>
  <c r="AF56" i="6"/>
  <c r="AF96" i="6"/>
  <c r="AF91" i="6"/>
  <c r="AD17" i="6"/>
  <c r="AD34" i="6"/>
  <c r="AD18" i="6"/>
  <c r="AE17" i="6"/>
  <c r="AF72" i="6"/>
  <c r="AE92" i="6"/>
  <c r="AF83" i="6"/>
  <c r="AD8" i="6"/>
  <c r="AE72" i="6"/>
  <c r="AD26" i="6"/>
  <c r="AD13" i="6"/>
  <c r="AE60" i="6"/>
  <c r="AD9" i="6"/>
  <c r="AE49" i="6"/>
  <c r="AE10" i="6"/>
  <c r="AE7" i="6"/>
  <c r="AE21" i="6"/>
  <c r="AE36" i="6"/>
  <c r="AE50" i="6"/>
  <c r="AE61" i="6"/>
  <c r="AE75" i="6"/>
  <c r="AE87" i="6"/>
  <c r="AE3" i="6"/>
  <c r="AE8" i="6"/>
  <c r="AE24" i="6"/>
  <c r="AE37" i="6"/>
  <c r="AE51" i="6"/>
  <c r="AE63" i="6"/>
  <c r="AE76" i="6"/>
  <c r="AE90" i="6"/>
  <c r="AE9" i="6"/>
  <c r="AE25" i="6"/>
  <c r="AE39" i="6"/>
  <c r="AE52" i="6"/>
  <c r="AE66" i="6"/>
  <c r="AE77" i="6"/>
  <c r="AE91" i="6"/>
  <c r="AE43" i="6"/>
  <c r="AE15" i="6"/>
  <c r="AE28" i="6"/>
  <c r="AE55" i="6"/>
  <c r="AE68" i="6"/>
  <c r="AE82" i="6"/>
  <c r="AE93" i="6"/>
  <c r="AE16" i="6"/>
  <c r="AE30" i="6"/>
  <c r="AE44" i="6"/>
  <c r="AE58" i="6"/>
  <c r="AE69" i="6"/>
  <c r="AE83" i="6"/>
  <c r="AE95" i="6"/>
  <c r="AE54" i="6"/>
  <c r="AE41" i="6"/>
  <c r="AE64" i="6"/>
  <c r="AE33" i="6"/>
  <c r="AE85" i="6"/>
  <c r="AF10" i="6"/>
  <c r="AF4" i="6"/>
  <c r="AF22" i="6"/>
  <c r="AF40" i="6"/>
  <c r="AF57" i="6"/>
  <c r="AF73" i="6"/>
  <c r="AF89" i="6"/>
  <c r="AF5" i="6"/>
  <c r="AF23" i="6"/>
  <c r="AF41" i="6"/>
  <c r="AF58" i="6"/>
  <c r="AF74" i="6"/>
  <c r="AF90" i="6"/>
  <c r="AF7" i="6"/>
  <c r="AF25" i="6"/>
  <c r="AF44" i="6"/>
  <c r="AF60" i="6"/>
  <c r="AF76" i="6"/>
  <c r="AF92" i="6"/>
  <c r="AF13" i="6"/>
  <c r="AF31" i="6"/>
  <c r="AF49" i="6"/>
  <c r="AF65" i="6"/>
  <c r="AF81" i="6"/>
  <c r="AF97" i="6"/>
  <c r="AF98" i="6"/>
  <c r="AF14" i="6"/>
  <c r="AF32" i="6"/>
  <c r="AF50" i="6"/>
  <c r="AF82" i="6"/>
  <c r="AF66" i="6"/>
  <c r="AE12" i="6"/>
  <c r="AD22" i="6"/>
  <c r="AD80" i="6"/>
  <c r="AD14" i="6"/>
  <c r="AE46" i="6"/>
  <c r="AF75" i="6"/>
  <c r="AF6" i="6"/>
  <c r="AF38" i="6"/>
  <c r="AD67" i="6"/>
  <c r="AE97" i="6"/>
  <c r="AE32" i="6"/>
  <c r="AF62" i="6"/>
  <c r="AD90" i="6"/>
  <c r="AD25" i="6"/>
  <c r="AE56" i="6"/>
  <c r="AF85" i="6"/>
  <c r="AF17" i="6"/>
  <c r="AE45" i="6"/>
  <c r="AF88" i="6"/>
  <c r="AE99" i="6"/>
  <c r="AE27" i="6"/>
  <c r="AD37" i="6"/>
  <c r="AD72" i="6"/>
  <c r="AD5" i="6"/>
  <c r="AE38" i="6"/>
  <c r="AF67" i="6"/>
  <c r="AF95" i="6"/>
  <c r="AF29" i="6"/>
  <c r="AD59" i="6"/>
  <c r="AE89" i="6"/>
  <c r="AE23" i="6"/>
  <c r="AF54" i="6"/>
  <c r="AD82" i="6"/>
  <c r="AD16" i="6"/>
  <c r="AE48" i="6"/>
  <c r="AF77" i="6"/>
  <c r="AF8" i="6"/>
  <c r="AE59" i="6"/>
  <c r="AE6" i="6"/>
  <c r="AF12" i="6"/>
  <c r="AE42" i="6"/>
  <c r="AD49" i="6"/>
  <c r="AD64" i="6"/>
  <c r="AE94" i="6"/>
  <c r="AE29" i="6"/>
  <c r="AF59" i="6"/>
  <c r="AF87" i="6"/>
  <c r="AF20" i="6"/>
  <c r="AD51" i="6"/>
  <c r="AE81" i="6"/>
  <c r="AE14" i="6"/>
  <c r="AF46" i="6"/>
  <c r="AD74" i="6"/>
  <c r="AD7" i="6"/>
  <c r="AE40" i="6"/>
  <c r="AF69" i="6"/>
  <c r="AE71" i="6"/>
  <c r="AE19" i="6"/>
  <c r="AD30" i="6"/>
  <c r="AF30" i="6"/>
  <c r="AE53" i="6"/>
  <c r="AD62" i="6"/>
  <c r="AD56" i="6"/>
  <c r="AE86" i="6"/>
  <c r="AE20" i="6"/>
  <c r="AF51" i="6"/>
  <c r="AF79" i="6"/>
  <c r="AF11" i="6"/>
  <c r="AD43" i="6"/>
  <c r="AE73" i="6"/>
  <c r="AE5" i="6"/>
  <c r="AF37" i="6"/>
  <c r="AE96" i="6"/>
  <c r="AE31" i="6"/>
  <c r="AF61" i="6"/>
  <c r="AE18" i="6"/>
  <c r="AE84" i="6"/>
  <c r="AD10" i="6"/>
  <c r="AD19" i="6"/>
  <c r="AD31" i="6"/>
  <c r="AD45" i="6"/>
  <c r="AD57" i="6"/>
  <c r="AD70" i="6"/>
  <c r="AD84" i="6"/>
  <c r="AD95" i="6"/>
  <c r="AD4" i="6"/>
  <c r="AD20" i="6"/>
  <c r="AD33" i="6"/>
  <c r="AD46" i="6"/>
  <c r="AD60" i="6"/>
  <c r="AD71" i="6"/>
  <c r="AD85" i="6"/>
  <c r="AD97" i="6"/>
  <c r="AD6" i="6"/>
  <c r="AD21" i="6"/>
  <c r="AD36" i="6"/>
  <c r="AD47" i="6"/>
  <c r="AD61" i="6"/>
  <c r="AD73" i="6"/>
  <c r="AD86" i="6"/>
  <c r="AD3" i="6"/>
  <c r="AD11" i="6"/>
  <c r="AD24" i="6"/>
  <c r="AD38" i="6"/>
  <c r="AD52" i="6"/>
  <c r="AD63" i="6"/>
  <c r="AD77" i="6"/>
  <c r="AD89" i="6"/>
  <c r="AD12" i="6"/>
  <c r="AD28" i="6"/>
  <c r="AD39" i="6"/>
  <c r="AD53" i="6"/>
  <c r="AD65" i="6"/>
  <c r="AD78" i="6"/>
  <c r="AD92" i="6"/>
  <c r="AE35" i="6"/>
  <c r="AD44" i="6"/>
  <c r="AF48" i="6"/>
  <c r="AE67" i="6"/>
  <c r="AD76" i="6"/>
  <c r="AD48" i="6"/>
  <c r="AE78" i="6"/>
  <c r="AE11" i="6"/>
  <c r="AF43" i="6"/>
  <c r="AF71" i="6"/>
  <c r="AD99" i="6"/>
  <c r="AD35" i="6"/>
  <c r="AE65" i="6"/>
  <c r="AF94" i="6"/>
  <c r="AF28" i="6"/>
  <c r="AD58" i="6"/>
  <c r="AE88" i="6"/>
  <c r="AE22" i="6"/>
  <c r="AF53" i="6"/>
  <c r="AE26" i="6"/>
  <c r="AF84" i="6"/>
  <c r="AE98" i="6"/>
  <c r="AF21" i="6"/>
  <c r="AE47" i="6"/>
  <c r="AD55" i="6"/>
  <c r="AF64" i="6"/>
  <c r="AE79" i="6"/>
  <c r="AD87" i="6"/>
  <c r="AD40" i="6"/>
  <c r="AE70" i="6"/>
  <c r="AF99" i="6"/>
  <c r="AF33" i="6"/>
  <c r="AF63" i="6"/>
  <c r="AD91" i="6"/>
  <c r="AD27" i="6"/>
  <c r="AE57" i="6"/>
  <c r="AF86" i="6"/>
  <c r="AF19" i="6"/>
  <c r="AD50" i="6"/>
  <c r="AE80" i="6"/>
  <c r="AE13" i="6"/>
  <c r="AF45" i="6"/>
  <c r="AU33" i="6" l="1"/>
  <c r="AX33" i="6" s="1"/>
  <c r="AT33" i="6"/>
  <c r="AW33" i="6" s="1"/>
  <c r="AT11" i="6"/>
  <c r="AW11" i="6" s="1"/>
</calcChain>
</file>

<file path=xl/sharedStrings.xml><?xml version="1.0" encoding="utf-8"?>
<sst xmlns="http://schemas.openxmlformats.org/spreadsheetml/2006/main" count="85" uniqueCount="43">
  <si>
    <t>Slope</t>
  </si>
  <si>
    <t>DLTS Signal (fF)</t>
  </si>
  <si>
    <t>SSCap(pF)</t>
  </si>
  <si>
    <t>Pulse (V)</t>
  </si>
  <si>
    <t>DelC/C</t>
  </si>
  <si>
    <t>Doping at Pulse</t>
  </si>
  <si>
    <t>Traps</t>
  </si>
  <si>
    <t>##</t>
  </si>
  <si>
    <t>e_0  (F/cm)</t>
  </si>
  <si>
    <t>e_s (F/cm)</t>
  </si>
  <si>
    <t>N_D (cm^-3)</t>
  </si>
  <si>
    <t>q (C)</t>
  </si>
  <si>
    <t>Trap 2 Energy</t>
  </si>
  <si>
    <t>Trap 3 Energy</t>
  </si>
  <si>
    <t>Trap 2 Temp</t>
  </si>
  <si>
    <t>Trap 3 Temp</t>
  </si>
  <si>
    <t>Vbi (V)</t>
  </si>
  <si>
    <t>Nv (cm^-3)</t>
  </si>
  <si>
    <t>Nc (cm^-3)</t>
  </si>
  <si>
    <t>kB (eV/T)</t>
  </si>
  <si>
    <t>Trap 2 ni</t>
  </si>
  <si>
    <t>Trap 3 ni</t>
  </si>
  <si>
    <t>Trap 2 Eg</t>
  </si>
  <si>
    <t>Trap 3 Eg</t>
  </si>
  <si>
    <t>Debye Length (nm)</t>
  </si>
  <si>
    <t>Dep at Pulse, x0 (nm)</t>
  </si>
  <si>
    <t>Efermi-Ev (eV)</t>
  </si>
  <si>
    <t>Lambda Distance (nm)</t>
  </si>
  <si>
    <t>Dep at Steady-State, xd (nm)</t>
  </si>
  <si>
    <t>Constants Table</t>
  </si>
  <si>
    <t>Trap Constants Table</t>
  </si>
  <si>
    <t>e_r</t>
  </si>
  <si>
    <t>Dep at Pulse, x2 (nm)</t>
  </si>
  <si>
    <t>Efermi-Etrap (eV)</t>
  </si>
  <si>
    <t>Trap 1 Temp (K)</t>
  </si>
  <si>
    <t>Trap 1 Energy (eV)</t>
  </si>
  <si>
    <t>Trap 1 Eg (eV)</t>
  </si>
  <si>
    <t>Trap 1 ni  (cm^-3)</t>
  </si>
  <si>
    <t>Trap 1</t>
  </si>
  <si>
    <t>Trap 2</t>
  </si>
  <si>
    <t>Trap 3</t>
  </si>
  <si>
    <t>Doping at Steady State</t>
  </si>
  <si>
    <t>Orange = Data inputed by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</si>
</sst>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0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1" fontId="0" fillId="0" borderId="0" xfId="0" applyNumberFormat="1" applyFont="1" applyFill="1" applyBorder="1" applyAlignment="1" applyProtection="1"/>
    <xf numFmtId="0" fontId="1" fillId="2" borderId="1" xfId="0" applyFont="1" applyFill="1" applyBorder="1"/>
    <xf numFmtId="0" fontId="0" fillId="3" borderId="1" xfId="0" applyFill="1" applyBorder="1"/>
    <xf numFmtId="166" fontId="0" fillId="3" borderId="1" xfId="0" applyNumberFormat="1" applyFill="1" applyBorder="1"/>
    <xf numFmtId="11" fontId="0" fillId="3" borderId="1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1" fontId="0" fillId="0" borderId="0" xfId="0" applyNumberFormat="1" applyBorder="1"/>
    <xf numFmtId="164" fontId="0" fillId="0" borderId="0" xfId="0" applyNumberFormat="1" applyBorder="1"/>
    <xf numFmtId="1" fontId="0" fillId="0" borderId="0" xfId="0" applyNumberForma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0" fillId="0" borderId="8" xfId="0" applyBorder="1"/>
    <xf numFmtId="11" fontId="0" fillId="4" borderId="9" xfId="0" applyNumberFormat="1" applyFill="1" applyBorder="1"/>
    <xf numFmtId="0" fontId="0" fillId="4" borderId="9" xfId="0" applyFill="1" applyBorder="1"/>
    <xf numFmtId="11" fontId="0" fillId="5" borderId="9" xfId="0" applyNumberFormat="1" applyFill="1" applyBorder="1"/>
    <xf numFmtId="166" fontId="0" fillId="4" borderId="1" xfId="0" applyNumberFormat="1" applyFill="1" applyBorder="1"/>
    <xf numFmtId="0" fontId="0" fillId="4" borderId="1" xfId="0" applyFill="1" applyBorder="1"/>
    <xf numFmtId="0" fontId="1" fillId="4" borderId="9" xfId="0" applyFont="1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6086701662292213"/>
                  <c:y val="0.36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Measured!$E$3:$E$99</c:f>
              <c:numCache>
                <c:formatCode>General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Measured!$L$3:$L$99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2-4686-A928-7157B24C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35000"/>
        <c:axId val="1543435984"/>
      </c:scatterChart>
      <c:valAx>
        <c:axId val="154343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Height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35984"/>
        <c:crosses val="autoZero"/>
        <c:crossBetween val="midCat"/>
      </c:valAx>
      <c:valAx>
        <c:axId val="1543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D</a:t>
                </a:r>
                <a:r>
                  <a:rPr lang="en-US"/>
                  <a:t>C</a:t>
                </a:r>
                <a:r>
                  <a:rPr lang="en-US" baseline="-25000"/>
                  <a:t>0</a:t>
                </a:r>
                <a:r>
                  <a:rPr lang="en-US"/>
                  <a:t>/C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3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intercept val="0"/>
            <c:dispRSqr val="1"/>
            <c:dispEq val="1"/>
            <c:trendlineLbl>
              <c:layout>
                <c:manualLayout>
                  <c:x val="0.13721719160104986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Measured!$E$3:$E$99</c:f>
              <c:numCache>
                <c:formatCode>General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Measured!$M$3:$M$99</c:f>
              <c:numCache>
                <c:formatCode>General</c:formatCode>
                <c:ptCount val="97"/>
                <c:pt idx="0">
                  <c:v>0</c:v>
                </c:pt>
                <c:pt idx="1">
                  <c:v>1.056873975702109E-5</c:v>
                </c:pt>
                <c:pt idx="2">
                  <c:v>2.5364339556798687E-5</c:v>
                </c:pt>
                <c:pt idx="3">
                  <c:v>3.9812522673231679E-5</c:v>
                </c:pt>
                <c:pt idx="4">
                  <c:v>5.6037402336825361E-5</c:v>
                </c:pt>
                <c:pt idx="5">
                  <c:v>6.3541009297514371E-5</c:v>
                </c:pt>
                <c:pt idx="6">
                  <c:v>9.5946454481893057E-5</c:v>
                </c:pt>
                <c:pt idx="7">
                  <c:v>9.4021359428060489E-5</c:v>
                </c:pt>
                <c:pt idx="8">
                  <c:v>1.0552754840423638E-4</c:v>
                </c:pt>
                <c:pt idx="9">
                  <c:v>1.2570888941573324E-4</c:v>
                </c:pt>
                <c:pt idx="10">
                  <c:v>1.3972430878282107E-4</c:v>
                </c:pt>
                <c:pt idx="11">
                  <c:v>1.5328064612644477E-4</c:v>
                </c:pt>
                <c:pt idx="12">
                  <c:v>1.6987775225567249E-4</c:v>
                </c:pt>
                <c:pt idx="13">
                  <c:v>1.8826411785467578E-4</c:v>
                </c:pt>
                <c:pt idx="14">
                  <c:v>1.8951906691491989E-4</c:v>
                </c:pt>
                <c:pt idx="15">
                  <c:v>2.0090956483899015E-4</c:v>
                </c:pt>
                <c:pt idx="16">
                  <c:v>2.1897203712686514E-4</c:v>
                </c:pt>
                <c:pt idx="17">
                  <c:v>2.3701847595792913E-4</c:v>
                </c:pt>
                <c:pt idx="18">
                  <c:v>2.5157277759573919E-4</c:v>
                </c:pt>
                <c:pt idx="19">
                  <c:v>2.6267170824673764E-4</c:v>
                </c:pt>
                <c:pt idx="20">
                  <c:v>2.7911656009121168E-4</c:v>
                </c:pt>
                <c:pt idx="21">
                  <c:v>3.0077681042723308E-4</c:v>
                </c:pt>
                <c:pt idx="22">
                  <c:v>3.0629661543293954E-4</c:v>
                </c:pt>
                <c:pt idx="23">
                  <c:v>3.3867873760933133E-4</c:v>
                </c:pt>
                <c:pt idx="24">
                  <c:v>3.4496777925653821E-4</c:v>
                </c:pt>
                <c:pt idx="25">
                  <c:v>3.4674893543394815E-4</c:v>
                </c:pt>
                <c:pt idx="26">
                  <c:v>3.704426116461149E-4</c:v>
                </c:pt>
                <c:pt idx="27">
                  <c:v>3.9470814971486872E-4</c:v>
                </c:pt>
                <c:pt idx="28">
                  <c:v>4.0040624839083895E-4</c:v>
                </c:pt>
                <c:pt idx="29">
                  <c:v>4.23490612106047E-4</c:v>
                </c:pt>
                <c:pt idx="30">
                  <c:v>4.204087886835939E-4</c:v>
                </c:pt>
                <c:pt idx="31">
                  <c:v>4.4285774162490142E-4</c:v>
                </c:pt>
                <c:pt idx="32">
                  <c:v>4.4652898308048108E-4</c:v>
                </c:pt>
                <c:pt idx="33">
                  <c:v>4.7967108963863406E-4</c:v>
                </c:pt>
                <c:pt idx="34">
                  <c:v>5.0007633053888176E-4</c:v>
                </c:pt>
                <c:pt idx="35">
                  <c:v>4.9338677106935871E-4</c:v>
                </c:pt>
                <c:pt idx="36">
                  <c:v>5.1663300116156115E-4</c:v>
                </c:pt>
                <c:pt idx="37">
                  <c:v>5.4276037953427205E-4</c:v>
                </c:pt>
                <c:pt idx="38">
                  <c:v>5.4112659019457221E-4</c:v>
                </c:pt>
                <c:pt idx="39">
                  <c:v>5.6581872731139616E-4</c:v>
                </c:pt>
                <c:pt idx="40">
                  <c:v>5.7536215067049718E-4</c:v>
                </c:pt>
                <c:pt idx="41">
                  <c:v>5.9653053544776898E-4</c:v>
                </c:pt>
                <c:pt idx="42">
                  <c:v>6.0137758711675251E-4</c:v>
                </c:pt>
                <c:pt idx="43">
                  <c:v>6.3544572449792302E-4</c:v>
                </c:pt>
                <c:pt idx="44">
                  <c:v>6.5437180799533194E-4</c:v>
                </c:pt>
                <c:pt idx="45">
                  <c:v>6.4924384711913783E-4</c:v>
                </c:pt>
                <c:pt idx="46">
                  <c:v>6.7354452502333783E-4</c:v>
                </c:pt>
                <c:pt idx="47">
                  <c:v>6.9115591123465906E-4</c:v>
                </c:pt>
                <c:pt idx="48">
                  <c:v>7.0430298462014406E-4</c:v>
                </c:pt>
                <c:pt idx="49">
                  <c:v>7.2581756282879303E-4</c:v>
                </c:pt>
                <c:pt idx="50">
                  <c:v>7.4149127863119618E-4</c:v>
                </c:pt>
                <c:pt idx="51">
                  <c:v>7.705577697645537E-4</c:v>
                </c:pt>
                <c:pt idx="52">
                  <c:v>7.8136527215167729E-4</c:v>
                </c:pt>
                <c:pt idx="53">
                  <c:v>8.0209088524737832E-4</c:v>
                </c:pt>
                <c:pt idx="54">
                  <c:v>8.2322189510388572E-4</c:v>
                </c:pt>
                <c:pt idx="55">
                  <c:v>8.4284259777656317E-4</c:v>
                </c:pt>
                <c:pt idx="56">
                  <c:v>8.4259624760179934E-4</c:v>
                </c:pt>
                <c:pt idx="57">
                  <c:v>8.6345216575951171E-4</c:v>
                </c:pt>
                <c:pt idx="58">
                  <c:v>8.891061119375253E-4</c:v>
                </c:pt>
                <c:pt idx="59">
                  <c:v>8.9574229236974803E-4</c:v>
                </c:pt>
                <c:pt idx="60">
                  <c:v>9.2846345344228516E-4</c:v>
                </c:pt>
                <c:pt idx="61">
                  <c:v>9.2892393761399329E-4</c:v>
                </c:pt>
                <c:pt idx="62">
                  <c:v>9.570575297612122E-4</c:v>
                </c:pt>
                <c:pt idx="63">
                  <c:v>9.7771573209018154E-4</c:v>
                </c:pt>
                <c:pt idx="64">
                  <c:v>9.8680332961153324E-4</c:v>
                </c:pt>
                <c:pt idx="65">
                  <c:v>1.0114525864084549E-3</c:v>
                </c:pt>
                <c:pt idx="66">
                  <c:v>1.0399624239885096E-3</c:v>
                </c:pt>
                <c:pt idx="67">
                  <c:v>1.0439552018217241E-3</c:v>
                </c:pt>
                <c:pt idx="68">
                  <c:v>1.0795393197703578E-3</c:v>
                </c:pt>
                <c:pt idx="69">
                  <c:v>1.0806312739370062E-3</c:v>
                </c:pt>
                <c:pt idx="70">
                  <c:v>1.1000543520956619E-3</c:v>
                </c:pt>
                <c:pt idx="71">
                  <c:v>1.1204173010096088E-3</c:v>
                </c:pt>
                <c:pt idx="72">
                  <c:v>1.1402813854736362E-3</c:v>
                </c:pt>
                <c:pt idx="73">
                  <c:v>1.1627755455961525E-3</c:v>
                </c:pt>
                <c:pt idx="74">
                  <c:v>1.1939884453385174E-3</c:v>
                </c:pt>
                <c:pt idx="75">
                  <c:v>1.2007858521691694E-3</c:v>
                </c:pt>
                <c:pt idx="76">
                  <c:v>1.2178225338349865E-3</c:v>
                </c:pt>
                <c:pt idx="77">
                  <c:v>1.2370138617307648E-3</c:v>
                </c:pt>
                <c:pt idx="78">
                  <c:v>1.2618289784702946E-3</c:v>
                </c:pt>
                <c:pt idx="79">
                  <c:v>1.2749474114179219E-3</c:v>
                </c:pt>
                <c:pt idx="80">
                  <c:v>1.3090911675130929E-3</c:v>
                </c:pt>
                <c:pt idx="81">
                  <c:v>1.3089528953031256E-3</c:v>
                </c:pt>
                <c:pt idx="82">
                  <c:v>1.3294114414682226E-3</c:v>
                </c:pt>
                <c:pt idx="83">
                  <c:v>1.3385381642500027E-3</c:v>
                </c:pt>
                <c:pt idx="84">
                  <c:v>1.3686850529251323E-3</c:v>
                </c:pt>
                <c:pt idx="85">
                  <c:v>1.3762457582309376E-3</c:v>
                </c:pt>
                <c:pt idx="86">
                  <c:v>1.4172665073943316E-3</c:v>
                </c:pt>
                <c:pt idx="87">
                  <c:v>1.4161581622606607E-3</c:v>
                </c:pt>
                <c:pt idx="88">
                  <c:v>1.4459916901407323E-3</c:v>
                </c:pt>
                <c:pt idx="89">
                  <c:v>1.4529596881806845E-3</c:v>
                </c:pt>
                <c:pt idx="90">
                  <c:v>1.4813247731193212E-3</c:v>
                </c:pt>
                <c:pt idx="91">
                  <c:v>1.5016599204231258E-3</c:v>
                </c:pt>
                <c:pt idx="92">
                  <c:v>1.5072482820533372E-3</c:v>
                </c:pt>
                <c:pt idx="93">
                  <c:v>1.512282877359964E-3</c:v>
                </c:pt>
                <c:pt idx="94">
                  <c:v>1.5317064274292468E-3</c:v>
                </c:pt>
                <c:pt idx="95">
                  <c:v>1.5436495298827148E-3</c:v>
                </c:pt>
                <c:pt idx="96">
                  <c:v>1.5672835582971119E-3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A-4ECF-894B-A49ECA0C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87584"/>
        <c:axId val="1308489552"/>
      </c:scatterChart>
      <c:valAx>
        <c:axId val="13084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Height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89552"/>
        <c:crosses val="autoZero"/>
        <c:crossBetween val="midCat"/>
      </c:valAx>
      <c:valAx>
        <c:axId val="1308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D</a:t>
                </a:r>
                <a:r>
                  <a:rPr lang="en-US"/>
                  <a:t>C</a:t>
                </a:r>
                <a:r>
                  <a:rPr lang="en-US" baseline="-25000"/>
                  <a:t>0</a:t>
                </a:r>
                <a:r>
                  <a:rPr lang="en-US"/>
                  <a:t>/C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1"/>
            <c:dispEq val="1"/>
            <c:trendlineLbl>
              <c:layout>
                <c:manualLayout>
                  <c:x val="0.22374475065616797"/>
                  <c:y val="0.48569444444444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Measured!$E$3:$E$99</c:f>
              <c:numCache>
                <c:formatCode>General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Measured!$N$3:$N$99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9-4DB7-86D4-013E389D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87112"/>
        <c:axId val="1175886784"/>
      </c:scatterChart>
      <c:valAx>
        <c:axId val="117588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Height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6784"/>
        <c:crosses val="autoZero"/>
        <c:crossBetween val="midCat"/>
      </c:valAx>
      <c:valAx>
        <c:axId val="11758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D</a:t>
                </a:r>
                <a:r>
                  <a:rPr lang="en-US"/>
                  <a:t>C</a:t>
                </a:r>
                <a:r>
                  <a:rPr lang="en-US" baseline="-25000"/>
                  <a:t>0</a:t>
                </a:r>
                <a:r>
                  <a:rPr lang="en-US"/>
                  <a:t>/C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Measured!$AS$3:$AS$99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Measured!$AV$3:$AV$99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4-4CAA-B1DD-A4550B58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93120"/>
        <c:axId val="604298368"/>
      </c:scatterChart>
      <c:valAx>
        <c:axId val="6042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Junction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8368"/>
        <c:crosses val="autoZero"/>
        <c:crossBetween val="midCat"/>
      </c:valAx>
      <c:valAx>
        <c:axId val="604298368"/>
        <c:scaling>
          <c:logBase val="10"/>
          <c:orientation val="minMax"/>
          <c:min val="1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Density (cm-3)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Measured!$AU$3:$AU$99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Measured!$AX$3:$AX$99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9-48C9-9ECF-A95D38FF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93120"/>
        <c:axId val="604298368"/>
      </c:scatterChart>
      <c:valAx>
        <c:axId val="6042931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Junction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8368"/>
        <c:crosses val="autoZero"/>
        <c:crossBetween val="midCat"/>
      </c:valAx>
      <c:valAx>
        <c:axId val="604298368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Density (cm-3)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Measured!$AT$3:$AT$99</c:f>
              <c:numCache>
                <c:formatCode>0.00E+00</c:formatCode>
                <c:ptCount val="97"/>
                <c:pt idx="0">
                  <c:v>2785.7627451502908</c:v>
                </c:pt>
                <c:pt idx="1">
                  <c:v>2784.7730000124707</c:v>
                </c:pt>
                <c:pt idx="2">
                  <c:v>2783.474540925281</c:v>
                </c:pt>
                <c:pt idx="3">
                  <c:v>2781.9751950798009</c:v>
                </c:pt>
                <c:pt idx="4">
                  <c:v>2778.0046092414655</c:v>
                </c:pt>
                <c:pt idx="5">
                  <c:v>2774.9483820807063</c:v>
                </c:pt>
                <c:pt idx="6">
                  <c:v>2772.3996571997036</c:v>
                </c:pt>
                <c:pt idx="7">
                  <c:v>2770.0840345877209</c:v>
                </c:pt>
                <c:pt idx="8">
                  <c:v>2767.8168109838903</c:v>
                </c:pt>
                <c:pt idx="9">
                  <c:v>2765.4795118189595</c:v>
                </c:pt>
                <c:pt idx="10">
                  <c:v>2763.0043836020363</c:v>
                </c:pt>
                <c:pt idx="11">
                  <c:v>2760.3622647790312</c:v>
                </c:pt>
                <c:pt idx="12">
                  <c:v>2757.5521671511037</c:v>
                </c:pt>
                <c:pt idx="13">
                  <c:v>2754.5921927144909</c:v>
                </c:pt>
                <c:pt idx="14">
                  <c:v>2751.5118739795084</c:v>
                </c:pt>
                <c:pt idx="15">
                  <c:v>2748.3460610773759</c:v>
                </c:pt>
                <c:pt idx="16">
                  <c:v>2745.1303448421854</c:v>
                </c:pt>
                <c:pt idx="17">
                  <c:v>2741.8978586933763</c:v>
                </c:pt>
                <c:pt idx="18">
                  <c:v>2738.6772133223621</c:v>
                </c:pt>
                <c:pt idx="19">
                  <c:v>2735.4912962794069</c:v>
                </c:pt>
                <c:pt idx="20">
                  <c:v>2732.3566945103321</c:v>
                </c:pt>
                <c:pt idx="21">
                  <c:v>2729.2835470736682</c:v>
                </c:pt>
                <c:pt idx="22">
                  <c:v>2726.2756888891872</c:v>
                </c:pt>
                <c:pt idx="23">
                  <c:v>2723.3309935887546</c:v>
                </c:pt>
                <c:pt idx="24">
                  <c:v>2720.4418599856849</c:v>
                </c:pt>
                <c:pt idx="25">
                  <c:v>2717.5958117294263</c:v>
                </c:pt>
                <c:pt idx="26">
                  <c:v>2714.7761945334951</c:v>
                </c:pt>
                <c:pt idx="27">
                  <c:v>2711.9629616764742</c:v>
                </c:pt>
                <c:pt idx="28">
                  <c:v>2709.133538049457</c:v>
                </c:pt>
                <c:pt idx="29">
                  <c:v>2706.2637476277805</c:v>
                </c:pt>
                <c:pt idx="30">
                  <c:v>2703.3287807043125</c:v>
                </c:pt>
                <c:pt idx="31">
                  <c:v>2700.3041675602244</c:v>
                </c:pt>
                <c:pt idx="32">
                  <c:v>2697.1667167403725</c:v>
                </c:pt>
                <c:pt idx="33">
                  <c:v>2693.8953709483558</c:v>
                </c:pt>
                <c:pt idx="34">
                  <c:v>2690.4719336115959</c:v>
                </c:pt>
                <c:pt idx="35">
                  <c:v>2686.8816253299551</c:v>
                </c:pt>
                <c:pt idx="36">
                  <c:v>2683.113441371323</c:v>
                </c:pt>
                <c:pt idx="37">
                  <c:v>2679.1602974490665</c:v>
                </c:pt>
                <c:pt idx="38">
                  <c:v>2675.0189685768833</c:v>
                </c:pt>
                <c:pt idx="39">
                  <c:v>2670.6898418609762</c:v>
                </c:pt>
                <c:pt idx="40">
                  <c:v>2666.176516169045</c:v>
                </c:pt>
                <c:pt idx="41">
                  <c:v>2661.485288239282</c:v>
                </c:pt>
                <c:pt idx="42">
                  <c:v>2656.6245657986615</c:v>
                </c:pt>
                <c:pt idx="43">
                  <c:v>2651.6042445728935</c:v>
                </c:pt>
                <c:pt idx="44">
                  <c:v>2646.4350793195863</c:v>
                </c:pt>
                <c:pt idx="45">
                  <c:v>2641.1280709738007</c:v>
                </c:pt>
                <c:pt idx="46">
                  <c:v>2635.6938842205373</c:v>
                </c:pt>
                <c:pt idx="47">
                  <c:v>2630.142303379369</c:v>
                </c:pt>
                <c:pt idx="48">
                  <c:v>2624.4817299691708</c:v>
                </c:pt>
                <c:pt idx="49">
                  <c:v>2618.7187228455987</c:v>
                </c:pt>
                <c:pt idx="50">
                  <c:v>2612.8575811819151</c:v>
                </c:pt>
                <c:pt idx="51">
                  <c:v>2606.8999714317788</c:v>
                </c:pt>
                <c:pt idx="52">
                  <c:v>2600.8446013219582</c:v>
                </c:pt>
                <c:pt idx="53">
                  <c:v>2594.6869464039996</c:v>
                </c:pt>
                <c:pt idx="54">
                  <c:v>2588.4190372858329</c:v>
                </c:pt>
                <c:pt idx="55">
                  <c:v>2582.0293179125679</c:v>
                </c:pt>
                <c:pt idx="56">
                  <c:v>2575.5025867337172</c:v>
                </c:pt>
                <c:pt idx="57">
                  <c:v>2568.8200328602388</c:v>
                </c:pt>
                <c:pt idx="58">
                  <c:v>2561.9593780069799</c:v>
                </c:pt>
                <c:pt idx="59">
                  <c:v>2554.8951318589716</c:v>
                </c:pt>
                <c:pt idx="60">
                  <c:v>2547.5989633895183</c:v>
                </c:pt>
                <c:pt idx="61">
                  <c:v>2540.0401837438112</c:v>
                </c:pt>
                <c:pt idx="62">
                  <c:v>2532.1863280532552</c:v>
                </c:pt>
                <c:pt idx="63">
                  <c:v>2524.0038147702357</c:v>
                </c:pt>
                <c:pt idx="64">
                  <c:v>2515.4586528883033</c:v>
                </c:pt>
                <c:pt idx="65">
                  <c:v>2506.5171609263384</c:v>
                </c:pt>
                <c:pt idx="66">
                  <c:v>2497.1466578532963</c:v>
                </c:pt>
                <c:pt idx="67">
                  <c:v>2487.3160858448614</c:v>
                </c:pt>
                <c:pt idx="68">
                  <c:v>2476.9965278881364</c:v>
                </c:pt>
                <c:pt idx="69">
                  <c:v>2466.1615890548001</c:v>
                </c:pt>
                <c:pt idx="70">
                  <c:v>2454.7876173925365</c:v>
                </c:pt>
                <c:pt idx="71">
                  <c:v>2442.8537471261739</c:v>
                </c:pt>
                <c:pt idx="72">
                  <c:v>2430.3417515028236</c:v>
                </c:pt>
                <c:pt idx="73">
                  <c:v>2417.2356937919376</c:v>
                </c:pt>
                <c:pt idx="74">
                  <c:v>2403.5213618679563</c:v>
                </c:pt>
                <c:pt idx="75">
                  <c:v>2389.1854643130091</c:v>
                </c:pt>
                <c:pt idx="76">
                  <c:v>2374.2145545161466</c:v>
                </c:pt>
                <c:pt idx="77">
                  <c:v>2358.5936346880021</c:v>
                </c:pt>
                <c:pt idx="78">
                  <c:v>2342.3043752277326</c:v>
                </c:pt>
                <c:pt idx="79">
                  <c:v>2325.3228678640312</c:v>
                </c:pt>
                <c:pt idx="80">
                  <c:v>2307.6168150655581</c:v>
                </c:pt>
                <c:pt idx="81">
                  <c:v>2289.1420453248015</c:v>
                </c:pt>
                <c:pt idx="82">
                  <c:v>2269.8382364343092</c:v>
                </c:pt>
                <c:pt idx="83">
                  <c:v>2249.6237295942647</c:v>
                </c:pt>
                <c:pt idx="84">
                  <c:v>2228.3893290016849</c:v>
                </c:pt>
                <c:pt idx="85">
                  <c:v>2205.9910064830406</c:v>
                </c:pt>
                <c:pt idx="86">
                  <c:v>2182.2414678265986</c:v>
                </c:pt>
                <c:pt idx="87">
                  <c:v>2156.9005794434165</c:v>
                </c:pt>
                <c:pt idx="88">
                  <c:v>2129.6646822725552</c:v>
                </c:pt>
                <c:pt idx="89">
                  <c:v>2100.1547994047128</c:v>
                </c:pt>
                <c:pt idx="90">
                  <c:v>2067.9036202714287</c:v>
                </c:pt>
                <c:pt idx="91">
                  <c:v>2032.3408467739423</c:v>
                </c:pt>
                <c:pt idx="92">
                  <c:v>1992.7759401862015</c:v>
                </c:pt>
                <c:pt idx="93">
                  <c:v>1948.3764470200827</c:v>
                </c:pt>
                <c:pt idx="94">
                  <c:v>1898.1388503856952</c:v>
                </c:pt>
                <c:pt idx="95">
                  <c:v>1840.8471870516107</c:v>
                </c:pt>
                <c:pt idx="96">
                  <c:v>1775.0121845417098</c:v>
                </c:pt>
              </c:numCache>
            </c:numRef>
          </c:xVal>
          <c:yVal>
            <c:numRef>
              <c:f>Measured!$AW$3:$AW$99</c:f>
              <c:numCache>
                <c:formatCode>0.00E+00</c:formatCode>
                <c:ptCount val="97"/>
                <c:pt idx="0">
                  <c:v>407137124207101.88</c:v>
                </c:pt>
                <c:pt idx="1">
                  <c:v>453681430251926.63</c:v>
                </c:pt>
                <c:pt idx="2">
                  <c:v>429787876934143.13</c:v>
                </c:pt>
                <c:pt idx="3">
                  <c:v>486676407818316.31</c:v>
                </c:pt>
                <c:pt idx="4">
                  <c:v>448994481799953.75</c:v>
                </c:pt>
                <c:pt idx="5">
                  <c:v>406697953461523.25</c:v>
                </c:pt>
                <c:pt idx="6">
                  <c:v>397183073610263.81</c:v>
                </c:pt>
                <c:pt idx="7">
                  <c:v>389878880433429.31</c:v>
                </c:pt>
                <c:pt idx="8">
                  <c:v>389038058837501.75</c:v>
                </c:pt>
                <c:pt idx="9">
                  <c:v>370501003068177.31</c:v>
                </c:pt>
                <c:pt idx="10">
                  <c:v>427922344703201.63</c:v>
                </c:pt>
                <c:pt idx="11">
                  <c:v>389940710999553.5</c:v>
                </c:pt>
                <c:pt idx="12">
                  <c:v>337813660300861.06</c:v>
                </c:pt>
                <c:pt idx="13">
                  <c:v>323258752816452.44</c:v>
                </c:pt>
                <c:pt idx="14">
                  <c:v>323921541861555.63</c:v>
                </c:pt>
                <c:pt idx="15">
                  <c:v>324733275435108.44</c:v>
                </c:pt>
                <c:pt idx="16">
                  <c:v>326619032764404.81</c:v>
                </c:pt>
                <c:pt idx="17">
                  <c:v>353618766321664.19</c:v>
                </c:pt>
                <c:pt idx="18">
                  <c:v>362840646239642.13</c:v>
                </c:pt>
                <c:pt idx="19">
                  <c:v>333016881251536.75</c:v>
                </c:pt>
                <c:pt idx="20">
                  <c:v>355126895123752.31</c:v>
                </c:pt>
                <c:pt idx="21">
                  <c:v>355091193511108.19</c:v>
                </c:pt>
                <c:pt idx="22">
                  <c:v>321896841835669.31</c:v>
                </c:pt>
                <c:pt idx="23">
                  <c:v>305411680568071</c:v>
                </c:pt>
                <c:pt idx="24">
                  <c:v>312800111276536.06</c:v>
                </c:pt>
                <c:pt idx="25">
                  <c:v>311680728957693.5</c:v>
                </c:pt>
                <c:pt idx="26">
                  <c:v>304750503824689.31</c:v>
                </c:pt>
                <c:pt idx="27">
                  <c:v>300321803226786.38</c:v>
                </c:pt>
                <c:pt idx="28">
                  <c:v>303799437955762.25</c:v>
                </c:pt>
                <c:pt idx="29">
                  <c:v>249372661967902.28</c:v>
                </c:pt>
                <c:pt idx="30">
                  <c:v>263296907993665.56</c:v>
                </c:pt>
                <c:pt idx="31">
                  <c:v>311569200209298.5</c:v>
                </c:pt>
                <c:pt idx="32">
                  <c:v>286035481190813.81</c:v>
                </c:pt>
                <c:pt idx="33">
                  <c:v>308581190909540.5</c:v>
                </c:pt>
                <c:pt idx="34">
                  <c:v>311224409373594.44</c:v>
                </c:pt>
                <c:pt idx="35">
                  <c:v>287739085067500.44</c:v>
                </c:pt>
                <c:pt idx="36">
                  <c:v>258048506002115.47</c:v>
                </c:pt>
                <c:pt idx="37">
                  <c:v>256017846152463.88</c:v>
                </c:pt>
                <c:pt idx="38">
                  <c:v>284711571196696.81</c:v>
                </c:pt>
                <c:pt idx="39">
                  <c:v>244315414122065.81</c:v>
                </c:pt>
                <c:pt idx="40">
                  <c:v>257806869536077.34</c:v>
                </c:pt>
                <c:pt idx="41">
                  <c:v>294870073146506.38</c:v>
                </c:pt>
                <c:pt idx="42">
                  <c:v>253636141478619.72</c:v>
                </c:pt>
                <c:pt idx="43">
                  <c:v>249383720755262</c:v>
                </c:pt>
                <c:pt idx="44">
                  <c:v>236158441537028.88</c:v>
                </c:pt>
                <c:pt idx="45">
                  <c:v>227809373373675.91</c:v>
                </c:pt>
                <c:pt idx="46">
                  <c:v>207802028924432.97</c:v>
                </c:pt>
                <c:pt idx="47">
                  <c:v>217621767090247.06</c:v>
                </c:pt>
                <c:pt idx="48">
                  <c:v>253842347318456.81</c:v>
                </c:pt>
                <c:pt idx="49">
                  <c:v>239891322294505.22</c:v>
                </c:pt>
                <c:pt idx="50">
                  <c:v>238944990020466.53</c:v>
                </c:pt>
                <c:pt idx="51">
                  <c:v>240382191903055.72</c:v>
                </c:pt>
                <c:pt idx="52">
                  <c:v>232969473827970.28</c:v>
                </c:pt>
                <c:pt idx="53">
                  <c:v>203783748073785</c:v>
                </c:pt>
                <c:pt idx="54">
                  <c:v>179435869140126.88</c:v>
                </c:pt>
                <c:pt idx="55">
                  <c:v>184452569058560</c:v>
                </c:pt>
                <c:pt idx="56">
                  <c:v>167714450131723.88</c:v>
                </c:pt>
                <c:pt idx="57">
                  <c:v>176853058763291.78</c:v>
                </c:pt>
                <c:pt idx="58">
                  <c:v>170480718305869.97</c:v>
                </c:pt>
                <c:pt idx="59">
                  <c:v>184785753219248.81</c:v>
                </c:pt>
                <c:pt idx="60">
                  <c:v>179455554079168.06</c:v>
                </c:pt>
                <c:pt idx="61">
                  <c:v>165745181386538.72</c:v>
                </c:pt>
                <c:pt idx="62">
                  <c:v>170087176693665.56</c:v>
                </c:pt>
                <c:pt idx="63">
                  <c:v>170482850687494.78</c:v>
                </c:pt>
                <c:pt idx="64">
                  <c:v>169995551230447.59</c:v>
                </c:pt>
                <c:pt idx="65">
                  <c:v>166986494076313.72</c:v>
                </c:pt>
                <c:pt idx="66">
                  <c:v>153541869080686.59</c:v>
                </c:pt>
                <c:pt idx="67">
                  <c:v>145433831686687.38</c:v>
                </c:pt>
                <c:pt idx="68">
                  <c:v>130737947601787.3</c:v>
                </c:pt>
                <c:pt idx="69">
                  <c:v>123134536955180.09</c:v>
                </c:pt>
                <c:pt idx="70">
                  <c:v>128873814830334.72</c:v>
                </c:pt>
                <c:pt idx="71">
                  <c:v>130619761522503.59</c:v>
                </c:pt>
                <c:pt idx="72">
                  <c:v>134752351820886.59</c:v>
                </c:pt>
                <c:pt idx="73">
                  <c:v>123837150610197.63</c:v>
                </c:pt>
                <c:pt idx="74">
                  <c:v>113165524672826.63</c:v>
                </c:pt>
                <c:pt idx="75">
                  <c:v>106946550923618.73</c:v>
                </c:pt>
                <c:pt idx="76">
                  <c:v>96758316228590.203</c:v>
                </c:pt>
                <c:pt idx="77">
                  <c:v>97786417266102.656</c:v>
                </c:pt>
                <c:pt idx="78">
                  <c:v>94765216552080.594</c:v>
                </c:pt>
                <c:pt idx="79">
                  <c:v>87470985448146.453</c:v>
                </c:pt>
                <c:pt idx="80">
                  <c:v>75400495608841.844</c:v>
                </c:pt>
                <c:pt idx="81">
                  <c:v>71314097094115.141</c:v>
                </c:pt>
                <c:pt idx="82">
                  <c:v>66031530810254.305</c:v>
                </c:pt>
                <c:pt idx="83">
                  <c:v>69595573798688.914</c:v>
                </c:pt>
                <c:pt idx="84">
                  <c:v>71480569300930.922</c:v>
                </c:pt>
                <c:pt idx="85">
                  <c:v>70673633512415.484</c:v>
                </c:pt>
                <c:pt idx="86">
                  <c:v>65488835046495.938</c:v>
                </c:pt>
                <c:pt idx="87">
                  <c:v>60240449755279.602</c:v>
                </c:pt>
                <c:pt idx="88">
                  <c:v>59402651228695.508</c:v>
                </c:pt>
                <c:pt idx="89">
                  <c:v>49309350590821.5</c:v>
                </c:pt>
                <c:pt idx="90">
                  <c:v>44615737496677.07</c:v>
                </c:pt>
                <c:pt idx="91">
                  <c:v>36318506142324.727</c:v>
                </c:pt>
                <c:pt idx="92">
                  <c:v>32039954781096.582</c:v>
                </c:pt>
                <c:pt idx="93">
                  <c:v>28055910452659.086</c:v>
                </c:pt>
                <c:pt idx="94">
                  <c:v>25437368352531.652</c:v>
                </c:pt>
                <c:pt idx="95">
                  <c:v>26612441431111.449</c:v>
                </c:pt>
                <c:pt idx="96">
                  <c:v>27826123996558.805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A-4955-8BE3-F7866BFA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93120"/>
        <c:axId val="604298368"/>
      </c:scatterChart>
      <c:valAx>
        <c:axId val="6042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Junction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8368"/>
        <c:crosses val="autoZero"/>
        <c:crossBetween val="midCat"/>
      </c:valAx>
      <c:valAx>
        <c:axId val="604298368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Density (cm-3)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52387</xdr:colOff>
      <xdr:row>3</xdr:row>
      <xdr:rowOff>114300</xdr:rowOff>
    </xdr:from>
    <xdr:to>
      <xdr:col>56</xdr:col>
      <xdr:colOff>966787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90487</xdr:colOff>
      <xdr:row>18</xdr:row>
      <xdr:rowOff>19050</xdr:rowOff>
    </xdr:from>
    <xdr:to>
      <xdr:col>56</xdr:col>
      <xdr:colOff>1004887</xdr:colOff>
      <xdr:row>32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90487</xdr:colOff>
      <xdr:row>32</xdr:row>
      <xdr:rowOff>114300</xdr:rowOff>
    </xdr:from>
    <xdr:to>
      <xdr:col>56</xdr:col>
      <xdr:colOff>1004887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1033462</xdr:colOff>
      <xdr:row>3</xdr:row>
      <xdr:rowOff>104775</xdr:rowOff>
    </xdr:from>
    <xdr:to>
      <xdr:col>63</xdr:col>
      <xdr:colOff>252412</xdr:colOff>
      <xdr:row>17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1038225</xdr:colOff>
      <xdr:row>32</xdr:row>
      <xdr:rowOff>114300</xdr:rowOff>
    </xdr:from>
    <xdr:to>
      <xdr:col>63</xdr:col>
      <xdr:colOff>257175</xdr:colOff>
      <xdr:row>47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1028700</xdr:colOff>
      <xdr:row>18</xdr:row>
      <xdr:rowOff>9525</xdr:rowOff>
    </xdr:from>
    <xdr:to>
      <xdr:col>63</xdr:col>
      <xdr:colOff>247650</xdr:colOff>
      <xdr:row>32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98"/>
  <sheetViews>
    <sheetView tabSelected="1" workbookViewId="0">
      <selection activeCell="D23" sqref="D23"/>
    </sheetView>
  </sheetViews>
  <sheetFormatPr defaultRowHeight="15" x14ac:dyDescent="0.25"/>
  <cols>
    <col min="1" max="1" width="9.140625" customWidth="1"/>
    <col min="2" max="2" width="20.7109375" customWidth="1"/>
    <col min="3" max="4" width="11.85546875" customWidth="1"/>
    <col min="6" max="8" width="9.5703125" customWidth="1"/>
    <col min="42" max="43" width="11.5703125" customWidth="1"/>
    <col min="44" max="44" width="12" customWidth="1"/>
    <col min="45" max="47" width="13.85546875" customWidth="1"/>
    <col min="57" max="57" width="22.140625" customWidth="1"/>
    <col min="58" max="58" width="12.42578125" customWidth="1"/>
  </cols>
  <sheetData>
    <row r="1" spans="1:66" x14ac:dyDescent="0.25">
      <c r="A1" s="2"/>
      <c r="D1" s="4"/>
      <c r="F1" t="s">
        <v>2</v>
      </c>
      <c r="I1" t="s">
        <v>1</v>
      </c>
      <c r="L1" t="s">
        <v>4</v>
      </c>
      <c r="O1" t="s">
        <v>0</v>
      </c>
      <c r="R1" t="s">
        <v>41</v>
      </c>
      <c r="U1" t="s">
        <v>5</v>
      </c>
      <c r="X1" t="s">
        <v>28</v>
      </c>
      <c r="AA1" t="s">
        <v>25</v>
      </c>
      <c r="AD1" t="s">
        <v>16</v>
      </c>
      <c r="AG1" t="s">
        <v>24</v>
      </c>
      <c r="AJ1" t="s">
        <v>26</v>
      </c>
      <c r="AM1" t="s">
        <v>33</v>
      </c>
      <c r="AP1" t="s">
        <v>27</v>
      </c>
      <c r="AS1" t="s">
        <v>32</v>
      </c>
      <c r="AV1" t="s">
        <v>6</v>
      </c>
      <c r="BD1" s="2"/>
      <c r="BE1" s="3"/>
      <c r="BF1" s="4"/>
      <c r="BN1" t="s">
        <v>7</v>
      </c>
    </row>
    <row r="2" spans="1:66" x14ac:dyDescent="0.25">
      <c r="A2" s="2"/>
      <c r="D2" s="4"/>
      <c r="E2" t="s">
        <v>3</v>
      </c>
      <c r="F2" t="s">
        <v>38</v>
      </c>
      <c r="G2" t="s">
        <v>39</v>
      </c>
      <c r="H2" t="s">
        <v>40</v>
      </c>
      <c r="I2" t="s">
        <v>38</v>
      </c>
      <c r="J2" t="s">
        <v>39</v>
      </c>
      <c r="K2" t="s">
        <v>40</v>
      </c>
      <c r="L2" t="s">
        <v>38</v>
      </c>
      <c r="M2" t="s">
        <v>39</v>
      </c>
      <c r="N2" t="s">
        <v>40</v>
      </c>
      <c r="O2" t="s">
        <v>38</v>
      </c>
      <c r="P2" t="s">
        <v>39</v>
      </c>
      <c r="Q2" t="s">
        <v>40</v>
      </c>
      <c r="R2" t="s">
        <v>38</v>
      </c>
      <c r="S2" t="s">
        <v>39</v>
      </c>
      <c r="T2" t="s">
        <v>40</v>
      </c>
      <c r="U2" t="s">
        <v>38</v>
      </c>
      <c r="V2" t="s">
        <v>39</v>
      </c>
      <c r="W2" t="s">
        <v>40</v>
      </c>
      <c r="X2" t="s">
        <v>38</v>
      </c>
      <c r="Y2" t="s">
        <v>39</v>
      </c>
      <c r="Z2" t="s">
        <v>40</v>
      </c>
      <c r="AA2" t="s">
        <v>38</v>
      </c>
      <c r="AB2" t="s">
        <v>39</v>
      </c>
      <c r="AC2" t="s">
        <v>40</v>
      </c>
      <c r="AD2" t="s">
        <v>38</v>
      </c>
      <c r="AE2" t="s">
        <v>39</v>
      </c>
      <c r="AF2" t="s">
        <v>40</v>
      </c>
      <c r="AG2" t="s">
        <v>38</v>
      </c>
      <c r="AH2" t="s">
        <v>39</v>
      </c>
      <c r="AI2" t="s">
        <v>40</v>
      </c>
      <c r="AJ2" t="s">
        <v>38</v>
      </c>
      <c r="AK2" t="s">
        <v>39</v>
      </c>
      <c r="AL2" t="s">
        <v>40</v>
      </c>
      <c r="AM2" t="s">
        <v>38</v>
      </c>
      <c r="AN2" t="s">
        <v>39</v>
      </c>
      <c r="AO2" t="s">
        <v>40</v>
      </c>
      <c r="AP2" t="s">
        <v>38</v>
      </c>
      <c r="AQ2" t="s">
        <v>39</v>
      </c>
      <c r="AR2" t="s">
        <v>40</v>
      </c>
      <c r="AS2" t="s">
        <v>38</v>
      </c>
      <c r="AT2" t="s">
        <v>39</v>
      </c>
      <c r="AU2" t="s">
        <v>40</v>
      </c>
      <c r="AV2" t="s">
        <v>38</v>
      </c>
      <c r="AW2" t="s">
        <v>39</v>
      </c>
      <c r="AX2" t="s">
        <v>40</v>
      </c>
      <c r="AY2" s="1"/>
      <c r="BA2" s="1"/>
      <c r="BD2" s="2"/>
      <c r="BE2" s="3"/>
      <c r="BF2" s="4"/>
    </row>
    <row r="3" spans="1:66" x14ac:dyDescent="0.25">
      <c r="A3" s="4"/>
      <c r="B3" t="s">
        <v>29</v>
      </c>
      <c r="D3" s="10"/>
      <c r="E3" s="19">
        <v>0</v>
      </c>
      <c r="F3" s="19"/>
      <c r="G3" s="19">
        <v>8.3975000000000009</v>
      </c>
      <c r="H3" s="19"/>
      <c r="I3" s="19"/>
      <c r="J3" s="19">
        <v>0</v>
      </c>
      <c r="K3" s="19"/>
      <c r="L3" t="e">
        <f>0.001*I3/F3</f>
        <v>#DIV/0!</v>
      </c>
      <c r="M3">
        <f t="shared" ref="M3:N18" si="0">0.001*J3/G3</f>
        <v>0</v>
      </c>
      <c r="N3" t="e">
        <f>0.001*K3/H3</f>
        <v>#DIV/0!</v>
      </c>
      <c r="O3" t="e">
        <f>SLOPE(L1:L5,$E1:$E5)</f>
        <v>#DIV/0!</v>
      </c>
      <c r="P3">
        <f>SLOPE(M1:M5,$E1:$E5)</f>
        <v>1.2682169778399343E-4</v>
      </c>
      <c r="Q3" t="e">
        <f>SLOPE(N1:N5,$E1:$E5)</f>
        <v>#DIV/0!</v>
      </c>
      <c r="R3" s="18"/>
      <c r="S3" s="18">
        <v>1.70404844617129E+16</v>
      </c>
      <c r="T3" s="18"/>
      <c r="U3" s="18"/>
      <c r="V3" s="18">
        <v>1.70404844617129E+16</v>
      </c>
      <c r="W3" s="18"/>
      <c r="X3" s="18"/>
      <c r="Y3" s="18">
        <v>2870.8228852598199</v>
      </c>
      <c r="Z3" s="18"/>
      <c r="AA3" s="18"/>
      <c r="AB3" s="18">
        <v>2870.8228852598199</v>
      </c>
      <c r="AC3" s="18"/>
      <c r="AD3" s="1" t="e">
        <f t="shared" ref="AD3:AD34" si="1">$C$4*$C$15*LN($C$8*U3/$C$24^2)</f>
        <v>#NUM!</v>
      </c>
      <c r="AE3" s="1">
        <f t="shared" ref="AE3:AE34" si="2">$C$4*$C$16*LN($C$8*V3/$C$25^2)</f>
        <v>0.72350719980043543</v>
      </c>
      <c r="AF3" s="1" t="e">
        <f t="shared" ref="AF3:AF34" si="3">$C$4*$C$17*LN($C$8*W3/$C$26^2)</f>
        <v>#NUM!</v>
      </c>
      <c r="AG3" s="9" t="e">
        <f t="shared" ref="AG3:AG34" si="4">10000000*SQRT($C$7*$C$4*$C$15/($C$11*U3))</f>
        <v>#DIV/0!</v>
      </c>
      <c r="AH3" s="9">
        <f t="shared" ref="AH3:AH34" si="5">10000000*SQRT($C$7*$C$4*$C$17/($C$11*V3))</f>
        <v>17.621850135942829</v>
      </c>
      <c r="AI3" s="9" t="e">
        <f t="shared" ref="AI3:AI34" si="6">10000000*SQRT($C$7*$C$4*$C$16/($C$11*W3))</f>
        <v>#DIV/0!</v>
      </c>
      <c r="AJ3" s="9" t="e">
        <f>$C$21-$C$4*$C$15*LN($C$9/U3)</f>
        <v>#DIV/0!</v>
      </c>
      <c r="AK3" s="9">
        <f>$C$21-$C$4*$C$16*LN($C$9/V3)</f>
        <v>0.65051840342722955</v>
      </c>
      <c r="AL3" s="9" t="e">
        <f>$C$21-$C$4*$C$17*LN($C$9/W3)</f>
        <v>#DIV/0!</v>
      </c>
      <c r="AM3" s="9" t="e">
        <f>AJ3-($C$21-$C$18)</f>
        <v>#DIV/0!</v>
      </c>
      <c r="AN3" s="9">
        <f>AK3-($C$22-$C$19)</f>
        <v>0.17051840342722951</v>
      </c>
      <c r="AO3" s="9" t="e">
        <f>AL3-($C$23-$C$20)</f>
        <v>#DIV/0!</v>
      </c>
      <c r="AP3" s="1" t="e">
        <f t="shared" ref="AP3:AP66" si="7">SQRT(2)*AG3*SQRT(AM3/($C$4*$C$15))</f>
        <v>#DIV/0!</v>
      </c>
      <c r="AQ3" s="1">
        <f t="shared" ref="AQ3:AQ66" si="8">SQRT(2)*AH3*SQRT(AN3/($C$4*$C$16))</f>
        <v>85.060140109528973</v>
      </c>
      <c r="AR3" s="1" t="e">
        <f t="shared" ref="AR3:AR66" si="9">SQRT(2)*AI3*SQRT(AO3/($C$4*$C$17))</f>
        <v>#DIV/0!</v>
      </c>
      <c r="AS3" s="1" t="e">
        <f>AA3-AP3</f>
        <v>#DIV/0!</v>
      </c>
      <c r="AT3" s="1">
        <f t="shared" ref="AT3:AU18" si="10">AB3-AQ3</f>
        <v>2785.7627451502908</v>
      </c>
      <c r="AU3" s="1" t="e">
        <f t="shared" si="10"/>
        <v>#DIV/0!</v>
      </c>
      <c r="AV3" s="20" t="e">
        <f>(AA3/AS3)*((X3/10000000)^2)*O3*U3*R3*$C$11/$C$7</f>
        <v>#DIV/0!</v>
      </c>
      <c r="AW3" s="20">
        <f t="shared" ref="AW3:AX18" si="11">(AB3/AT3)*((Y3/10000000)^2)*P3*V3*S3*$C$11/$C$7</f>
        <v>407137124207101.88</v>
      </c>
      <c r="AX3" s="20" t="e">
        <f t="shared" si="11"/>
        <v>#DIV/0!</v>
      </c>
    </row>
    <row r="4" spans="1:66" x14ac:dyDescent="0.25">
      <c r="A4" s="4"/>
      <c r="B4" s="5" t="s">
        <v>19</v>
      </c>
      <c r="C4" s="6">
        <f>0.0000861</f>
        <v>8.6100000000000006E-5</v>
      </c>
      <c r="D4" s="10"/>
      <c r="E4" s="19">
        <v>0.1</v>
      </c>
      <c r="F4" s="19"/>
      <c r="G4" s="19">
        <v>8.3975000000000009</v>
      </c>
      <c r="H4" s="19"/>
      <c r="I4" s="19"/>
      <c r="J4" s="19">
        <v>8.8750992109584606E-2</v>
      </c>
      <c r="K4" s="19"/>
      <c r="L4" t="e">
        <f t="shared" ref="L4:L35" si="12">0.001*I4/$F4</f>
        <v>#DIV/0!</v>
      </c>
      <c r="M4">
        <f t="shared" si="0"/>
        <v>1.056873975702109E-5</v>
      </c>
      <c r="N4" t="e">
        <f t="shared" si="0"/>
        <v>#DIV/0!</v>
      </c>
      <c r="O4" t="e">
        <f>SLOPE(L1:L7,$E1:$E7)</f>
        <v>#DIV/0!</v>
      </c>
      <c r="P4">
        <f>SLOPE(M1:M7,$E1:$E7)</f>
        <v>1.4131858758986132E-4</v>
      </c>
      <c r="Q4" t="e">
        <f>SLOPE(N1:N7,$E1:$E7)</f>
        <v>#DIV/0!</v>
      </c>
      <c r="R4" s="18"/>
      <c r="S4" s="18">
        <v>1.70404844617129E+16</v>
      </c>
      <c r="T4" s="18"/>
      <c r="U4" s="18"/>
      <c r="V4" s="18">
        <v>1.70404844617129E+16</v>
      </c>
      <c r="W4" s="18"/>
      <c r="X4" s="18"/>
      <c r="Y4" s="18">
        <v>2870.8228852598199</v>
      </c>
      <c r="Z4" s="18"/>
      <c r="AA4" s="18"/>
      <c r="AB4" s="18">
        <v>2869.8331401219998</v>
      </c>
      <c r="AC4" s="18"/>
      <c r="AD4" s="1" t="e">
        <f t="shared" si="1"/>
        <v>#NUM!</v>
      </c>
      <c r="AE4" s="1">
        <f t="shared" si="2"/>
        <v>0.72350719980043543</v>
      </c>
      <c r="AF4" s="1" t="e">
        <f t="shared" si="3"/>
        <v>#NUM!</v>
      </c>
      <c r="AG4" s="9" t="e">
        <f t="shared" si="4"/>
        <v>#DIV/0!</v>
      </c>
      <c r="AH4" s="9">
        <f t="shared" si="5"/>
        <v>17.621850135942829</v>
      </c>
      <c r="AI4" s="9" t="e">
        <f t="shared" si="6"/>
        <v>#DIV/0!</v>
      </c>
      <c r="AJ4" s="9" t="e">
        <f t="shared" ref="AJ4:AJ67" si="13">$C$21-$C$4*$C$15*LN($C$9/U4)</f>
        <v>#DIV/0!</v>
      </c>
      <c r="AK4" s="9">
        <f t="shared" ref="AK4:AK67" si="14">$C$21-$C$4*$C$16*LN($C$9/V4)</f>
        <v>0.65051840342722955</v>
      </c>
      <c r="AL4" s="9" t="e">
        <f t="shared" ref="AL4:AL67" si="15">$C$21-$C$4*$C$17*LN($C$9/W4)</f>
        <v>#DIV/0!</v>
      </c>
      <c r="AM4" s="9" t="e">
        <f t="shared" ref="AM4:AM67" si="16">AJ4-(C$21-$C$18)</f>
        <v>#DIV/0!</v>
      </c>
      <c r="AN4" s="9">
        <f t="shared" ref="AN4:AN67" si="17">AK4-($C$22-$C$19)</f>
        <v>0.17051840342722951</v>
      </c>
      <c r="AO4" s="9" t="e">
        <f t="shared" ref="AO4:AO67" si="18">AL4-($C$23-$C$20)</f>
        <v>#DIV/0!</v>
      </c>
      <c r="AP4" s="1" t="e">
        <f t="shared" si="7"/>
        <v>#DIV/0!</v>
      </c>
      <c r="AQ4" s="1">
        <f t="shared" si="8"/>
        <v>85.060140109528973</v>
      </c>
      <c r="AR4" s="1" t="e">
        <f t="shared" si="9"/>
        <v>#DIV/0!</v>
      </c>
      <c r="AS4" s="1" t="e">
        <f t="shared" ref="AS4:AU67" si="19">AA4-AP4</f>
        <v>#DIV/0!</v>
      </c>
      <c r="AT4" s="1">
        <f t="shared" si="10"/>
        <v>2784.7730000124707</v>
      </c>
      <c r="AU4" s="1" t="e">
        <f t="shared" si="10"/>
        <v>#DIV/0!</v>
      </c>
      <c r="AV4" s="20" t="e">
        <f t="shared" ref="AV4:AX67" si="20">(AA4/AS4)*((X4/10000000)^2)*O4*U4*R4*$C$11/$C$7</f>
        <v>#DIV/0!</v>
      </c>
      <c r="AW4" s="20">
        <f t="shared" si="11"/>
        <v>453681430251926.63</v>
      </c>
      <c r="AX4" s="20" t="e">
        <f t="shared" si="11"/>
        <v>#DIV/0!</v>
      </c>
    </row>
    <row r="5" spans="1:66" x14ac:dyDescent="0.25">
      <c r="A5" s="4"/>
      <c r="B5" s="5" t="s">
        <v>8</v>
      </c>
      <c r="C5" s="6">
        <f>8.854*10^-14</f>
        <v>8.8539999999999994E-14</v>
      </c>
      <c r="D5" s="10"/>
      <c r="E5" s="19">
        <v>0.2</v>
      </c>
      <c r="F5" s="19"/>
      <c r="G5" s="19">
        <v>8.3975000000000009</v>
      </c>
      <c r="H5" s="19"/>
      <c r="I5" s="19"/>
      <c r="J5" s="19">
        <v>0.21299704142821699</v>
      </c>
      <c r="K5" s="19"/>
      <c r="L5" t="e">
        <f t="shared" si="12"/>
        <v>#DIV/0!</v>
      </c>
      <c r="M5">
        <f t="shared" si="0"/>
        <v>2.5364339556798687E-5</v>
      </c>
      <c r="N5" t="e">
        <f>0.001*K5/H5</f>
        <v>#DIV/0!</v>
      </c>
      <c r="O5" t="e">
        <f>SLOPE(L3:L7,$E3:$E7)</f>
        <v>#DIV/0!</v>
      </c>
      <c r="P5">
        <f t="shared" ref="P5:Q20" si="21">SLOPE(M2:M8,$E2:$E8)</f>
        <v>1.3387406209811934E-4</v>
      </c>
      <c r="Q5" t="e">
        <f t="shared" si="21"/>
        <v>#DIV/0!</v>
      </c>
      <c r="R5" s="18"/>
      <c r="S5" s="18">
        <v>1.70404844617129E+16</v>
      </c>
      <c r="T5" s="18"/>
      <c r="U5" s="18"/>
      <c r="V5" s="18">
        <v>1.70404844617129E+16</v>
      </c>
      <c r="W5" s="18"/>
      <c r="X5" s="18"/>
      <c r="Y5" s="18">
        <v>2870.8228852598199</v>
      </c>
      <c r="Z5" s="18"/>
      <c r="AA5" s="18"/>
      <c r="AB5" s="18">
        <v>2868.5346810348101</v>
      </c>
      <c r="AC5" s="18"/>
      <c r="AD5" s="1" t="e">
        <f t="shared" si="1"/>
        <v>#NUM!</v>
      </c>
      <c r="AE5" s="1">
        <f t="shared" si="2"/>
        <v>0.72350719980043543</v>
      </c>
      <c r="AF5" s="1" t="e">
        <f t="shared" si="3"/>
        <v>#NUM!</v>
      </c>
      <c r="AG5" s="9" t="e">
        <f t="shared" si="4"/>
        <v>#DIV/0!</v>
      </c>
      <c r="AH5" s="9">
        <f t="shared" si="5"/>
        <v>17.621850135942829</v>
      </c>
      <c r="AI5" s="9" t="e">
        <f t="shared" si="6"/>
        <v>#DIV/0!</v>
      </c>
      <c r="AJ5" s="9" t="e">
        <f t="shared" si="13"/>
        <v>#DIV/0!</v>
      </c>
      <c r="AK5" s="9">
        <f t="shared" si="14"/>
        <v>0.65051840342722955</v>
      </c>
      <c r="AL5" s="9" t="e">
        <f t="shared" si="15"/>
        <v>#DIV/0!</v>
      </c>
      <c r="AM5" s="9" t="e">
        <f t="shared" si="16"/>
        <v>#DIV/0!</v>
      </c>
      <c r="AN5" s="9">
        <f t="shared" si="17"/>
        <v>0.17051840342722951</v>
      </c>
      <c r="AO5" s="9" t="e">
        <f t="shared" si="18"/>
        <v>#DIV/0!</v>
      </c>
      <c r="AP5" s="1" t="e">
        <f t="shared" si="7"/>
        <v>#DIV/0!</v>
      </c>
      <c r="AQ5" s="1">
        <f t="shared" si="8"/>
        <v>85.060140109528973</v>
      </c>
      <c r="AR5" s="1" t="e">
        <f t="shared" si="9"/>
        <v>#DIV/0!</v>
      </c>
      <c r="AS5" s="1" t="e">
        <f t="shared" si="19"/>
        <v>#DIV/0!</v>
      </c>
      <c r="AT5" s="1">
        <f t="shared" si="10"/>
        <v>2783.474540925281</v>
      </c>
      <c r="AU5" s="1" t="e">
        <f t="shared" si="10"/>
        <v>#DIV/0!</v>
      </c>
      <c r="AV5" s="20" t="e">
        <f t="shared" si="20"/>
        <v>#DIV/0!</v>
      </c>
      <c r="AW5" s="20">
        <f t="shared" si="11"/>
        <v>429787876934143.13</v>
      </c>
      <c r="AX5" s="20" t="e">
        <f t="shared" si="11"/>
        <v>#DIV/0!</v>
      </c>
    </row>
    <row r="6" spans="1:66" x14ac:dyDescent="0.25">
      <c r="A6" s="2"/>
      <c r="B6" s="5" t="s">
        <v>31</v>
      </c>
      <c r="C6" s="22">
        <v>13.9</v>
      </c>
      <c r="D6" s="10"/>
      <c r="E6" s="19">
        <v>0.3</v>
      </c>
      <c r="F6" s="19"/>
      <c r="G6" s="19">
        <v>8.3975000000000009</v>
      </c>
      <c r="H6" s="19"/>
      <c r="I6" s="19"/>
      <c r="J6" s="19">
        <v>0.33432565914846302</v>
      </c>
      <c r="K6" s="19"/>
      <c r="L6" t="e">
        <f t="shared" si="12"/>
        <v>#DIV/0!</v>
      </c>
      <c r="M6">
        <f t="shared" si="0"/>
        <v>3.9812522673231679E-5</v>
      </c>
      <c r="N6" t="e">
        <f t="shared" si="0"/>
        <v>#DIV/0!</v>
      </c>
      <c r="O6" t="e">
        <f t="shared" ref="O6:O69" si="22">SLOPE(L4:L8,$E4:$E8)</f>
        <v>#DIV/0!</v>
      </c>
      <c r="P6">
        <f t="shared" si="21"/>
        <v>1.5159177332381871E-4</v>
      </c>
      <c r="Q6" t="e">
        <f t="shared" si="21"/>
        <v>#DIV/0!</v>
      </c>
      <c r="R6" s="18"/>
      <c r="S6" s="18">
        <v>1.70404844617129E+16</v>
      </c>
      <c r="T6" s="18"/>
      <c r="U6" s="18"/>
      <c r="V6" s="18">
        <v>1.70404844617129E+16</v>
      </c>
      <c r="W6" s="18"/>
      <c r="X6" s="18"/>
      <c r="Y6" s="18">
        <v>2870.8228852598199</v>
      </c>
      <c r="Z6" s="18"/>
      <c r="AA6" s="18"/>
      <c r="AB6" s="18">
        <v>2867.03533518933</v>
      </c>
      <c r="AC6" s="18"/>
      <c r="AD6" s="1" t="e">
        <f t="shared" si="1"/>
        <v>#NUM!</v>
      </c>
      <c r="AE6" s="1">
        <f t="shared" si="2"/>
        <v>0.72350719980043543</v>
      </c>
      <c r="AF6" s="1" t="e">
        <f t="shared" si="3"/>
        <v>#NUM!</v>
      </c>
      <c r="AG6" s="9" t="e">
        <f t="shared" si="4"/>
        <v>#DIV/0!</v>
      </c>
      <c r="AH6" s="9">
        <f t="shared" si="5"/>
        <v>17.621850135942829</v>
      </c>
      <c r="AI6" s="9" t="e">
        <f t="shared" si="6"/>
        <v>#DIV/0!</v>
      </c>
      <c r="AJ6" s="9" t="e">
        <f t="shared" si="13"/>
        <v>#DIV/0!</v>
      </c>
      <c r="AK6" s="9">
        <f t="shared" si="14"/>
        <v>0.65051840342722955</v>
      </c>
      <c r="AL6" s="9" t="e">
        <f t="shared" si="15"/>
        <v>#DIV/0!</v>
      </c>
      <c r="AM6" s="9" t="e">
        <f t="shared" si="16"/>
        <v>#DIV/0!</v>
      </c>
      <c r="AN6" s="9">
        <f t="shared" si="17"/>
        <v>0.17051840342722951</v>
      </c>
      <c r="AO6" s="9" t="e">
        <f t="shared" si="18"/>
        <v>#DIV/0!</v>
      </c>
      <c r="AP6" s="1" t="e">
        <f t="shared" si="7"/>
        <v>#DIV/0!</v>
      </c>
      <c r="AQ6" s="1">
        <f t="shared" si="8"/>
        <v>85.060140109528973</v>
      </c>
      <c r="AR6" s="1" t="e">
        <f t="shared" si="9"/>
        <v>#DIV/0!</v>
      </c>
      <c r="AS6" s="1" t="e">
        <f t="shared" si="19"/>
        <v>#DIV/0!</v>
      </c>
      <c r="AT6" s="1">
        <f t="shared" si="10"/>
        <v>2781.9751950798009</v>
      </c>
      <c r="AU6" s="1" t="e">
        <f t="shared" si="10"/>
        <v>#DIV/0!</v>
      </c>
      <c r="AV6" s="20" t="e">
        <f t="shared" si="20"/>
        <v>#DIV/0!</v>
      </c>
      <c r="AW6" s="20">
        <f t="shared" si="11"/>
        <v>486676407818316.31</v>
      </c>
      <c r="AX6" s="20" t="e">
        <f t="shared" si="11"/>
        <v>#DIV/0!</v>
      </c>
    </row>
    <row r="7" spans="1:66" x14ac:dyDescent="0.25">
      <c r="A7" s="2"/>
      <c r="B7" s="5" t="s">
        <v>9</v>
      </c>
      <c r="C7" s="7">
        <f>C5*C6</f>
        <v>1.230706E-12</v>
      </c>
      <c r="D7" s="10"/>
      <c r="E7" s="19">
        <v>0.4</v>
      </c>
      <c r="F7" s="19"/>
      <c r="G7" s="19">
        <v>8.3975000000000009</v>
      </c>
      <c r="H7" s="19"/>
      <c r="I7" s="19"/>
      <c r="J7" s="19">
        <v>0.470574086123491</v>
      </c>
      <c r="K7" s="19"/>
      <c r="L7" t="e">
        <f t="shared" si="12"/>
        <v>#DIV/0!</v>
      </c>
      <c r="M7">
        <f t="shared" si="0"/>
        <v>5.6037402336825361E-5</v>
      </c>
      <c r="N7" t="e">
        <f t="shared" si="0"/>
        <v>#DIV/0!</v>
      </c>
      <c r="O7" t="e">
        <f t="shared" si="22"/>
        <v>#DIV/0!</v>
      </c>
      <c r="P7">
        <f t="shared" si="21"/>
        <v>1.4830377695985344E-4</v>
      </c>
      <c r="Q7" t="e">
        <f t="shared" si="21"/>
        <v>#DIV/0!</v>
      </c>
      <c r="R7" s="18"/>
      <c r="S7" s="18">
        <v>1.70404844617129E+16</v>
      </c>
      <c r="T7" s="18"/>
      <c r="U7" s="18"/>
      <c r="V7" s="18">
        <v>1.60558031464332E+16</v>
      </c>
      <c r="W7" s="18"/>
      <c r="X7" s="18"/>
      <c r="Y7" s="18">
        <v>2870.8228852598199</v>
      </c>
      <c r="Z7" s="18"/>
      <c r="AA7" s="18"/>
      <c r="AB7" s="18">
        <v>2865.4101061415599</v>
      </c>
      <c r="AC7" s="18"/>
      <c r="AD7" s="1" t="e">
        <f t="shared" si="1"/>
        <v>#NUM!</v>
      </c>
      <c r="AE7" s="1">
        <f t="shared" si="2"/>
        <v>0.72263598212855629</v>
      </c>
      <c r="AF7" s="1" t="e">
        <f t="shared" si="3"/>
        <v>#NUM!</v>
      </c>
      <c r="AG7" s="9" t="e">
        <f t="shared" si="4"/>
        <v>#DIV/0!</v>
      </c>
      <c r="AH7" s="9">
        <f t="shared" si="5"/>
        <v>18.154172379661475</v>
      </c>
      <c r="AI7" s="9" t="e">
        <f t="shared" si="6"/>
        <v>#DIV/0!</v>
      </c>
      <c r="AJ7" s="9" t="e">
        <f t="shared" si="13"/>
        <v>#DIV/0!</v>
      </c>
      <c r="AK7" s="9">
        <f t="shared" si="14"/>
        <v>0.64964718575535052</v>
      </c>
      <c r="AL7" s="9" t="e">
        <f t="shared" si="15"/>
        <v>#DIV/0!</v>
      </c>
      <c r="AM7" s="9" t="e">
        <f t="shared" si="16"/>
        <v>#DIV/0!</v>
      </c>
      <c r="AN7" s="9">
        <f t="shared" si="17"/>
        <v>0.16964718575535048</v>
      </c>
      <c r="AO7" s="9" t="e">
        <f t="shared" si="18"/>
        <v>#DIV/0!</v>
      </c>
      <c r="AP7" s="1" t="e">
        <f t="shared" si="7"/>
        <v>#DIV/0!</v>
      </c>
      <c r="AQ7" s="1">
        <f t="shared" si="8"/>
        <v>87.405496900094292</v>
      </c>
      <c r="AR7" s="1" t="e">
        <f t="shared" si="9"/>
        <v>#DIV/0!</v>
      </c>
      <c r="AS7" s="1" t="e">
        <f t="shared" si="19"/>
        <v>#DIV/0!</v>
      </c>
      <c r="AT7" s="1">
        <f t="shared" si="10"/>
        <v>2778.0046092414655</v>
      </c>
      <c r="AU7" s="1" t="e">
        <f t="shared" si="10"/>
        <v>#DIV/0!</v>
      </c>
      <c r="AV7" s="20" t="e">
        <f t="shared" si="20"/>
        <v>#DIV/0!</v>
      </c>
      <c r="AW7" s="20">
        <f t="shared" si="11"/>
        <v>448994481799953.75</v>
      </c>
      <c r="AX7" s="20" t="e">
        <f t="shared" si="11"/>
        <v>#DIV/0!</v>
      </c>
    </row>
    <row r="8" spans="1:66" x14ac:dyDescent="0.25">
      <c r="A8" s="2"/>
      <c r="B8" s="5" t="s">
        <v>10</v>
      </c>
      <c r="C8" s="8">
        <v>1E+18</v>
      </c>
      <c r="D8" s="10"/>
      <c r="E8" s="19">
        <v>0.5</v>
      </c>
      <c r="F8" s="19"/>
      <c r="G8" s="19">
        <v>8.3975000000000009</v>
      </c>
      <c r="H8" s="19"/>
      <c r="I8" s="19"/>
      <c r="J8" s="19">
        <v>0.53358562557587697</v>
      </c>
      <c r="K8" s="19"/>
      <c r="L8" t="e">
        <f t="shared" si="12"/>
        <v>#DIV/0!</v>
      </c>
      <c r="M8">
        <f t="shared" si="0"/>
        <v>6.3541009297514371E-5</v>
      </c>
      <c r="N8" t="e">
        <f t="shared" si="0"/>
        <v>#DIV/0!</v>
      </c>
      <c r="O8" t="e">
        <f t="shared" si="22"/>
        <v>#DIV/0!</v>
      </c>
      <c r="P8">
        <f t="shared" si="21"/>
        <v>1.3886298292751367E-4</v>
      </c>
      <c r="Q8" t="e">
        <f t="shared" si="21"/>
        <v>#DIV/0!</v>
      </c>
      <c r="R8" s="18"/>
      <c r="S8" s="18">
        <v>1.70404844617129E+16</v>
      </c>
      <c r="T8" s="18"/>
      <c r="U8" s="18"/>
      <c r="V8" s="18">
        <v>1.55241789961259E+16</v>
      </c>
      <c r="W8" s="18"/>
      <c r="X8" s="18"/>
      <c r="Y8" s="18">
        <v>2870.8228852598199</v>
      </c>
      <c r="Z8" s="18"/>
      <c r="AA8" s="18"/>
      <c r="AB8" s="18">
        <v>2863.7086650859001</v>
      </c>
      <c r="AC8" s="18"/>
      <c r="AD8" s="1" t="e">
        <f t="shared" si="1"/>
        <v>#NUM!</v>
      </c>
      <c r="AE8" s="1">
        <f t="shared" si="2"/>
        <v>0.72214313081311399</v>
      </c>
      <c r="AF8" s="1" t="e">
        <f t="shared" si="3"/>
        <v>#NUM!</v>
      </c>
      <c r="AG8" s="9" t="e">
        <f t="shared" si="4"/>
        <v>#DIV/0!</v>
      </c>
      <c r="AH8" s="9">
        <f t="shared" si="5"/>
        <v>18.462399808723742</v>
      </c>
      <c r="AI8" s="9" t="e">
        <f t="shared" si="6"/>
        <v>#DIV/0!</v>
      </c>
      <c r="AJ8" s="9" t="e">
        <f t="shared" si="13"/>
        <v>#DIV/0!</v>
      </c>
      <c r="AK8" s="9">
        <f t="shared" si="14"/>
        <v>0.64915433443990811</v>
      </c>
      <c r="AL8" s="9" t="e">
        <f t="shared" si="15"/>
        <v>#DIV/0!</v>
      </c>
      <c r="AM8" s="9" t="e">
        <f t="shared" si="16"/>
        <v>#DIV/0!</v>
      </c>
      <c r="AN8" s="9">
        <f t="shared" si="17"/>
        <v>0.16915433443990807</v>
      </c>
      <c r="AO8" s="9" t="e">
        <f t="shared" si="18"/>
        <v>#DIV/0!</v>
      </c>
      <c r="AP8" s="1" t="e">
        <f t="shared" si="7"/>
        <v>#DIV/0!</v>
      </c>
      <c r="AQ8" s="1">
        <f t="shared" si="8"/>
        <v>88.760283005193969</v>
      </c>
      <c r="AR8" s="1" t="e">
        <f t="shared" si="9"/>
        <v>#DIV/0!</v>
      </c>
      <c r="AS8" s="1" t="e">
        <f t="shared" si="19"/>
        <v>#DIV/0!</v>
      </c>
      <c r="AT8" s="1">
        <f t="shared" si="10"/>
        <v>2774.9483820807063</v>
      </c>
      <c r="AU8" s="1" t="e">
        <f t="shared" si="10"/>
        <v>#DIV/0!</v>
      </c>
      <c r="AV8" s="20" t="e">
        <f t="shared" si="20"/>
        <v>#DIV/0!</v>
      </c>
      <c r="AW8" s="20">
        <f t="shared" si="11"/>
        <v>406697953461523.25</v>
      </c>
      <c r="AX8" s="20" t="e">
        <f t="shared" si="11"/>
        <v>#DIV/0!</v>
      </c>
    </row>
    <row r="9" spans="1:66" x14ac:dyDescent="0.25">
      <c r="A9" s="4"/>
      <c r="B9" s="5" t="s">
        <v>17</v>
      </c>
      <c r="C9" s="21">
        <f>7700000000000000000</f>
        <v>7.7E+18</v>
      </c>
      <c r="D9" s="10"/>
      <c r="E9" s="19">
        <v>0.6</v>
      </c>
      <c r="F9" s="19"/>
      <c r="G9" s="19">
        <v>8.3975000000000009</v>
      </c>
      <c r="H9" s="19"/>
      <c r="I9" s="19"/>
      <c r="J9" s="19">
        <v>0.80571035151169701</v>
      </c>
      <c r="K9" s="19"/>
      <c r="L9" t="e">
        <f t="shared" si="12"/>
        <v>#DIV/0!</v>
      </c>
      <c r="M9">
        <f t="shared" si="0"/>
        <v>9.5946454481893057E-5</v>
      </c>
      <c r="N9" t="e">
        <f t="shared" si="0"/>
        <v>#DIV/0!</v>
      </c>
      <c r="O9" t="e">
        <f t="shared" si="22"/>
        <v>#DIV/0!</v>
      </c>
      <c r="P9">
        <f t="shared" si="21"/>
        <v>1.38267765176026E-4</v>
      </c>
      <c r="Q9" t="e">
        <f t="shared" si="21"/>
        <v>#DIV/0!</v>
      </c>
      <c r="R9" s="18"/>
      <c r="S9" s="18">
        <v>1.70404844617129E+16</v>
      </c>
      <c r="T9" s="18"/>
      <c r="U9" s="18"/>
      <c r="V9" s="18">
        <v>1.52215506742108E+16</v>
      </c>
      <c r="W9" s="18"/>
      <c r="X9" s="18"/>
      <c r="Y9" s="18">
        <v>2870.8228852598199</v>
      </c>
      <c r="Z9" s="18"/>
      <c r="AA9" s="18"/>
      <c r="AB9" s="18">
        <v>2861.9615633584199</v>
      </c>
      <c r="AC9" s="18"/>
      <c r="AD9" s="1" t="e">
        <f t="shared" si="1"/>
        <v>#NUM!</v>
      </c>
      <c r="AE9" s="1">
        <f t="shared" si="2"/>
        <v>0.72185497932968123</v>
      </c>
      <c r="AF9" s="1" t="e">
        <f t="shared" si="3"/>
        <v>#NUM!</v>
      </c>
      <c r="AG9" s="9" t="e">
        <f t="shared" si="4"/>
        <v>#DIV/0!</v>
      </c>
      <c r="AH9" s="9">
        <f t="shared" si="5"/>
        <v>18.645027291007619</v>
      </c>
      <c r="AI9" s="9" t="e">
        <f t="shared" si="6"/>
        <v>#DIV/0!</v>
      </c>
      <c r="AJ9" s="9" t="e">
        <f t="shared" si="13"/>
        <v>#DIV/0!</v>
      </c>
      <c r="AK9" s="9">
        <f t="shared" si="14"/>
        <v>0.64886618295647536</v>
      </c>
      <c r="AL9" s="9" t="e">
        <f t="shared" si="15"/>
        <v>#DIV/0!</v>
      </c>
      <c r="AM9" s="9" t="e">
        <f t="shared" si="16"/>
        <v>#DIV/0!</v>
      </c>
      <c r="AN9" s="9">
        <f t="shared" si="17"/>
        <v>0.16886618295647532</v>
      </c>
      <c r="AO9" s="9" t="e">
        <f t="shared" si="18"/>
        <v>#DIV/0!</v>
      </c>
      <c r="AP9" s="1" t="e">
        <f t="shared" si="7"/>
        <v>#DIV/0!</v>
      </c>
      <c r="AQ9" s="1">
        <f t="shared" si="8"/>
        <v>89.561906158716411</v>
      </c>
      <c r="AR9" s="1" t="e">
        <f t="shared" si="9"/>
        <v>#DIV/0!</v>
      </c>
      <c r="AS9" s="1" t="e">
        <f t="shared" si="19"/>
        <v>#DIV/0!</v>
      </c>
      <c r="AT9" s="1">
        <f t="shared" si="10"/>
        <v>2772.3996571997036</v>
      </c>
      <c r="AU9" s="1" t="e">
        <f t="shared" si="10"/>
        <v>#DIV/0!</v>
      </c>
      <c r="AV9" s="20" t="e">
        <f t="shared" si="20"/>
        <v>#DIV/0!</v>
      </c>
      <c r="AW9" s="20">
        <f t="shared" si="11"/>
        <v>397183073610263.81</v>
      </c>
      <c r="AX9" s="20" t="e">
        <f t="shared" si="11"/>
        <v>#DIV/0!</v>
      </c>
    </row>
    <row r="10" spans="1:66" x14ac:dyDescent="0.25">
      <c r="A10" s="4"/>
      <c r="B10" s="5" t="s">
        <v>18</v>
      </c>
      <c r="C10" s="21">
        <f>210000000000000000</f>
        <v>2.1E+17</v>
      </c>
      <c r="D10" s="10"/>
      <c r="E10" s="19">
        <v>0.7</v>
      </c>
      <c r="F10" s="19"/>
      <c r="G10" s="19">
        <v>8.3975000000000009</v>
      </c>
      <c r="H10" s="19"/>
      <c r="I10" s="19"/>
      <c r="J10" s="19">
        <v>0.78954436579713805</v>
      </c>
      <c r="K10" s="19"/>
      <c r="L10" t="e">
        <f t="shared" si="12"/>
        <v>#DIV/0!</v>
      </c>
      <c r="M10">
        <f t="shared" si="0"/>
        <v>9.4021359428060489E-5</v>
      </c>
      <c r="N10" t="e">
        <f t="shared" si="0"/>
        <v>#DIV/0!</v>
      </c>
      <c r="O10" t="e">
        <f t="shared" si="22"/>
        <v>#DIV/0!</v>
      </c>
      <c r="P10">
        <f t="shared" si="21"/>
        <v>1.3749199053456003E-4</v>
      </c>
      <c r="Q10" t="e">
        <f t="shared" si="21"/>
        <v>#DIV/0!</v>
      </c>
      <c r="R10" s="18"/>
      <c r="S10" s="18">
        <v>1.70404844617129E+16</v>
      </c>
      <c r="T10" s="18"/>
      <c r="U10" s="18"/>
      <c r="V10" s="18">
        <v>1.50227053284833E+16</v>
      </c>
      <c r="W10" s="18"/>
      <c r="X10" s="18"/>
      <c r="Y10" s="18">
        <v>2870.8228852598199</v>
      </c>
      <c r="Z10" s="18"/>
      <c r="AA10" s="18"/>
      <c r="AB10" s="18">
        <v>2860.18533584341</v>
      </c>
      <c r="AC10" s="18"/>
      <c r="AD10" s="1" t="e">
        <f t="shared" si="1"/>
        <v>#NUM!</v>
      </c>
      <c r="AE10" s="1">
        <f t="shared" si="2"/>
        <v>0.7216625103026596</v>
      </c>
      <c r="AF10" s="1" t="e">
        <f t="shared" si="3"/>
        <v>#NUM!</v>
      </c>
      <c r="AG10" s="9" t="e">
        <f t="shared" si="4"/>
        <v>#DIV/0!</v>
      </c>
      <c r="AH10" s="9">
        <f t="shared" si="5"/>
        <v>18.768017425173333</v>
      </c>
      <c r="AI10" s="9" t="e">
        <f t="shared" si="6"/>
        <v>#DIV/0!</v>
      </c>
      <c r="AJ10" s="9" t="e">
        <f t="shared" si="13"/>
        <v>#DIV/0!</v>
      </c>
      <c r="AK10" s="9">
        <f t="shared" si="14"/>
        <v>0.64867371392945372</v>
      </c>
      <c r="AL10" s="9" t="e">
        <f t="shared" si="15"/>
        <v>#DIV/0!</v>
      </c>
      <c r="AM10" s="9" t="e">
        <f t="shared" si="16"/>
        <v>#DIV/0!</v>
      </c>
      <c r="AN10" s="9">
        <f t="shared" si="17"/>
        <v>0.16867371392945368</v>
      </c>
      <c r="AO10" s="9" t="e">
        <f t="shared" si="18"/>
        <v>#DIV/0!</v>
      </c>
      <c r="AP10" s="1" t="e">
        <f t="shared" si="7"/>
        <v>#DIV/0!</v>
      </c>
      <c r="AQ10" s="1">
        <f t="shared" si="8"/>
        <v>90.101301255688981</v>
      </c>
      <c r="AR10" s="1" t="e">
        <f t="shared" si="9"/>
        <v>#DIV/0!</v>
      </c>
      <c r="AS10" s="1" t="e">
        <f t="shared" si="19"/>
        <v>#DIV/0!</v>
      </c>
      <c r="AT10" s="1">
        <f t="shared" si="10"/>
        <v>2770.0840345877209</v>
      </c>
      <c r="AU10" s="1" t="e">
        <f t="shared" si="10"/>
        <v>#DIV/0!</v>
      </c>
      <c r="AV10" s="20" t="e">
        <f t="shared" si="20"/>
        <v>#DIV/0!</v>
      </c>
      <c r="AW10" s="20">
        <f t="shared" si="11"/>
        <v>389878880433429.31</v>
      </c>
      <c r="AX10" s="20" t="e">
        <f t="shared" si="11"/>
        <v>#DIV/0!</v>
      </c>
    </row>
    <row r="11" spans="1:66" x14ac:dyDescent="0.25">
      <c r="A11" s="4"/>
      <c r="B11" s="5" t="s">
        <v>11</v>
      </c>
      <c r="C11" s="6">
        <f>1.602*10^-19</f>
        <v>1.602E-19</v>
      </c>
      <c r="D11" s="10"/>
      <c r="E11" s="19">
        <v>0.8</v>
      </c>
      <c r="F11" s="19"/>
      <c r="G11" s="19">
        <v>8.3975000000000009</v>
      </c>
      <c r="H11" s="19"/>
      <c r="I11" s="19"/>
      <c r="J11" s="19">
        <v>0.88616758772457505</v>
      </c>
      <c r="K11" s="19"/>
      <c r="L11" t="e">
        <f t="shared" si="12"/>
        <v>#DIV/0!</v>
      </c>
      <c r="M11">
        <f t="shared" si="0"/>
        <v>1.0552754840423638E-4</v>
      </c>
      <c r="N11" t="e">
        <f t="shared" si="0"/>
        <v>#DIV/0!</v>
      </c>
      <c r="O11" t="e">
        <f t="shared" si="22"/>
        <v>#DIV/0!</v>
      </c>
      <c r="P11">
        <f t="shared" si="21"/>
        <v>1.3873648181297139E-4</v>
      </c>
      <c r="Q11" t="e">
        <f t="shared" si="21"/>
        <v>#DIV/0!</v>
      </c>
      <c r="R11" s="18"/>
      <c r="S11" s="18">
        <v>1.70404844617129E+16</v>
      </c>
      <c r="T11" s="18"/>
      <c r="U11" s="18"/>
      <c r="V11" s="18">
        <v>1.48530229084458E+16</v>
      </c>
      <c r="W11" s="18"/>
      <c r="X11" s="18"/>
      <c r="Y11" s="18">
        <v>2870.8228852598199</v>
      </c>
      <c r="Z11" s="18"/>
      <c r="AA11" s="18"/>
      <c r="AB11" s="18">
        <v>2858.3866421283801</v>
      </c>
      <c r="AC11" s="18"/>
      <c r="AD11" s="1" t="e">
        <f t="shared" si="1"/>
        <v>#NUM!</v>
      </c>
      <c r="AE11" s="1">
        <f t="shared" si="2"/>
        <v>0.72149624367520648</v>
      </c>
      <c r="AF11" s="1" t="e">
        <f t="shared" si="3"/>
        <v>#NUM!</v>
      </c>
      <c r="AG11" s="9" t="e">
        <f t="shared" si="4"/>
        <v>#DIV/0!</v>
      </c>
      <c r="AH11" s="9">
        <f t="shared" si="5"/>
        <v>18.874916839375832</v>
      </c>
      <c r="AI11" s="9" t="e">
        <f t="shared" si="6"/>
        <v>#DIV/0!</v>
      </c>
      <c r="AJ11" s="9" t="e">
        <f t="shared" si="13"/>
        <v>#DIV/0!</v>
      </c>
      <c r="AK11" s="9">
        <f t="shared" si="14"/>
        <v>0.64850744730200061</v>
      </c>
      <c r="AL11" s="9" t="e">
        <f t="shared" si="15"/>
        <v>#DIV/0!</v>
      </c>
      <c r="AM11" s="9" t="e">
        <f t="shared" si="16"/>
        <v>#DIV/0!</v>
      </c>
      <c r="AN11" s="9">
        <f t="shared" si="17"/>
        <v>0.16850744730200057</v>
      </c>
      <c r="AO11" s="9" t="e">
        <f t="shared" si="18"/>
        <v>#DIV/0!</v>
      </c>
      <c r="AP11" s="1" t="e">
        <f t="shared" si="7"/>
        <v>#DIV/0!</v>
      </c>
      <c r="AQ11" s="1">
        <f t="shared" si="8"/>
        <v>90.56983114448964</v>
      </c>
      <c r="AR11" s="1" t="e">
        <f t="shared" si="9"/>
        <v>#DIV/0!</v>
      </c>
      <c r="AS11" s="1" t="e">
        <f t="shared" si="19"/>
        <v>#DIV/0!</v>
      </c>
      <c r="AT11" s="1">
        <f t="shared" si="10"/>
        <v>2767.8168109838903</v>
      </c>
      <c r="AU11" s="1" t="e">
        <f t="shared" si="10"/>
        <v>#DIV/0!</v>
      </c>
      <c r="AV11" s="20" t="e">
        <f t="shared" si="20"/>
        <v>#DIV/0!</v>
      </c>
      <c r="AW11" s="20">
        <f t="shared" si="11"/>
        <v>389038058837501.75</v>
      </c>
      <c r="AX11" s="20" t="e">
        <f t="shared" si="11"/>
        <v>#DIV/0!</v>
      </c>
    </row>
    <row r="12" spans="1:66" x14ac:dyDescent="0.25">
      <c r="A12" s="4"/>
      <c r="D12" s="10"/>
      <c r="E12" s="19">
        <v>0.9</v>
      </c>
      <c r="F12" s="19"/>
      <c r="G12" s="19">
        <v>8.3975000000000009</v>
      </c>
      <c r="H12" s="19"/>
      <c r="I12" s="19"/>
      <c r="J12" s="19">
        <v>1.05564039886862</v>
      </c>
      <c r="K12" s="19"/>
      <c r="L12" t="e">
        <f t="shared" si="12"/>
        <v>#DIV/0!</v>
      </c>
      <c r="M12">
        <f t="shared" si="0"/>
        <v>1.2570888941573324E-4</v>
      </c>
      <c r="N12" t="e">
        <f t="shared" si="0"/>
        <v>#DIV/0!</v>
      </c>
      <c r="O12" t="e">
        <f t="shared" si="22"/>
        <v>#DIV/0!</v>
      </c>
      <c r="P12">
        <f t="shared" si="21"/>
        <v>1.3375329539167552E-4</v>
      </c>
      <c r="Q12" t="e">
        <f t="shared" si="21"/>
        <v>#DIV/0!</v>
      </c>
      <c r="R12" s="18"/>
      <c r="S12" s="18">
        <v>1.70404844617129E+16</v>
      </c>
      <c r="T12" s="18"/>
      <c r="U12" s="18"/>
      <c r="V12" s="18">
        <v>1.46692602540171E+16</v>
      </c>
      <c r="W12" s="18"/>
      <c r="X12" s="18"/>
      <c r="Y12" s="18">
        <v>2870.8228852598199</v>
      </c>
      <c r="Z12" s="18"/>
      <c r="AA12" s="18"/>
      <c r="AB12" s="18">
        <v>2856.5655750749402</v>
      </c>
      <c r="AC12" s="18"/>
      <c r="AD12" s="1" t="e">
        <f t="shared" si="1"/>
        <v>#NUM!</v>
      </c>
      <c r="AE12" s="1">
        <f t="shared" si="2"/>
        <v>0.7213140241160545</v>
      </c>
      <c r="AF12" s="1" t="e">
        <f t="shared" si="3"/>
        <v>#NUM!</v>
      </c>
      <c r="AG12" s="9" t="e">
        <f t="shared" si="4"/>
        <v>#DIV/0!</v>
      </c>
      <c r="AH12" s="9">
        <f t="shared" si="5"/>
        <v>18.99277246847015</v>
      </c>
      <c r="AI12" s="9" t="e">
        <f t="shared" si="6"/>
        <v>#DIV/0!</v>
      </c>
      <c r="AJ12" s="9" t="e">
        <f t="shared" si="13"/>
        <v>#DIV/0!</v>
      </c>
      <c r="AK12" s="9">
        <f t="shared" si="14"/>
        <v>0.64832522774284862</v>
      </c>
      <c r="AL12" s="9" t="e">
        <f t="shared" si="15"/>
        <v>#DIV/0!</v>
      </c>
      <c r="AM12" s="9" t="e">
        <f t="shared" si="16"/>
        <v>#DIV/0!</v>
      </c>
      <c r="AN12" s="9">
        <f t="shared" si="17"/>
        <v>0.16832522774284858</v>
      </c>
      <c r="AO12" s="9" t="e">
        <f t="shared" si="18"/>
        <v>#DIV/0!</v>
      </c>
      <c r="AP12" s="1" t="e">
        <f t="shared" si="7"/>
        <v>#DIV/0!</v>
      </c>
      <c r="AQ12" s="1">
        <f t="shared" si="8"/>
        <v>91.086063255980463</v>
      </c>
      <c r="AR12" s="1" t="e">
        <f t="shared" si="9"/>
        <v>#DIV/0!</v>
      </c>
      <c r="AS12" s="1" t="e">
        <f t="shared" si="19"/>
        <v>#DIV/0!</v>
      </c>
      <c r="AT12" s="1">
        <f t="shared" si="10"/>
        <v>2765.4795118189595</v>
      </c>
      <c r="AU12" s="1" t="e">
        <f t="shared" si="10"/>
        <v>#DIV/0!</v>
      </c>
      <c r="AV12" s="20" t="e">
        <f t="shared" si="20"/>
        <v>#DIV/0!</v>
      </c>
      <c r="AW12" s="20">
        <f t="shared" si="11"/>
        <v>370501003068177.31</v>
      </c>
      <c r="AX12" s="20" t="e">
        <f t="shared" si="11"/>
        <v>#DIV/0!</v>
      </c>
    </row>
    <row r="13" spans="1:66" x14ac:dyDescent="0.25">
      <c r="D13" s="10"/>
      <c r="E13" s="19">
        <v>1</v>
      </c>
      <c r="F13" s="19"/>
      <c r="G13" s="19">
        <v>8.3975000000000009</v>
      </c>
      <c r="H13" s="19"/>
      <c r="I13" s="19"/>
      <c r="J13" s="19">
        <v>1.17333488300374</v>
      </c>
      <c r="K13" s="19"/>
      <c r="L13" t="e">
        <f t="shared" si="12"/>
        <v>#DIV/0!</v>
      </c>
      <c r="M13">
        <f t="shared" si="0"/>
        <v>1.3972430878282107E-4</v>
      </c>
      <c r="N13" t="e">
        <f t="shared" si="0"/>
        <v>#DIV/0!</v>
      </c>
      <c r="O13" t="e">
        <f t="shared" si="22"/>
        <v>#DIV/0!</v>
      </c>
      <c r="P13">
        <f t="shared" si="21"/>
        <v>1.5678587131908199E-4</v>
      </c>
      <c r="Q13" t="e">
        <f t="shared" si="21"/>
        <v>#DIV/0!</v>
      </c>
      <c r="R13" s="18"/>
      <c r="S13" s="18">
        <v>1.70404844617129E+16</v>
      </c>
      <c r="T13" s="18"/>
      <c r="U13" s="18"/>
      <c r="V13" s="18">
        <v>1.44501858230873E+16</v>
      </c>
      <c r="W13" s="18"/>
      <c r="X13" s="18"/>
      <c r="Y13" s="18">
        <v>2870.8228852598199</v>
      </c>
      <c r="Z13" s="18"/>
      <c r="AA13" s="18"/>
      <c r="AB13" s="18">
        <v>2854.7182527866298</v>
      </c>
      <c r="AC13" s="18"/>
      <c r="AD13" s="1" t="e">
        <f t="shared" si="1"/>
        <v>#NUM!</v>
      </c>
      <c r="AE13" s="1">
        <f t="shared" si="2"/>
        <v>0.72109378277376401</v>
      </c>
      <c r="AF13" s="1" t="e">
        <f t="shared" si="3"/>
        <v>#NUM!</v>
      </c>
      <c r="AG13" s="9" t="e">
        <f t="shared" si="4"/>
        <v>#DIV/0!</v>
      </c>
      <c r="AH13" s="9">
        <f t="shared" si="5"/>
        <v>19.136202423386326</v>
      </c>
      <c r="AI13" s="9" t="e">
        <f t="shared" si="6"/>
        <v>#DIV/0!</v>
      </c>
      <c r="AJ13" s="9" t="e">
        <f t="shared" si="13"/>
        <v>#DIV/0!</v>
      </c>
      <c r="AK13" s="9">
        <f t="shared" si="14"/>
        <v>0.64810498640055825</v>
      </c>
      <c r="AL13" s="9" t="e">
        <f t="shared" si="15"/>
        <v>#DIV/0!</v>
      </c>
      <c r="AM13" s="9" t="e">
        <f t="shared" si="16"/>
        <v>#DIV/0!</v>
      </c>
      <c r="AN13" s="9">
        <f t="shared" si="17"/>
        <v>0.16810498640055821</v>
      </c>
      <c r="AO13" s="9" t="e">
        <f t="shared" si="18"/>
        <v>#DIV/0!</v>
      </c>
      <c r="AP13" s="1" t="e">
        <f t="shared" si="7"/>
        <v>#DIV/0!</v>
      </c>
      <c r="AQ13" s="1">
        <f t="shared" si="8"/>
        <v>91.713869184593534</v>
      </c>
      <c r="AR13" s="1" t="e">
        <f t="shared" si="9"/>
        <v>#DIV/0!</v>
      </c>
      <c r="AS13" s="1" t="e">
        <f t="shared" si="19"/>
        <v>#DIV/0!</v>
      </c>
      <c r="AT13" s="1">
        <f t="shared" si="10"/>
        <v>2763.0043836020363</v>
      </c>
      <c r="AU13" s="1" t="e">
        <f t="shared" si="10"/>
        <v>#DIV/0!</v>
      </c>
      <c r="AV13" s="20" t="e">
        <f t="shared" si="20"/>
        <v>#DIV/0!</v>
      </c>
      <c r="AW13" s="20">
        <f t="shared" si="11"/>
        <v>427922344703201.63</v>
      </c>
      <c r="AX13" s="20" t="e">
        <f t="shared" si="11"/>
        <v>#DIV/0!</v>
      </c>
    </row>
    <row r="14" spans="1:66" x14ac:dyDescent="0.25">
      <c r="B14" t="s">
        <v>30</v>
      </c>
      <c r="D14" s="10"/>
      <c r="E14" s="19">
        <v>1.1000000000000001</v>
      </c>
      <c r="F14" s="19"/>
      <c r="G14" s="19">
        <v>8.3975000000000009</v>
      </c>
      <c r="H14" s="19"/>
      <c r="I14" s="19"/>
      <c r="J14" s="19">
        <v>1.28717422584682</v>
      </c>
      <c r="K14" s="19"/>
      <c r="L14" t="e">
        <f t="shared" si="12"/>
        <v>#DIV/0!</v>
      </c>
      <c r="M14">
        <f t="shared" si="0"/>
        <v>1.5328064612644477E-4</v>
      </c>
      <c r="N14" t="e">
        <f t="shared" si="0"/>
        <v>#DIV/0!</v>
      </c>
      <c r="O14" t="e">
        <f t="shared" si="22"/>
        <v>#DIV/0!</v>
      </c>
      <c r="P14">
        <f t="shared" si="21"/>
        <v>1.4544230567242397E-4</v>
      </c>
      <c r="Q14" t="e">
        <f t="shared" si="21"/>
        <v>#DIV/0!</v>
      </c>
      <c r="R14" s="18"/>
      <c r="S14" s="18">
        <v>1.70404844617129E+16</v>
      </c>
      <c r="T14" s="18"/>
      <c r="U14" s="18"/>
      <c r="V14" s="18">
        <v>1.41903709122094E+16</v>
      </c>
      <c r="W14" s="18"/>
      <c r="X14" s="18"/>
      <c r="Y14" s="18">
        <v>2870.8228852598199</v>
      </c>
      <c r="Z14" s="18"/>
      <c r="AA14" s="18"/>
      <c r="AB14" s="18">
        <v>2852.8387983994398</v>
      </c>
      <c r="AC14" s="18"/>
      <c r="AD14" s="1" t="e">
        <f t="shared" si="1"/>
        <v>#NUM!</v>
      </c>
      <c r="AE14" s="1">
        <f t="shared" si="2"/>
        <v>0.72082821425084553</v>
      </c>
      <c r="AF14" s="1" t="e">
        <f t="shared" si="3"/>
        <v>#NUM!</v>
      </c>
      <c r="AG14" s="9" t="e">
        <f t="shared" si="4"/>
        <v>#DIV/0!</v>
      </c>
      <c r="AH14" s="9">
        <f t="shared" si="5"/>
        <v>19.310592471005648</v>
      </c>
      <c r="AI14" s="9" t="e">
        <f t="shared" si="6"/>
        <v>#DIV/0!</v>
      </c>
      <c r="AJ14" s="9" t="e">
        <f t="shared" si="13"/>
        <v>#DIV/0!</v>
      </c>
      <c r="AK14" s="9">
        <f t="shared" si="14"/>
        <v>0.64783941787763966</v>
      </c>
      <c r="AL14" s="9" t="e">
        <f t="shared" si="15"/>
        <v>#DIV/0!</v>
      </c>
      <c r="AM14" s="9" t="e">
        <f t="shared" si="16"/>
        <v>#DIV/0!</v>
      </c>
      <c r="AN14" s="9">
        <f t="shared" si="17"/>
        <v>0.16783941787763962</v>
      </c>
      <c r="AO14" s="9" t="e">
        <f t="shared" si="18"/>
        <v>#DIV/0!</v>
      </c>
      <c r="AP14" s="1" t="e">
        <f t="shared" si="7"/>
        <v>#DIV/0!</v>
      </c>
      <c r="AQ14" s="1">
        <f t="shared" si="8"/>
        <v>92.476533620408745</v>
      </c>
      <c r="AR14" s="1" t="e">
        <f t="shared" si="9"/>
        <v>#DIV/0!</v>
      </c>
      <c r="AS14" s="1" t="e">
        <f t="shared" si="19"/>
        <v>#DIV/0!</v>
      </c>
      <c r="AT14" s="1">
        <f t="shared" si="10"/>
        <v>2760.3622647790312</v>
      </c>
      <c r="AU14" s="1" t="e">
        <f t="shared" si="10"/>
        <v>#DIV/0!</v>
      </c>
      <c r="AV14" s="20" t="e">
        <f t="shared" si="20"/>
        <v>#DIV/0!</v>
      </c>
      <c r="AW14" s="20">
        <f t="shared" si="11"/>
        <v>389940710999553.5</v>
      </c>
      <c r="AX14" s="20" t="e">
        <f t="shared" si="11"/>
        <v>#DIV/0!</v>
      </c>
    </row>
    <row r="15" spans="1:66" x14ac:dyDescent="0.25">
      <c r="B15" s="14" t="s">
        <v>34</v>
      </c>
      <c r="C15" s="24">
        <v>290</v>
      </c>
      <c r="D15" s="10"/>
      <c r="E15" s="19">
        <v>1.2</v>
      </c>
      <c r="F15" s="19"/>
      <c r="G15" s="19">
        <v>8.3975000000000009</v>
      </c>
      <c r="H15" s="19"/>
      <c r="I15" s="19"/>
      <c r="J15" s="19">
        <v>1.4265484245670099</v>
      </c>
      <c r="K15" s="19"/>
      <c r="L15" t="e">
        <f t="shared" si="12"/>
        <v>#DIV/0!</v>
      </c>
      <c r="M15">
        <f t="shared" si="0"/>
        <v>1.6987775225567249E-4</v>
      </c>
      <c r="N15" t="e">
        <f t="shared" si="0"/>
        <v>#DIV/0!</v>
      </c>
      <c r="O15" t="e">
        <f t="shared" si="22"/>
        <v>#DIV/0!</v>
      </c>
      <c r="P15">
        <f t="shared" si="21"/>
        <v>1.2863393366507124E-4</v>
      </c>
      <c r="Q15" t="e">
        <f t="shared" si="21"/>
        <v>#DIV/0!</v>
      </c>
      <c r="R15" s="18"/>
      <c r="S15" s="18">
        <v>1.70404844617129E+16</v>
      </c>
      <c r="T15" s="18"/>
      <c r="U15" s="18"/>
      <c r="V15" s="18">
        <v>1.38949602977864E+16</v>
      </c>
      <c r="W15" s="18"/>
      <c r="X15" s="18"/>
      <c r="Y15" s="18">
        <v>2870.8228852598199</v>
      </c>
      <c r="Z15" s="18"/>
      <c r="AA15" s="18"/>
      <c r="AB15" s="18">
        <v>2850.9208018218001</v>
      </c>
      <c r="AC15" s="18"/>
      <c r="AD15" s="1" t="e">
        <f t="shared" si="1"/>
        <v>#NUM!</v>
      </c>
      <c r="AE15" s="1">
        <f t="shared" si="2"/>
        <v>0.72052028947681168</v>
      </c>
      <c r="AF15" s="1" t="e">
        <f t="shared" si="3"/>
        <v>#NUM!</v>
      </c>
      <c r="AG15" s="9" t="e">
        <f t="shared" si="4"/>
        <v>#DIV/0!</v>
      </c>
      <c r="AH15" s="9">
        <f t="shared" si="5"/>
        <v>19.514787080475941</v>
      </c>
      <c r="AI15" s="9" t="e">
        <f t="shared" si="6"/>
        <v>#DIV/0!</v>
      </c>
      <c r="AJ15" s="9" t="e">
        <f t="shared" si="13"/>
        <v>#DIV/0!</v>
      </c>
      <c r="AK15" s="9">
        <f t="shared" si="14"/>
        <v>0.6475314931036058</v>
      </c>
      <c r="AL15" s="9" t="e">
        <f t="shared" si="15"/>
        <v>#DIV/0!</v>
      </c>
      <c r="AM15" s="9" t="e">
        <f t="shared" si="16"/>
        <v>#DIV/0!</v>
      </c>
      <c r="AN15" s="9">
        <f t="shared" si="17"/>
        <v>0.16753149310360577</v>
      </c>
      <c r="AO15" s="9" t="e">
        <f t="shared" si="18"/>
        <v>#DIV/0!</v>
      </c>
      <c r="AP15" s="1" t="e">
        <f t="shared" si="7"/>
        <v>#DIV/0!</v>
      </c>
      <c r="AQ15" s="1">
        <f t="shared" si="8"/>
        <v>93.368634670696267</v>
      </c>
      <c r="AR15" s="1" t="e">
        <f t="shared" si="9"/>
        <v>#DIV/0!</v>
      </c>
      <c r="AS15" s="1" t="e">
        <f t="shared" si="19"/>
        <v>#DIV/0!</v>
      </c>
      <c r="AT15" s="1">
        <f t="shared" si="10"/>
        <v>2757.5521671511037</v>
      </c>
      <c r="AU15" s="1" t="e">
        <f t="shared" si="10"/>
        <v>#DIV/0!</v>
      </c>
      <c r="AV15" s="20" t="e">
        <f t="shared" si="20"/>
        <v>#DIV/0!</v>
      </c>
      <c r="AW15" s="20">
        <f t="shared" si="11"/>
        <v>337813660300861.06</v>
      </c>
      <c r="AX15" s="20" t="e">
        <f t="shared" si="11"/>
        <v>#DIV/0!</v>
      </c>
    </row>
    <row r="16" spans="1:66" x14ac:dyDescent="0.25">
      <c r="B16" s="15" t="s">
        <v>14</v>
      </c>
      <c r="C16" s="25">
        <v>170</v>
      </c>
      <c r="D16" s="10"/>
      <c r="E16" s="19">
        <v>1.3</v>
      </c>
      <c r="F16" s="19"/>
      <c r="G16" s="19">
        <v>8.3975000000000009</v>
      </c>
      <c r="H16" s="19"/>
      <c r="I16" s="19"/>
      <c r="J16" s="19">
        <v>1.58094792968464</v>
      </c>
      <c r="K16" s="19"/>
      <c r="L16" t="e">
        <f t="shared" si="12"/>
        <v>#DIV/0!</v>
      </c>
      <c r="M16">
        <f t="shared" si="0"/>
        <v>1.8826411785467578E-4</v>
      </c>
      <c r="N16" t="e">
        <f t="shared" si="0"/>
        <v>#DIV/0!</v>
      </c>
      <c r="O16" t="e">
        <f t="shared" si="22"/>
        <v>#DIV/0!</v>
      </c>
      <c r="P16">
        <f t="shared" si="21"/>
        <v>1.2594369182731082E-4</v>
      </c>
      <c r="Q16" t="e">
        <f t="shared" si="21"/>
        <v>#DIV/0!</v>
      </c>
      <c r="R16" s="18"/>
      <c r="S16" s="18">
        <v>1.70404844617129E+16</v>
      </c>
      <c r="T16" s="18"/>
      <c r="U16" s="18"/>
      <c r="V16" s="18">
        <v>1.35750724122166E+16</v>
      </c>
      <c r="W16" s="18"/>
      <c r="X16" s="18"/>
      <c r="Y16" s="18">
        <v>2870.8228852598199</v>
      </c>
      <c r="Z16" s="18"/>
      <c r="AA16" s="18"/>
      <c r="AB16" s="18">
        <v>2848.9583481627401</v>
      </c>
      <c r="AC16" s="18"/>
      <c r="AD16" s="1" t="e">
        <f t="shared" si="1"/>
        <v>#NUM!</v>
      </c>
      <c r="AE16" s="1">
        <f t="shared" si="2"/>
        <v>0.72017937902419715</v>
      </c>
      <c r="AF16" s="1" t="e">
        <f t="shared" si="3"/>
        <v>#NUM!</v>
      </c>
      <c r="AG16" s="9" t="e">
        <f t="shared" si="4"/>
        <v>#DIV/0!</v>
      </c>
      <c r="AH16" s="9">
        <f t="shared" si="5"/>
        <v>19.743375017865315</v>
      </c>
      <c r="AI16" s="9" t="e">
        <f t="shared" si="6"/>
        <v>#DIV/0!</v>
      </c>
      <c r="AJ16" s="9" t="e">
        <f t="shared" si="13"/>
        <v>#DIV/0!</v>
      </c>
      <c r="AK16" s="9">
        <f t="shared" si="14"/>
        <v>0.64719058265099139</v>
      </c>
      <c r="AL16" s="9" t="e">
        <f t="shared" si="15"/>
        <v>#DIV/0!</v>
      </c>
      <c r="AM16" s="9" t="e">
        <f t="shared" si="16"/>
        <v>#DIV/0!</v>
      </c>
      <c r="AN16" s="9">
        <f t="shared" si="17"/>
        <v>0.16719058265099135</v>
      </c>
      <c r="AO16" s="9" t="e">
        <f t="shared" si="18"/>
        <v>#DIV/0!</v>
      </c>
      <c r="AP16" s="1" t="e">
        <f t="shared" si="7"/>
        <v>#DIV/0!</v>
      </c>
      <c r="AQ16" s="1">
        <f t="shared" si="8"/>
        <v>94.366155448249245</v>
      </c>
      <c r="AR16" s="1" t="e">
        <f t="shared" si="9"/>
        <v>#DIV/0!</v>
      </c>
      <c r="AS16" s="1" t="e">
        <f t="shared" si="19"/>
        <v>#DIV/0!</v>
      </c>
      <c r="AT16" s="1">
        <f t="shared" si="10"/>
        <v>2754.5921927144909</v>
      </c>
      <c r="AU16" s="1" t="e">
        <f t="shared" si="10"/>
        <v>#DIV/0!</v>
      </c>
      <c r="AV16" s="20" t="e">
        <f t="shared" si="20"/>
        <v>#DIV/0!</v>
      </c>
      <c r="AW16" s="20">
        <f t="shared" si="11"/>
        <v>323258752816452.44</v>
      </c>
      <c r="AX16" s="20" t="e">
        <f t="shared" si="11"/>
        <v>#DIV/0!</v>
      </c>
    </row>
    <row r="17" spans="2:50" x14ac:dyDescent="0.25">
      <c r="B17" s="16" t="s">
        <v>15</v>
      </c>
      <c r="C17" s="26">
        <v>80</v>
      </c>
      <c r="D17" s="11"/>
      <c r="E17" s="19">
        <v>1.4</v>
      </c>
      <c r="F17" s="19"/>
      <c r="G17" s="19">
        <v>8.3975000000000009</v>
      </c>
      <c r="H17" s="19"/>
      <c r="I17" s="19"/>
      <c r="J17" s="19">
        <v>1.5914863644180399</v>
      </c>
      <c r="K17" s="19"/>
      <c r="L17" t="e">
        <f t="shared" si="12"/>
        <v>#DIV/0!</v>
      </c>
      <c r="M17">
        <f t="shared" si="0"/>
        <v>1.8951906691491989E-4</v>
      </c>
      <c r="N17" t="e">
        <f t="shared" si="0"/>
        <v>#DIV/0!</v>
      </c>
      <c r="O17" t="e">
        <f t="shared" si="22"/>
        <v>#DIV/0!</v>
      </c>
      <c r="P17">
        <f t="shared" si="21"/>
        <v>1.2930268079326885E-4</v>
      </c>
      <c r="Q17" t="e">
        <f t="shared" si="21"/>
        <v>#DIV/0!</v>
      </c>
      <c r="R17" s="18"/>
      <c r="S17" s="18">
        <v>1.70404844617129E+16</v>
      </c>
      <c r="T17" s="18"/>
      <c r="U17" s="18"/>
      <c r="V17" s="18">
        <v>1.32440687893622E+16</v>
      </c>
      <c r="W17" s="18"/>
      <c r="X17" s="18"/>
      <c r="Y17" s="18">
        <v>2870.8228852598199</v>
      </c>
      <c r="Z17" s="18"/>
      <c r="AA17" s="18"/>
      <c r="AB17" s="18">
        <v>2846.9466887610902</v>
      </c>
      <c r="AC17" s="18"/>
      <c r="AD17" s="1" t="e">
        <f t="shared" si="1"/>
        <v>#NUM!</v>
      </c>
      <c r="AE17" s="1">
        <f t="shared" si="2"/>
        <v>0.71981805902396467</v>
      </c>
      <c r="AF17" s="1" t="e">
        <f t="shared" si="3"/>
        <v>#NUM!</v>
      </c>
      <c r="AG17" s="9" t="e">
        <f t="shared" si="4"/>
        <v>#DIV/0!</v>
      </c>
      <c r="AH17" s="9">
        <f t="shared" si="5"/>
        <v>19.988571517883837</v>
      </c>
      <c r="AI17" s="9" t="e">
        <f t="shared" si="6"/>
        <v>#DIV/0!</v>
      </c>
      <c r="AJ17" s="9" t="e">
        <f t="shared" si="13"/>
        <v>#DIV/0!</v>
      </c>
      <c r="AK17" s="9">
        <f t="shared" si="14"/>
        <v>0.6468292626507588</v>
      </c>
      <c r="AL17" s="9" t="e">
        <f t="shared" si="15"/>
        <v>#DIV/0!</v>
      </c>
      <c r="AM17" s="9" t="e">
        <f t="shared" si="16"/>
        <v>#DIV/0!</v>
      </c>
      <c r="AN17" s="9">
        <f t="shared" si="17"/>
        <v>0.16682926265075876</v>
      </c>
      <c r="AO17" s="9" t="e">
        <f t="shared" si="18"/>
        <v>#DIV/0!</v>
      </c>
      <c r="AP17" s="1" t="e">
        <f t="shared" si="7"/>
        <v>#DIV/0!</v>
      </c>
      <c r="AQ17" s="1">
        <f t="shared" si="8"/>
        <v>95.434814781581551</v>
      </c>
      <c r="AR17" s="1" t="e">
        <f t="shared" si="9"/>
        <v>#DIV/0!</v>
      </c>
      <c r="AS17" s="1" t="e">
        <f t="shared" si="19"/>
        <v>#DIV/0!</v>
      </c>
      <c r="AT17" s="1">
        <f t="shared" si="10"/>
        <v>2751.5118739795084</v>
      </c>
      <c r="AU17" s="1" t="e">
        <f t="shared" si="10"/>
        <v>#DIV/0!</v>
      </c>
      <c r="AV17" s="20" t="e">
        <f t="shared" si="20"/>
        <v>#DIV/0!</v>
      </c>
      <c r="AW17" s="20">
        <f t="shared" si="11"/>
        <v>323921541861555.63</v>
      </c>
      <c r="AX17" s="20" t="e">
        <f t="shared" si="11"/>
        <v>#DIV/0!</v>
      </c>
    </row>
    <row r="18" spans="2:50" x14ac:dyDescent="0.25">
      <c r="B18" s="14" t="s">
        <v>35</v>
      </c>
      <c r="C18" s="24">
        <v>0.55000000000000004</v>
      </c>
      <c r="D18" s="10"/>
      <c r="E18" s="19">
        <v>1.5</v>
      </c>
      <c r="F18" s="19"/>
      <c r="G18" s="19">
        <v>8.3975000000000009</v>
      </c>
      <c r="H18" s="19"/>
      <c r="I18" s="19"/>
      <c r="J18" s="19">
        <v>1.68713807073542</v>
      </c>
      <c r="K18" s="19"/>
      <c r="L18" t="e">
        <f t="shared" si="12"/>
        <v>#DIV/0!</v>
      </c>
      <c r="M18">
        <f t="shared" si="0"/>
        <v>2.0090956483899015E-4</v>
      </c>
      <c r="N18" t="e">
        <f t="shared" si="0"/>
        <v>#DIV/0!</v>
      </c>
      <c r="O18" t="e">
        <f t="shared" si="22"/>
        <v>#DIV/0!</v>
      </c>
      <c r="P18">
        <f t="shared" si="21"/>
        <v>1.3287384372809004E-4</v>
      </c>
      <c r="Q18" t="e">
        <f t="shared" si="21"/>
        <v>#DIV/0!</v>
      </c>
      <c r="R18" s="18"/>
      <c r="S18" s="18">
        <v>1.70404844617129E+16</v>
      </c>
      <c r="T18" s="18"/>
      <c r="U18" s="18"/>
      <c r="V18" s="18">
        <v>1.29149113097455E+16</v>
      </c>
      <c r="W18" s="18"/>
      <c r="X18" s="18"/>
      <c r="Y18" s="18">
        <v>2870.8228852598199</v>
      </c>
      <c r="Z18" s="18"/>
      <c r="AA18" s="18"/>
      <c r="AB18" s="18">
        <v>2844.8826224532399</v>
      </c>
      <c r="AC18" s="18"/>
      <c r="AD18" s="1" t="e">
        <f t="shared" si="1"/>
        <v>#NUM!</v>
      </c>
      <c r="AE18" s="1">
        <f t="shared" si="2"/>
        <v>0.71944968592163916</v>
      </c>
      <c r="AF18" s="1" t="e">
        <f t="shared" si="3"/>
        <v>#NUM!</v>
      </c>
      <c r="AG18" s="9" t="e">
        <f t="shared" si="4"/>
        <v>#DIV/0!</v>
      </c>
      <c r="AH18" s="9">
        <f t="shared" si="5"/>
        <v>20.241689480898106</v>
      </c>
      <c r="AI18" s="9" t="e">
        <f t="shared" si="6"/>
        <v>#DIV/0!</v>
      </c>
      <c r="AJ18" s="9" t="e">
        <f t="shared" si="13"/>
        <v>#DIV/0!</v>
      </c>
      <c r="AK18" s="9">
        <f t="shared" si="14"/>
        <v>0.64646088954843317</v>
      </c>
      <c r="AL18" s="9" t="e">
        <f t="shared" si="15"/>
        <v>#DIV/0!</v>
      </c>
      <c r="AM18" s="9" t="e">
        <f t="shared" si="16"/>
        <v>#DIV/0!</v>
      </c>
      <c r="AN18" s="9">
        <f t="shared" si="17"/>
        <v>0.16646088954843313</v>
      </c>
      <c r="AO18" s="9" t="e">
        <f t="shared" si="18"/>
        <v>#DIV/0!</v>
      </c>
      <c r="AP18" s="1" t="e">
        <f t="shared" si="7"/>
        <v>#DIV/0!</v>
      </c>
      <c r="AQ18" s="1">
        <f t="shared" si="8"/>
        <v>96.536561375864139</v>
      </c>
      <c r="AR18" s="1" t="e">
        <f t="shared" si="9"/>
        <v>#DIV/0!</v>
      </c>
      <c r="AS18" s="1" t="e">
        <f t="shared" si="19"/>
        <v>#DIV/0!</v>
      </c>
      <c r="AT18" s="1">
        <f t="shared" si="10"/>
        <v>2748.3460610773759</v>
      </c>
      <c r="AU18" s="1" t="e">
        <f t="shared" si="10"/>
        <v>#DIV/0!</v>
      </c>
      <c r="AV18" s="20" t="e">
        <f t="shared" si="20"/>
        <v>#DIV/0!</v>
      </c>
      <c r="AW18" s="20">
        <f t="shared" si="11"/>
        <v>324733275435108.44</v>
      </c>
      <c r="AX18" s="20" t="e">
        <f t="shared" si="11"/>
        <v>#DIV/0!</v>
      </c>
    </row>
    <row r="19" spans="2:50" x14ac:dyDescent="0.25">
      <c r="B19" s="15" t="s">
        <v>12</v>
      </c>
      <c r="C19" s="25">
        <v>0.3</v>
      </c>
      <c r="D19" s="10"/>
      <c r="E19" s="19">
        <v>1.6</v>
      </c>
      <c r="F19" s="19"/>
      <c r="G19" s="19">
        <v>8.3975000000000009</v>
      </c>
      <c r="H19" s="19"/>
      <c r="I19" s="19"/>
      <c r="J19" s="19">
        <v>1.8388176817728501</v>
      </c>
      <c r="K19" s="19"/>
      <c r="L19" t="e">
        <f t="shared" si="12"/>
        <v>#DIV/0!</v>
      </c>
      <c r="M19">
        <f t="shared" ref="M19:N82" si="23">0.001*J19/G19</f>
        <v>2.1897203712686514E-4</v>
      </c>
      <c r="N19" t="e">
        <f t="shared" si="23"/>
        <v>#DIV/0!</v>
      </c>
      <c r="O19" t="e">
        <f t="shared" si="22"/>
        <v>#DIV/0!</v>
      </c>
      <c r="P19">
        <f t="shared" si="21"/>
        <v>1.3694253702027255E-4</v>
      </c>
      <c r="Q19" t="e">
        <f t="shared" si="21"/>
        <v>#DIV/0!</v>
      </c>
      <c r="R19" s="18"/>
      <c r="S19" s="18">
        <v>1.70404844617129E+16</v>
      </c>
      <c r="T19" s="18"/>
      <c r="U19" s="18"/>
      <c r="V19" s="18">
        <v>1.25985989970801E+16</v>
      </c>
      <c r="W19" s="18"/>
      <c r="X19" s="18"/>
      <c r="Y19" s="18">
        <v>2870.8228852598199</v>
      </c>
      <c r="Z19" s="18"/>
      <c r="AA19" s="18"/>
      <c r="AB19" s="18">
        <v>2842.7646469039701</v>
      </c>
      <c r="AC19" s="18"/>
      <c r="AD19" s="1" t="e">
        <f t="shared" si="1"/>
        <v>#NUM!</v>
      </c>
      <c r="AE19" s="1">
        <f t="shared" si="2"/>
        <v>0.71908673307824067</v>
      </c>
      <c r="AF19" s="1" t="e">
        <f t="shared" si="3"/>
        <v>#NUM!</v>
      </c>
      <c r="AG19" s="9" t="e">
        <f t="shared" si="4"/>
        <v>#DIV/0!</v>
      </c>
      <c r="AH19" s="9">
        <f t="shared" si="5"/>
        <v>20.494217730411588</v>
      </c>
      <c r="AI19" s="9" t="e">
        <f t="shared" si="6"/>
        <v>#DIV/0!</v>
      </c>
      <c r="AJ19" s="9" t="e">
        <f t="shared" si="13"/>
        <v>#DIV/0!</v>
      </c>
      <c r="AK19" s="9">
        <f t="shared" si="14"/>
        <v>0.64609793670503479</v>
      </c>
      <c r="AL19" s="9" t="e">
        <f t="shared" si="15"/>
        <v>#DIV/0!</v>
      </c>
      <c r="AM19" s="9" t="e">
        <f t="shared" si="16"/>
        <v>#DIV/0!</v>
      </c>
      <c r="AN19" s="9">
        <f t="shared" si="17"/>
        <v>0.16609793670503475</v>
      </c>
      <c r="AO19" s="9" t="e">
        <f t="shared" si="18"/>
        <v>#DIV/0!</v>
      </c>
      <c r="AP19" s="1" t="e">
        <f t="shared" si="7"/>
        <v>#DIV/0!</v>
      </c>
      <c r="AQ19" s="1">
        <f t="shared" si="8"/>
        <v>97.634302061784695</v>
      </c>
      <c r="AR19" s="1" t="e">
        <f t="shared" si="9"/>
        <v>#DIV/0!</v>
      </c>
      <c r="AS19" s="1" t="e">
        <f t="shared" si="19"/>
        <v>#DIV/0!</v>
      </c>
      <c r="AT19" s="1">
        <f t="shared" si="19"/>
        <v>2745.1303448421854</v>
      </c>
      <c r="AU19" s="1" t="e">
        <f t="shared" si="19"/>
        <v>#DIV/0!</v>
      </c>
      <c r="AV19" s="20" t="e">
        <f t="shared" si="20"/>
        <v>#DIV/0!</v>
      </c>
      <c r="AW19" s="20">
        <f t="shared" si="20"/>
        <v>326619032764404.81</v>
      </c>
      <c r="AX19" s="20" t="e">
        <f t="shared" si="20"/>
        <v>#DIV/0!</v>
      </c>
    </row>
    <row r="20" spans="2:50" x14ac:dyDescent="0.25">
      <c r="B20" s="16" t="s">
        <v>13</v>
      </c>
      <c r="C20" s="26">
        <v>0.13500000000000001</v>
      </c>
      <c r="D20" s="12"/>
      <c r="E20" s="19">
        <v>1.7</v>
      </c>
      <c r="F20" s="19"/>
      <c r="G20" s="19">
        <v>8.3975000000000009</v>
      </c>
      <c r="H20" s="19"/>
      <c r="I20" s="19"/>
      <c r="J20" s="19">
        <v>1.9903626518567099</v>
      </c>
      <c r="K20" s="19"/>
      <c r="L20" t="e">
        <f t="shared" si="12"/>
        <v>#DIV/0!</v>
      </c>
      <c r="M20">
        <f t="shared" si="23"/>
        <v>2.3701847595792913E-4</v>
      </c>
      <c r="N20" t="e">
        <f t="shared" si="23"/>
        <v>#DIV/0!</v>
      </c>
      <c r="O20" t="e">
        <f t="shared" si="22"/>
        <v>#DIV/0!</v>
      </c>
      <c r="P20">
        <f t="shared" si="21"/>
        <v>1.5175625243330157E-4</v>
      </c>
      <c r="Q20" t="e">
        <f t="shared" si="21"/>
        <v>#DIV/0!</v>
      </c>
      <c r="R20" s="18"/>
      <c r="S20" s="18">
        <v>1.70404844617129E+16</v>
      </c>
      <c r="T20" s="18"/>
      <c r="U20" s="18"/>
      <c r="V20" s="18">
        <v>1.23034823597495E+16</v>
      </c>
      <c r="W20" s="18"/>
      <c r="X20" s="18"/>
      <c r="Y20" s="18">
        <v>2870.8228852598199</v>
      </c>
      <c r="Z20" s="18"/>
      <c r="AA20" s="18"/>
      <c r="AB20" s="18">
        <v>2840.5929325113402</v>
      </c>
      <c r="AC20" s="18"/>
      <c r="AD20" s="1" t="e">
        <f t="shared" si="1"/>
        <v>#NUM!</v>
      </c>
      <c r="AE20" s="1">
        <f t="shared" si="2"/>
        <v>0.71873978822624762</v>
      </c>
      <c r="AF20" s="1" t="e">
        <f t="shared" si="3"/>
        <v>#NUM!</v>
      </c>
      <c r="AG20" s="9" t="e">
        <f t="shared" si="4"/>
        <v>#DIV/0!</v>
      </c>
      <c r="AH20" s="9">
        <f t="shared" si="5"/>
        <v>20.738552806350473</v>
      </c>
      <c r="AI20" s="9" t="e">
        <f t="shared" si="6"/>
        <v>#DIV/0!</v>
      </c>
      <c r="AJ20" s="9" t="e">
        <f t="shared" si="13"/>
        <v>#DIV/0!</v>
      </c>
      <c r="AK20" s="9">
        <f t="shared" si="14"/>
        <v>0.64575099185304174</v>
      </c>
      <c r="AL20" s="9" t="e">
        <f t="shared" si="15"/>
        <v>#DIV/0!</v>
      </c>
      <c r="AM20" s="9" t="e">
        <f t="shared" si="16"/>
        <v>#DIV/0!</v>
      </c>
      <c r="AN20" s="9">
        <f t="shared" si="17"/>
        <v>0.16575099185304171</v>
      </c>
      <c r="AO20" s="9" t="e">
        <f t="shared" si="18"/>
        <v>#DIV/0!</v>
      </c>
      <c r="AP20" s="1" t="e">
        <f t="shared" si="7"/>
        <v>#DIV/0!</v>
      </c>
      <c r="AQ20" s="1">
        <f t="shared" si="8"/>
        <v>98.695073817963916</v>
      </c>
      <c r="AR20" s="1" t="e">
        <f t="shared" si="9"/>
        <v>#DIV/0!</v>
      </c>
      <c r="AS20" s="1" t="e">
        <f t="shared" si="19"/>
        <v>#DIV/0!</v>
      </c>
      <c r="AT20" s="1">
        <f t="shared" si="19"/>
        <v>2741.8978586933763</v>
      </c>
      <c r="AU20" s="1" t="e">
        <f t="shared" si="19"/>
        <v>#DIV/0!</v>
      </c>
      <c r="AV20" s="20" t="e">
        <f t="shared" si="20"/>
        <v>#DIV/0!</v>
      </c>
      <c r="AW20" s="20">
        <f t="shared" si="20"/>
        <v>353618766321664.19</v>
      </c>
      <c r="AX20" s="20" t="e">
        <f t="shared" si="20"/>
        <v>#DIV/0!</v>
      </c>
    </row>
    <row r="21" spans="2:50" x14ac:dyDescent="0.25">
      <c r="B21" s="14" t="s">
        <v>36</v>
      </c>
      <c r="C21" s="24">
        <v>0.74</v>
      </c>
      <c r="D21" s="13"/>
      <c r="E21" s="19">
        <v>1.8</v>
      </c>
      <c r="F21" s="19"/>
      <c r="G21" s="19">
        <v>8.3975000000000009</v>
      </c>
      <c r="H21" s="19"/>
      <c r="I21" s="19"/>
      <c r="J21" s="19">
        <v>2.1125823998602198</v>
      </c>
      <c r="K21" s="19"/>
      <c r="L21" t="e">
        <f t="shared" si="12"/>
        <v>#DIV/0!</v>
      </c>
      <c r="M21">
        <f t="shared" si="23"/>
        <v>2.5157277759573919E-4</v>
      </c>
      <c r="N21" t="e">
        <f t="shared" si="23"/>
        <v>#DIV/0!</v>
      </c>
      <c r="O21" t="e">
        <f t="shared" si="22"/>
        <v>#DIV/0!</v>
      </c>
      <c r="P21">
        <f t="shared" ref="P21:Q36" si="24">SLOPE(M18:M24,$E18:$E24)</f>
        <v>1.5912286249365369E-4</v>
      </c>
      <c r="Q21" t="e">
        <f t="shared" si="24"/>
        <v>#DIV/0!</v>
      </c>
      <c r="R21" s="18"/>
      <c r="S21" s="18">
        <v>1.70404844617129E+16</v>
      </c>
      <c r="T21" s="18"/>
      <c r="U21" s="18"/>
      <c r="V21" s="18">
        <v>1.2035174359677E+16</v>
      </c>
      <c r="W21" s="18"/>
      <c r="X21" s="18"/>
      <c r="Y21" s="18">
        <v>2870.8228852598199</v>
      </c>
      <c r="Z21" s="18"/>
      <c r="AA21" s="18"/>
      <c r="AB21" s="18">
        <v>2838.3691645601898</v>
      </c>
      <c r="AC21" s="18"/>
      <c r="AD21" s="1" t="e">
        <f t="shared" si="1"/>
        <v>#NUM!</v>
      </c>
      <c r="AE21" s="1">
        <f t="shared" si="2"/>
        <v>0.71841706020207419</v>
      </c>
      <c r="AF21" s="1" t="e">
        <f t="shared" si="3"/>
        <v>#NUM!</v>
      </c>
      <c r="AG21" s="9" t="e">
        <f t="shared" si="4"/>
        <v>#DIV/0!</v>
      </c>
      <c r="AH21" s="9">
        <f t="shared" si="5"/>
        <v>20.968447619476084</v>
      </c>
      <c r="AI21" s="9" t="e">
        <f t="shared" si="6"/>
        <v>#DIV/0!</v>
      </c>
      <c r="AJ21" s="9" t="e">
        <f t="shared" si="13"/>
        <v>#DIV/0!</v>
      </c>
      <c r="AK21" s="9">
        <f t="shared" si="14"/>
        <v>0.64542826382886831</v>
      </c>
      <c r="AL21" s="9" t="e">
        <f t="shared" si="15"/>
        <v>#DIV/0!</v>
      </c>
      <c r="AM21" s="9" t="e">
        <f t="shared" si="16"/>
        <v>#DIV/0!</v>
      </c>
      <c r="AN21" s="9">
        <f t="shared" si="17"/>
        <v>0.16542826382886827</v>
      </c>
      <c r="AO21" s="9" t="e">
        <f t="shared" si="18"/>
        <v>#DIV/0!</v>
      </c>
      <c r="AP21" s="1" t="e">
        <f t="shared" si="7"/>
        <v>#DIV/0!</v>
      </c>
      <c r="AQ21" s="1">
        <f t="shared" si="8"/>
        <v>99.69195123782778</v>
      </c>
      <c r="AR21" s="1" t="e">
        <f t="shared" si="9"/>
        <v>#DIV/0!</v>
      </c>
      <c r="AS21" s="1" t="e">
        <f t="shared" si="19"/>
        <v>#DIV/0!</v>
      </c>
      <c r="AT21" s="1">
        <f t="shared" si="19"/>
        <v>2738.6772133223621</v>
      </c>
      <c r="AU21" s="1" t="e">
        <f t="shared" si="19"/>
        <v>#DIV/0!</v>
      </c>
      <c r="AV21" s="20" t="e">
        <f t="shared" si="20"/>
        <v>#DIV/0!</v>
      </c>
      <c r="AW21" s="20">
        <f t="shared" si="20"/>
        <v>362840646239642.13</v>
      </c>
      <c r="AX21" s="20" t="e">
        <f t="shared" si="20"/>
        <v>#DIV/0!</v>
      </c>
    </row>
    <row r="22" spans="2:50" x14ac:dyDescent="0.25">
      <c r="B22" s="15" t="s">
        <v>22</v>
      </c>
      <c r="C22" s="25">
        <v>0.78</v>
      </c>
      <c r="E22" s="19">
        <v>1.9</v>
      </c>
      <c r="F22" s="19"/>
      <c r="G22" s="19">
        <v>8.3975000000000009</v>
      </c>
      <c r="H22" s="19"/>
      <c r="I22" s="19"/>
      <c r="J22" s="19">
        <v>2.2057856700019798</v>
      </c>
      <c r="K22" s="19"/>
      <c r="L22" t="e">
        <f t="shared" si="12"/>
        <v>#DIV/0!</v>
      </c>
      <c r="M22">
        <f t="shared" si="23"/>
        <v>2.6267170824673764E-4</v>
      </c>
      <c r="N22" t="e">
        <f t="shared" si="23"/>
        <v>#DIV/0!</v>
      </c>
      <c r="O22" t="e">
        <f t="shared" si="22"/>
        <v>#DIV/0!</v>
      </c>
      <c r="P22">
        <f t="shared" si="24"/>
        <v>1.4894078084010841E-4</v>
      </c>
      <c r="Q22" t="e">
        <f t="shared" si="24"/>
        <v>#DIV/0!</v>
      </c>
      <c r="R22" s="18"/>
      <c r="S22" s="18">
        <v>1.70404844617129E+16</v>
      </c>
      <c r="T22" s="18"/>
      <c r="U22" s="18"/>
      <c r="V22" s="18">
        <v>1.1796795673153E+16</v>
      </c>
      <c r="W22" s="18"/>
      <c r="X22" s="18"/>
      <c r="Y22" s="18">
        <v>2870.8228852598199</v>
      </c>
      <c r="Z22" s="18"/>
      <c r="AA22" s="18"/>
      <c r="AB22" s="18">
        <v>2836.0962929832699</v>
      </c>
      <c r="AC22" s="18"/>
      <c r="AD22" s="1" t="e">
        <f t="shared" si="1"/>
        <v>#NUM!</v>
      </c>
      <c r="AE22" s="1">
        <f t="shared" si="2"/>
        <v>0.71812423798054803</v>
      </c>
      <c r="AF22" s="1" t="e">
        <f t="shared" si="3"/>
        <v>#NUM!</v>
      </c>
      <c r="AG22" s="9" t="e">
        <f t="shared" si="4"/>
        <v>#DIV/0!</v>
      </c>
      <c r="AH22" s="9">
        <f t="shared" si="5"/>
        <v>21.179243507346378</v>
      </c>
      <c r="AI22" s="9" t="e">
        <f t="shared" si="6"/>
        <v>#DIV/0!</v>
      </c>
      <c r="AJ22" s="9" t="e">
        <f t="shared" si="13"/>
        <v>#DIV/0!</v>
      </c>
      <c r="AK22" s="9">
        <f t="shared" si="14"/>
        <v>0.64513544160734215</v>
      </c>
      <c r="AL22" s="9" t="e">
        <f t="shared" si="15"/>
        <v>#DIV/0!</v>
      </c>
      <c r="AM22" s="9" t="e">
        <f t="shared" si="16"/>
        <v>#DIV/0!</v>
      </c>
      <c r="AN22" s="9">
        <f t="shared" si="17"/>
        <v>0.16513544160734211</v>
      </c>
      <c r="AO22" s="9" t="e">
        <f t="shared" si="18"/>
        <v>#DIV/0!</v>
      </c>
      <c r="AP22" s="1" t="e">
        <f t="shared" si="7"/>
        <v>#DIV/0!</v>
      </c>
      <c r="AQ22" s="1">
        <f t="shared" si="8"/>
        <v>100.60499670386275</v>
      </c>
      <c r="AR22" s="1" t="e">
        <f t="shared" si="9"/>
        <v>#DIV/0!</v>
      </c>
      <c r="AS22" s="1" t="e">
        <f t="shared" si="19"/>
        <v>#DIV/0!</v>
      </c>
      <c r="AT22" s="1">
        <f t="shared" si="19"/>
        <v>2735.4912962794069</v>
      </c>
      <c r="AU22" s="1" t="e">
        <f t="shared" si="19"/>
        <v>#DIV/0!</v>
      </c>
      <c r="AV22" s="20" t="e">
        <f t="shared" si="20"/>
        <v>#DIV/0!</v>
      </c>
      <c r="AW22" s="20">
        <f t="shared" si="20"/>
        <v>333016881251536.75</v>
      </c>
      <c r="AX22" s="20" t="e">
        <f t="shared" si="20"/>
        <v>#DIV/0!</v>
      </c>
    </row>
    <row r="23" spans="2:50" x14ac:dyDescent="0.25">
      <c r="B23" s="16" t="s">
        <v>23</v>
      </c>
      <c r="C23" s="26">
        <v>0.81</v>
      </c>
      <c r="E23" s="19">
        <v>2</v>
      </c>
      <c r="F23" s="19"/>
      <c r="G23" s="19">
        <v>8.3975000000000009</v>
      </c>
      <c r="H23" s="19"/>
      <c r="I23" s="19"/>
      <c r="J23" s="19">
        <v>2.3438813133659502</v>
      </c>
      <c r="K23" s="19"/>
      <c r="L23" t="e">
        <f t="shared" si="12"/>
        <v>#DIV/0!</v>
      </c>
      <c r="M23">
        <f t="shared" si="23"/>
        <v>2.7911656009121168E-4</v>
      </c>
      <c r="N23" t="e">
        <f t="shared" si="23"/>
        <v>#DIV/0!</v>
      </c>
      <c r="O23" t="e">
        <f t="shared" si="22"/>
        <v>#DIV/0!</v>
      </c>
      <c r="P23">
        <f t="shared" si="24"/>
        <v>1.6161912957467957E-4</v>
      </c>
      <c r="Q23" t="e">
        <f t="shared" si="24"/>
        <v>#DIV/0!</v>
      </c>
      <c r="R23" s="18"/>
      <c r="S23" s="18">
        <v>1.70404844617129E+16</v>
      </c>
      <c r="T23" s="18"/>
      <c r="U23" s="18"/>
      <c r="V23" s="18">
        <v>1.15893587074311E+16</v>
      </c>
      <c r="W23" s="18"/>
      <c r="X23" s="18"/>
      <c r="Y23" s="18">
        <v>2870.8228852598199</v>
      </c>
      <c r="Z23" s="18"/>
      <c r="AA23" s="18"/>
      <c r="AB23" s="18">
        <v>2833.7782232508898</v>
      </c>
      <c r="AC23" s="18"/>
      <c r="AD23" s="1" t="e">
        <f t="shared" si="1"/>
        <v>#NUM!</v>
      </c>
      <c r="AE23" s="1">
        <f t="shared" si="2"/>
        <v>0.71786456856669845</v>
      </c>
      <c r="AF23" s="1" t="e">
        <f t="shared" si="3"/>
        <v>#NUM!</v>
      </c>
      <c r="AG23" s="9" t="e">
        <f t="shared" si="4"/>
        <v>#DIV/0!</v>
      </c>
      <c r="AH23" s="9">
        <f t="shared" si="5"/>
        <v>21.367945618781871</v>
      </c>
      <c r="AI23" s="9" t="e">
        <f t="shared" si="6"/>
        <v>#DIV/0!</v>
      </c>
      <c r="AJ23" s="9" t="e">
        <f t="shared" si="13"/>
        <v>#DIV/0!</v>
      </c>
      <c r="AK23" s="9">
        <f t="shared" si="14"/>
        <v>0.64487577219349257</v>
      </c>
      <c r="AL23" s="9" t="e">
        <f t="shared" si="15"/>
        <v>#DIV/0!</v>
      </c>
      <c r="AM23" s="9" t="e">
        <f t="shared" si="16"/>
        <v>#DIV/0!</v>
      </c>
      <c r="AN23" s="9">
        <f t="shared" si="17"/>
        <v>0.16487577219349253</v>
      </c>
      <c r="AO23" s="9" t="e">
        <f t="shared" si="18"/>
        <v>#DIV/0!</v>
      </c>
      <c r="AP23" s="1" t="e">
        <f t="shared" si="7"/>
        <v>#DIV/0!</v>
      </c>
      <c r="AQ23" s="1">
        <f t="shared" si="8"/>
        <v>101.42152874055755</v>
      </c>
      <c r="AR23" s="1" t="e">
        <f t="shared" si="9"/>
        <v>#DIV/0!</v>
      </c>
      <c r="AS23" s="1" t="e">
        <f t="shared" si="19"/>
        <v>#DIV/0!</v>
      </c>
      <c r="AT23" s="1">
        <f t="shared" si="19"/>
        <v>2732.3566945103321</v>
      </c>
      <c r="AU23" s="1" t="e">
        <f t="shared" si="19"/>
        <v>#DIV/0!</v>
      </c>
      <c r="AV23" s="20" t="e">
        <f t="shared" si="20"/>
        <v>#DIV/0!</v>
      </c>
      <c r="AW23" s="20">
        <f t="shared" si="20"/>
        <v>355126895123752.31</v>
      </c>
      <c r="AX23" s="20" t="e">
        <f t="shared" si="20"/>
        <v>#DIV/0!</v>
      </c>
    </row>
    <row r="24" spans="2:50" x14ac:dyDescent="0.25">
      <c r="B24" s="15" t="s">
        <v>37</v>
      </c>
      <c r="C24" s="28">
        <f>SQRT(C$9*C$10)*EXP(-C$21/(2*C$4*C15))</f>
        <v>466462365335.39069</v>
      </c>
      <c r="E24" s="19">
        <v>2.1</v>
      </c>
      <c r="F24" s="19"/>
      <c r="G24" s="19">
        <v>8.3975000000000009</v>
      </c>
      <c r="H24" s="19"/>
      <c r="I24" s="19"/>
      <c r="J24" s="19">
        <v>2.5257732655626901</v>
      </c>
      <c r="K24" s="19"/>
      <c r="L24" t="e">
        <f t="shared" si="12"/>
        <v>#DIV/0!</v>
      </c>
      <c r="M24">
        <f t="shared" si="23"/>
        <v>3.0077681042723308E-4</v>
      </c>
      <c r="N24" t="e">
        <f t="shared" si="23"/>
        <v>#DIV/0!</v>
      </c>
      <c r="O24" t="e">
        <f t="shared" si="22"/>
        <v>#DIV/0!</v>
      </c>
      <c r="P24">
        <f t="shared" si="24"/>
        <v>1.6406397108904014E-4</v>
      </c>
      <c r="Q24" t="e">
        <f t="shared" si="24"/>
        <v>#DIV/0!</v>
      </c>
      <c r="R24" s="18"/>
      <c r="S24" s="18">
        <v>1.70404844617129E+16</v>
      </c>
      <c r="T24" s="18"/>
      <c r="U24" s="18"/>
      <c r="V24" s="18">
        <v>1.14121689824456E+16</v>
      </c>
      <c r="W24" s="18"/>
      <c r="X24" s="18"/>
      <c r="Y24" s="18">
        <v>2870.8228852598199</v>
      </c>
      <c r="Z24" s="18"/>
      <c r="AA24" s="18"/>
      <c r="AB24" s="18">
        <v>2831.4194765673701</v>
      </c>
      <c r="AC24" s="18"/>
      <c r="AD24" s="1" t="e">
        <f t="shared" si="1"/>
        <v>#NUM!</v>
      </c>
      <c r="AE24" s="1">
        <f t="shared" si="2"/>
        <v>0.71763905508400627</v>
      </c>
      <c r="AF24" s="1" t="e">
        <f t="shared" si="3"/>
        <v>#NUM!</v>
      </c>
      <c r="AG24" s="9" t="e">
        <f t="shared" si="4"/>
        <v>#DIV/0!</v>
      </c>
      <c r="AH24" s="9">
        <f t="shared" si="5"/>
        <v>21.53319014793755</v>
      </c>
      <c r="AI24" s="9" t="e">
        <f t="shared" si="6"/>
        <v>#DIV/0!</v>
      </c>
      <c r="AJ24" s="9" t="e">
        <f t="shared" si="13"/>
        <v>#DIV/0!</v>
      </c>
      <c r="AK24" s="9">
        <f t="shared" si="14"/>
        <v>0.64465025871080028</v>
      </c>
      <c r="AL24" s="9" t="e">
        <f t="shared" si="15"/>
        <v>#DIV/0!</v>
      </c>
      <c r="AM24" s="9" t="e">
        <f t="shared" si="16"/>
        <v>#DIV/0!</v>
      </c>
      <c r="AN24" s="9">
        <f t="shared" si="17"/>
        <v>0.16465025871080025</v>
      </c>
      <c r="AO24" s="9" t="e">
        <f t="shared" si="18"/>
        <v>#DIV/0!</v>
      </c>
      <c r="AP24" s="1" t="e">
        <f t="shared" si="7"/>
        <v>#DIV/0!</v>
      </c>
      <c r="AQ24" s="1">
        <f t="shared" si="8"/>
        <v>102.13592949370202</v>
      </c>
      <c r="AR24" s="1" t="e">
        <f t="shared" si="9"/>
        <v>#DIV/0!</v>
      </c>
      <c r="AS24" s="1" t="e">
        <f t="shared" si="19"/>
        <v>#DIV/0!</v>
      </c>
      <c r="AT24" s="1">
        <f t="shared" si="19"/>
        <v>2729.2835470736682</v>
      </c>
      <c r="AU24" s="1" t="e">
        <f t="shared" si="19"/>
        <v>#DIV/0!</v>
      </c>
      <c r="AV24" s="20" t="e">
        <f t="shared" si="20"/>
        <v>#DIV/0!</v>
      </c>
      <c r="AW24" s="20">
        <f t="shared" si="20"/>
        <v>355091193511108.19</v>
      </c>
      <c r="AX24" s="20" t="e">
        <f t="shared" si="20"/>
        <v>#DIV/0!</v>
      </c>
    </row>
    <row r="25" spans="2:50" x14ac:dyDescent="0.25">
      <c r="B25" s="15" t="s">
        <v>20</v>
      </c>
      <c r="C25" s="29">
        <f>SQRT(C$9*C$10/2)*EXP(-C$22/(2*C$4*C16))</f>
        <v>2410729.8712111572</v>
      </c>
      <c r="E25" s="19">
        <v>2.2000000000000002</v>
      </c>
      <c r="F25" s="19"/>
      <c r="G25" s="19">
        <v>8.3975000000000009</v>
      </c>
      <c r="H25" s="19"/>
      <c r="I25" s="19"/>
      <c r="J25" s="19">
        <v>2.5721258280981099</v>
      </c>
      <c r="K25" s="19"/>
      <c r="L25" t="e">
        <f t="shared" si="12"/>
        <v>#DIV/0!</v>
      </c>
      <c r="M25">
        <f t="shared" si="23"/>
        <v>3.0629661543293954E-4</v>
      </c>
      <c r="N25" t="e">
        <f t="shared" si="23"/>
        <v>#DIV/0!</v>
      </c>
      <c r="O25" t="e">
        <f t="shared" si="22"/>
        <v>#DIV/0!</v>
      </c>
      <c r="P25">
        <f t="shared" si="24"/>
        <v>1.5065573109799389E-4</v>
      </c>
      <c r="Q25" t="e">
        <f t="shared" si="24"/>
        <v>#DIV/0!</v>
      </c>
      <c r="R25" s="18"/>
      <c r="S25" s="18">
        <v>1.70404844617129E+16</v>
      </c>
      <c r="T25" s="18"/>
      <c r="U25" s="18"/>
      <c r="V25" s="18">
        <v>1.12631829217666E+16</v>
      </c>
      <c r="W25" s="18"/>
      <c r="X25" s="18"/>
      <c r="Y25" s="18">
        <v>2870.8228852598199</v>
      </c>
      <c r="Z25" s="18"/>
      <c r="AA25" s="18"/>
      <c r="AB25" s="18">
        <v>2829.0248426826502</v>
      </c>
      <c r="AC25" s="18"/>
      <c r="AD25" s="1" t="e">
        <f t="shared" si="1"/>
        <v>#NUM!</v>
      </c>
      <c r="AE25" s="1">
        <f t="shared" si="2"/>
        <v>0.71744671051879993</v>
      </c>
      <c r="AF25" s="1" t="e">
        <f t="shared" si="3"/>
        <v>#NUM!</v>
      </c>
      <c r="AG25" s="9" t="e">
        <f t="shared" si="4"/>
        <v>#DIV/0!</v>
      </c>
      <c r="AH25" s="9">
        <f t="shared" si="5"/>
        <v>21.675139616794826</v>
      </c>
      <c r="AI25" s="9" t="e">
        <f t="shared" si="6"/>
        <v>#DIV/0!</v>
      </c>
      <c r="AJ25" s="9" t="e">
        <f t="shared" si="13"/>
        <v>#DIV/0!</v>
      </c>
      <c r="AK25" s="9">
        <f t="shared" si="14"/>
        <v>0.64445791414559406</v>
      </c>
      <c r="AL25" s="9" t="e">
        <f t="shared" si="15"/>
        <v>#DIV/0!</v>
      </c>
      <c r="AM25" s="9" t="e">
        <f t="shared" si="16"/>
        <v>#DIV/0!</v>
      </c>
      <c r="AN25" s="9">
        <f t="shared" si="17"/>
        <v>0.16445791414559402</v>
      </c>
      <c r="AO25" s="9" t="e">
        <f t="shared" si="18"/>
        <v>#DIV/0!</v>
      </c>
      <c r="AP25" s="1" t="e">
        <f t="shared" si="7"/>
        <v>#DIV/0!</v>
      </c>
      <c r="AQ25" s="1">
        <f t="shared" si="8"/>
        <v>102.74915379346288</v>
      </c>
      <c r="AR25" s="1" t="e">
        <f t="shared" si="9"/>
        <v>#DIV/0!</v>
      </c>
      <c r="AS25" s="1" t="e">
        <f t="shared" si="19"/>
        <v>#DIV/0!</v>
      </c>
      <c r="AT25" s="1">
        <f t="shared" si="19"/>
        <v>2726.2756888891872</v>
      </c>
      <c r="AU25" s="1" t="e">
        <f t="shared" si="19"/>
        <v>#DIV/0!</v>
      </c>
      <c r="AV25" s="20" t="e">
        <f t="shared" si="20"/>
        <v>#DIV/0!</v>
      </c>
      <c r="AW25" s="20">
        <f t="shared" si="20"/>
        <v>321896841835669.31</v>
      </c>
      <c r="AX25" s="20" t="e">
        <f t="shared" si="20"/>
        <v>#DIV/0!</v>
      </c>
    </row>
    <row r="26" spans="2:50" x14ac:dyDescent="0.25">
      <c r="B26" s="16" t="s">
        <v>21</v>
      </c>
      <c r="C26" s="27">
        <f>SQRT(C$9*C$10/5)*EXP(-C$23/(2*C$4*C17))</f>
        <v>1.6567706967040845E-8</v>
      </c>
      <c r="E26" s="19">
        <v>2.2999999999999998</v>
      </c>
      <c r="F26" s="19"/>
      <c r="G26" s="19">
        <v>8.3975000000000009</v>
      </c>
      <c r="H26" s="19"/>
      <c r="I26" s="19"/>
      <c r="J26" s="19">
        <v>2.84405469907436</v>
      </c>
      <c r="K26" s="19"/>
      <c r="L26" t="e">
        <f t="shared" si="12"/>
        <v>#DIV/0!</v>
      </c>
      <c r="M26">
        <f t="shared" si="23"/>
        <v>3.3867873760933133E-4</v>
      </c>
      <c r="N26" t="e">
        <f t="shared" si="23"/>
        <v>#DIV/0!</v>
      </c>
      <c r="O26" t="e">
        <f t="shared" si="22"/>
        <v>#DIV/0!</v>
      </c>
      <c r="P26">
        <f t="shared" si="24"/>
        <v>1.4449770303633517E-4</v>
      </c>
      <c r="Q26" t="e">
        <f t="shared" si="24"/>
        <v>#DIV/0!</v>
      </c>
      <c r="R26" s="18"/>
      <c r="S26" s="18">
        <v>1.70404844617129E+16</v>
      </c>
      <c r="T26" s="18"/>
      <c r="U26" s="18"/>
      <c r="V26" s="18">
        <v>1.11393022846138E+16</v>
      </c>
      <c r="W26" s="18"/>
      <c r="X26" s="18"/>
      <c r="Y26" s="18">
        <v>2870.8228852598199</v>
      </c>
      <c r="Z26" s="18"/>
      <c r="AA26" s="18"/>
      <c r="AB26" s="18">
        <v>2826.5990441938202</v>
      </c>
      <c r="AC26" s="18"/>
      <c r="AD26" s="1" t="e">
        <f t="shared" si="1"/>
        <v>#NUM!</v>
      </c>
      <c r="AE26" s="1">
        <f t="shared" si="2"/>
        <v>0.71728483032098889</v>
      </c>
      <c r="AF26" s="1" t="e">
        <f t="shared" si="3"/>
        <v>#NUM!</v>
      </c>
      <c r="AG26" s="9" t="e">
        <f t="shared" si="4"/>
        <v>#DIV/0!</v>
      </c>
      <c r="AH26" s="9">
        <f t="shared" si="5"/>
        <v>21.795331434118342</v>
      </c>
      <c r="AI26" s="9" t="e">
        <f t="shared" si="6"/>
        <v>#DIV/0!</v>
      </c>
      <c r="AJ26" s="9" t="e">
        <f t="shared" si="13"/>
        <v>#DIV/0!</v>
      </c>
      <c r="AK26" s="9">
        <f t="shared" si="14"/>
        <v>0.64429603394778301</v>
      </c>
      <c r="AL26" s="9" t="e">
        <f t="shared" si="15"/>
        <v>#DIV/0!</v>
      </c>
      <c r="AM26" s="9" t="e">
        <f t="shared" si="16"/>
        <v>#DIV/0!</v>
      </c>
      <c r="AN26" s="9">
        <f t="shared" si="17"/>
        <v>0.16429603394778297</v>
      </c>
      <c r="AO26" s="9" t="e">
        <f t="shared" si="18"/>
        <v>#DIV/0!</v>
      </c>
      <c r="AP26" s="1" t="e">
        <f t="shared" si="7"/>
        <v>#DIV/0!</v>
      </c>
      <c r="AQ26" s="1">
        <f t="shared" si="8"/>
        <v>103.26805060506567</v>
      </c>
      <c r="AR26" s="1" t="e">
        <f t="shared" si="9"/>
        <v>#DIV/0!</v>
      </c>
      <c r="AS26" s="1" t="e">
        <f t="shared" si="19"/>
        <v>#DIV/0!</v>
      </c>
      <c r="AT26" s="1">
        <f t="shared" si="19"/>
        <v>2723.3309935887546</v>
      </c>
      <c r="AU26" s="1" t="e">
        <f t="shared" si="19"/>
        <v>#DIV/0!</v>
      </c>
      <c r="AV26" s="20" t="e">
        <f t="shared" si="20"/>
        <v>#DIV/0!</v>
      </c>
      <c r="AW26" s="20">
        <f t="shared" si="20"/>
        <v>305411680568071</v>
      </c>
      <c r="AX26" s="20" t="e">
        <f t="shared" si="20"/>
        <v>#DIV/0!</v>
      </c>
    </row>
    <row r="27" spans="2:50" x14ac:dyDescent="0.25">
      <c r="E27" s="19">
        <v>2.4</v>
      </c>
      <c r="F27" s="19"/>
      <c r="G27" s="19">
        <v>8.3975000000000009</v>
      </c>
      <c r="H27" s="19"/>
      <c r="I27" s="19"/>
      <c r="J27" s="19">
        <v>2.8968669263067799</v>
      </c>
      <c r="K27" s="19"/>
      <c r="L27" t="e">
        <f t="shared" si="12"/>
        <v>#DIV/0!</v>
      </c>
      <c r="M27">
        <f t="shared" si="23"/>
        <v>3.4496777925653821E-4</v>
      </c>
      <c r="N27" t="e">
        <f t="shared" si="23"/>
        <v>#DIV/0!</v>
      </c>
      <c r="O27" t="e">
        <f t="shared" si="22"/>
        <v>#DIV/0!</v>
      </c>
      <c r="P27">
        <f t="shared" si="24"/>
        <v>1.4934150289781231E-4</v>
      </c>
      <c r="Q27" t="e">
        <f t="shared" si="24"/>
        <v>#DIV/0!</v>
      </c>
      <c r="R27" s="18"/>
      <c r="S27" s="18">
        <v>1.70404844617129E+16</v>
      </c>
      <c r="T27" s="18"/>
      <c r="U27" s="18"/>
      <c r="V27" s="18">
        <v>1.10366098182394E+16</v>
      </c>
      <c r="W27" s="18"/>
      <c r="X27" s="18"/>
      <c r="Y27" s="18">
        <v>2870.8228852598199</v>
      </c>
      <c r="Z27" s="18"/>
      <c r="AA27" s="18"/>
      <c r="AB27" s="18">
        <v>2824.1464272017001</v>
      </c>
      <c r="AC27" s="18"/>
      <c r="AD27" s="1" t="e">
        <f t="shared" si="1"/>
        <v>#NUM!</v>
      </c>
      <c r="AE27" s="1">
        <f t="shared" si="2"/>
        <v>0.71714926697929426</v>
      </c>
      <c r="AF27" s="1" t="e">
        <f t="shared" si="3"/>
        <v>#NUM!</v>
      </c>
      <c r="AG27" s="9" t="e">
        <f t="shared" si="4"/>
        <v>#DIV/0!</v>
      </c>
      <c r="AH27" s="9">
        <f t="shared" si="5"/>
        <v>21.896496283222668</v>
      </c>
      <c r="AI27" s="9" t="e">
        <f t="shared" si="6"/>
        <v>#DIV/0!</v>
      </c>
      <c r="AJ27" s="9" t="e">
        <f t="shared" si="13"/>
        <v>#DIV/0!</v>
      </c>
      <c r="AK27" s="9">
        <f t="shared" si="14"/>
        <v>0.64416047060608839</v>
      </c>
      <c r="AL27" s="9" t="e">
        <f t="shared" si="15"/>
        <v>#DIV/0!</v>
      </c>
      <c r="AM27" s="9" t="e">
        <f t="shared" si="16"/>
        <v>#DIV/0!</v>
      </c>
      <c r="AN27" s="9">
        <f t="shared" si="17"/>
        <v>0.16416047060608835</v>
      </c>
      <c r="AO27" s="9" t="e">
        <f t="shared" si="18"/>
        <v>#DIV/0!</v>
      </c>
      <c r="AP27" s="1" t="e">
        <f t="shared" si="7"/>
        <v>#DIV/0!</v>
      </c>
      <c r="AQ27" s="1">
        <f t="shared" si="8"/>
        <v>103.70456721601522</v>
      </c>
      <c r="AR27" s="1" t="e">
        <f t="shared" si="9"/>
        <v>#DIV/0!</v>
      </c>
      <c r="AS27" s="1" t="e">
        <f t="shared" si="19"/>
        <v>#DIV/0!</v>
      </c>
      <c r="AT27" s="1">
        <f t="shared" si="19"/>
        <v>2720.4418599856849</v>
      </c>
      <c r="AU27" s="1" t="e">
        <f t="shared" si="19"/>
        <v>#DIV/0!</v>
      </c>
      <c r="AV27" s="20" t="e">
        <f t="shared" si="20"/>
        <v>#DIV/0!</v>
      </c>
      <c r="AW27" s="20">
        <f t="shared" si="20"/>
        <v>312800111276536.06</v>
      </c>
      <c r="AX27" s="20" t="e">
        <f t="shared" si="20"/>
        <v>#DIV/0!</v>
      </c>
    </row>
    <row r="28" spans="2:50" x14ac:dyDescent="0.25">
      <c r="E28" s="19">
        <v>2.5</v>
      </c>
      <c r="F28" s="19"/>
      <c r="G28" s="19">
        <v>8.3975000000000009</v>
      </c>
      <c r="H28" s="19"/>
      <c r="I28" s="19"/>
      <c r="J28" s="19">
        <v>2.91182418530658</v>
      </c>
      <c r="K28" s="19"/>
      <c r="L28" t="e">
        <f t="shared" si="12"/>
        <v>#DIV/0!</v>
      </c>
      <c r="M28">
        <f t="shared" si="23"/>
        <v>3.4674893543394815E-4</v>
      </c>
      <c r="N28" t="e">
        <f t="shared" si="23"/>
        <v>#DIV/0!</v>
      </c>
      <c r="O28" t="e">
        <f t="shared" si="22"/>
        <v>#DIV/0!</v>
      </c>
      <c r="P28">
        <f t="shared" si="24"/>
        <v>1.499509126694106E-4</v>
      </c>
      <c r="Q28" t="e">
        <f t="shared" si="24"/>
        <v>#DIV/0!</v>
      </c>
      <c r="R28" s="18"/>
      <c r="S28" s="18">
        <v>1.70404844617129E+16</v>
      </c>
      <c r="T28" s="18"/>
      <c r="U28" s="18"/>
      <c r="V28" s="18">
        <v>1.09505629076948E+16</v>
      </c>
      <c r="W28" s="18"/>
      <c r="X28" s="18"/>
      <c r="Y28" s="18">
        <v>2870.8228852598199</v>
      </c>
      <c r="Z28" s="18"/>
      <c r="AA28" s="18"/>
      <c r="AB28" s="18">
        <v>2821.6706895730299</v>
      </c>
      <c r="AC28" s="18"/>
      <c r="AD28" s="1" t="e">
        <f t="shared" si="1"/>
        <v>#NUM!</v>
      </c>
      <c r="AE28" s="1">
        <f t="shared" si="2"/>
        <v>0.71703470244885581</v>
      </c>
      <c r="AF28" s="1" t="e">
        <f t="shared" si="3"/>
        <v>#NUM!</v>
      </c>
      <c r="AG28" s="9" t="e">
        <f t="shared" si="4"/>
        <v>#DIV/0!</v>
      </c>
      <c r="AH28" s="9">
        <f t="shared" si="5"/>
        <v>21.982356667326663</v>
      </c>
      <c r="AI28" s="9" t="e">
        <f t="shared" si="6"/>
        <v>#DIV/0!</v>
      </c>
      <c r="AJ28" s="9" t="e">
        <f t="shared" si="13"/>
        <v>#DIV/0!</v>
      </c>
      <c r="AK28" s="9">
        <f t="shared" si="14"/>
        <v>0.64404590607565004</v>
      </c>
      <c r="AL28" s="9" t="e">
        <f t="shared" si="15"/>
        <v>#DIV/0!</v>
      </c>
      <c r="AM28" s="9" t="e">
        <f t="shared" si="16"/>
        <v>#DIV/0!</v>
      </c>
      <c r="AN28" s="9">
        <f t="shared" si="17"/>
        <v>0.16404590607565001</v>
      </c>
      <c r="AO28" s="9" t="e">
        <f t="shared" si="18"/>
        <v>#DIV/0!</v>
      </c>
      <c r="AP28" s="1" t="e">
        <f t="shared" si="7"/>
        <v>#DIV/0!</v>
      </c>
      <c r="AQ28" s="1">
        <f t="shared" si="8"/>
        <v>104.0748778436036</v>
      </c>
      <c r="AR28" s="1" t="e">
        <f t="shared" si="9"/>
        <v>#DIV/0!</v>
      </c>
      <c r="AS28" s="1" t="e">
        <f t="shared" si="19"/>
        <v>#DIV/0!</v>
      </c>
      <c r="AT28" s="1">
        <f t="shared" si="19"/>
        <v>2717.5958117294263</v>
      </c>
      <c r="AU28" s="1" t="e">
        <f t="shared" si="19"/>
        <v>#DIV/0!</v>
      </c>
      <c r="AV28" s="20" t="e">
        <f t="shared" si="20"/>
        <v>#DIV/0!</v>
      </c>
      <c r="AW28" s="20">
        <f t="shared" si="20"/>
        <v>311680728957693.5</v>
      </c>
      <c r="AX28" s="20" t="e">
        <f t="shared" si="20"/>
        <v>#DIV/0!</v>
      </c>
    </row>
    <row r="29" spans="2:50" x14ac:dyDescent="0.25">
      <c r="B29" s="23" t="s">
        <v>42</v>
      </c>
      <c r="C29" s="19"/>
      <c r="E29" s="19">
        <v>2.6</v>
      </c>
      <c r="F29" s="19"/>
      <c r="G29" s="19">
        <v>8.3975000000000009</v>
      </c>
      <c r="H29" s="19"/>
      <c r="I29" s="19"/>
      <c r="J29" s="19">
        <v>3.1107918312982501</v>
      </c>
      <c r="K29" s="19"/>
      <c r="L29" t="e">
        <f t="shared" si="12"/>
        <v>#DIV/0!</v>
      </c>
      <c r="M29">
        <f t="shared" si="23"/>
        <v>3.704426116461149E-4</v>
      </c>
      <c r="N29" t="e">
        <f t="shared" si="23"/>
        <v>#DIV/0!</v>
      </c>
      <c r="O29" t="e">
        <f t="shared" si="22"/>
        <v>#DIV/0!</v>
      </c>
      <c r="P29">
        <f t="shared" si="24"/>
        <v>1.4759706287131036E-4</v>
      </c>
      <c r="Q29" t="e">
        <f t="shared" si="24"/>
        <v>#DIV/0!</v>
      </c>
      <c r="R29" s="18"/>
      <c r="S29" s="18">
        <v>1.70404844617129E+16</v>
      </c>
      <c r="T29" s="18"/>
      <c r="U29" s="18"/>
      <c r="V29" s="18">
        <v>1.08761662193496E+16</v>
      </c>
      <c r="W29" s="18"/>
      <c r="X29" s="18"/>
      <c r="Y29" s="18">
        <v>2870.8228852598199</v>
      </c>
      <c r="Z29" s="18"/>
      <c r="AA29" s="18"/>
      <c r="AB29" s="18">
        <v>2819.1746548187298</v>
      </c>
      <c r="AC29" s="18"/>
      <c r="AD29" s="1" t="e">
        <f t="shared" si="1"/>
        <v>#NUM!</v>
      </c>
      <c r="AE29" s="1">
        <f t="shared" si="2"/>
        <v>0.7169349212550632</v>
      </c>
      <c r="AF29" s="1" t="e">
        <f t="shared" si="3"/>
        <v>#NUM!</v>
      </c>
      <c r="AG29" s="9" t="e">
        <f t="shared" si="4"/>
        <v>#DIV/0!</v>
      </c>
      <c r="AH29" s="9">
        <f t="shared" si="5"/>
        <v>22.05741194559543</v>
      </c>
      <c r="AI29" s="9" t="e">
        <f t="shared" si="6"/>
        <v>#DIV/0!</v>
      </c>
      <c r="AJ29" s="9" t="e">
        <f t="shared" si="13"/>
        <v>#DIV/0!</v>
      </c>
      <c r="AK29" s="9">
        <f t="shared" si="14"/>
        <v>0.64394612488185743</v>
      </c>
      <c r="AL29" s="9" t="e">
        <f t="shared" si="15"/>
        <v>#DIV/0!</v>
      </c>
      <c r="AM29" s="9" t="e">
        <f t="shared" si="16"/>
        <v>#DIV/0!</v>
      </c>
      <c r="AN29" s="9">
        <f t="shared" si="17"/>
        <v>0.16394612488185739</v>
      </c>
      <c r="AO29" s="9" t="e">
        <f t="shared" si="18"/>
        <v>#DIV/0!</v>
      </c>
      <c r="AP29" s="1" t="e">
        <f t="shared" si="7"/>
        <v>#DIV/0!</v>
      </c>
      <c r="AQ29" s="1">
        <f t="shared" si="8"/>
        <v>104.39846028523476</v>
      </c>
      <c r="AR29" s="1" t="e">
        <f t="shared" si="9"/>
        <v>#DIV/0!</v>
      </c>
      <c r="AS29" s="1" t="e">
        <f t="shared" si="19"/>
        <v>#DIV/0!</v>
      </c>
      <c r="AT29" s="1">
        <f t="shared" si="19"/>
        <v>2714.7761945334951</v>
      </c>
      <c r="AU29" s="1" t="e">
        <f t="shared" si="19"/>
        <v>#DIV/0!</v>
      </c>
      <c r="AV29" s="20" t="e">
        <f t="shared" si="20"/>
        <v>#DIV/0!</v>
      </c>
      <c r="AW29" s="20">
        <f t="shared" si="20"/>
        <v>304750503824689.31</v>
      </c>
      <c r="AX29" s="20" t="e">
        <f t="shared" si="20"/>
        <v>#DIV/0!</v>
      </c>
    </row>
    <row r="30" spans="2:50" x14ac:dyDescent="0.25">
      <c r="E30" s="19">
        <v>2.7</v>
      </c>
      <c r="F30" s="19"/>
      <c r="G30" s="19">
        <v>8.3975000000000009</v>
      </c>
      <c r="H30" s="19"/>
      <c r="I30" s="19"/>
      <c r="J30" s="19">
        <v>3.3145616872306101</v>
      </c>
      <c r="K30" s="19"/>
      <c r="L30" t="e">
        <f t="shared" si="12"/>
        <v>#DIV/0!</v>
      </c>
      <c r="M30">
        <f t="shared" si="23"/>
        <v>3.9470814971486872E-4</v>
      </c>
      <c r="N30" t="e">
        <f t="shared" si="23"/>
        <v>#DIV/0!</v>
      </c>
      <c r="O30" t="e">
        <f t="shared" si="22"/>
        <v>#DIV/0!</v>
      </c>
      <c r="P30">
        <f t="shared" si="24"/>
        <v>1.4634643513217459E-4</v>
      </c>
      <c r="Q30" t="e">
        <f t="shared" si="24"/>
        <v>#DIV/0!</v>
      </c>
      <c r="R30" s="18"/>
      <c r="S30" s="18">
        <v>1.70404844617129E+16</v>
      </c>
      <c r="T30" s="18"/>
      <c r="U30" s="18"/>
      <c r="V30" s="18">
        <v>1.08081433711269E+16</v>
      </c>
      <c r="W30" s="18"/>
      <c r="X30" s="18"/>
      <c r="Y30" s="18">
        <v>2870.8228852598199</v>
      </c>
      <c r="Z30" s="18"/>
      <c r="AA30" s="18"/>
      <c r="AB30" s="18">
        <v>2816.6600967035902</v>
      </c>
      <c r="AC30" s="18"/>
      <c r="AD30" s="1" t="e">
        <f t="shared" si="1"/>
        <v>#NUM!</v>
      </c>
      <c r="AE30" s="1">
        <f t="shared" si="2"/>
        <v>0.71684308953764486</v>
      </c>
      <c r="AF30" s="1" t="e">
        <f t="shared" si="3"/>
        <v>#NUM!</v>
      </c>
      <c r="AG30" s="9" t="e">
        <f t="shared" si="4"/>
        <v>#DIV/0!</v>
      </c>
      <c r="AH30" s="9">
        <f t="shared" si="5"/>
        <v>22.126714071157394</v>
      </c>
      <c r="AI30" s="9" t="e">
        <f t="shared" si="6"/>
        <v>#DIV/0!</v>
      </c>
      <c r="AJ30" s="9" t="e">
        <f t="shared" si="13"/>
        <v>#DIV/0!</v>
      </c>
      <c r="AK30" s="9">
        <f t="shared" si="14"/>
        <v>0.64385429316443898</v>
      </c>
      <c r="AL30" s="9" t="e">
        <f t="shared" si="15"/>
        <v>#DIV/0!</v>
      </c>
      <c r="AM30" s="9" t="e">
        <f t="shared" si="16"/>
        <v>#DIV/0!</v>
      </c>
      <c r="AN30" s="9">
        <f t="shared" si="17"/>
        <v>0.16385429316443895</v>
      </c>
      <c r="AO30" s="9" t="e">
        <f t="shared" si="18"/>
        <v>#DIV/0!</v>
      </c>
      <c r="AP30" s="1" t="e">
        <f t="shared" si="7"/>
        <v>#DIV/0!</v>
      </c>
      <c r="AQ30" s="1">
        <f t="shared" si="8"/>
        <v>104.697135027116</v>
      </c>
      <c r="AR30" s="1" t="e">
        <f t="shared" si="9"/>
        <v>#DIV/0!</v>
      </c>
      <c r="AS30" s="1" t="e">
        <f t="shared" si="19"/>
        <v>#DIV/0!</v>
      </c>
      <c r="AT30" s="1">
        <f t="shared" si="19"/>
        <v>2711.9629616764742</v>
      </c>
      <c r="AU30" s="1" t="e">
        <f t="shared" si="19"/>
        <v>#DIV/0!</v>
      </c>
      <c r="AV30" s="20" t="e">
        <f t="shared" si="20"/>
        <v>#DIV/0!</v>
      </c>
      <c r="AW30" s="20">
        <f t="shared" si="20"/>
        <v>300321803226786.38</v>
      </c>
      <c r="AX30" s="20" t="e">
        <f t="shared" si="20"/>
        <v>#DIV/0!</v>
      </c>
    </row>
    <row r="31" spans="2:50" x14ac:dyDescent="0.25">
      <c r="E31" s="19">
        <v>2.8</v>
      </c>
      <c r="F31" s="19"/>
      <c r="G31" s="19">
        <v>8.3975000000000009</v>
      </c>
      <c r="H31" s="19"/>
      <c r="I31" s="19"/>
      <c r="J31" s="19">
        <v>3.36241147086207</v>
      </c>
      <c r="K31" s="19"/>
      <c r="L31" t="e">
        <f t="shared" si="12"/>
        <v>#DIV/0!</v>
      </c>
      <c r="M31">
        <f t="shared" si="23"/>
        <v>4.0040624839083895E-4</v>
      </c>
      <c r="N31" t="e">
        <f t="shared" si="23"/>
        <v>#DIV/0!</v>
      </c>
      <c r="O31" t="e">
        <f t="shared" si="22"/>
        <v>#DIV/0!</v>
      </c>
      <c r="P31">
        <f t="shared" si="24"/>
        <v>1.4894329822821289E-4</v>
      </c>
      <c r="Q31" t="e">
        <f t="shared" si="24"/>
        <v>#DIV/0!</v>
      </c>
      <c r="R31" s="18"/>
      <c r="S31" s="18">
        <v>1.70404844617129E+16</v>
      </c>
      <c r="T31" s="18"/>
      <c r="U31" s="18"/>
      <c r="V31" s="18">
        <v>1.07411230798907E+16</v>
      </c>
      <c r="W31" s="18"/>
      <c r="X31" s="18"/>
      <c r="Y31" s="18">
        <v>2870.8228852598199</v>
      </c>
      <c r="Z31" s="18"/>
      <c r="AA31" s="18"/>
      <c r="AB31" s="18">
        <v>2814.12761714932</v>
      </c>
      <c r="AC31" s="18"/>
      <c r="AD31" s="1" t="e">
        <f t="shared" si="1"/>
        <v>#NUM!</v>
      </c>
      <c r="AE31" s="1">
        <f t="shared" si="2"/>
        <v>0.71675204428856709</v>
      </c>
      <c r="AF31" s="1" t="e">
        <f t="shared" si="3"/>
        <v>#NUM!</v>
      </c>
      <c r="AG31" s="9" t="e">
        <f t="shared" si="4"/>
        <v>#DIV/0!</v>
      </c>
      <c r="AH31" s="9">
        <f t="shared" si="5"/>
        <v>22.195637626142279</v>
      </c>
      <c r="AI31" s="9" t="e">
        <f t="shared" si="6"/>
        <v>#DIV/0!</v>
      </c>
      <c r="AJ31" s="9" t="e">
        <f t="shared" si="13"/>
        <v>#DIV/0!</v>
      </c>
      <c r="AK31" s="9">
        <f t="shared" si="14"/>
        <v>0.64376324791536121</v>
      </c>
      <c r="AL31" s="9" t="e">
        <f t="shared" si="15"/>
        <v>#DIV/0!</v>
      </c>
      <c r="AM31" s="9" t="e">
        <f t="shared" si="16"/>
        <v>#DIV/0!</v>
      </c>
      <c r="AN31" s="9">
        <f t="shared" si="17"/>
        <v>0.16376324791536118</v>
      </c>
      <c r="AO31" s="9" t="e">
        <f t="shared" si="18"/>
        <v>#DIV/0!</v>
      </c>
      <c r="AP31" s="1" t="e">
        <f t="shared" si="7"/>
        <v>#DIV/0!</v>
      </c>
      <c r="AQ31" s="1">
        <f t="shared" si="8"/>
        <v>104.99407909986294</v>
      </c>
      <c r="AR31" s="1" t="e">
        <f t="shared" si="9"/>
        <v>#DIV/0!</v>
      </c>
      <c r="AS31" s="1" t="e">
        <f t="shared" si="19"/>
        <v>#DIV/0!</v>
      </c>
      <c r="AT31" s="1">
        <f t="shared" si="19"/>
        <v>2709.133538049457</v>
      </c>
      <c r="AU31" s="1" t="e">
        <f t="shared" si="19"/>
        <v>#DIV/0!</v>
      </c>
      <c r="AV31" s="20" t="e">
        <f t="shared" si="20"/>
        <v>#DIV/0!</v>
      </c>
      <c r="AW31" s="20">
        <f t="shared" si="20"/>
        <v>303799437955762.25</v>
      </c>
      <c r="AX31" s="20" t="e">
        <f t="shared" si="20"/>
        <v>#DIV/0!</v>
      </c>
    </row>
    <row r="32" spans="2:50" x14ac:dyDescent="0.25">
      <c r="E32" s="19">
        <v>2.9</v>
      </c>
      <c r="F32" s="19"/>
      <c r="G32" s="19">
        <v>8.3975000000000009</v>
      </c>
      <c r="H32" s="19"/>
      <c r="I32" s="19"/>
      <c r="J32" s="19">
        <v>3.5562624151605302</v>
      </c>
      <c r="K32" s="19"/>
      <c r="L32" t="e">
        <f t="shared" si="12"/>
        <v>#DIV/0!</v>
      </c>
      <c r="M32">
        <f t="shared" si="23"/>
        <v>4.23490612106047E-4</v>
      </c>
      <c r="N32" t="e">
        <f t="shared" si="23"/>
        <v>#DIV/0!</v>
      </c>
      <c r="O32" t="e">
        <f t="shared" si="22"/>
        <v>#DIV/0!</v>
      </c>
      <c r="P32">
        <f t="shared" si="24"/>
        <v>1.2305744229139959E-4</v>
      </c>
      <c r="Q32" t="e">
        <f t="shared" si="24"/>
        <v>#DIV/0!</v>
      </c>
      <c r="R32" s="18"/>
      <c r="S32" s="18">
        <v>1.70404844617129E+16</v>
      </c>
      <c r="T32" s="18"/>
      <c r="U32" s="18"/>
      <c r="V32" s="18">
        <v>1.06698479242957E+16</v>
      </c>
      <c r="W32" s="18"/>
      <c r="X32" s="18"/>
      <c r="Y32" s="18">
        <v>2870.8228852598199</v>
      </c>
      <c r="Z32" s="18"/>
      <c r="AA32" s="18"/>
      <c r="AB32" s="18">
        <v>2811.5765777505999</v>
      </c>
      <c r="AC32" s="18"/>
      <c r="AD32" s="1" t="e">
        <f t="shared" si="1"/>
        <v>#NUM!</v>
      </c>
      <c r="AE32" s="1">
        <f t="shared" si="2"/>
        <v>0.71665459347179472</v>
      </c>
      <c r="AF32" s="1" t="e">
        <f t="shared" si="3"/>
        <v>#NUM!</v>
      </c>
      <c r="AG32" s="9" t="e">
        <f t="shared" si="4"/>
        <v>#DIV/0!</v>
      </c>
      <c r="AH32" s="9">
        <f t="shared" si="5"/>
        <v>22.26964825717597</v>
      </c>
      <c r="AI32" s="9" t="e">
        <f t="shared" si="6"/>
        <v>#DIV/0!</v>
      </c>
      <c r="AJ32" s="9" t="e">
        <f t="shared" si="13"/>
        <v>#DIV/0!</v>
      </c>
      <c r="AK32" s="9">
        <f t="shared" si="14"/>
        <v>0.64366579709858895</v>
      </c>
      <c r="AL32" s="9" t="e">
        <f t="shared" si="15"/>
        <v>#DIV/0!</v>
      </c>
      <c r="AM32" s="9" t="e">
        <f t="shared" si="16"/>
        <v>#DIV/0!</v>
      </c>
      <c r="AN32" s="9">
        <f t="shared" si="17"/>
        <v>0.16366579709858892</v>
      </c>
      <c r="AO32" s="9" t="e">
        <f t="shared" si="18"/>
        <v>#DIV/0!</v>
      </c>
      <c r="AP32" s="1" t="e">
        <f t="shared" si="7"/>
        <v>#DIV/0!</v>
      </c>
      <c r="AQ32" s="1">
        <f t="shared" si="8"/>
        <v>105.31283012281943</v>
      </c>
      <c r="AR32" s="1" t="e">
        <f t="shared" si="9"/>
        <v>#DIV/0!</v>
      </c>
      <c r="AS32" s="1" t="e">
        <f t="shared" si="19"/>
        <v>#DIV/0!</v>
      </c>
      <c r="AT32" s="1">
        <f t="shared" si="19"/>
        <v>2706.2637476277805</v>
      </c>
      <c r="AU32" s="1" t="e">
        <f t="shared" si="19"/>
        <v>#DIV/0!</v>
      </c>
      <c r="AV32" s="20" t="e">
        <f t="shared" si="20"/>
        <v>#DIV/0!</v>
      </c>
      <c r="AW32" s="20">
        <f t="shared" si="20"/>
        <v>249372661967902.28</v>
      </c>
      <c r="AX32" s="20" t="e">
        <f t="shared" si="20"/>
        <v>#DIV/0!</v>
      </c>
    </row>
    <row r="33" spans="3:50" x14ac:dyDescent="0.25">
      <c r="E33" s="19">
        <v>3</v>
      </c>
      <c r="F33" s="19"/>
      <c r="G33" s="19">
        <v>8.3975000000000009</v>
      </c>
      <c r="H33" s="19"/>
      <c r="I33" s="19"/>
      <c r="J33" s="19">
        <v>3.5303828029704798</v>
      </c>
      <c r="K33" s="19"/>
      <c r="L33" t="e">
        <f t="shared" si="12"/>
        <v>#DIV/0!</v>
      </c>
      <c r="M33">
        <f t="shared" si="23"/>
        <v>4.204087886835939E-4</v>
      </c>
      <c r="N33" t="e">
        <f t="shared" si="23"/>
        <v>#DIV/0!</v>
      </c>
      <c r="O33" t="e">
        <f t="shared" si="22"/>
        <v>#DIV/0!</v>
      </c>
      <c r="P33">
        <f t="shared" si="24"/>
        <v>1.3089336381051241E-4</v>
      </c>
      <c r="Q33" t="e">
        <f t="shared" si="24"/>
        <v>#DIV/0!</v>
      </c>
      <c r="R33" s="18"/>
      <c r="S33" s="18">
        <v>1.70404844617129E+16</v>
      </c>
      <c r="T33" s="18"/>
      <c r="U33" s="18"/>
      <c r="V33" s="18">
        <v>1.05894046103181E+16</v>
      </c>
      <c r="W33" s="18"/>
      <c r="X33" s="18"/>
      <c r="Y33" s="18">
        <v>2870.8228852598199</v>
      </c>
      <c r="Z33" s="18"/>
      <c r="AA33" s="18"/>
      <c r="AB33" s="18">
        <v>2809.00508329685</v>
      </c>
      <c r="AC33" s="18"/>
      <c r="AD33" s="1" t="e">
        <f t="shared" si="1"/>
        <v>#NUM!</v>
      </c>
      <c r="AE33" s="1">
        <f t="shared" si="2"/>
        <v>0.71654382246473225</v>
      </c>
      <c r="AF33" s="1" t="e">
        <f t="shared" si="3"/>
        <v>#NUM!</v>
      </c>
      <c r="AG33" s="9" t="e">
        <f t="shared" si="4"/>
        <v>#DIV/0!</v>
      </c>
      <c r="AH33" s="9">
        <f t="shared" si="5"/>
        <v>22.3540748618571</v>
      </c>
      <c r="AI33" s="9" t="e">
        <f t="shared" si="6"/>
        <v>#DIV/0!</v>
      </c>
      <c r="AJ33" s="9" t="e">
        <f t="shared" si="13"/>
        <v>#DIV/0!</v>
      </c>
      <c r="AK33" s="9">
        <f t="shared" si="14"/>
        <v>0.64355502609152626</v>
      </c>
      <c r="AL33" s="9" t="e">
        <f t="shared" si="15"/>
        <v>#DIV/0!</v>
      </c>
      <c r="AM33" s="9" t="e">
        <f t="shared" si="16"/>
        <v>#DIV/0!</v>
      </c>
      <c r="AN33" s="9">
        <f t="shared" si="17"/>
        <v>0.16355502609152622</v>
      </c>
      <c r="AO33" s="9" t="e">
        <f t="shared" si="18"/>
        <v>#DIV/0!</v>
      </c>
      <c r="AP33" s="1" t="e">
        <f t="shared" si="7"/>
        <v>#DIV/0!</v>
      </c>
      <c r="AQ33" s="1">
        <f t="shared" si="8"/>
        <v>105.67630259253733</v>
      </c>
      <c r="AR33" s="1" t="e">
        <f t="shared" si="9"/>
        <v>#DIV/0!</v>
      </c>
      <c r="AS33" s="1" t="e">
        <f t="shared" si="19"/>
        <v>#DIV/0!</v>
      </c>
      <c r="AT33" s="1">
        <f t="shared" si="19"/>
        <v>2703.3287807043125</v>
      </c>
      <c r="AU33" s="1" t="e">
        <f t="shared" si="19"/>
        <v>#DIV/0!</v>
      </c>
      <c r="AV33" s="20" t="e">
        <f t="shared" si="20"/>
        <v>#DIV/0!</v>
      </c>
      <c r="AW33" s="20">
        <f t="shared" si="20"/>
        <v>263296907993665.56</v>
      </c>
      <c r="AX33" s="20" t="e">
        <f t="shared" si="20"/>
        <v>#DIV/0!</v>
      </c>
    </row>
    <row r="34" spans="3:50" x14ac:dyDescent="0.25">
      <c r="E34" s="19">
        <v>3.1</v>
      </c>
      <c r="F34" s="19"/>
      <c r="G34" s="19">
        <v>8.3975000000000009</v>
      </c>
      <c r="H34" s="19"/>
      <c r="I34" s="19"/>
      <c r="J34" s="19">
        <v>3.7188978852951098</v>
      </c>
      <c r="K34" s="19"/>
      <c r="L34" t="e">
        <f t="shared" si="12"/>
        <v>#DIV/0!</v>
      </c>
      <c r="M34">
        <f t="shared" si="23"/>
        <v>4.4285774162490142E-4</v>
      </c>
      <c r="N34" t="e">
        <f t="shared" si="23"/>
        <v>#DIV/0!</v>
      </c>
      <c r="O34" t="e">
        <f t="shared" si="22"/>
        <v>#DIV/0!</v>
      </c>
      <c r="P34">
        <f t="shared" si="24"/>
        <v>1.5624692710935348E-4</v>
      </c>
      <c r="Q34" t="e">
        <f t="shared" si="24"/>
        <v>#DIV/0!</v>
      </c>
      <c r="R34" s="18"/>
      <c r="S34" s="18">
        <v>1.70404844617129E+16</v>
      </c>
      <c r="T34" s="18"/>
      <c r="U34" s="18"/>
      <c r="V34" s="18">
        <v>1.04954646254175E+16</v>
      </c>
      <c r="W34" s="18"/>
      <c r="X34" s="18"/>
      <c r="Y34" s="18">
        <v>2870.8228852598199</v>
      </c>
      <c r="Z34" s="18"/>
      <c r="AA34" s="18"/>
      <c r="AB34" s="18">
        <v>2806.4100140513301</v>
      </c>
      <c r="AC34" s="18"/>
      <c r="AD34" s="1" t="e">
        <f t="shared" si="1"/>
        <v>#NUM!</v>
      </c>
      <c r="AE34" s="1">
        <f t="shared" si="2"/>
        <v>0.71641339636233514</v>
      </c>
      <c r="AF34" s="1" t="e">
        <f t="shared" si="3"/>
        <v>#NUM!</v>
      </c>
      <c r="AG34" s="9" t="e">
        <f t="shared" si="4"/>
        <v>#DIV/0!</v>
      </c>
      <c r="AH34" s="9">
        <f t="shared" si="5"/>
        <v>22.453892428002952</v>
      </c>
      <c r="AI34" s="9" t="e">
        <f t="shared" si="6"/>
        <v>#DIV/0!</v>
      </c>
      <c r="AJ34" s="9" t="e">
        <f t="shared" si="13"/>
        <v>#DIV/0!</v>
      </c>
      <c r="AK34" s="9">
        <f t="shared" si="14"/>
        <v>0.64342459998912926</v>
      </c>
      <c r="AL34" s="9" t="e">
        <f t="shared" si="15"/>
        <v>#DIV/0!</v>
      </c>
      <c r="AM34" s="9" t="e">
        <f t="shared" si="16"/>
        <v>#DIV/0!</v>
      </c>
      <c r="AN34" s="9">
        <f t="shared" si="17"/>
        <v>0.16342459998912923</v>
      </c>
      <c r="AO34" s="9" t="e">
        <f t="shared" si="18"/>
        <v>#DIV/0!</v>
      </c>
      <c r="AP34" s="1" t="e">
        <f t="shared" si="7"/>
        <v>#DIV/0!</v>
      </c>
      <c r="AQ34" s="1">
        <f t="shared" si="8"/>
        <v>106.10584649110561</v>
      </c>
      <c r="AR34" s="1" t="e">
        <f t="shared" si="9"/>
        <v>#DIV/0!</v>
      </c>
      <c r="AS34" s="1" t="e">
        <f t="shared" si="19"/>
        <v>#DIV/0!</v>
      </c>
      <c r="AT34" s="1">
        <f t="shared" si="19"/>
        <v>2700.3041675602244</v>
      </c>
      <c r="AU34" s="1" t="e">
        <f t="shared" si="19"/>
        <v>#DIV/0!</v>
      </c>
      <c r="AV34" s="20" t="e">
        <f t="shared" si="20"/>
        <v>#DIV/0!</v>
      </c>
      <c r="AW34" s="20">
        <f t="shared" si="20"/>
        <v>311569200209298.5</v>
      </c>
      <c r="AX34" s="20" t="e">
        <f t="shared" si="20"/>
        <v>#DIV/0!</v>
      </c>
    </row>
    <row r="35" spans="3:50" x14ac:dyDescent="0.25">
      <c r="C35" s="1"/>
      <c r="E35" s="19">
        <v>3.2</v>
      </c>
      <c r="F35" s="19"/>
      <c r="G35" s="19">
        <v>8.3975000000000009</v>
      </c>
      <c r="H35" s="19"/>
      <c r="I35" s="19"/>
      <c r="J35" s="19">
        <v>3.7497271354183401</v>
      </c>
      <c r="K35" s="19"/>
      <c r="L35" t="e">
        <f t="shared" si="12"/>
        <v>#DIV/0!</v>
      </c>
      <c r="M35">
        <f t="shared" si="23"/>
        <v>4.4652898308048108E-4</v>
      </c>
      <c r="N35" t="e">
        <f t="shared" si="23"/>
        <v>#DIV/0!</v>
      </c>
      <c r="O35" t="e">
        <f t="shared" si="22"/>
        <v>#DIV/0!</v>
      </c>
      <c r="P35">
        <f t="shared" si="24"/>
        <v>1.4494175307651556E-4</v>
      </c>
      <c r="Q35" t="e">
        <f t="shared" si="24"/>
        <v>#DIV/0!</v>
      </c>
      <c r="R35" s="18"/>
      <c r="S35" s="18">
        <v>1.70404844617129E+16</v>
      </c>
      <c r="T35" s="18"/>
      <c r="U35" s="18"/>
      <c r="V35" s="18">
        <v>1.03845151932687E+16</v>
      </c>
      <c r="W35" s="18"/>
      <c r="X35" s="18"/>
      <c r="Y35" s="18">
        <v>2870.8228852598199</v>
      </c>
      <c r="Z35" s="18"/>
      <c r="AA35" s="18"/>
      <c r="AB35" s="18">
        <v>2803.7871021897499</v>
      </c>
      <c r="AC35" s="18"/>
      <c r="AD35" s="1" t="e">
        <f t="shared" ref="AD35:AD66" si="25">$C$4*$C$15*LN($C$8*U35/$C$24^2)</f>
        <v>#NUM!</v>
      </c>
      <c r="AE35" s="1">
        <f t="shared" ref="AE35:AE66" si="26">$C$4*$C$16*LN($C$8*V35/$C$25^2)</f>
        <v>0.71625784236879342</v>
      </c>
      <c r="AF35" s="1" t="e">
        <f t="shared" ref="AF35:AF66" si="27">$C$4*$C$17*LN($C$8*W35/$C$26^2)</f>
        <v>#NUM!</v>
      </c>
      <c r="AG35" s="9" t="e">
        <f t="shared" ref="AG35:AG66" si="28">10000000*SQRT($C$7*$C$4*$C$15/($C$11*U35))</f>
        <v>#DIV/0!</v>
      </c>
      <c r="AH35" s="9">
        <f t="shared" ref="AH35:AH66" si="29">10000000*SQRT($C$7*$C$4*$C$17/($C$11*V35))</f>
        <v>22.573523806247646</v>
      </c>
      <c r="AI35" s="9" t="e">
        <f t="shared" ref="AI35:AI66" si="30">10000000*SQRT($C$7*$C$4*$C$16/($C$11*W35))</f>
        <v>#DIV/0!</v>
      </c>
      <c r="AJ35" s="9" t="e">
        <f t="shared" si="13"/>
        <v>#DIV/0!</v>
      </c>
      <c r="AK35" s="9">
        <f t="shared" si="14"/>
        <v>0.64326904599558754</v>
      </c>
      <c r="AL35" s="9" t="e">
        <f t="shared" si="15"/>
        <v>#DIV/0!</v>
      </c>
      <c r="AM35" s="9" t="e">
        <f t="shared" si="16"/>
        <v>#DIV/0!</v>
      </c>
      <c r="AN35" s="9">
        <f t="shared" si="17"/>
        <v>0.1632690459955875</v>
      </c>
      <c r="AO35" s="9" t="e">
        <f t="shared" si="18"/>
        <v>#DIV/0!</v>
      </c>
      <c r="AP35" s="1" t="e">
        <f t="shared" si="7"/>
        <v>#DIV/0!</v>
      </c>
      <c r="AQ35" s="1">
        <f t="shared" si="8"/>
        <v>106.62038544937742</v>
      </c>
      <c r="AR35" s="1" t="e">
        <f t="shared" si="9"/>
        <v>#DIV/0!</v>
      </c>
      <c r="AS35" s="1" t="e">
        <f t="shared" si="19"/>
        <v>#DIV/0!</v>
      </c>
      <c r="AT35" s="1">
        <f t="shared" si="19"/>
        <v>2697.1667167403725</v>
      </c>
      <c r="AU35" s="1" t="e">
        <f t="shared" si="19"/>
        <v>#DIV/0!</v>
      </c>
      <c r="AV35" s="20" t="e">
        <f t="shared" si="20"/>
        <v>#DIV/0!</v>
      </c>
      <c r="AW35" s="20">
        <f t="shared" si="20"/>
        <v>286035481190813.81</v>
      </c>
      <c r="AX35" s="20" t="e">
        <f t="shared" si="20"/>
        <v>#DIV/0!</v>
      </c>
    </row>
    <row r="36" spans="3:50" x14ac:dyDescent="0.25">
      <c r="E36" s="19">
        <v>3.3</v>
      </c>
      <c r="F36" s="19"/>
      <c r="G36" s="19">
        <v>8.3975000000000009</v>
      </c>
      <c r="H36" s="19"/>
      <c r="I36" s="19"/>
      <c r="J36" s="19">
        <v>4.0280379752404301</v>
      </c>
      <c r="K36" s="19"/>
      <c r="L36" t="e">
        <f t="shared" ref="L36:L67" si="31">0.001*I36/$F36</f>
        <v>#DIV/0!</v>
      </c>
      <c r="M36">
        <f t="shared" si="23"/>
        <v>4.7967108963863406E-4</v>
      </c>
      <c r="N36" t="e">
        <f t="shared" si="23"/>
        <v>#DIV/0!</v>
      </c>
      <c r="O36" t="e">
        <f t="shared" si="22"/>
        <v>#DIV/0!</v>
      </c>
      <c r="P36">
        <f t="shared" si="24"/>
        <v>1.5831358706472036E-4</v>
      </c>
      <c r="Q36" t="e">
        <f t="shared" si="24"/>
        <v>#DIV/0!</v>
      </c>
      <c r="R36" s="18"/>
      <c r="S36" s="18">
        <v>1.70404844617129E+16</v>
      </c>
      <c r="T36" s="18"/>
      <c r="U36" s="18"/>
      <c r="V36" s="18">
        <v>1.0254054649833E+16</v>
      </c>
      <c r="W36" s="18"/>
      <c r="X36" s="18"/>
      <c r="Y36" s="18">
        <v>2870.8228852598199</v>
      </c>
      <c r="Z36" s="18"/>
      <c r="AA36" s="18"/>
      <c r="AB36" s="18">
        <v>2801.1310467185599</v>
      </c>
      <c r="AC36" s="18"/>
      <c r="AD36" s="1" t="e">
        <f t="shared" si="25"/>
        <v>#NUM!</v>
      </c>
      <c r="AE36" s="1">
        <f t="shared" si="26"/>
        <v>0.71607279307292915</v>
      </c>
      <c r="AF36" s="1" t="e">
        <f t="shared" si="27"/>
        <v>#NUM!</v>
      </c>
      <c r="AG36" s="9" t="e">
        <f t="shared" si="28"/>
        <v>#DIV/0!</v>
      </c>
      <c r="AH36" s="9">
        <f t="shared" si="29"/>
        <v>22.716669438242793</v>
      </c>
      <c r="AI36" s="9" t="e">
        <f t="shared" si="30"/>
        <v>#DIV/0!</v>
      </c>
      <c r="AJ36" s="9" t="e">
        <f t="shared" si="13"/>
        <v>#DIV/0!</v>
      </c>
      <c r="AK36" s="9">
        <f t="shared" si="14"/>
        <v>0.64308399669972327</v>
      </c>
      <c r="AL36" s="9" t="e">
        <f t="shared" si="15"/>
        <v>#DIV/0!</v>
      </c>
      <c r="AM36" s="9" t="e">
        <f t="shared" si="16"/>
        <v>#DIV/0!</v>
      </c>
      <c r="AN36" s="9">
        <f t="shared" si="17"/>
        <v>0.16308399669972323</v>
      </c>
      <c r="AO36" s="9" t="e">
        <f t="shared" si="18"/>
        <v>#DIV/0!</v>
      </c>
      <c r="AP36" s="1" t="e">
        <f t="shared" si="7"/>
        <v>#DIV/0!</v>
      </c>
      <c r="AQ36" s="1">
        <f t="shared" si="8"/>
        <v>107.23567577020395</v>
      </c>
      <c r="AR36" s="1" t="e">
        <f t="shared" si="9"/>
        <v>#DIV/0!</v>
      </c>
      <c r="AS36" s="1" t="e">
        <f t="shared" si="19"/>
        <v>#DIV/0!</v>
      </c>
      <c r="AT36" s="1">
        <f t="shared" si="19"/>
        <v>2693.8953709483558</v>
      </c>
      <c r="AU36" s="1" t="e">
        <f t="shared" si="19"/>
        <v>#DIV/0!</v>
      </c>
      <c r="AV36" s="20" t="e">
        <f t="shared" si="20"/>
        <v>#DIV/0!</v>
      </c>
      <c r="AW36" s="20">
        <f t="shared" si="20"/>
        <v>308581190909540.5</v>
      </c>
      <c r="AX36" s="20" t="e">
        <f t="shared" si="20"/>
        <v>#DIV/0!</v>
      </c>
    </row>
    <row r="37" spans="3:50" x14ac:dyDescent="0.25">
      <c r="E37" s="19">
        <v>3.4</v>
      </c>
      <c r="F37" s="19"/>
      <c r="G37" s="19">
        <v>8.3975000000000009</v>
      </c>
      <c r="H37" s="19"/>
      <c r="I37" s="19"/>
      <c r="J37" s="19">
        <v>4.1993909857002603</v>
      </c>
      <c r="K37" s="19"/>
      <c r="L37" t="e">
        <f t="shared" si="31"/>
        <v>#DIV/0!</v>
      </c>
      <c r="M37">
        <f t="shared" si="23"/>
        <v>5.0007633053888176E-4</v>
      </c>
      <c r="N37" t="e">
        <f t="shared" si="23"/>
        <v>#DIV/0!</v>
      </c>
      <c r="O37" t="e">
        <f t="shared" si="22"/>
        <v>#DIV/0!</v>
      </c>
      <c r="P37">
        <f t="shared" ref="P37:Q52" si="32">SLOPE(M34:M40,$E34:$E40)</f>
        <v>1.6201129690035596E-4</v>
      </c>
      <c r="Q37" t="e">
        <f t="shared" si="32"/>
        <v>#DIV/0!</v>
      </c>
      <c r="R37" s="18"/>
      <c r="S37" s="18">
        <v>1.70404844617129E+16</v>
      </c>
      <c r="T37" s="18"/>
      <c r="U37" s="18"/>
      <c r="V37" s="18">
        <v>1.01027257033139E+16</v>
      </c>
      <c r="W37" s="18"/>
      <c r="X37" s="18"/>
      <c r="Y37" s="18">
        <v>2870.8228852598199</v>
      </c>
      <c r="Z37" s="18"/>
      <c r="AA37" s="18"/>
      <c r="AB37" s="18">
        <v>2798.4356603752899</v>
      </c>
      <c r="AC37" s="18"/>
      <c r="AD37" s="1" t="e">
        <f t="shared" si="25"/>
        <v>#NUM!</v>
      </c>
      <c r="AE37" s="1">
        <f t="shared" si="26"/>
        <v>0.71585517097799423</v>
      </c>
      <c r="AF37" s="1" t="e">
        <f t="shared" si="27"/>
        <v>#NUM!</v>
      </c>
      <c r="AG37" s="9" t="e">
        <f t="shared" si="28"/>
        <v>#DIV/0!</v>
      </c>
      <c r="AH37" s="9">
        <f t="shared" si="29"/>
        <v>22.886173786361336</v>
      </c>
      <c r="AI37" s="9" t="e">
        <f t="shared" si="30"/>
        <v>#DIV/0!</v>
      </c>
      <c r="AJ37" s="9" t="e">
        <f t="shared" si="13"/>
        <v>#DIV/0!</v>
      </c>
      <c r="AK37" s="9">
        <f t="shared" si="14"/>
        <v>0.64286637460478824</v>
      </c>
      <c r="AL37" s="9" t="e">
        <f t="shared" si="15"/>
        <v>#DIV/0!</v>
      </c>
      <c r="AM37" s="9" t="e">
        <f t="shared" si="16"/>
        <v>#DIV/0!</v>
      </c>
      <c r="AN37" s="9">
        <f t="shared" si="17"/>
        <v>0.1628663746047882</v>
      </c>
      <c r="AO37" s="9" t="e">
        <f t="shared" si="18"/>
        <v>#DIV/0!</v>
      </c>
      <c r="AP37" s="1" t="e">
        <f t="shared" si="7"/>
        <v>#DIV/0!</v>
      </c>
      <c r="AQ37" s="1">
        <f t="shared" si="8"/>
        <v>107.96372676369404</v>
      </c>
      <c r="AR37" s="1" t="e">
        <f t="shared" si="9"/>
        <v>#DIV/0!</v>
      </c>
      <c r="AS37" s="1" t="e">
        <f t="shared" si="19"/>
        <v>#DIV/0!</v>
      </c>
      <c r="AT37" s="1">
        <f t="shared" si="19"/>
        <v>2690.4719336115959</v>
      </c>
      <c r="AU37" s="1" t="e">
        <f t="shared" si="19"/>
        <v>#DIV/0!</v>
      </c>
      <c r="AV37" s="20" t="e">
        <f t="shared" si="20"/>
        <v>#DIV/0!</v>
      </c>
      <c r="AW37" s="20">
        <f t="shared" si="20"/>
        <v>311224409373594.44</v>
      </c>
      <c r="AX37" s="20" t="e">
        <f t="shared" si="20"/>
        <v>#DIV/0!</v>
      </c>
    </row>
    <row r="38" spans="3:50" x14ac:dyDescent="0.25">
      <c r="E38" s="19">
        <v>3.5</v>
      </c>
      <c r="F38" s="19"/>
      <c r="G38" s="19">
        <v>8.3975000000000009</v>
      </c>
      <c r="H38" s="19"/>
      <c r="I38" s="19"/>
      <c r="J38" s="19">
        <v>4.1432154100549399</v>
      </c>
      <c r="K38" s="19"/>
      <c r="L38" t="e">
        <f t="shared" si="31"/>
        <v>#DIV/0!</v>
      </c>
      <c r="M38">
        <f t="shared" si="23"/>
        <v>4.9338677106935871E-4</v>
      </c>
      <c r="N38" t="e">
        <f t="shared" si="23"/>
        <v>#DIV/0!</v>
      </c>
      <c r="O38" t="e">
        <f t="shared" si="22"/>
        <v>#DIV/0!</v>
      </c>
      <c r="P38">
        <f t="shared" si="32"/>
        <v>1.5233145419865312E-4</v>
      </c>
      <c r="Q38" t="e">
        <f t="shared" si="32"/>
        <v>#DIV/0!</v>
      </c>
      <c r="R38" s="18"/>
      <c r="S38" s="18">
        <v>1.70404844617129E+16</v>
      </c>
      <c r="T38" s="18"/>
      <c r="U38" s="18"/>
      <c r="V38" s="18">
        <v>9930365467227950</v>
      </c>
      <c r="W38" s="18"/>
      <c r="X38" s="18"/>
      <c r="Y38" s="18">
        <v>2870.8228852598199</v>
      </c>
      <c r="Z38" s="18"/>
      <c r="AA38" s="18"/>
      <c r="AB38" s="18">
        <v>2795.69404143977</v>
      </c>
      <c r="AC38" s="18"/>
      <c r="AD38" s="1" t="e">
        <f t="shared" si="25"/>
        <v>#NUM!</v>
      </c>
      <c r="AE38" s="1">
        <f t="shared" si="26"/>
        <v>0.71560329781395293</v>
      </c>
      <c r="AF38" s="1" t="e">
        <f t="shared" si="27"/>
        <v>#NUM!</v>
      </c>
      <c r="AG38" s="9" t="e">
        <f t="shared" si="28"/>
        <v>#DIV/0!</v>
      </c>
      <c r="AH38" s="9">
        <f t="shared" si="29"/>
        <v>23.083935716797903</v>
      </c>
      <c r="AI38" s="9" t="e">
        <f t="shared" si="30"/>
        <v>#DIV/0!</v>
      </c>
      <c r="AJ38" s="9" t="e">
        <f t="shared" si="13"/>
        <v>#DIV/0!</v>
      </c>
      <c r="AK38" s="9">
        <f t="shared" si="14"/>
        <v>0.64261450144074705</v>
      </c>
      <c r="AL38" s="9" t="e">
        <f t="shared" si="15"/>
        <v>#DIV/0!</v>
      </c>
      <c r="AM38" s="9" t="e">
        <f t="shared" si="16"/>
        <v>#DIV/0!</v>
      </c>
      <c r="AN38" s="9">
        <f t="shared" si="17"/>
        <v>0.16261450144074702</v>
      </c>
      <c r="AO38" s="9" t="e">
        <f t="shared" si="18"/>
        <v>#DIV/0!</v>
      </c>
      <c r="AP38" s="1" t="e">
        <f t="shared" si="7"/>
        <v>#DIV/0!</v>
      </c>
      <c r="AQ38" s="1">
        <f t="shared" si="8"/>
        <v>108.8124161098149</v>
      </c>
      <c r="AR38" s="1" t="e">
        <f t="shared" si="9"/>
        <v>#DIV/0!</v>
      </c>
      <c r="AS38" s="1" t="e">
        <f t="shared" si="19"/>
        <v>#DIV/0!</v>
      </c>
      <c r="AT38" s="1">
        <f t="shared" si="19"/>
        <v>2686.8816253299551</v>
      </c>
      <c r="AU38" s="1" t="e">
        <f t="shared" si="19"/>
        <v>#DIV/0!</v>
      </c>
      <c r="AV38" s="20" t="e">
        <f t="shared" si="20"/>
        <v>#DIV/0!</v>
      </c>
      <c r="AW38" s="20">
        <f t="shared" si="20"/>
        <v>287739085067500.44</v>
      </c>
      <c r="AX38" s="20" t="e">
        <f t="shared" si="20"/>
        <v>#DIV/0!</v>
      </c>
    </row>
    <row r="39" spans="3:50" x14ac:dyDescent="0.25">
      <c r="E39" s="19">
        <v>3.6</v>
      </c>
      <c r="F39" s="19"/>
      <c r="G39" s="19">
        <v>8.3975000000000009</v>
      </c>
      <c r="H39" s="19"/>
      <c r="I39" s="19"/>
      <c r="J39" s="19">
        <v>4.3384256272542103</v>
      </c>
      <c r="K39" s="19"/>
      <c r="L39" t="e">
        <f t="shared" si="31"/>
        <v>#DIV/0!</v>
      </c>
      <c r="M39">
        <f t="shared" si="23"/>
        <v>5.1663300116156115E-4</v>
      </c>
      <c r="N39" t="e">
        <f t="shared" si="23"/>
        <v>#DIV/0!</v>
      </c>
      <c r="O39" t="e">
        <f t="shared" si="22"/>
        <v>#DIV/0!</v>
      </c>
      <c r="P39">
        <f t="shared" si="32"/>
        <v>1.3925608599806447E-4</v>
      </c>
      <c r="Q39" t="e">
        <f t="shared" si="32"/>
        <v>#DIV/0!</v>
      </c>
      <c r="R39" s="18"/>
      <c r="S39" s="18">
        <v>1.70404844617129E+16</v>
      </c>
      <c r="T39" s="18"/>
      <c r="U39" s="18"/>
      <c r="V39" s="18">
        <v>9737961989653790</v>
      </c>
      <c r="W39" s="18"/>
      <c r="X39" s="18"/>
      <c r="Y39" s="18">
        <v>2870.8228852598199</v>
      </c>
      <c r="Z39" s="18"/>
      <c r="AA39" s="18"/>
      <c r="AB39" s="18">
        <v>2792.8987630444999</v>
      </c>
      <c r="AC39" s="18"/>
      <c r="AD39" s="1" t="e">
        <f t="shared" si="25"/>
        <v>#NUM!</v>
      </c>
      <c r="AE39" s="1">
        <f t="shared" si="26"/>
        <v>0.71531691865483649</v>
      </c>
      <c r="AF39" s="1" t="e">
        <f t="shared" si="27"/>
        <v>#NUM!</v>
      </c>
      <c r="AG39" s="9" t="e">
        <f t="shared" si="28"/>
        <v>#DIV/0!</v>
      </c>
      <c r="AH39" s="9">
        <f t="shared" si="29"/>
        <v>23.310867443859731</v>
      </c>
      <c r="AI39" s="9" t="e">
        <f t="shared" si="30"/>
        <v>#DIV/0!</v>
      </c>
      <c r="AJ39" s="9" t="e">
        <f t="shared" si="13"/>
        <v>#DIV/0!</v>
      </c>
      <c r="AK39" s="9">
        <f t="shared" si="14"/>
        <v>0.64232812228163061</v>
      </c>
      <c r="AL39" s="9" t="e">
        <f t="shared" si="15"/>
        <v>#DIV/0!</v>
      </c>
      <c r="AM39" s="9" t="e">
        <f t="shared" si="16"/>
        <v>#DIV/0!</v>
      </c>
      <c r="AN39" s="9">
        <f t="shared" si="17"/>
        <v>0.16232812228163057</v>
      </c>
      <c r="AO39" s="9" t="e">
        <f t="shared" si="18"/>
        <v>#DIV/0!</v>
      </c>
      <c r="AP39" s="1" t="e">
        <f t="shared" si="7"/>
        <v>#DIV/0!</v>
      </c>
      <c r="AQ39" s="1">
        <f t="shared" si="8"/>
        <v>109.78532167317681</v>
      </c>
      <c r="AR39" s="1" t="e">
        <f t="shared" si="9"/>
        <v>#DIV/0!</v>
      </c>
      <c r="AS39" s="1" t="e">
        <f t="shared" si="19"/>
        <v>#DIV/0!</v>
      </c>
      <c r="AT39" s="1">
        <f t="shared" si="19"/>
        <v>2683.113441371323</v>
      </c>
      <c r="AU39" s="1" t="e">
        <f t="shared" si="19"/>
        <v>#DIV/0!</v>
      </c>
      <c r="AV39" s="20" t="e">
        <f t="shared" si="20"/>
        <v>#DIV/0!</v>
      </c>
      <c r="AW39" s="20">
        <f t="shared" si="20"/>
        <v>258048506002115.47</v>
      </c>
      <c r="AX39" s="20" t="e">
        <f t="shared" si="20"/>
        <v>#DIV/0!</v>
      </c>
    </row>
    <row r="40" spans="3:50" x14ac:dyDescent="0.25">
      <c r="E40" s="19">
        <v>3.7</v>
      </c>
      <c r="F40" s="19"/>
      <c r="G40" s="19">
        <v>8.3975000000000009</v>
      </c>
      <c r="H40" s="19"/>
      <c r="I40" s="19"/>
      <c r="J40" s="19">
        <v>4.5578302871390504</v>
      </c>
      <c r="K40" s="19"/>
      <c r="L40" t="e">
        <f t="shared" si="31"/>
        <v>#DIV/0!</v>
      </c>
      <c r="M40">
        <f t="shared" si="23"/>
        <v>5.4276037953427205E-4</v>
      </c>
      <c r="N40" t="e">
        <f t="shared" si="23"/>
        <v>#DIV/0!</v>
      </c>
      <c r="O40" t="e">
        <f t="shared" si="22"/>
        <v>#DIV/0!</v>
      </c>
      <c r="P40">
        <f t="shared" si="32"/>
        <v>1.4114820068283299E-4</v>
      </c>
      <c r="Q40" t="e">
        <f t="shared" si="32"/>
        <v>#DIV/0!</v>
      </c>
      <c r="R40" s="18"/>
      <c r="S40" s="18">
        <v>1.70404844617129E+16</v>
      </c>
      <c r="T40" s="18"/>
      <c r="U40" s="18"/>
      <c r="V40" s="18">
        <v>9527520877370750</v>
      </c>
      <c r="W40" s="18"/>
      <c r="X40" s="18"/>
      <c r="Y40" s="18">
        <v>2870.8228852598199</v>
      </c>
      <c r="Z40" s="18"/>
      <c r="AA40" s="18"/>
      <c r="AB40" s="18">
        <v>2790.04207244596</v>
      </c>
      <c r="AC40" s="18"/>
      <c r="AD40" s="1" t="e">
        <f t="shared" si="25"/>
        <v>#NUM!</v>
      </c>
      <c r="AE40" s="1">
        <f t="shared" si="26"/>
        <v>0.7149971395869511</v>
      </c>
      <c r="AF40" s="1" t="e">
        <f t="shared" si="27"/>
        <v>#NUM!</v>
      </c>
      <c r="AG40" s="9" t="e">
        <f t="shared" si="28"/>
        <v>#DIV/0!</v>
      </c>
      <c r="AH40" s="9">
        <f t="shared" si="29"/>
        <v>23.56690318778416</v>
      </c>
      <c r="AI40" s="9" t="e">
        <f t="shared" si="30"/>
        <v>#DIV/0!</v>
      </c>
      <c r="AJ40" s="9" t="e">
        <f t="shared" si="13"/>
        <v>#DIV/0!</v>
      </c>
      <c r="AK40" s="9">
        <f t="shared" si="14"/>
        <v>0.64200834321374534</v>
      </c>
      <c r="AL40" s="9" t="e">
        <f t="shared" si="15"/>
        <v>#DIV/0!</v>
      </c>
      <c r="AM40" s="9" t="e">
        <f t="shared" si="16"/>
        <v>#DIV/0!</v>
      </c>
      <c r="AN40" s="9">
        <f t="shared" si="17"/>
        <v>0.1620083432137453</v>
      </c>
      <c r="AO40" s="9" t="e">
        <f t="shared" si="18"/>
        <v>#DIV/0!</v>
      </c>
      <c r="AP40" s="1" t="e">
        <f t="shared" si="7"/>
        <v>#DIV/0!</v>
      </c>
      <c r="AQ40" s="1">
        <f t="shared" si="8"/>
        <v>110.88177499689331</v>
      </c>
      <c r="AR40" s="1" t="e">
        <f t="shared" si="9"/>
        <v>#DIV/0!</v>
      </c>
      <c r="AS40" s="1" t="e">
        <f t="shared" si="19"/>
        <v>#DIV/0!</v>
      </c>
      <c r="AT40" s="1">
        <f t="shared" si="19"/>
        <v>2679.1602974490665</v>
      </c>
      <c r="AU40" s="1" t="e">
        <f t="shared" si="19"/>
        <v>#DIV/0!</v>
      </c>
      <c r="AV40" s="20" t="e">
        <f t="shared" si="20"/>
        <v>#DIV/0!</v>
      </c>
      <c r="AW40" s="20">
        <f t="shared" si="20"/>
        <v>256017846152463.88</v>
      </c>
      <c r="AX40" s="20" t="e">
        <f t="shared" si="20"/>
        <v>#DIV/0!</v>
      </c>
    </row>
    <row r="41" spans="3:50" x14ac:dyDescent="0.25">
      <c r="E41" s="19">
        <v>3.8</v>
      </c>
      <c r="F41" s="19"/>
      <c r="G41" s="19">
        <v>8.3975000000000009</v>
      </c>
      <c r="H41" s="19"/>
      <c r="I41" s="19"/>
      <c r="J41" s="19">
        <v>4.5441105411589202</v>
      </c>
      <c r="K41" s="19"/>
      <c r="L41" t="e">
        <f t="shared" si="31"/>
        <v>#DIV/0!</v>
      </c>
      <c r="M41">
        <f t="shared" si="23"/>
        <v>5.4112659019457221E-4</v>
      </c>
      <c r="N41" t="e">
        <f t="shared" si="23"/>
        <v>#DIV/0!</v>
      </c>
      <c r="O41" t="e">
        <f t="shared" si="22"/>
        <v>#DIV/0!</v>
      </c>
      <c r="P41">
        <f t="shared" si="32"/>
        <v>1.6069569283222402E-4</v>
      </c>
      <c r="Q41" t="e">
        <f t="shared" si="32"/>
        <v>#DIV/0!</v>
      </c>
      <c r="R41" s="18"/>
      <c r="S41" s="18">
        <v>1.70404844617129E+16</v>
      </c>
      <c r="T41" s="18"/>
      <c r="U41" s="18"/>
      <c r="V41" s="18">
        <v>9301859125163770</v>
      </c>
      <c r="W41" s="18"/>
      <c r="X41" s="18"/>
      <c r="Y41" s="18">
        <v>2870.8228852598199</v>
      </c>
      <c r="Z41" s="18"/>
      <c r="AA41" s="18"/>
      <c r="AB41" s="18">
        <v>2787.1160927882402</v>
      </c>
      <c r="AC41" s="18"/>
      <c r="AD41" s="1" t="e">
        <f t="shared" si="25"/>
        <v>#NUM!</v>
      </c>
      <c r="AE41" s="1">
        <f t="shared" si="26"/>
        <v>0.71464628690705112</v>
      </c>
      <c r="AF41" s="1" t="e">
        <f t="shared" si="27"/>
        <v>#NUM!</v>
      </c>
      <c r="AG41" s="9" t="e">
        <f t="shared" si="28"/>
        <v>#DIV/0!</v>
      </c>
      <c r="AH41" s="9">
        <f t="shared" si="29"/>
        <v>23.851054970113619</v>
      </c>
      <c r="AI41" s="9" t="e">
        <f t="shared" si="30"/>
        <v>#DIV/0!</v>
      </c>
      <c r="AJ41" s="9" t="e">
        <f t="shared" si="13"/>
        <v>#DIV/0!</v>
      </c>
      <c r="AK41" s="9">
        <f t="shared" si="14"/>
        <v>0.64165749053384524</v>
      </c>
      <c r="AL41" s="9" t="e">
        <f t="shared" si="15"/>
        <v>#DIV/0!</v>
      </c>
      <c r="AM41" s="9" t="e">
        <f t="shared" si="16"/>
        <v>#DIV/0!</v>
      </c>
      <c r="AN41" s="9">
        <f t="shared" si="17"/>
        <v>0.16165749053384521</v>
      </c>
      <c r="AO41" s="9" t="e">
        <f t="shared" si="18"/>
        <v>#DIV/0!</v>
      </c>
      <c r="AP41" s="1" t="e">
        <f t="shared" si="7"/>
        <v>#DIV/0!</v>
      </c>
      <c r="AQ41" s="1">
        <f t="shared" si="8"/>
        <v>112.09712421135687</v>
      </c>
      <c r="AR41" s="1" t="e">
        <f t="shared" si="9"/>
        <v>#DIV/0!</v>
      </c>
      <c r="AS41" s="1" t="e">
        <f t="shared" si="19"/>
        <v>#DIV/0!</v>
      </c>
      <c r="AT41" s="1">
        <f t="shared" si="19"/>
        <v>2675.0189685768833</v>
      </c>
      <c r="AU41" s="1" t="e">
        <f t="shared" si="19"/>
        <v>#DIV/0!</v>
      </c>
      <c r="AV41" s="20" t="e">
        <f t="shared" si="20"/>
        <v>#DIV/0!</v>
      </c>
      <c r="AW41" s="20">
        <f t="shared" si="20"/>
        <v>284711571196696.81</v>
      </c>
      <c r="AX41" s="20" t="e">
        <f t="shared" si="20"/>
        <v>#DIV/0!</v>
      </c>
    </row>
    <row r="42" spans="3:50" x14ac:dyDescent="0.25">
      <c r="E42" s="19">
        <v>3.9</v>
      </c>
      <c r="F42" s="19"/>
      <c r="G42" s="19">
        <v>8.3975000000000009</v>
      </c>
      <c r="H42" s="19"/>
      <c r="I42" s="19"/>
      <c r="J42" s="19">
        <v>4.7514627625974502</v>
      </c>
      <c r="K42" s="19"/>
      <c r="L42" t="e">
        <f t="shared" si="31"/>
        <v>#DIV/0!</v>
      </c>
      <c r="M42">
        <f t="shared" si="23"/>
        <v>5.6581872731139616E-4</v>
      </c>
      <c r="N42" t="e">
        <f t="shared" si="23"/>
        <v>#DIV/0!</v>
      </c>
      <c r="O42" t="e">
        <f t="shared" si="22"/>
        <v>#DIV/0!</v>
      </c>
      <c r="P42">
        <f t="shared" si="32"/>
        <v>1.4143201077446179E-4</v>
      </c>
      <c r="Q42" t="e">
        <f t="shared" si="32"/>
        <v>#DIV/0!</v>
      </c>
      <c r="R42" s="18"/>
      <c r="S42" s="18">
        <v>1.70404844617129E+16</v>
      </c>
      <c r="T42" s="18"/>
      <c r="U42" s="18"/>
      <c r="V42" s="18">
        <v>9064353089786400</v>
      </c>
      <c r="W42" s="18"/>
      <c r="X42" s="18"/>
      <c r="Y42" s="18">
        <v>2870.8228852598199</v>
      </c>
      <c r="Z42" s="18"/>
      <c r="AA42" s="18"/>
      <c r="AB42" s="18">
        <v>2784.1130201373899</v>
      </c>
      <c r="AC42" s="18"/>
      <c r="AD42" s="1" t="e">
        <f t="shared" si="25"/>
        <v>#NUM!</v>
      </c>
      <c r="AE42" s="1">
        <f t="shared" si="26"/>
        <v>0.71426770371291937</v>
      </c>
      <c r="AF42" s="1" t="e">
        <f t="shared" si="27"/>
        <v>#NUM!</v>
      </c>
      <c r="AG42" s="9" t="e">
        <f t="shared" si="28"/>
        <v>#DIV/0!</v>
      </c>
      <c r="AH42" s="9">
        <f t="shared" si="29"/>
        <v>24.161509583720647</v>
      </c>
      <c r="AI42" s="9" t="e">
        <f t="shared" si="30"/>
        <v>#DIV/0!</v>
      </c>
      <c r="AJ42" s="9" t="e">
        <f t="shared" si="13"/>
        <v>#DIV/0!</v>
      </c>
      <c r="AK42" s="9">
        <f t="shared" si="14"/>
        <v>0.64127890733971349</v>
      </c>
      <c r="AL42" s="9" t="e">
        <f t="shared" si="15"/>
        <v>#DIV/0!</v>
      </c>
      <c r="AM42" s="9" t="e">
        <f t="shared" si="16"/>
        <v>#DIV/0!</v>
      </c>
      <c r="AN42" s="9">
        <f t="shared" si="17"/>
        <v>0.16127890733971345</v>
      </c>
      <c r="AO42" s="9" t="e">
        <f t="shared" si="18"/>
        <v>#DIV/0!</v>
      </c>
      <c r="AP42" s="1" t="e">
        <f t="shared" si="7"/>
        <v>#DIV/0!</v>
      </c>
      <c r="AQ42" s="1">
        <f t="shared" si="8"/>
        <v>113.42317827641354</v>
      </c>
      <c r="AR42" s="1" t="e">
        <f t="shared" si="9"/>
        <v>#DIV/0!</v>
      </c>
      <c r="AS42" s="1" t="e">
        <f t="shared" si="19"/>
        <v>#DIV/0!</v>
      </c>
      <c r="AT42" s="1">
        <f t="shared" si="19"/>
        <v>2670.6898418609762</v>
      </c>
      <c r="AU42" s="1" t="e">
        <f t="shared" si="19"/>
        <v>#DIV/0!</v>
      </c>
      <c r="AV42" s="20" t="e">
        <f t="shared" si="20"/>
        <v>#DIV/0!</v>
      </c>
      <c r="AW42" s="20">
        <f t="shared" si="20"/>
        <v>244315414122065.81</v>
      </c>
      <c r="AX42" s="20" t="e">
        <f t="shared" si="20"/>
        <v>#DIV/0!</v>
      </c>
    </row>
    <row r="43" spans="3:50" x14ac:dyDescent="0.25">
      <c r="E43" s="19">
        <v>4</v>
      </c>
      <c r="F43" s="19"/>
      <c r="G43" s="19">
        <v>8.3975000000000009</v>
      </c>
      <c r="H43" s="19"/>
      <c r="I43" s="19"/>
      <c r="J43" s="19">
        <v>4.8316036602555004</v>
      </c>
      <c r="K43" s="19"/>
      <c r="L43" t="e">
        <f t="shared" si="31"/>
        <v>#DIV/0!</v>
      </c>
      <c r="M43">
        <f t="shared" si="23"/>
        <v>5.7536215067049718E-4</v>
      </c>
      <c r="N43" t="e">
        <f t="shared" si="23"/>
        <v>#DIV/0!</v>
      </c>
      <c r="O43" t="e">
        <f t="shared" si="22"/>
        <v>#DIV/0!</v>
      </c>
      <c r="P43">
        <f t="shared" si="32"/>
        <v>1.5331065602560231E-4</v>
      </c>
      <c r="Q43" t="e">
        <f t="shared" si="32"/>
        <v>#DIV/0!</v>
      </c>
      <c r="R43" s="18"/>
      <c r="S43" s="18">
        <v>1.70404844617129E+16</v>
      </c>
      <c r="T43" s="18"/>
      <c r="U43" s="18"/>
      <c r="V43" s="18">
        <v>8818671602470450</v>
      </c>
      <c r="W43" s="18"/>
      <c r="X43" s="18"/>
      <c r="Y43" s="18">
        <v>2870.8228852598199</v>
      </c>
      <c r="Z43" s="18"/>
      <c r="AA43" s="18"/>
      <c r="AB43" s="18">
        <v>2781.0253089694102</v>
      </c>
      <c r="AC43" s="18"/>
      <c r="AD43" s="1" t="e">
        <f t="shared" si="25"/>
        <v>#NUM!</v>
      </c>
      <c r="AE43" s="1">
        <f t="shared" si="26"/>
        <v>0.71386550483933153</v>
      </c>
      <c r="AF43" s="1" t="e">
        <f t="shared" si="27"/>
        <v>#NUM!</v>
      </c>
      <c r="AG43" s="9" t="e">
        <f t="shared" si="28"/>
        <v>#DIV/0!</v>
      </c>
      <c r="AH43" s="9">
        <f t="shared" si="29"/>
        <v>24.495758242556491</v>
      </c>
      <c r="AI43" s="9" t="e">
        <f t="shared" si="30"/>
        <v>#DIV/0!</v>
      </c>
      <c r="AJ43" s="9" t="e">
        <f t="shared" si="13"/>
        <v>#DIV/0!</v>
      </c>
      <c r="AK43" s="9">
        <f t="shared" si="14"/>
        <v>0.64087670846612554</v>
      </c>
      <c r="AL43" s="9" t="e">
        <f t="shared" si="15"/>
        <v>#DIV/0!</v>
      </c>
      <c r="AM43" s="9" t="e">
        <f t="shared" si="16"/>
        <v>#DIV/0!</v>
      </c>
      <c r="AN43" s="9">
        <f t="shared" si="17"/>
        <v>0.16087670846612551</v>
      </c>
      <c r="AO43" s="9" t="e">
        <f t="shared" si="18"/>
        <v>#DIV/0!</v>
      </c>
      <c r="AP43" s="1" t="e">
        <f t="shared" si="7"/>
        <v>#DIV/0!</v>
      </c>
      <c r="AQ43" s="1">
        <f t="shared" si="8"/>
        <v>114.84879280036527</v>
      </c>
      <c r="AR43" s="1" t="e">
        <f t="shared" si="9"/>
        <v>#DIV/0!</v>
      </c>
      <c r="AS43" s="1" t="e">
        <f t="shared" si="19"/>
        <v>#DIV/0!</v>
      </c>
      <c r="AT43" s="1">
        <f t="shared" si="19"/>
        <v>2666.176516169045</v>
      </c>
      <c r="AU43" s="1" t="e">
        <f t="shared" si="19"/>
        <v>#DIV/0!</v>
      </c>
      <c r="AV43" s="20" t="e">
        <f t="shared" si="20"/>
        <v>#DIV/0!</v>
      </c>
      <c r="AW43" s="20">
        <f t="shared" si="20"/>
        <v>257806869536077.34</v>
      </c>
      <c r="AX43" s="20" t="e">
        <f t="shared" si="20"/>
        <v>#DIV/0!</v>
      </c>
    </row>
    <row r="44" spans="3:50" x14ac:dyDescent="0.25">
      <c r="E44" s="19">
        <v>4.0999999999999996</v>
      </c>
      <c r="F44" s="19"/>
      <c r="G44" s="19">
        <v>8.3975000000000009</v>
      </c>
      <c r="H44" s="19"/>
      <c r="I44" s="19"/>
      <c r="J44" s="19">
        <v>5.0093651714226404</v>
      </c>
      <c r="K44" s="19"/>
      <c r="L44" t="e">
        <f t="shared" si="31"/>
        <v>#DIV/0!</v>
      </c>
      <c r="M44">
        <f t="shared" si="23"/>
        <v>5.9653053544776898E-4</v>
      </c>
      <c r="N44" t="e">
        <f t="shared" si="23"/>
        <v>#DIV/0!</v>
      </c>
      <c r="O44" t="e">
        <f t="shared" si="22"/>
        <v>#DIV/0!</v>
      </c>
      <c r="P44">
        <f t="shared" si="32"/>
        <v>1.8035895865056709E-4</v>
      </c>
      <c r="Q44" t="e">
        <f t="shared" si="32"/>
        <v>#DIV/0!</v>
      </c>
      <c r="R44" s="18"/>
      <c r="S44" s="18">
        <v>1.70404844617129E+16</v>
      </c>
      <c r="T44" s="18"/>
      <c r="U44" s="18"/>
      <c r="V44" s="18">
        <v>8568523205199640</v>
      </c>
      <c r="W44" s="18"/>
      <c r="X44" s="18"/>
      <c r="Y44" s="18">
        <v>2870.8228852598199</v>
      </c>
      <c r="Z44" s="18"/>
      <c r="AA44" s="18"/>
      <c r="AB44" s="18">
        <v>2777.84583983524</v>
      </c>
      <c r="AC44" s="18"/>
      <c r="AD44" s="1" t="e">
        <f t="shared" si="25"/>
        <v>#NUM!</v>
      </c>
      <c r="AE44" s="1">
        <f t="shared" si="26"/>
        <v>0.71344431271706932</v>
      </c>
      <c r="AF44" s="1" t="e">
        <f t="shared" si="27"/>
        <v>#NUM!</v>
      </c>
      <c r="AG44" s="9" t="e">
        <f t="shared" si="28"/>
        <v>#DIV/0!</v>
      </c>
      <c r="AH44" s="9">
        <f t="shared" si="29"/>
        <v>24.850749046461544</v>
      </c>
      <c r="AI44" s="9" t="e">
        <f t="shared" si="30"/>
        <v>#DIV/0!</v>
      </c>
      <c r="AJ44" s="9" t="e">
        <f t="shared" si="13"/>
        <v>#DIV/0!</v>
      </c>
      <c r="AK44" s="9">
        <f t="shared" si="14"/>
        <v>0.64045551634386344</v>
      </c>
      <c r="AL44" s="9" t="e">
        <f t="shared" si="15"/>
        <v>#DIV/0!</v>
      </c>
      <c r="AM44" s="9" t="e">
        <f t="shared" si="16"/>
        <v>#DIV/0!</v>
      </c>
      <c r="AN44" s="9">
        <f t="shared" si="17"/>
        <v>0.1604555163438634</v>
      </c>
      <c r="AO44" s="9" t="e">
        <f t="shared" si="18"/>
        <v>#DIV/0!</v>
      </c>
      <c r="AP44" s="1" t="e">
        <f t="shared" si="7"/>
        <v>#DIV/0!</v>
      </c>
      <c r="AQ44" s="1">
        <f t="shared" si="8"/>
        <v>116.36055159595813</v>
      </c>
      <c r="AR44" s="1" t="e">
        <f t="shared" si="9"/>
        <v>#DIV/0!</v>
      </c>
      <c r="AS44" s="1" t="e">
        <f t="shared" si="19"/>
        <v>#DIV/0!</v>
      </c>
      <c r="AT44" s="1">
        <f t="shared" si="19"/>
        <v>2661.485288239282</v>
      </c>
      <c r="AU44" s="1" t="e">
        <f t="shared" si="19"/>
        <v>#DIV/0!</v>
      </c>
      <c r="AV44" s="20" t="e">
        <f t="shared" si="20"/>
        <v>#DIV/0!</v>
      </c>
      <c r="AW44" s="20">
        <f t="shared" si="20"/>
        <v>294870073146506.38</v>
      </c>
      <c r="AX44" s="20" t="e">
        <f t="shared" si="20"/>
        <v>#DIV/0!</v>
      </c>
    </row>
    <row r="45" spans="3:50" x14ac:dyDescent="0.25">
      <c r="E45" s="19">
        <v>4.2</v>
      </c>
      <c r="F45" s="19"/>
      <c r="G45" s="19">
        <v>8.3975000000000009</v>
      </c>
      <c r="H45" s="19"/>
      <c r="I45" s="19"/>
      <c r="J45" s="19">
        <v>5.0500682878129304</v>
      </c>
      <c r="K45" s="19"/>
      <c r="L45" t="e">
        <f t="shared" si="31"/>
        <v>#DIV/0!</v>
      </c>
      <c r="M45">
        <f t="shared" si="23"/>
        <v>6.0137758711675251E-4</v>
      </c>
      <c r="N45" t="e">
        <f t="shared" si="23"/>
        <v>#DIV/0!</v>
      </c>
      <c r="O45" t="e">
        <f t="shared" si="22"/>
        <v>#DIV/0!</v>
      </c>
      <c r="P45">
        <f t="shared" si="32"/>
        <v>1.5971780825823153E-4</v>
      </c>
      <c r="Q45" t="e">
        <f t="shared" si="32"/>
        <v>#DIV/0!</v>
      </c>
      <c r="R45" s="18"/>
      <c r="S45" s="18">
        <v>1.70404844617129E+16</v>
      </c>
      <c r="T45" s="18"/>
      <c r="U45" s="18"/>
      <c r="V45" s="18">
        <v>8317439800967640</v>
      </c>
      <c r="W45" s="18"/>
      <c r="X45" s="18"/>
      <c r="Y45" s="18">
        <v>2870.8228852598199</v>
      </c>
      <c r="Z45" s="18"/>
      <c r="AA45" s="18"/>
      <c r="AB45" s="18">
        <v>2774.5680635869699</v>
      </c>
      <c r="AC45" s="18"/>
      <c r="AD45" s="1" t="e">
        <f t="shared" si="25"/>
        <v>#NUM!</v>
      </c>
      <c r="AE45" s="1">
        <f t="shared" si="26"/>
        <v>0.71300899508963611</v>
      </c>
      <c r="AF45" s="1" t="e">
        <f t="shared" si="27"/>
        <v>#NUM!</v>
      </c>
      <c r="AG45" s="9" t="e">
        <f t="shared" si="28"/>
        <v>#DIV/0!</v>
      </c>
      <c r="AH45" s="9">
        <f t="shared" si="29"/>
        <v>25.223052228345495</v>
      </c>
      <c r="AI45" s="9" t="e">
        <f t="shared" si="30"/>
        <v>#DIV/0!</v>
      </c>
      <c r="AJ45" s="9" t="e">
        <f t="shared" si="13"/>
        <v>#DIV/0!</v>
      </c>
      <c r="AK45" s="9">
        <f t="shared" si="14"/>
        <v>0.64002019871643023</v>
      </c>
      <c r="AL45" s="9" t="e">
        <f t="shared" si="15"/>
        <v>#DIV/0!</v>
      </c>
      <c r="AM45" s="9" t="e">
        <f t="shared" si="16"/>
        <v>#DIV/0!</v>
      </c>
      <c r="AN45" s="9">
        <f t="shared" si="17"/>
        <v>0.1600201987164302</v>
      </c>
      <c r="AO45" s="9" t="e">
        <f t="shared" si="18"/>
        <v>#DIV/0!</v>
      </c>
      <c r="AP45" s="1" t="e">
        <f t="shared" si="7"/>
        <v>#DIV/0!</v>
      </c>
      <c r="AQ45" s="1">
        <f t="shared" si="8"/>
        <v>117.94349778830831</v>
      </c>
      <c r="AR45" s="1" t="e">
        <f t="shared" si="9"/>
        <v>#DIV/0!</v>
      </c>
      <c r="AS45" s="1" t="e">
        <f t="shared" si="19"/>
        <v>#DIV/0!</v>
      </c>
      <c r="AT45" s="1">
        <f t="shared" si="19"/>
        <v>2656.6245657986615</v>
      </c>
      <c r="AU45" s="1" t="e">
        <f t="shared" si="19"/>
        <v>#DIV/0!</v>
      </c>
      <c r="AV45" s="20" t="e">
        <f t="shared" si="20"/>
        <v>#DIV/0!</v>
      </c>
      <c r="AW45" s="20">
        <f t="shared" si="20"/>
        <v>253636141478619.72</v>
      </c>
      <c r="AX45" s="20" t="e">
        <f t="shared" si="20"/>
        <v>#DIV/0!</v>
      </c>
    </row>
    <row r="46" spans="3:50" x14ac:dyDescent="0.25">
      <c r="E46" s="19">
        <v>4.3</v>
      </c>
      <c r="F46" s="19"/>
      <c r="G46" s="19">
        <v>8.3975000000000009</v>
      </c>
      <c r="H46" s="19"/>
      <c r="I46" s="19"/>
      <c r="J46" s="19">
        <v>5.3361554714713098</v>
      </c>
      <c r="K46" s="19"/>
      <c r="L46" t="e">
        <f t="shared" si="31"/>
        <v>#DIV/0!</v>
      </c>
      <c r="M46">
        <f t="shared" si="23"/>
        <v>6.3544572449792302E-4</v>
      </c>
      <c r="N46" t="e">
        <f t="shared" si="23"/>
        <v>#DIV/0!</v>
      </c>
      <c r="O46" t="e">
        <f t="shared" si="22"/>
        <v>#DIV/0!</v>
      </c>
      <c r="P46">
        <f t="shared" si="32"/>
        <v>1.6177427402851399E-4</v>
      </c>
      <c r="Q46" t="e">
        <f t="shared" si="32"/>
        <v>#DIV/0!</v>
      </c>
      <c r="R46" s="18"/>
      <c r="S46" s="18">
        <v>1.70404844617129E+16</v>
      </c>
      <c r="T46" s="18"/>
      <c r="U46" s="18"/>
      <c r="V46" s="18">
        <v>8068609937911250</v>
      </c>
      <c r="W46" s="18"/>
      <c r="X46" s="18"/>
      <c r="Y46" s="18">
        <v>2870.8228852598199</v>
      </c>
      <c r="Z46" s="18"/>
      <c r="AA46" s="18"/>
      <c r="AB46" s="18">
        <v>2771.1861173064599</v>
      </c>
      <c r="AC46" s="18"/>
      <c r="AD46" s="1" t="e">
        <f t="shared" si="25"/>
        <v>#NUM!</v>
      </c>
      <c r="AE46" s="1">
        <f t="shared" si="26"/>
        <v>0.71256442147264576</v>
      </c>
      <c r="AF46" s="1" t="e">
        <f t="shared" si="27"/>
        <v>#NUM!</v>
      </c>
      <c r="AG46" s="9" t="e">
        <f t="shared" si="28"/>
        <v>#DIV/0!</v>
      </c>
      <c r="AH46" s="9">
        <f t="shared" si="29"/>
        <v>25.609028997595392</v>
      </c>
      <c r="AI46" s="9" t="e">
        <f t="shared" si="30"/>
        <v>#DIV/0!</v>
      </c>
      <c r="AJ46" s="9" t="e">
        <f t="shared" si="13"/>
        <v>#DIV/0!</v>
      </c>
      <c r="AK46" s="9">
        <f t="shared" si="14"/>
        <v>0.63957562509943988</v>
      </c>
      <c r="AL46" s="9" t="e">
        <f t="shared" si="15"/>
        <v>#DIV/0!</v>
      </c>
      <c r="AM46" s="9" t="e">
        <f t="shared" si="16"/>
        <v>#DIV/0!</v>
      </c>
      <c r="AN46" s="9">
        <f t="shared" si="17"/>
        <v>0.15957562509943984</v>
      </c>
      <c r="AO46" s="9" t="e">
        <f t="shared" si="18"/>
        <v>#DIV/0!</v>
      </c>
      <c r="AP46" s="1" t="e">
        <f t="shared" si="7"/>
        <v>#DIV/0!</v>
      </c>
      <c r="AQ46" s="1">
        <f t="shared" si="8"/>
        <v>119.58187273356648</v>
      </c>
      <c r="AR46" s="1" t="e">
        <f t="shared" si="9"/>
        <v>#DIV/0!</v>
      </c>
      <c r="AS46" s="1" t="e">
        <f t="shared" si="19"/>
        <v>#DIV/0!</v>
      </c>
      <c r="AT46" s="1">
        <f t="shared" si="19"/>
        <v>2651.6042445728935</v>
      </c>
      <c r="AU46" s="1" t="e">
        <f t="shared" si="19"/>
        <v>#DIV/0!</v>
      </c>
      <c r="AV46" s="20" t="e">
        <f t="shared" si="20"/>
        <v>#DIV/0!</v>
      </c>
      <c r="AW46" s="20">
        <f t="shared" si="20"/>
        <v>249383720755262</v>
      </c>
      <c r="AX46" s="20" t="e">
        <f t="shared" si="20"/>
        <v>#DIV/0!</v>
      </c>
    </row>
    <row r="47" spans="3:50" x14ac:dyDescent="0.25">
      <c r="E47" s="19">
        <v>4.4000000000000004</v>
      </c>
      <c r="F47" s="19"/>
      <c r="G47" s="19">
        <v>8.3975000000000009</v>
      </c>
      <c r="H47" s="19"/>
      <c r="I47" s="19"/>
      <c r="J47" s="19">
        <v>5.4950872576408001</v>
      </c>
      <c r="K47" s="19"/>
      <c r="L47" t="e">
        <f t="shared" si="31"/>
        <v>#DIV/0!</v>
      </c>
      <c r="M47">
        <f t="shared" si="23"/>
        <v>6.5437180799533194E-4</v>
      </c>
      <c r="N47" t="e">
        <f t="shared" si="23"/>
        <v>#DIV/0!</v>
      </c>
      <c r="O47" t="e">
        <f t="shared" si="22"/>
        <v>#DIV/0!</v>
      </c>
      <c r="P47">
        <f t="shared" si="32"/>
        <v>1.5786004492680556E-4</v>
      </c>
      <c r="Q47" t="e">
        <f t="shared" si="32"/>
        <v>#DIV/0!</v>
      </c>
      <c r="R47" s="18"/>
      <c r="S47" s="18">
        <v>1.70404844617129E+16</v>
      </c>
      <c r="T47" s="18"/>
      <c r="U47" s="18"/>
      <c r="V47" s="18">
        <v>7824765863732960</v>
      </c>
      <c r="W47" s="18"/>
      <c r="X47" s="18"/>
      <c r="Y47" s="18">
        <v>2870.8228852598199</v>
      </c>
      <c r="Z47" s="18"/>
      <c r="AA47" s="18"/>
      <c r="AB47" s="18">
        <v>2767.6949079191199</v>
      </c>
      <c r="AC47" s="18"/>
      <c r="AD47" s="1" t="e">
        <f t="shared" si="25"/>
        <v>#NUM!</v>
      </c>
      <c r="AE47" s="1">
        <f t="shared" si="26"/>
        <v>0.71211524996275788</v>
      </c>
      <c r="AF47" s="1" t="e">
        <f t="shared" si="27"/>
        <v>#NUM!</v>
      </c>
      <c r="AG47" s="9" t="e">
        <f t="shared" si="28"/>
        <v>#DIV/0!</v>
      </c>
      <c r="AH47" s="9">
        <f t="shared" si="29"/>
        <v>26.004996321059217</v>
      </c>
      <c r="AI47" s="9" t="e">
        <f t="shared" si="30"/>
        <v>#DIV/0!</v>
      </c>
      <c r="AJ47" s="9" t="e">
        <f t="shared" si="13"/>
        <v>#DIV/0!</v>
      </c>
      <c r="AK47" s="9">
        <f t="shared" si="14"/>
        <v>0.639126453589552</v>
      </c>
      <c r="AL47" s="9" t="e">
        <f t="shared" si="15"/>
        <v>#DIV/0!</v>
      </c>
      <c r="AM47" s="9" t="e">
        <f t="shared" si="16"/>
        <v>#DIV/0!</v>
      </c>
      <c r="AN47" s="9">
        <f t="shared" si="17"/>
        <v>0.15912645358955196</v>
      </c>
      <c r="AO47" s="9" t="e">
        <f t="shared" si="18"/>
        <v>#DIV/0!</v>
      </c>
      <c r="AP47" s="1" t="e">
        <f t="shared" si="7"/>
        <v>#DIV/0!</v>
      </c>
      <c r="AQ47" s="1">
        <f t="shared" si="8"/>
        <v>121.25982859953361</v>
      </c>
      <c r="AR47" s="1" t="e">
        <f t="shared" si="9"/>
        <v>#DIV/0!</v>
      </c>
      <c r="AS47" s="1" t="e">
        <f t="shared" si="19"/>
        <v>#DIV/0!</v>
      </c>
      <c r="AT47" s="1">
        <f t="shared" si="19"/>
        <v>2646.4350793195863</v>
      </c>
      <c r="AU47" s="1" t="e">
        <f t="shared" si="19"/>
        <v>#DIV/0!</v>
      </c>
      <c r="AV47" s="20" t="e">
        <f t="shared" si="20"/>
        <v>#DIV/0!</v>
      </c>
      <c r="AW47" s="20">
        <f t="shared" si="20"/>
        <v>236158441537028.88</v>
      </c>
      <c r="AX47" s="20" t="e">
        <f t="shared" si="20"/>
        <v>#DIV/0!</v>
      </c>
    </row>
    <row r="48" spans="3:50" x14ac:dyDescent="0.25">
      <c r="E48" s="19">
        <v>4.5</v>
      </c>
      <c r="F48" s="19"/>
      <c r="G48" s="19">
        <v>8.3975000000000009</v>
      </c>
      <c r="H48" s="19"/>
      <c r="I48" s="19"/>
      <c r="J48" s="19">
        <v>5.4520252061829604</v>
      </c>
      <c r="K48" s="19"/>
      <c r="L48" t="e">
        <f t="shared" si="31"/>
        <v>#DIV/0!</v>
      </c>
      <c r="M48">
        <f t="shared" si="23"/>
        <v>6.4924384711913783E-4</v>
      </c>
      <c r="N48" t="e">
        <f t="shared" si="23"/>
        <v>#DIV/0!</v>
      </c>
      <c r="O48" t="e">
        <f t="shared" si="22"/>
        <v>#DIV/0!</v>
      </c>
      <c r="P48">
        <f t="shared" si="32"/>
        <v>1.5691760107559028E-4</v>
      </c>
      <c r="Q48" t="e">
        <f t="shared" si="32"/>
        <v>#DIV/0!</v>
      </c>
      <c r="R48" s="18"/>
      <c r="S48" s="18">
        <v>1.70404844617129E+16</v>
      </c>
      <c r="T48" s="18"/>
      <c r="U48" s="18"/>
      <c r="V48" s="18">
        <v>7588121126727910</v>
      </c>
      <c r="W48" s="18"/>
      <c r="X48" s="18"/>
      <c r="Y48" s="18">
        <v>2870.8228852598199</v>
      </c>
      <c r="Z48" s="18"/>
      <c r="AA48" s="18"/>
      <c r="AB48" s="18">
        <v>2764.0901603792299</v>
      </c>
      <c r="AC48" s="18"/>
      <c r="AD48" s="1" t="e">
        <f t="shared" si="25"/>
        <v>#NUM!</v>
      </c>
      <c r="AE48" s="1">
        <f t="shared" si="26"/>
        <v>0.71166575062698556</v>
      </c>
      <c r="AF48" s="1" t="e">
        <f t="shared" si="27"/>
        <v>#NUM!</v>
      </c>
      <c r="AG48" s="9" t="e">
        <f t="shared" si="28"/>
        <v>#DIV/0!</v>
      </c>
      <c r="AH48" s="9">
        <f t="shared" si="29"/>
        <v>26.40738182158146</v>
      </c>
      <c r="AI48" s="9" t="e">
        <f t="shared" si="30"/>
        <v>#DIV/0!</v>
      </c>
      <c r="AJ48" s="9" t="e">
        <f t="shared" si="13"/>
        <v>#DIV/0!</v>
      </c>
      <c r="AK48" s="9">
        <f t="shared" si="14"/>
        <v>0.63867695425377968</v>
      </c>
      <c r="AL48" s="9" t="e">
        <f t="shared" si="15"/>
        <v>#DIV/0!</v>
      </c>
      <c r="AM48" s="9" t="e">
        <f t="shared" si="16"/>
        <v>#DIV/0!</v>
      </c>
      <c r="AN48" s="9">
        <f t="shared" si="17"/>
        <v>0.15867695425377965</v>
      </c>
      <c r="AO48" s="9" t="e">
        <f t="shared" si="18"/>
        <v>#DIV/0!</v>
      </c>
      <c r="AP48" s="1" t="e">
        <f t="shared" si="7"/>
        <v>#DIV/0!</v>
      </c>
      <c r="AQ48" s="1">
        <f t="shared" si="8"/>
        <v>122.96208940542935</v>
      </c>
      <c r="AR48" s="1" t="e">
        <f t="shared" si="9"/>
        <v>#DIV/0!</v>
      </c>
      <c r="AS48" s="1" t="e">
        <f t="shared" si="19"/>
        <v>#DIV/0!</v>
      </c>
      <c r="AT48" s="1">
        <f t="shared" si="19"/>
        <v>2641.1280709738007</v>
      </c>
      <c r="AU48" s="1" t="e">
        <f t="shared" si="19"/>
        <v>#DIV/0!</v>
      </c>
      <c r="AV48" s="20" t="e">
        <f t="shared" si="20"/>
        <v>#DIV/0!</v>
      </c>
      <c r="AW48" s="20">
        <f t="shared" si="20"/>
        <v>227809373373675.91</v>
      </c>
      <c r="AX48" s="20" t="e">
        <f t="shared" si="20"/>
        <v>#DIV/0!</v>
      </c>
    </row>
    <row r="49" spans="5:50" x14ac:dyDescent="0.25">
      <c r="E49" s="19">
        <v>4.5999999999999996</v>
      </c>
      <c r="F49" s="19"/>
      <c r="G49" s="19">
        <v>8.3975000000000009</v>
      </c>
      <c r="H49" s="19"/>
      <c r="I49" s="19"/>
      <c r="J49" s="19">
        <v>5.6560901488834796</v>
      </c>
      <c r="K49" s="19"/>
      <c r="L49" t="e">
        <f t="shared" si="31"/>
        <v>#DIV/0!</v>
      </c>
      <c r="M49">
        <f t="shared" si="23"/>
        <v>6.7354452502333783E-4</v>
      </c>
      <c r="N49" t="e">
        <f t="shared" si="23"/>
        <v>#DIV/0!</v>
      </c>
      <c r="O49" t="e">
        <f t="shared" si="22"/>
        <v>#DIV/0!</v>
      </c>
      <c r="P49">
        <f t="shared" si="32"/>
        <v>1.4746069012776982E-4</v>
      </c>
      <c r="Q49" t="e">
        <f t="shared" si="32"/>
        <v>#DIV/0!</v>
      </c>
      <c r="R49" s="18"/>
      <c r="S49" s="18">
        <v>1.70404844617129E+16</v>
      </c>
      <c r="T49" s="18"/>
      <c r="U49" s="18"/>
      <c r="V49" s="18">
        <v>7360350705883500</v>
      </c>
      <c r="W49" s="18"/>
      <c r="X49" s="18"/>
      <c r="Y49" s="18">
        <v>2870.8228852598199</v>
      </c>
      <c r="Z49" s="18"/>
      <c r="AA49" s="18"/>
      <c r="AB49" s="18">
        <v>2760.36842826873</v>
      </c>
      <c r="AC49" s="18"/>
      <c r="AD49" s="1" t="e">
        <f t="shared" si="25"/>
        <v>#NUM!</v>
      </c>
      <c r="AE49" s="1">
        <f t="shared" si="26"/>
        <v>0.71121966707693196</v>
      </c>
      <c r="AF49" s="1" t="e">
        <f t="shared" si="27"/>
        <v>#NUM!</v>
      </c>
      <c r="AG49" s="9" t="e">
        <f t="shared" si="28"/>
        <v>#DIV/0!</v>
      </c>
      <c r="AH49" s="9">
        <f t="shared" si="29"/>
        <v>26.812864795686792</v>
      </c>
      <c r="AI49" s="9" t="e">
        <f t="shared" si="30"/>
        <v>#DIV/0!</v>
      </c>
      <c r="AJ49" s="9" t="e">
        <f t="shared" si="13"/>
        <v>#DIV/0!</v>
      </c>
      <c r="AK49" s="9">
        <f t="shared" si="14"/>
        <v>0.63823087070372608</v>
      </c>
      <c r="AL49" s="9" t="e">
        <f t="shared" si="15"/>
        <v>#DIV/0!</v>
      </c>
      <c r="AM49" s="9" t="e">
        <f t="shared" si="16"/>
        <v>#DIV/0!</v>
      </c>
      <c r="AN49" s="9">
        <f t="shared" si="17"/>
        <v>0.15823087070372605</v>
      </c>
      <c r="AO49" s="9" t="e">
        <f t="shared" si="18"/>
        <v>#DIV/0!</v>
      </c>
      <c r="AP49" s="1" t="e">
        <f t="shared" si="7"/>
        <v>#DIV/0!</v>
      </c>
      <c r="AQ49" s="1">
        <f t="shared" si="8"/>
        <v>124.67454404819281</v>
      </c>
      <c r="AR49" s="1" t="e">
        <f t="shared" si="9"/>
        <v>#DIV/0!</v>
      </c>
      <c r="AS49" s="1" t="e">
        <f t="shared" si="19"/>
        <v>#DIV/0!</v>
      </c>
      <c r="AT49" s="1">
        <f t="shared" si="19"/>
        <v>2635.6938842205373</v>
      </c>
      <c r="AU49" s="1" t="e">
        <f t="shared" si="19"/>
        <v>#DIV/0!</v>
      </c>
      <c r="AV49" s="20" t="e">
        <f t="shared" si="20"/>
        <v>#DIV/0!</v>
      </c>
      <c r="AW49" s="20">
        <f t="shared" si="20"/>
        <v>207802028924432.97</v>
      </c>
      <c r="AX49" s="20" t="e">
        <f t="shared" si="20"/>
        <v>#DIV/0!</v>
      </c>
    </row>
    <row r="50" spans="5:50" x14ac:dyDescent="0.25">
      <c r="E50" s="19">
        <v>4.7</v>
      </c>
      <c r="F50" s="19"/>
      <c r="G50" s="19">
        <v>8.3975000000000009</v>
      </c>
      <c r="H50" s="19"/>
      <c r="I50" s="19"/>
      <c r="J50" s="19">
        <v>5.8039817645930496</v>
      </c>
      <c r="K50" s="19"/>
      <c r="L50" t="e">
        <f t="shared" si="31"/>
        <v>#DIV/0!</v>
      </c>
      <c r="M50">
        <f t="shared" si="23"/>
        <v>6.9115591123465906E-4</v>
      </c>
      <c r="N50" t="e">
        <f t="shared" si="23"/>
        <v>#DIV/0!</v>
      </c>
      <c r="O50" t="e">
        <f t="shared" si="22"/>
        <v>#DIV/0!</v>
      </c>
      <c r="P50">
        <f t="shared" si="32"/>
        <v>1.5902296532989622E-4</v>
      </c>
      <c r="Q50" t="e">
        <f t="shared" si="32"/>
        <v>#DIV/0!</v>
      </c>
      <c r="R50" s="18"/>
      <c r="S50" s="18">
        <v>1.70404844617129E+16</v>
      </c>
      <c r="T50" s="18"/>
      <c r="U50" s="18"/>
      <c r="V50" s="18">
        <v>7142603457252250</v>
      </c>
      <c r="W50" s="18"/>
      <c r="X50" s="18"/>
      <c r="Y50" s="18">
        <v>2870.8228852598199</v>
      </c>
      <c r="Z50" s="18"/>
      <c r="AA50" s="18"/>
      <c r="AB50" s="18">
        <v>2756.5270656402499</v>
      </c>
      <c r="AC50" s="18"/>
      <c r="AD50" s="1" t="e">
        <f t="shared" si="25"/>
        <v>#NUM!</v>
      </c>
      <c r="AE50" s="1">
        <f t="shared" si="26"/>
        <v>0.71078011442325539</v>
      </c>
      <c r="AF50" s="1" t="e">
        <f t="shared" si="27"/>
        <v>#NUM!</v>
      </c>
      <c r="AG50" s="9" t="e">
        <f t="shared" si="28"/>
        <v>#DIV/0!</v>
      </c>
      <c r="AH50" s="9">
        <f t="shared" si="29"/>
        <v>27.218500923132922</v>
      </c>
      <c r="AI50" s="9" t="e">
        <f t="shared" si="30"/>
        <v>#DIV/0!</v>
      </c>
      <c r="AJ50" s="9" t="e">
        <f t="shared" si="13"/>
        <v>#DIV/0!</v>
      </c>
      <c r="AK50" s="9">
        <f t="shared" si="14"/>
        <v>0.63779131805004963</v>
      </c>
      <c r="AL50" s="9" t="e">
        <f t="shared" si="15"/>
        <v>#DIV/0!</v>
      </c>
      <c r="AM50" s="9" t="e">
        <f t="shared" si="16"/>
        <v>#DIV/0!</v>
      </c>
      <c r="AN50" s="9">
        <f t="shared" si="17"/>
        <v>0.15779131805004959</v>
      </c>
      <c r="AO50" s="9" t="e">
        <f t="shared" si="18"/>
        <v>#DIV/0!</v>
      </c>
      <c r="AP50" s="1" t="e">
        <f t="shared" si="7"/>
        <v>#DIV/0!</v>
      </c>
      <c r="AQ50" s="1">
        <f t="shared" si="8"/>
        <v>126.38476226088102</v>
      </c>
      <c r="AR50" s="1" t="e">
        <f t="shared" si="9"/>
        <v>#DIV/0!</v>
      </c>
      <c r="AS50" s="1" t="e">
        <f t="shared" si="19"/>
        <v>#DIV/0!</v>
      </c>
      <c r="AT50" s="1">
        <f t="shared" si="19"/>
        <v>2630.142303379369</v>
      </c>
      <c r="AU50" s="1" t="e">
        <f t="shared" si="19"/>
        <v>#DIV/0!</v>
      </c>
      <c r="AV50" s="20" t="e">
        <f t="shared" si="20"/>
        <v>#DIV/0!</v>
      </c>
      <c r="AW50" s="20">
        <f t="shared" si="20"/>
        <v>217621767090247.06</v>
      </c>
      <c r="AX50" s="20" t="e">
        <f t="shared" si="20"/>
        <v>#DIV/0!</v>
      </c>
    </row>
    <row r="51" spans="5:50" x14ac:dyDescent="0.25">
      <c r="E51" s="19">
        <v>4.8</v>
      </c>
      <c r="F51" s="19"/>
      <c r="G51" s="19">
        <v>8.3975000000000009</v>
      </c>
      <c r="H51" s="19"/>
      <c r="I51" s="19"/>
      <c r="J51" s="19">
        <v>5.9143843133476599</v>
      </c>
      <c r="K51" s="19"/>
      <c r="L51" t="e">
        <f t="shared" si="31"/>
        <v>#DIV/0!</v>
      </c>
      <c r="M51">
        <f t="shared" si="23"/>
        <v>7.0430298462014406E-4</v>
      </c>
      <c r="N51" t="e">
        <f t="shared" si="23"/>
        <v>#DIV/0!</v>
      </c>
      <c r="O51" t="e">
        <f t="shared" si="22"/>
        <v>#DIV/0!</v>
      </c>
      <c r="P51">
        <f t="shared" si="32"/>
        <v>1.9089175955217793E-4</v>
      </c>
      <c r="Q51" t="e">
        <f t="shared" si="32"/>
        <v>#DIV/0!</v>
      </c>
      <c r="R51" s="18"/>
      <c r="S51" s="18">
        <v>1.70404844617129E+16</v>
      </c>
      <c r="T51" s="18"/>
      <c r="U51" s="18"/>
      <c r="V51" s="18">
        <v>6935536574105860</v>
      </c>
      <c r="W51" s="18"/>
      <c r="X51" s="18"/>
      <c r="Y51" s="18">
        <v>2870.8228852598199</v>
      </c>
      <c r="Z51" s="18"/>
      <c r="AA51" s="18"/>
      <c r="AB51" s="18">
        <v>2752.5641599454798</v>
      </c>
      <c r="AC51" s="18"/>
      <c r="AD51" s="1" t="e">
        <f t="shared" si="25"/>
        <v>#NUM!</v>
      </c>
      <c r="AE51" s="1">
        <f t="shared" si="26"/>
        <v>0.7103495097338578</v>
      </c>
      <c r="AF51" s="1" t="e">
        <f t="shared" si="27"/>
        <v>#NUM!</v>
      </c>
      <c r="AG51" s="9" t="e">
        <f t="shared" si="28"/>
        <v>#DIV/0!</v>
      </c>
      <c r="AH51" s="9">
        <f t="shared" si="29"/>
        <v>27.621829433815673</v>
      </c>
      <c r="AI51" s="9" t="e">
        <f t="shared" si="30"/>
        <v>#DIV/0!</v>
      </c>
      <c r="AJ51" s="9" t="e">
        <f t="shared" si="13"/>
        <v>#DIV/0!</v>
      </c>
      <c r="AK51" s="9">
        <f t="shared" si="14"/>
        <v>0.63736071336065192</v>
      </c>
      <c r="AL51" s="9" t="e">
        <f t="shared" si="15"/>
        <v>#DIV/0!</v>
      </c>
      <c r="AM51" s="9" t="e">
        <f t="shared" si="16"/>
        <v>#DIV/0!</v>
      </c>
      <c r="AN51" s="9">
        <f t="shared" si="17"/>
        <v>0.15736071336065188</v>
      </c>
      <c r="AO51" s="9" t="e">
        <f t="shared" si="18"/>
        <v>#DIV/0!</v>
      </c>
      <c r="AP51" s="1" t="e">
        <f t="shared" si="7"/>
        <v>#DIV/0!</v>
      </c>
      <c r="AQ51" s="1">
        <f t="shared" si="8"/>
        <v>128.08242997630876</v>
      </c>
      <c r="AR51" s="1" t="e">
        <f t="shared" si="9"/>
        <v>#DIV/0!</v>
      </c>
      <c r="AS51" s="1" t="e">
        <f t="shared" si="19"/>
        <v>#DIV/0!</v>
      </c>
      <c r="AT51" s="1">
        <f t="shared" si="19"/>
        <v>2624.4817299691708</v>
      </c>
      <c r="AU51" s="1" t="e">
        <f t="shared" si="19"/>
        <v>#DIV/0!</v>
      </c>
      <c r="AV51" s="20" t="e">
        <f t="shared" si="20"/>
        <v>#DIV/0!</v>
      </c>
      <c r="AW51" s="20">
        <f t="shared" si="20"/>
        <v>253842347318456.81</v>
      </c>
      <c r="AX51" s="20" t="e">
        <f t="shared" si="20"/>
        <v>#DIV/0!</v>
      </c>
    </row>
    <row r="52" spans="5:50" x14ac:dyDescent="0.25">
      <c r="E52" s="19">
        <v>4.9000000000000004</v>
      </c>
      <c r="F52" s="19"/>
      <c r="G52" s="19">
        <v>8.3975000000000009</v>
      </c>
      <c r="H52" s="19"/>
      <c r="I52" s="19"/>
      <c r="J52" s="19">
        <v>6.0950529838547904</v>
      </c>
      <c r="K52" s="19"/>
      <c r="L52" t="e">
        <f t="shared" si="31"/>
        <v>#DIV/0!</v>
      </c>
      <c r="M52">
        <f t="shared" si="23"/>
        <v>7.2581756282879303E-4</v>
      </c>
      <c r="N52" t="e">
        <f t="shared" si="23"/>
        <v>#DIV/0!</v>
      </c>
      <c r="O52" t="e">
        <f t="shared" si="22"/>
        <v>#DIV/0!</v>
      </c>
      <c r="P52">
        <f t="shared" si="32"/>
        <v>1.8551937587709267E-4</v>
      </c>
      <c r="Q52" t="e">
        <f t="shared" si="32"/>
        <v>#DIV/0!</v>
      </c>
      <c r="R52" s="18"/>
      <c r="S52" s="18">
        <v>1.70404844617129E+16</v>
      </c>
      <c r="T52" s="18"/>
      <c r="U52" s="18"/>
      <c r="V52" s="18">
        <v>6739363070078580</v>
      </c>
      <c r="W52" s="18"/>
      <c r="X52" s="18"/>
      <c r="Y52" s="18">
        <v>2870.8228852598199</v>
      </c>
      <c r="Z52" s="18"/>
      <c r="AA52" s="18"/>
      <c r="AB52" s="18">
        <v>2748.4784269082202</v>
      </c>
      <c r="AC52" s="18"/>
      <c r="AD52" s="1" t="e">
        <f t="shared" si="25"/>
        <v>#NUM!</v>
      </c>
      <c r="AE52" s="1">
        <f t="shared" si="26"/>
        <v>0.70992953026065198</v>
      </c>
      <c r="AF52" s="1" t="e">
        <f t="shared" si="27"/>
        <v>#NUM!</v>
      </c>
      <c r="AG52" s="9" t="e">
        <f t="shared" si="28"/>
        <v>#DIV/0!</v>
      </c>
      <c r="AH52" s="9">
        <f t="shared" si="29"/>
        <v>28.020962274203313</v>
      </c>
      <c r="AI52" s="9" t="e">
        <f t="shared" si="30"/>
        <v>#DIV/0!</v>
      </c>
      <c r="AJ52" s="9" t="e">
        <f t="shared" si="13"/>
        <v>#DIV/0!</v>
      </c>
      <c r="AK52" s="9">
        <f t="shared" si="14"/>
        <v>0.63694073388744621</v>
      </c>
      <c r="AL52" s="9" t="e">
        <f t="shared" si="15"/>
        <v>#DIV/0!</v>
      </c>
      <c r="AM52" s="9" t="e">
        <f t="shared" si="16"/>
        <v>#DIV/0!</v>
      </c>
      <c r="AN52" s="9">
        <f t="shared" si="17"/>
        <v>0.15694073388744617</v>
      </c>
      <c r="AO52" s="9" t="e">
        <f t="shared" si="18"/>
        <v>#DIV/0!</v>
      </c>
      <c r="AP52" s="1" t="e">
        <f t="shared" si="7"/>
        <v>#DIV/0!</v>
      </c>
      <c r="AQ52" s="1">
        <f t="shared" si="8"/>
        <v>129.75970406262147</v>
      </c>
      <c r="AR52" s="1" t="e">
        <f t="shared" si="9"/>
        <v>#DIV/0!</v>
      </c>
      <c r="AS52" s="1" t="e">
        <f t="shared" si="19"/>
        <v>#DIV/0!</v>
      </c>
      <c r="AT52" s="1">
        <f t="shared" si="19"/>
        <v>2618.7187228455987</v>
      </c>
      <c r="AU52" s="1" t="e">
        <f t="shared" si="19"/>
        <v>#DIV/0!</v>
      </c>
      <c r="AV52" s="20" t="e">
        <f t="shared" si="20"/>
        <v>#DIV/0!</v>
      </c>
      <c r="AW52" s="20">
        <f t="shared" si="20"/>
        <v>239891322294505.22</v>
      </c>
      <c r="AX52" s="20" t="e">
        <f t="shared" si="20"/>
        <v>#DIV/0!</v>
      </c>
    </row>
    <row r="53" spans="5:50" x14ac:dyDescent="0.25">
      <c r="E53" s="19">
        <v>5</v>
      </c>
      <c r="F53" s="19"/>
      <c r="G53" s="19">
        <v>8.3975000000000009</v>
      </c>
      <c r="H53" s="19"/>
      <c r="I53" s="19"/>
      <c r="J53" s="19">
        <v>6.2266730123054703</v>
      </c>
      <c r="K53" s="19"/>
      <c r="L53" t="e">
        <f t="shared" si="31"/>
        <v>#DIV/0!</v>
      </c>
      <c r="M53">
        <f t="shared" si="23"/>
        <v>7.4149127863119618E-4</v>
      </c>
      <c r="N53" t="e">
        <f t="shared" si="23"/>
        <v>#DIV/0!</v>
      </c>
      <c r="O53" t="e">
        <f t="shared" si="22"/>
        <v>#DIV/0!</v>
      </c>
      <c r="P53">
        <f t="shared" ref="P53:Q68" si="33">SLOPE(M50:M56,$E50:$E56)</f>
        <v>1.8988203715606606E-4</v>
      </c>
      <c r="Q53" t="e">
        <f t="shared" si="33"/>
        <v>#DIV/0!</v>
      </c>
      <c r="R53" s="18"/>
      <c r="S53" s="18">
        <v>1.70404844617129E+16</v>
      </c>
      <c r="T53" s="18"/>
      <c r="U53" s="18"/>
      <c r="V53" s="18">
        <v>6553905326533250</v>
      </c>
      <c r="W53" s="18"/>
      <c r="X53" s="18"/>
      <c r="Y53" s="18">
        <v>2870.8228852598199</v>
      </c>
      <c r="Z53" s="18"/>
      <c r="AA53" s="18"/>
      <c r="AB53" s="18">
        <v>2744.2690692127799</v>
      </c>
      <c r="AC53" s="18"/>
      <c r="AD53" s="1" t="e">
        <f t="shared" si="25"/>
        <v>#NUM!</v>
      </c>
      <c r="AE53" s="1">
        <f t="shared" si="26"/>
        <v>0.7095210947955406</v>
      </c>
      <c r="AF53" s="1" t="e">
        <f t="shared" si="27"/>
        <v>#NUM!</v>
      </c>
      <c r="AG53" s="9" t="e">
        <f t="shared" si="28"/>
        <v>#DIV/0!</v>
      </c>
      <c r="AH53" s="9">
        <f t="shared" si="29"/>
        <v>28.41465520584903</v>
      </c>
      <c r="AI53" s="9" t="e">
        <f t="shared" si="30"/>
        <v>#DIV/0!</v>
      </c>
      <c r="AJ53" s="9" t="e">
        <f t="shared" si="13"/>
        <v>#DIV/0!</v>
      </c>
      <c r="AK53" s="9">
        <f t="shared" si="14"/>
        <v>0.63653229842233472</v>
      </c>
      <c r="AL53" s="9" t="e">
        <f t="shared" si="15"/>
        <v>#DIV/0!</v>
      </c>
      <c r="AM53" s="9" t="e">
        <f t="shared" si="16"/>
        <v>#DIV/0!</v>
      </c>
      <c r="AN53" s="9">
        <f t="shared" si="17"/>
        <v>0.15653229842233468</v>
      </c>
      <c r="AO53" s="9" t="e">
        <f t="shared" si="18"/>
        <v>#DIV/0!</v>
      </c>
      <c r="AP53" s="1" t="e">
        <f t="shared" si="7"/>
        <v>#DIV/0!</v>
      </c>
      <c r="AQ53" s="1">
        <f t="shared" si="8"/>
        <v>131.41148803086475</v>
      </c>
      <c r="AR53" s="1" t="e">
        <f t="shared" si="9"/>
        <v>#DIV/0!</v>
      </c>
      <c r="AS53" s="1" t="e">
        <f t="shared" si="19"/>
        <v>#DIV/0!</v>
      </c>
      <c r="AT53" s="1">
        <f t="shared" si="19"/>
        <v>2612.8575811819151</v>
      </c>
      <c r="AU53" s="1" t="e">
        <f t="shared" si="19"/>
        <v>#DIV/0!</v>
      </c>
      <c r="AV53" s="20" t="e">
        <f t="shared" si="20"/>
        <v>#DIV/0!</v>
      </c>
      <c r="AW53" s="20">
        <f t="shared" si="20"/>
        <v>238944990020466.53</v>
      </c>
      <c r="AX53" s="20" t="e">
        <f t="shared" si="20"/>
        <v>#DIV/0!</v>
      </c>
    </row>
    <row r="54" spans="5:50" x14ac:dyDescent="0.25">
      <c r="E54" s="19">
        <v>5.0999999999999996</v>
      </c>
      <c r="F54" s="19"/>
      <c r="G54" s="19">
        <v>8.3975000000000009</v>
      </c>
      <c r="H54" s="19"/>
      <c r="I54" s="19"/>
      <c r="J54" s="19">
        <v>6.4707588715978401</v>
      </c>
      <c r="K54" s="19"/>
      <c r="L54" t="e">
        <f t="shared" si="31"/>
        <v>#DIV/0!</v>
      </c>
      <c r="M54">
        <f t="shared" si="23"/>
        <v>7.705577697645537E-4</v>
      </c>
      <c r="N54" t="e">
        <f t="shared" si="23"/>
        <v>#DIV/0!</v>
      </c>
      <c r="O54" t="e">
        <f t="shared" si="22"/>
        <v>#DIV/0!</v>
      </c>
      <c r="P54">
        <f t="shared" si="33"/>
        <v>1.9613477493174162E-4</v>
      </c>
      <c r="Q54" t="e">
        <f t="shared" si="33"/>
        <v>#DIV/0!</v>
      </c>
      <c r="R54" s="18"/>
      <c r="S54" s="18">
        <v>1.70404844617129E+16</v>
      </c>
      <c r="T54" s="18"/>
      <c r="U54" s="18"/>
      <c r="V54" s="18">
        <v>6378649967165660</v>
      </c>
      <c r="W54" s="18"/>
      <c r="X54" s="18"/>
      <c r="Y54" s="18">
        <v>2870.8228852598199</v>
      </c>
      <c r="Z54" s="18"/>
      <c r="AA54" s="18"/>
      <c r="AB54" s="18">
        <v>2739.9356018692902</v>
      </c>
      <c r="AC54" s="18"/>
      <c r="AD54" s="1" t="e">
        <f t="shared" si="25"/>
        <v>#NUM!</v>
      </c>
      <c r="AE54" s="1">
        <f t="shared" si="26"/>
        <v>0.70912436426831993</v>
      </c>
      <c r="AF54" s="1" t="e">
        <f t="shared" si="27"/>
        <v>#NUM!</v>
      </c>
      <c r="AG54" s="9" t="e">
        <f t="shared" si="28"/>
        <v>#DIV/0!</v>
      </c>
      <c r="AH54" s="9">
        <f t="shared" si="29"/>
        <v>28.802360840868104</v>
      </c>
      <c r="AI54" s="9" t="e">
        <f t="shared" si="30"/>
        <v>#DIV/0!</v>
      </c>
      <c r="AJ54" s="9" t="e">
        <f t="shared" si="13"/>
        <v>#DIV/0!</v>
      </c>
      <c r="AK54" s="9">
        <f t="shared" si="14"/>
        <v>0.63613556789511405</v>
      </c>
      <c r="AL54" s="9" t="e">
        <f t="shared" si="15"/>
        <v>#DIV/0!</v>
      </c>
      <c r="AM54" s="9" t="e">
        <f t="shared" si="16"/>
        <v>#DIV/0!</v>
      </c>
      <c r="AN54" s="9">
        <f t="shared" si="17"/>
        <v>0.15613556789511401</v>
      </c>
      <c r="AO54" s="9" t="e">
        <f t="shared" si="18"/>
        <v>#DIV/0!</v>
      </c>
      <c r="AP54" s="1" t="e">
        <f t="shared" si="7"/>
        <v>#DIV/0!</v>
      </c>
      <c r="AQ54" s="1">
        <f t="shared" si="8"/>
        <v>133.03563043751134</v>
      </c>
      <c r="AR54" s="1" t="e">
        <f t="shared" si="9"/>
        <v>#DIV/0!</v>
      </c>
      <c r="AS54" s="1" t="e">
        <f t="shared" si="19"/>
        <v>#DIV/0!</v>
      </c>
      <c r="AT54" s="1">
        <f t="shared" si="19"/>
        <v>2606.8999714317788</v>
      </c>
      <c r="AU54" s="1" t="e">
        <f t="shared" si="19"/>
        <v>#DIV/0!</v>
      </c>
      <c r="AV54" s="20" t="e">
        <f t="shared" si="20"/>
        <v>#DIV/0!</v>
      </c>
      <c r="AW54" s="20">
        <f t="shared" si="20"/>
        <v>240382191903055.72</v>
      </c>
      <c r="AX54" s="20" t="e">
        <f t="shared" si="20"/>
        <v>#DIV/0!</v>
      </c>
    </row>
    <row r="55" spans="5:50" x14ac:dyDescent="0.25">
      <c r="E55" s="19">
        <v>5.2</v>
      </c>
      <c r="F55" s="19"/>
      <c r="G55" s="19">
        <v>8.3975000000000009</v>
      </c>
      <c r="H55" s="19"/>
      <c r="I55" s="19"/>
      <c r="J55" s="19">
        <v>6.56151487289371</v>
      </c>
      <c r="K55" s="19"/>
      <c r="L55" t="e">
        <f t="shared" si="31"/>
        <v>#DIV/0!</v>
      </c>
      <c r="M55">
        <f t="shared" si="23"/>
        <v>7.8136527215167729E-4</v>
      </c>
      <c r="N55" t="e">
        <f t="shared" si="23"/>
        <v>#DIV/0!</v>
      </c>
      <c r="O55" t="e">
        <f t="shared" si="22"/>
        <v>#DIV/0!</v>
      </c>
      <c r="P55">
        <f t="shared" si="33"/>
        <v>1.9502480473982647E-4</v>
      </c>
      <c r="Q55" t="e">
        <f t="shared" si="33"/>
        <v>#DIV/0!</v>
      </c>
      <c r="R55" s="18"/>
      <c r="S55" s="18">
        <v>1.70404844617129E+16</v>
      </c>
      <c r="T55" s="18"/>
      <c r="U55" s="18"/>
      <c r="V55" s="18">
        <v>6212801385470400</v>
      </c>
      <c r="W55" s="18"/>
      <c r="X55" s="18"/>
      <c r="Y55" s="18">
        <v>2870.8228852598199</v>
      </c>
      <c r="Z55" s="18"/>
      <c r="AA55" s="18"/>
      <c r="AB55" s="18">
        <v>2735.4776480729201</v>
      </c>
      <c r="AC55" s="18"/>
      <c r="AD55" s="1" t="e">
        <f t="shared" si="25"/>
        <v>#NUM!</v>
      </c>
      <c r="AE55" s="1">
        <f t="shared" si="26"/>
        <v>0.70873875882540482</v>
      </c>
      <c r="AF55" s="1" t="e">
        <f t="shared" si="27"/>
        <v>#NUM!</v>
      </c>
      <c r="AG55" s="9" t="e">
        <f t="shared" si="28"/>
        <v>#DIV/0!</v>
      </c>
      <c r="AH55" s="9">
        <f t="shared" si="29"/>
        <v>29.184263461766481</v>
      </c>
      <c r="AI55" s="9" t="e">
        <f t="shared" si="30"/>
        <v>#DIV/0!</v>
      </c>
      <c r="AJ55" s="9" t="e">
        <f t="shared" si="13"/>
        <v>#DIV/0!</v>
      </c>
      <c r="AK55" s="9">
        <f t="shared" si="14"/>
        <v>0.63574996245219895</v>
      </c>
      <c r="AL55" s="9" t="e">
        <f t="shared" si="15"/>
        <v>#DIV/0!</v>
      </c>
      <c r="AM55" s="9" t="e">
        <f t="shared" si="16"/>
        <v>#DIV/0!</v>
      </c>
      <c r="AN55" s="9">
        <f t="shared" si="17"/>
        <v>0.15574996245219891</v>
      </c>
      <c r="AO55" s="9" t="e">
        <f t="shared" si="18"/>
        <v>#DIV/0!</v>
      </c>
      <c r="AP55" s="1" t="e">
        <f t="shared" si="7"/>
        <v>#DIV/0!</v>
      </c>
      <c r="AQ55" s="1">
        <f t="shared" si="8"/>
        <v>134.63304675096188</v>
      </c>
      <c r="AR55" s="1" t="e">
        <f t="shared" si="9"/>
        <v>#DIV/0!</v>
      </c>
      <c r="AS55" s="1" t="e">
        <f t="shared" si="19"/>
        <v>#DIV/0!</v>
      </c>
      <c r="AT55" s="1">
        <f t="shared" si="19"/>
        <v>2600.8446013219582</v>
      </c>
      <c r="AU55" s="1" t="e">
        <f t="shared" si="19"/>
        <v>#DIV/0!</v>
      </c>
      <c r="AV55" s="20" t="e">
        <f t="shared" si="20"/>
        <v>#DIV/0!</v>
      </c>
      <c r="AW55" s="20">
        <f t="shared" si="20"/>
        <v>232969473827970.28</v>
      </c>
      <c r="AX55" s="20" t="e">
        <f t="shared" si="20"/>
        <v>#DIV/0!</v>
      </c>
    </row>
    <row r="56" spans="5:50" x14ac:dyDescent="0.25">
      <c r="E56" s="19">
        <v>5.3</v>
      </c>
      <c r="F56" s="19"/>
      <c r="G56" s="19">
        <v>8.3975000000000009</v>
      </c>
      <c r="H56" s="19"/>
      <c r="I56" s="19"/>
      <c r="J56" s="19">
        <v>6.7355582088648598</v>
      </c>
      <c r="K56" s="19"/>
      <c r="L56" t="e">
        <f t="shared" si="31"/>
        <v>#DIV/0!</v>
      </c>
      <c r="M56">
        <f t="shared" si="23"/>
        <v>8.0209088524737832E-4</v>
      </c>
      <c r="N56" t="e">
        <f t="shared" si="23"/>
        <v>#DIV/0!</v>
      </c>
      <c r="O56" t="e">
        <f t="shared" si="22"/>
        <v>#DIV/0!</v>
      </c>
      <c r="P56">
        <f t="shared" si="33"/>
        <v>1.749075663885846E-4</v>
      </c>
      <c r="Q56" t="e">
        <f t="shared" si="33"/>
        <v>#DIV/0!</v>
      </c>
      <c r="R56" s="18"/>
      <c r="S56" s="18">
        <v>1.70404844617129E+16</v>
      </c>
      <c r="T56" s="18"/>
      <c r="U56" s="18"/>
      <c r="V56" s="18">
        <v>6055332962114620</v>
      </c>
      <c r="W56" s="18"/>
      <c r="X56" s="18"/>
      <c r="Y56" s="18">
        <v>2870.8228852598199</v>
      </c>
      <c r="Z56" s="18"/>
      <c r="AA56" s="18"/>
      <c r="AB56" s="18">
        <v>2730.89471027633</v>
      </c>
      <c r="AC56" s="18"/>
      <c r="AD56" s="1" t="e">
        <f t="shared" si="25"/>
        <v>#NUM!</v>
      </c>
      <c r="AE56" s="1">
        <f t="shared" si="26"/>
        <v>0.70836298988830404</v>
      </c>
      <c r="AF56" s="1" t="e">
        <f t="shared" si="27"/>
        <v>#NUM!</v>
      </c>
      <c r="AG56" s="9" t="e">
        <f t="shared" si="28"/>
        <v>#DIV/0!</v>
      </c>
      <c r="AH56" s="9">
        <f t="shared" si="29"/>
        <v>29.561295179856184</v>
      </c>
      <c r="AI56" s="9" t="e">
        <f t="shared" si="30"/>
        <v>#DIV/0!</v>
      </c>
      <c r="AJ56" s="9" t="e">
        <f t="shared" si="13"/>
        <v>#DIV/0!</v>
      </c>
      <c r="AK56" s="9">
        <f t="shared" si="14"/>
        <v>0.63537419351509827</v>
      </c>
      <c r="AL56" s="9" t="e">
        <f t="shared" si="15"/>
        <v>#DIV/0!</v>
      </c>
      <c r="AM56" s="9" t="e">
        <f t="shared" si="16"/>
        <v>#DIV/0!</v>
      </c>
      <c r="AN56" s="9">
        <f t="shared" si="17"/>
        <v>0.15537419351509824</v>
      </c>
      <c r="AO56" s="9" t="e">
        <f t="shared" si="18"/>
        <v>#DIV/0!</v>
      </c>
      <c r="AP56" s="1" t="e">
        <f t="shared" si="7"/>
        <v>#DIV/0!</v>
      </c>
      <c r="AQ56" s="1">
        <f t="shared" si="8"/>
        <v>136.2077638723305</v>
      </c>
      <c r="AR56" s="1" t="e">
        <f t="shared" si="9"/>
        <v>#DIV/0!</v>
      </c>
      <c r="AS56" s="1" t="e">
        <f t="shared" si="19"/>
        <v>#DIV/0!</v>
      </c>
      <c r="AT56" s="1">
        <f t="shared" si="19"/>
        <v>2594.6869464039996</v>
      </c>
      <c r="AU56" s="1" t="e">
        <f t="shared" si="19"/>
        <v>#DIV/0!</v>
      </c>
      <c r="AV56" s="20" t="e">
        <f t="shared" si="20"/>
        <v>#DIV/0!</v>
      </c>
      <c r="AW56" s="20">
        <f t="shared" si="20"/>
        <v>203783748073785</v>
      </c>
      <c r="AX56" s="20" t="e">
        <f t="shared" si="20"/>
        <v>#DIV/0!</v>
      </c>
    </row>
    <row r="57" spans="5:50" x14ac:dyDescent="0.25">
      <c r="E57" s="19">
        <v>5.4</v>
      </c>
      <c r="F57" s="19"/>
      <c r="G57" s="19">
        <v>8.3975000000000009</v>
      </c>
      <c r="H57" s="19"/>
      <c r="I57" s="19"/>
      <c r="J57" s="19">
        <v>6.9130058641348802</v>
      </c>
      <c r="K57" s="19"/>
      <c r="L57" t="e">
        <f t="shared" si="31"/>
        <v>#DIV/0!</v>
      </c>
      <c r="M57">
        <f t="shared" si="23"/>
        <v>8.2322189510388572E-4</v>
      </c>
      <c r="N57" t="e">
        <f t="shared" si="23"/>
        <v>#DIV/0!</v>
      </c>
      <c r="O57" t="e">
        <f t="shared" si="22"/>
        <v>#DIV/0!</v>
      </c>
      <c r="P57">
        <f t="shared" si="33"/>
        <v>1.5782030407653671E-4</v>
      </c>
      <c r="Q57" t="e">
        <f t="shared" si="33"/>
        <v>#DIV/0!</v>
      </c>
      <c r="R57" s="18"/>
      <c r="S57" s="18">
        <v>1.70404844617129E+16</v>
      </c>
      <c r="T57" s="18"/>
      <c r="U57" s="18"/>
      <c r="V57" s="18">
        <v>5905036285499400</v>
      </c>
      <c r="W57" s="18"/>
      <c r="X57" s="18"/>
      <c r="Y57" s="18">
        <v>2870.8228852598199</v>
      </c>
      <c r="Z57" s="18"/>
      <c r="AA57" s="18"/>
      <c r="AB57" s="18">
        <v>2726.1859220277101</v>
      </c>
      <c r="AC57" s="18"/>
      <c r="AD57" s="1" t="e">
        <f t="shared" si="25"/>
        <v>#NUM!</v>
      </c>
      <c r="AE57" s="1">
        <f t="shared" si="26"/>
        <v>0.70799510688803302</v>
      </c>
      <c r="AF57" s="1" t="e">
        <f t="shared" si="27"/>
        <v>#NUM!</v>
      </c>
      <c r="AG57" s="9" t="e">
        <f t="shared" si="28"/>
        <v>#DIV/0!</v>
      </c>
      <c r="AH57" s="9">
        <f t="shared" si="29"/>
        <v>29.935132652123123</v>
      </c>
      <c r="AI57" s="9" t="e">
        <f t="shared" si="30"/>
        <v>#DIV/0!</v>
      </c>
      <c r="AJ57" s="9" t="e">
        <f t="shared" si="13"/>
        <v>#DIV/0!</v>
      </c>
      <c r="AK57" s="9">
        <f t="shared" si="14"/>
        <v>0.63500631051482714</v>
      </c>
      <c r="AL57" s="9" t="e">
        <f t="shared" si="15"/>
        <v>#DIV/0!</v>
      </c>
      <c r="AM57" s="9" t="e">
        <f t="shared" si="16"/>
        <v>#DIV/0!</v>
      </c>
      <c r="AN57" s="9">
        <f t="shared" si="17"/>
        <v>0.15500631051482711</v>
      </c>
      <c r="AO57" s="9" t="e">
        <f t="shared" si="18"/>
        <v>#DIV/0!</v>
      </c>
      <c r="AP57" s="1" t="e">
        <f t="shared" si="7"/>
        <v>#DIV/0!</v>
      </c>
      <c r="AQ57" s="1">
        <f t="shared" si="8"/>
        <v>137.76688474187699</v>
      </c>
      <c r="AR57" s="1" t="e">
        <f t="shared" si="9"/>
        <v>#DIV/0!</v>
      </c>
      <c r="AS57" s="1" t="e">
        <f t="shared" si="19"/>
        <v>#DIV/0!</v>
      </c>
      <c r="AT57" s="1">
        <f t="shared" si="19"/>
        <v>2588.4190372858329</v>
      </c>
      <c r="AU57" s="1" t="e">
        <f t="shared" si="19"/>
        <v>#DIV/0!</v>
      </c>
      <c r="AV57" s="20" t="e">
        <f t="shared" si="20"/>
        <v>#DIV/0!</v>
      </c>
      <c r="AW57" s="20">
        <f t="shared" si="20"/>
        <v>179435869140126.88</v>
      </c>
      <c r="AX57" s="20" t="e">
        <f t="shared" si="20"/>
        <v>#DIV/0!</v>
      </c>
    </row>
    <row r="58" spans="5:50" x14ac:dyDescent="0.25">
      <c r="E58" s="19">
        <v>5.5</v>
      </c>
      <c r="F58" s="19"/>
      <c r="G58" s="19">
        <v>8.3975000000000009</v>
      </c>
      <c r="H58" s="19"/>
      <c r="I58" s="19"/>
      <c r="J58" s="19">
        <v>7.0777707148286897</v>
      </c>
      <c r="K58" s="19"/>
      <c r="L58" t="e">
        <f t="shared" si="31"/>
        <v>#DIV/0!</v>
      </c>
      <c r="M58">
        <f t="shared" si="23"/>
        <v>8.4284259777656317E-4</v>
      </c>
      <c r="N58" t="e">
        <f t="shared" si="23"/>
        <v>#DIV/0!</v>
      </c>
      <c r="O58" t="e">
        <f t="shared" si="22"/>
        <v>#DIV/0!</v>
      </c>
      <c r="P58">
        <f t="shared" si="33"/>
        <v>1.6618551174275877E-4</v>
      </c>
      <c r="Q58" t="e">
        <f t="shared" si="33"/>
        <v>#DIV/0!</v>
      </c>
      <c r="R58" s="18"/>
      <c r="S58" s="18">
        <v>1.70404844617129E+16</v>
      </c>
      <c r="T58" s="18"/>
      <c r="U58" s="18"/>
      <c r="V58" s="18">
        <v>5760569505212190</v>
      </c>
      <c r="W58" s="18"/>
      <c r="X58" s="18"/>
      <c r="Y58" s="18">
        <v>2870.8228852598199</v>
      </c>
      <c r="Z58" s="18"/>
      <c r="AA58" s="18"/>
      <c r="AB58" s="18">
        <v>2721.3497868696099</v>
      </c>
      <c r="AC58" s="18"/>
      <c r="AD58" s="1" t="e">
        <f t="shared" si="25"/>
        <v>#NUM!</v>
      </c>
      <c r="AE58" s="1">
        <f t="shared" si="26"/>
        <v>0.70763255934278169</v>
      </c>
      <c r="AF58" s="1" t="e">
        <f t="shared" si="27"/>
        <v>#NUM!</v>
      </c>
      <c r="AG58" s="9" t="e">
        <f t="shared" si="28"/>
        <v>#DIV/0!</v>
      </c>
      <c r="AH58" s="9">
        <f t="shared" si="29"/>
        <v>30.30817329449787</v>
      </c>
      <c r="AI58" s="9" t="e">
        <f t="shared" si="30"/>
        <v>#DIV/0!</v>
      </c>
      <c r="AJ58" s="9" t="e">
        <f t="shared" si="13"/>
        <v>#DIV/0!</v>
      </c>
      <c r="AK58" s="9">
        <f t="shared" si="14"/>
        <v>0.63464376296957581</v>
      </c>
      <c r="AL58" s="9" t="e">
        <f t="shared" si="15"/>
        <v>#DIV/0!</v>
      </c>
      <c r="AM58" s="9" t="e">
        <f t="shared" si="16"/>
        <v>#DIV/0!</v>
      </c>
      <c r="AN58" s="9">
        <f t="shared" si="17"/>
        <v>0.15464376296957577</v>
      </c>
      <c r="AO58" s="9" t="e">
        <f t="shared" si="18"/>
        <v>#DIV/0!</v>
      </c>
      <c r="AP58" s="1" t="e">
        <f t="shared" si="7"/>
        <v>#DIV/0!</v>
      </c>
      <c r="AQ58" s="1">
        <f t="shared" si="8"/>
        <v>139.3204689570419</v>
      </c>
      <c r="AR58" s="1" t="e">
        <f t="shared" si="9"/>
        <v>#DIV/0!</v>
      </c>
      <c r="AS58" s="1" t="e">
        <f t="shared" si="19"/>
        <v>#DIV/0!</v>
      </c>
      <c r="AT58" s="1">
        <f t="shared" si="19"/>
        <v>2582.0293179125679</v>
      </c>
      <c r="AU58" s="1" t="e">
        <f t="shared" si="19"/>
        <v>#DIV/0!</v>
      </c>
      <c r="AV58" s="20" t="e">
        <f t="shared" si="20"/>
        <v>#DIV/0!</v>
      </c>
      <c r="AW58" s="20">
        <f t="shared" si="20"/>
        <v>184452569058560</v>
      </c>
      <c r="AX58" s="20" t="e">
        <f t="shared" si="20"/>
        <v>#DIV/0!</v>
      </c>
    </row>
    <row r="59" spans="5:50" x14ac:dyDescent="0.25">
      <c r="E59" s="19">
        <v>5.6</v>
      </c>
      <c r="F59" s="19"/>
      <c r="G59" s="19">
        <v>8.3975000000000009</v>
      </c>
      <c r="H59" s="19"/>
      <c r="I59" s="19"/>
      <c r="J59" s="19">
        <v>7.0757019892361104</v>
      </c>
      <c r="K59" s="19"/>
      <c r="L59" t="e">
        <f t="shared" si="31"/>
        <v>#DIV/0!</v>
      </c>
      <c r="M59">
        <f t="shared" si="23"/>
        <v>8.4259624760179934E-4</v>
      </c>
      <c r="N59" t="e">
        <f t="shared" si="23"/>
        <v>#DIV/0!</v>
      </c>
      <c r="O59" t="e">
        <f t="shared" si="22"/>
        <v>#DIV/0!</v>
      </c>
      <c r="P59">
        <f t="shared" si="33"/>
        <v>1.547615082204774E-4</v>
      </c>
      <c r="Q59" t="e">
        <f t="shared" si="33"/>
        <v>#DIV/0!</v>
      </c>
      <c r="R59" s="18"/>
      <c r="S59" s="18">
        <v>1.70404844617129E+16</v>
      </c>
      <c r="T59" s="18"/>
      <c r="U59" s="18"/>
      <c r="V59" s="18">
        <v>5620506305020880</v>
      </c>
      <c r="W59" s="18"/>
      <c r="X59" s="18"/>
      <c r="Y59" s="18">
        <v>2870.8228852598199</v>
      </c>
      <c r="Z59" s="18"/>
      <c r="AA59" s="18"/>
      <c r="AB59" s="18">
        <v>2716.38391122644</v>
      </c>
      <c r="AC59" s="18"/>
      <c r="AD59" s="1" t="e">
        <f t="shared" si="25"/>
        <v>#NUM!</v>
      </c>
      <c r="AE59" s="1">
        <f t="shared" si="26"/>
        <v>0.70727227555171812</v>
      </c>
      <c r="AF59" s="1" t="e">
        <f t="shared" si="27"/>
        <v>#NUM!</v>
      </c>
      <c r="AG59" s="9" t="e">
        <f t="shared" si="28"/>
        <v>#DIV/0!</v>
      </c>
      <c r="AH59" s="9">
        <f t="shared" si="29"/>
        <v>30.68348979094587</v>
      </c>
      <c r="AI59" s="9" t="e">
        <f t="shared" si="30"/>
        <v>#DIV/0!</v>
      </c>
      <c r="AJ59" s="9" t="e">
        <f t="shared" si="13"/>
        <v>#DIV/0!</v>
      </c>
      <c r="AK59" s="9">
        <f t="shared" si="14"/>
        <v>0.63428347917851224</v>
      </c>
      <c r="AL59" s="9" t="e">
        <f t="shared" si="15"/>
        <v>#DIV/0!</v>
      </c>
      <c r="AM59" s="9" t="e">
        <f t="shared" si="16"/>
        <v>#DIV/0!</v>
      </c>
      <c r="AN59" s="9">
        <f t="shared" si="17"/>
        <v>0.15428347917851221</v>
      </c>
      <c r="AO59" s="9" t="e">
        <f t="shared" si="18"/>
        <v>#DIV/0!</v>
      </c>
      <c r="AP59" s="1" t="e">
        <f t="shared" si="7"/>
        <v>#DIV/0!</v>
      </c>
      <c r="AQ59" s="1">
        <f t="shared" si="8"/>
        <v>140.88132449272274</v>
      </c>
      <c r="AR59" s="1" t="e">
        <f t="shared" si="9"/>
        <v>#DIV/0!</v>
      </c>
      <c r="AS59" s="1" t="e">
        <f t="shared" si="19"/>
        <v>#DIV/0!</v>
      </c>
      <c r="AT59" s="1">
        <f t="shared" si="19"/>
        <v>2575.5025867337172</v>
      </c>
      <c r="AU59" s="1" t="e">
        <f t="shared" si="19"/>
        <v>#DIV/0!</v>
      </c>
      <c r="AV59" s="20" t="e">
        <f t="shared" si="20"/>
        <v>#DIV/0!</v>
      </c>
      <c r="AW59" s="20">
        <f t="shared" si="20"/>
        <v>167714450131723.88</v>
      </c>
      <c r="AX59" s="20" t="e">
        <f t="shared" si="20"/>
        <v>#DIV/0!</v>
      </c>
    </row>
    <row r="60" spans="5:50" x14ac:dyDescent="0.25">
      <c r="E60" s="19">
        <v>5.7</v>
      </c>
      <c r="F60" s="19"/>
      <c r="G60" s="19">
        <v>8.3975000000000009</v>
      </c>
      <c r="H60" s="19"/>
      <c r="I60" s="19"/>
      <c r="J60" s="19">
        <v>7.2508395619654999</v>
      </c>
      <c r="K60" s="19"/>
      <c r="L60" t="e">
        <f t="shared" si="31"/>
        <v>#DIV/0!</v>
      </c>
      <c r="M60">
        <f t="shared" si="23"/>
        <v>8.6345216575951171E-4</v>
      </c>
      <c r="N60" t="e">
        <f t="shared" si="23"/>
        <v>#DIV/0!</v>
      </c>
      <c r="O60" t="e">
        <f t="shared" si="22"/>
        <v>#DIV/0!</v>
      </c>
      <c r="P60">
        <f t="shared" si="33"/>
        <v>1.6715497447760501E-4</v>
      </c>
      <c r="Q60" t="e">
        <f t="shared" si="33"/>
        <v>#DIV/0!</v>
      </c>
      <c r="R60" s="18"/>
      <c r="S60" s="18">
        <v>1.70404844617129E+16</v>
      </c>
      <c r="T60" s="18"/>
      <c r="U60" s="18"/>
      <c r="V60" s="18">
        <v>5483386887027820</v>
      </c>
      <c r="W60" s="18"/>
      <c r="X60" s="18"/>
      <c r="Y60" s="18">
        <v>2870.8228852598199</v>
      </c>
      <c r="Z60" s="18"/>
      <c r="AA60" s="18"/>
      <c r="AB60" s="18">
        <v>2711.2847387094398</v>
      </c>
      <c r="AC60" s="18"/>
      <c r="AD60" s="1" t="e">
        <f t="shared" si="25"/>
        <v>#NUM!</v>
      </c>
      <c r="AE60" s="1">
        <f t="shared" si="26"/>
        <v>0.70691075929541658</v>
      </c>
      <c r="AF60" s="1" t="e">
        <f t="shared" si="27"/>
        <v>#NUM!</v>
      </c>
      <c r="AG60" s="9" t="e">
        <f t="shared" si="28"/>
        <v>#DIV/0!</v>
      </c>
      <c r="AH60" s="9">
        <f t="shared" si="29"/>
        <v>31.064761790793433</v>
      </c>
      <c r="AI60" s="9" t="e">
        <f t="shared" si="30"/>
        <v>#DIV/0!</v>
      </c>
      <c r="AJ60" s="9" t="e">
        <f t="shared" si="13"/>
        <v>#DIV/0!</v>
      </c>
      <c r="AK60" s="9">
        <f t="shared" si="14"/>
        <v>0.63392196292221081</v>
      </c>
      <c r="AL60" s="9" t="e">
        <f t="shared" si="15"/>
        <v>#DIV/0!</v>
      </c>
      <c r="AM60" s="9" t="e">
        <f t="shared" si="16"/>
        <v>#DIV/0!</v>
      </c>
      <c r="AN60" s="9">
        <f t="shared" si="17"/>
        <v>0.15392196292221078</v>
      </c>
      <c r="AO60" s="9" t="e">
        <f t="shared" si="18"/>
        <v>#DIV/0!</v>
      </c>
      <c r="AP60" s="1" t="e">
        <f t="shared" si="7"/>
        <v>#DIV/0!</v>
      </c>
      <c r="AQ60" s="1">
        <f t="shared" si="8"/>
        <v>142.46470584920075</v>
      </c>
      <c r="AR60" s="1" t="e">
        <f t="shared" si="9"/>
        <v>#DIV/0!</v>
      </c>
      <c r="AS60" s="1" t="e">
        <f t="shared" si="19"/>
        <v>#DIV/0!</v>
      </c>
      <c r="AT60" s="1">
        <f t="shared" si="19"/>
        <v>2568.8200328602388</v>
      </c>
      <c r="AU60" s="1" t="e">
        <f t="shared" si="19"/>
        <v>#DIV/0!</v>
      </c>
      <c r="AV60" s="20" t="e">
        <f t="shared" si="20"/>
        <v>#DIV/0!</v>
      </c>
      <c r="AW60" s="20">
        <f t="shared" si="20"/>
        <v>176853058763291.78</v>
      </c>
      <c r="AX60" s="20" t="e">
        <f t="shared" si="20"/>
        <v>#DIV/0!</v>
      </c>
    </row>
    <row r="61" spans="5:50" x14ac:dyDescent="0.25">
      <c r="E61" s="19">
        <v>5.8</v>
      </c>
      <c r="F61" s="19"/>
      <c r="G61" s="19">
        <v>8.3975000000000009</v>
      </c>
      <c r="H61" s="19"/>
      <c r="I61" s="19"/>
      <c r="J61" s="19">
        <v>7.4662685749953699</v>
      </c>
      <c r="K61" s="19"/>
      <c r="L61" t="e">
        <f t="shared" si="31"/>
        <v>#DIV/0!</v>
      </c>
      <c r="M61">
        <f t="shared" si="23"/>
        <v>8.891061119375253E-4</v>
      </c>
      <c r="N61" t="e">
        <f t="shared" si="23"/>
        <v>#DIV/0!</v>
      </c>
      <c r="O61" t="e">
        <f t="shared" si="22"/>
        <v>#DIV/0!</v>
      </c>
      <c r="P61">
        <f t="shared" si="33"/>
        <v>1.6509591350124942E-4</v>
      </c>
      <c r="Q61" t="e">
        <f t="shared" si="33"/>
        <v>#DIV/0!</v>
      </c>
      <c r="R61" s="18"/>
      <c r="S61" s="18">
        <v>1.70404844617129E+16</v>
      </c>
      <c r="T61" s="18"/>
      <c r="U61" s="18"/>
      <c r="V61" s="18">
        <v>5347771828495300</v>
      </c>
      <c r="W61" s="18"/>
      <c r="X61" s="18"/>
      <c r="Y61" s="18">
        <v>2870.8228852598199</v>
      </c>
      <c r="Z61" s="18"/>
      <c r="AA61" s="18"/>
      <c r="AB61" s="18">
        <v>2706.0472936139299</v>
      </c>
      <c r="AC61" s="18"/>
      <c r="AD61" s="1" t="e">
        <f t="shared" si="25"/>
        <v>#NUM!</v>
      </c>
      <c r="AE61" s="1">
        <f t="shared" si="26"/>
        <v>0.7065442054660952</v>
      </c>
      <c r="AF61" s="1" t="e">
        <f t="shared" si="27"/>
        <v>#NUM!</v>
      </c>
      <c r="AG61" s="9" t="e">
        <f t="shared" si="28"/>
        <v>#DIV/0!</v>
      </c>
      <c r="AH61" s="9">
        <f t="shared" si="29"/>
        <v>31.45618408875292</v>
      </c>
      <c r="AI61" s="9" t="e">
        <f t="shared" si="30"/>
        <v>#DIV/0!</v>
      </c>
      <c r="AJ61" s="9" t="e">
        <f t="shared" si="13"/>
        <v>#DIV/0!</v>
      </c>
      <c r="AK61" s="9">
        <f t="shared" si="14"/>
        <v>0.63355540909288932</v>
      </c>
      <c r="AL61" s="9" t="e">
        <f t="shared" si="15"/>
        <v>#DIV/0!</v>
      </c>
      <c r="AM61" s="9" t="e">
        <f t="shared" si="16"/>
        <v>#DIV/0!</v>
      </c>
      <c r="AN61" s="9">
        <f t="shared" si="17"/>
        <v>0.15355540909288928</v>
      </c>
      <c r="AO61" s="9" t="e">
        <f t="shared" si="18"/>
        <v>#DIV/0!</v>
      </c>
      <c r="AP61" s="1" t="e">
        <f t="shared" si="7"/>
        <v>#DIV/0!</v>
      </c>
      <c r="AQ61" s="1">
        <f t="shared" si="8"/>
        <v>144.08791560694988</v>
      </c>
      <c r="AR61" s="1" t="e">
        <f t="shared" si="9"/>
        <v>#DIV/0!</v>
      </c>
      <c r="AS61" s="1" t="e">
        <f t="shared" si="19"/>
        <v>#DIV/0!</v>
      </c>
      <c r="AT61" s="1">
        <f t="shared" si="19"/>
        <v>2561.9593780069799</v>
      </c>
      <c r="AU61" s="1" t="e">
        <f t="shared" si="19"/>
        <v>#DIV/0!</v>
      </c>
      <c r="AV61" s="20" t="e">
        <f t="shared" si="20"/>
        <v>#DIV/0!</v>
      </c>
      <c r="AW61" s="20">
        <f t="shared" si="20"/>
        <v>170480718305869.97</v>
      </c>
      <c r="AX61" s="20" t="e">
        <f t="shared" si="20"/>
        <v>#DIV/0!</v>
      </c>
    </row>
    <row r="62" spans="5:50" x14ac:dyDescent="0.25">
      <c r="E62" s="19">
        <v>5.9</v>
      </c>
      <c r="F62" s="19"/>
      <c r="G62" s="19">
        <v>8.3975000000000009</v>
      </c>
      <c r="H62" s="19"/>
      <c r="I62" s="19"/>
      <c r="J62" s="19">
        <v>7.5219959001749599</v>
      </c>
      <c r="K62" s="19"/>
      <c r="L62" t="e">
        <f t="shared" si="31"/>
        <v>#DIV/0!</v>
      </c>
      <c r="M62">
        <f t="shared" si="23"/>
        <v>8.9574229236974803E-4</v>
      </c>
      <c r="N62" t="e">
        <f t="shared" si="23"/>
        <v>#DIV/0!</v>
      </c>
      <c r="O62" t="e">
        <f t="shared" si="22"/>
        <v>#DIV/0!</v>
      </c>
      <c r="P62">
        <f t="shared" si="33"/>
        <v>1.834588327471291E-4</v>
      </c>
      <c r="Q62" t="e">
        <f t="shared" si="33"/>
        <v>#DIV/0!</v>
      </c>
      <c r="R62" s="18"/>
      <c r="S62" s="18">
        <v>1.70404844617129E+16</v>
      </c>
      <c r="T62" s="18"/>
      <c r="U62" s="18"/>
      <c r="V62" s="18">
        <v>5212298749781840</v>
      </c>
      <c r="W62" s="18"/>
      <c r="X62" s="18"/>
      <c r="Y62" s="18">
        <v>2870.8228852598199</v>
      </c>
      <c r="Z62" s="18"/>
      <c r="AA62" s="18"/>
      <c r="AB62" s="18">
        <v>2700.66494155276</v>
      </c>
      <c r="AC62" s="18"/>
      <c r="AD62" s="1" t="e">
        <f t="shared" si="25"/>
        <v>#NUM!</v>
      </c>
      <c r="AE62" s="1">
        <f t="shared" si="26"/>
        <v>0.7061686344448681</v>
      </c>
      <c r="AF62" s="1" t="e">
        <f t="shared" si="27"/>
        <v>#NUM!</v>
      </c>
      <c r="AG62" s="9" t="e">
        <f t="shared" si="28"/>
        <v>#DIV/0!</v>
      </c>
      <c r="AH62" s="9">
        <f t="shared" si="29"/>
        <v>31.86235135047994</v>
      </c>
      <c r="AI62" s="9" t="e">
        <f t="shared" si="30"/>
        <v>#DIV/0!</v>
      </c>
      <c r="AJ62" s="9" t="e">
        <f t="shared" si="13"/>
        <v>#DIV/0!</v>
      </c>
      <c r="AK62" s="9">
        <f t="shared" si="14"/>
        <v>0.63317983807166234</v>
      </c>
      <c r="AL62" s="9" t="e">
        <f t="shared" si="15"/>
        <v>#DIV/0!</v>
      </c>
      <c r="AM62" s="9" t="e">
        <f t="shared" si="16"/>
        <v>#DIV/0!</v>
      </c>
      <c r="AN62" s="9">
        <f t="shared" si="17"/>
        <v>0.1531798380716623</v>
      </c>
      <c r="AO62" s="9" t="e">
        <f t="shared" si="18"/>
        <v>#DIV/0!</v>
      </c>
      <c r="AP62" s="1" t="e">
        <f t="shared" si="7"/>
        <v>#DIV/0!</v>
      </c>
      <c r="AQ62" s="1">
        <f t="shared" si="8"/>
        <v>145.7698096937882</v>
      </c>
      <c r="AR62" s="1" t="e">
        <f t="shared" si="9"/>
        <v>#DIV/0!</v>
      </c>
      <c r="AS62" s="1" t="e">
        <f t="shared" si="19"/>
        <v>#DIV/0!</v>
      </c>
      <c r="AT62" s="1">
        <f t="shared" si="19"/>
        <v>2554.8951318589716</v>
      </c>
      <c r="AU62" s="1" t="e">
        <f t="shared" si="19"/>
        <v>#DIV/0!</v>
      </c>
      <c r="AV62" s="20" t="e">
        <f t="shared" si="20"/>
        <v>#DIV/0!</v>
      </c>
      <c r="AW62" s="20">
        <f t="shared" si="20"/>
        <v>184785753219248.81</v>
      </c>
      <c r="AX62" s="20" t="e">
        <f t="shared" si="20"/>
        <v>#DIV/0!</v>
      </c>
    </row>
    <row r="63" spans="5:50" x14ac:dyDescent="0.25">
      <c r="E63" s="19">
        <v>6</v>
      </c>
      <c r="F63" s="19"/>
      <c r="G63" s="19">
        <v>8.3975000000000009</v>
      </c>
      <c r="H63" s="19"/>
      <c r="I63" s="19"/>
      <c r="J63" s="19">
        <v>7.7967718502815897</v>
      </c>
      <c r="K63" s="19"/>
      <c r="L63" t="e">
        <f t="shared" si="31"/>
        <v>#DIV/0!</v>
      </c>
      <c r="M63">
        <f t="shared" si="23"/>
        <v>9.2846345344228516E-4</v>
      </c>
      <c r="N63" t="e">
        <f t="shared" si="23"/>
        <v>#DIV/0!</v>
      </c>
      <c r="O63" t="e">
        <f t="shared" si="22"/>
        <v>#DIV/0!</v>
      </c>
      <c r="P63">
        <f t="shared" si="33"/>
        <v>1.8281256424415311E-4</v>
      </c>
      <c r="Q63" t="e">
        <f t="shared" si="33"/>
        <v>#DIV/0!</v>
      </c>
      <c r="R63" s="18"/>
      <c r="S63" s="18">
        <v>1.70404844617129E+16</v>
      </c>
      <c r="T63" s="18"/>
      <c r="U63" s="18"/>
      <c r="V63" s="18">
        <v>5075740508170190</v>
      </c>
      <c r="W63" s="18"/>
      <c r="X63" s="18"/>
      <c r="Y63" s="18">
        <v>2870.8228852598199</v>
      </c>
      <c r="Z63" s="18"/>
      <c r="AA63" s="18"/>
      <c r="AB63" s="18">
        <v>2695.1291751393101</v>
      </c>
      <c r="AC63" s="18"/>
      <c r="AD63" s="1" t="e">
        <f t="shared" si="25"/>
        <v>#NUM!</v>
      </c>
      <c r="AE63" s="1">
        <f t="shared" si="26"/>
        <v>0.70578004331849664</v>
      </c>
      <c r="AF63" s="1" t="e">
        <f t="shared" si="27"/>
        <v>#NUM!</v>
      </c>
      <c r="AG63" s="9" t="e">
        <f t="shared" si="28"/>
        <v>#DIV/0!</v>
      </c>
      <c r="AH63" s="9">
        <f t="shared" si="29"/>
        <v>32.288120601619795</v>
      </c>
      <c r="AI63" s="9" t="e">
        <f t="shared" si="30"/>
        <v>#DIV/0!</v>
      </c>
      <c r="AJ63" s="9" t="e">
        <f t="shared" si="13"/>
        <v>#DIV/0!</v>
      </c>
      <c r="AK63" s="9">
        <f t="shared" si="14"/>
        <v>0.63279124694529076</v>
      </c>
      <c r="AL63" s="9" t="e">
        <f t="shared" si="15"/>
        <v>#DIV/0!</v>
      </c>
      <c r="AM63" s="9" t="e">
        <f t="shared" si="16"/>
        <v>#DIV/0!</v>
      </c>
      <c r="AN63" s="9">
        <f t="shared" si="17"/>
        <v>0.15279124694529073</v>
      </c>
      <c r="AO63" s="9" t="e">
        <f t="shared" si="18"/>
        <v>#DIV/0!</v>
      </c>
      <c r="AP63" s="1" t="e">
        <f t="shared" si="7"/>
        <v>#DIV/0!</v>
      </c>
      <c r="AQ63" s="1">
        <f t="shared" si="8"/>
        <v>147.53021174979159</v>
      </c>
      <c r="AR63" s="1" t="e">
        <f t="shared" si="9"/>
        <v>#DIV/0!</v>
      </c>
      <c r="AS63" s="1" t="e">
        <f t="shared" si="19"/>
        <v>#DIV/0!</v>
      </c>
      <c r="AT63" s="1">
        <f t="shared" si="19"/>
        <v>2547.5989633895183</v>
      </c>
      <c r="AU63" s="1" t="e">
        <f t="shared" si="19"/>
        <v>#DIV/0!</v>
      </c>
      <c r="AV63" s="20" t="e">
        <f t="shared" si="20"/>
        <v>#DIV/0!</v>
      </c>
      <c r="AW63" s="20">
        <f t="shared" si="20"/>
        <v>179455554079168.06</v>
      </c>
      <c r="AX63" s="20" t="e">
        <f t="shared" si="20"/>
        <v>#DIV/0!</v>
      </c>
    </row>
    <row r="64" spans="5:50" x14ac:dyDescent="0.25">
      <c r="E64" s="19">
        <v>6.1</v>
      </c>
      <c r="F64" s="19"/>
      <c r="G64" s="19">
        <v>8.3975000000000009</v>
      </c>
      <c r="H64" s="19"/>
      <c r="I64" s="19"/>
      <c r="J64" s="19">
        <v>7.8006387661135097</v>
      </c>
      <c r="K64" s="19"/>
      <c r="L64" t="e">
        <f t="shared" si="31"/>
        <v>#DIV/0!</v>
      </c>
      <c r="M64">
        <f t="shared" si="23"/>
        <v>9.2892393761399329E-4</v>
      </c>
      <c r="N64" t="e">
        <f t="shared" si="23"/>
        <v>#DIV/0!</v>
      </c>
      <c r="O64" t="e">
        <f t="shared" si="22"/>
        <v>#DIV/0!</v>
      </c>
      <c r="P64">
        <f t="shared" si="33"/>
        <v>1.7344021742207776E-4</v>
      </c>
      <c r="Q64" t="e">
        <f t="shared" si="33"/>
        <v>#DIV/0!</v>
      </c>
      <c r="R64" s="18"/>
      <c r="S64" s="18">
        <v>1.70404844617129E+16</v>
      </c>
      <c r="T64" s="18"/>
      <c r="U64" s="18"/>
      <c r="V64" s="18">
        <v>4937062272881290</v>
      </c>
      <c r="W64" s="18"/>
      <c r="X64" s="18"/>
      <c r="Y64" s="18">
        <v>2870.8228852598199</v>
      </c>
      <c r="Z64" s="18"/>
      <c r="AA64" s="18"/>
      <c r="AB64" s="18">
        <v>2689.42943238198</v>
      </c>
      <c r="AC64" s="18"/>
      <c r="AD64" s="1" t="e">
        <f t="shared" si="25"/>
        <v>#NUM!</v>
      </c>
      <c r="AE64" s="1">
        <f t="shared" si="26"/>
        <v>0.70537456981018865</v>
      </c>
      <c r="AF64" s="1" t="e">
        <f t="shared" si="27"/>
        <v>#NUM!</v>
      </c>
      <c r="AG64" s="9" t="e">
        <f t="shared" si="28"/>
        <v>#DIV/0!</v>
      </c>
      <c r="AH64" s="9">
        <f t="shared" si="29"/>
        <v>32.738454206430049</v>
      </c>
      <c r="AI64" s="9" t="e">
        <f t="shared" si="30"/>
        <v>#DIV/0!</v>
      </c>
      <c r="AJ64" s="9" t="e">
        <f t="shared" si="13"/>
        <v>#DIV/0!</v>
      </c>
      <c r="AK64" s="9">
        <f t="shared" si="14"/>
        <v>0.63238577343698277</v>
      </c>
      <c r="AL64" s="9" t="e">
        <f t="shared" si="15"/>
        <v>#DIV/0!</v>
      </c>
      <c r="AM64" s="9" t="e">
        <f t="shared" si="16"/>
        <v>#DIV/0!</v>
      </c>
      <c r="AN64" s="9">
        <f t="shared" si="17"/>
        <v>0.15238577343698273</v>
      </c>
      <c r="AO64" s="9" t="e">
        <f t="shared" si="18"/>
        <v>#DIV/0!</v>
      </c>
      <c r="AP64" s="1" t="e">
        <f t="shared" si="7"/>
        <v>#DIV/0!</v>
      </c>
      <c r="AQ64" s="1">
        <f t="shared" si="8"/>
        <v>149.38924863816862</v>
      </c>
      <c r="AR64" s="1" t="e">
        <f t="shared" si="9"/>
        <v>#DIV/0!</v>
      </c>
      <c r="AS64" s="1" t="e">
        <f t="shared" si="19"/>
        <v>#DIV/0!</v>
      </c>
      <c r="AT64" s="1">
        <f t="shared" si="19"/>
        <v>2540.0401837438112</v>
      </c>
      <c r="AU64" s="1" t="e">
        <f t="shared" si="19"/>
        <v>#DIV/0!</v>
      </c>
      <c r="AV64" s="20" t="e">
        <f t="shared" si="20"/>
        <v>#DIV/0!</v>
      </c>
      <c r="AW64" s="20">
        <f t="shared" si="20"/>
        <v>165745181386538.72</v>
      </c>
      <c r="AX64" s="20" t="e">
        <f t="shared" si="20"/>
        <v>#DIV/0!</v>
      </c>
    </row>
    <row r="65" spans="5:50" x14ac:dyDescent="0.25">
      <c r="E65" s="19">
        <v>6.2</v>
      </c>
      <c r="F65" s="19"/>
      <c r="G65" s="19">
        <v>8.3975000000000009</v>
      </c>
      <c r="H65" s="19"/>
      <c r="I65" s="19"/>
      <c r="J65" s="19">
        <v>8.0368906061697807</v>
      </c>
      <c r="K65" s="19"/>
      <c r="L65" t="e">
        <f t="shared" si="31"/>
        <v>#DIV/0!</v>
      </c>
      <c r="M65">
        <f t="shared" si="23"/>
        <v>9.570575297612122E-4</v>
      </c>
      <c r="N65" t="e">
        <f t="shared" si="23"/>
        <v>#DIV/0!</v>
      </c>
      <c r="O65" t="e">
        <f t="shared" si="22"/>
        <v>#DIV/0!</v>
      </c>
      <c r="P65">
        <f t="shared" si="33"/>
        <v>1.8307229604671608E-4</v>
      </c>
      <c r="Q65" t="e">
        <f t="shared" si="33"/>
        <v>#DIV/0!</v>
      </c>
      <c r="R65" s="18"/>
      <c r="S65" s="18">
        <v>1.70404844617129E+16</v>
      </c>
      <c r="T65" s="18"/>
      <c r="U65" s="18"/>
      <c r="V65" s="18">
        <v>4795473584427340</v>
      </c>
      <c r="W65" s="18"/>
      <c r="X65" s="18"/>
      <c r="Y65" s="18">
        <v>2870.8228852598199</v>
      </c>
      <c r="Z65" s="18"/>
      <c r="AA65" s="18"/>
      <c r="AB65" s="18">
        <v>2683.5529549590201</v>
      </c>
      <c r="AC65" s="18"/>
      <c r="AD65" s="1" t="e">
        <f t="shared" si="25"/>
        <v>#NUM!</v>
      </c>
      <c r="AE65" s="1">
        <f t="shared" si="26"/>
        <v>0.70494866234113607</v>
      </c>
      <c r="AF65" s="1" t="e">
        <f t="shared" si="27"/>
        <v>#NUM!</v>
      </c>
      <c r="AG65" s="9" t="e">
        <f t="shared" si="28"/>
        <v>#DIV/0!</v>
      </c>
      <c r="AH65" s="9">
        <f t="shared" si="29"/>
        <v>33.218247820558538</v>
      </c>
      <c r="AI65" s="9" t="e">
        <f t="shared" si="30"/>
        <v>#DIV/0!</v>
      </c>
      <c r="AJ65" s="9" t="e">
        <f t="shared" si="13"/>
        <v>#DIV/0!</v>
      </c>
      <c r="AK65" s="9">
        <f t="shared" si="14"/>
        <v>0.63195986596793008</v>
      </c>
      <c r="AL65" s="9" t="e">
        <f t="shared" si="15"/>
        <v>#DIV/0!</v>
      </c>
      <c r="AM65" s="9" t="e">
        <f t="shared" si="16"/>
        <v>#DIV/0!</v>
      </c>
      <c r="AN65" s="9">
        <f t="shared" si="17"/>
        <v>0.15195986596793004</v>
      </c>
      <c r="AO65" s="9" t="e">
        <f t="shared" si="18"/>
        <v>#DIV/0!</v>
      </c>
      <c r="AP65" s="1" t="e">
        <f t="shared" si="7"/>
        <v>#DIV/0!</v>
      </c>
      <c r="AQ65" s="1">
        <f t="shared" si="8"/>
        <v>151.36662690576503</v>
      </c>
      <c r="AR65" s="1" t="e">
        <f t="shared" si="9"/>
        <v>#DIV/0!</v>
      </c>
      <c r="AS65" s="1" t="e">
        <f t="shared" si="19"/>
        <v>#DIV/0!</v>
      </c>
      <c r="AT65" s="1">
        <f t="shared" si="19"/>
        <v>2532.1863280532552</v>
      </c>
      <c r="AU65" s="1" t="e">
        <f t="shared" si="19"/>
        <v>#DIV/0!</v>
      </c>
      <c r="AV65" s="20" t="e">
        <f t="shared" si="20"/>
        <v>#DIV/0!</v>
      </c>
      <c r="AW65" s="20">
        <f t="shared" si="20"/>
        <v>170087176693665.56</v>
      </c>
      <c r="AX65" s="20" t="e">
        <f t="shared" si="20"/>
        <v>#DIV/0!</v>
      </c>
    </row>
    <row r="66" spans="5:50" x14ac:dyDescent="0.25">
      <c r="E66" s="19">
        <v>6.3</v>
      </c>
      <c r="F66" s="19"/>
      <c r="G66" s="19">
        <v>8.3975000000000009</v>
      </c>
      <c r="H66" s="19"/>
      <c r="I66" s="19"/>
      <c r="J66" s="19">
        <v>8.2103678602273007</v>
      </c>
      <c r="K66" s="19"/>
      <c r="L66" t="e">
        <f t="shared" si="31"/>
        <v>#DIV/0!</v>
      </c>
      <c r="M66">
        <f t="shared" si="23"/>
        <v>9.7771573209018154E-4</v>
      </c>
      <c r="N66" t="e">
        <f t="shared" si="23"/>
        <v>#DIV/0!</v>
      </c>
      <c r="O66" t="e">
        <f t="shared" si="22"/>
        <v>#DIV/0!</v>
      </c>
      <c r="P66">
        <f t="shared" si="33"/>
        <v>1.8903571752782776E-4</v>
      </c>
      <c r="Q66" t="e">
        <f t="shared" si="33"/>
        <v>#DIV/0!</v>
      </c>
      <c r="R66" s="18"/>
      <c r="S66" s="18">
        <v>1.70404844617129E+16</v>
      </c>
      <c r="T66" s="18"/>
      <c r="U66" s="18"/>
      <c r="V66" s="18">
        <v>4650470654387480</v>
      </c>
      <c r="W66" s="18"/>
      <c r="X66" s="18"/>
      <c r="Y66" s="18">
        <v>2870.8228852598199</v>
      </c>
      <c r="Z66" s="18"/>
      <c r="AA66" s="18"/>
      <c r="AB66" s="18">
        <v>2677.4846927896701</v>
      </c>
      <c r="AC66" s="18"/>
      <c r="AD66" s="1" t="e">
        <f t="shared" si="25"/>
        <v>#NUM!</v>
      </c>
      <c r="AE66" s="1">
        <f t="shared" si="26"/>
        <v>0.70449924731808222</v>
      </c>
      <c r="AF66" s="1" t="e">
        <f t="shared" si="27"/>
        <v>#NUM!</v>
      </c>
      <c r="AG66" s="9" t="e">
        <f t="shared" si="28"/>
        <v>#DIV/0!</v>
      </c>
      <c r="AH66" s="9">
        <f t="shared" si="29"/>
        <v>33.732149635830218</v>
      </c>
      <c r="AI66" s="9" t="e">
        <f t="shared" si="30"/>
        <v>#DIV/0!</v>
      </c>
      <c r="AJ66" s="9" t="e">
        <f t="shared" si="13"/>
        <v>#DIV/0!</v>
      </c>
      <c r="AK66" s="9">
        <f t="shared" si="14"/>
        <v>0.63151045094487634</v>
      </c>
      <c r="AL66" s="9" t="e">
        <f t="shared" si="15"/>
        <v>#DIV/0!</v>
      </c>
      <c r="AM66" s="9" t="e">
        <f t="shared" si="16"/>
        <v>#DIV/0!</v>
      </c>
      <c r="AN66" s="9">
        <f t="shared" si="17"/>
        <v>0.15151045094487631</v>
      </c>
      <c r="AO66" s="9" t="e">
        <f t="shared" si="18"/>
        <v>#DIV/0!</v>
      </c>
      <c r="AP66" s="1" t="e">
        <f t="shared" si="7"/>
        <v>#DIV/0!</v>
      </c>
      <c r="AQ66" s="1">
        <f t="shared" si="8"/>
        <v>153.48087801943439</v>
      </c>
      <c r="AR66" s="1" t="e">
        <f t="shared" si="9"/>
        <v>#DIV/0!</v>
      </c>
      <c r="AS66" s="1" t="e">
        <f t="shared" si="19"/>
        <v>#DIV/0!</v>
      </c>
      <c r="AT66" s="1">
        <f t="shared" si="19"/>
        <v>2524.0038147702357</v>
      </c>
      <c r="AU66" s="1" t="e">
        <f t="shared" si="19"/>
        <v>#DIV/0!</v>
      </c>
      <c r="AV66" s="20" t="e">
        <f t="shared" si="20"/>
        <v>#DIV/0!</v>
      </c>
      <c r="AW66" s="20">
        <f t="shared" si="20"/>
        <v>170482850687494.78</v>
      </c>
      <c r="AX66" s="20" t="e">
        <f t="shared" si="20"/>
        <v>#DIV/0!</v>
      </c>
    </row>
    <row r="67" spans="5:50" x14ac:dyDescent="0.25">
      <c r="E67" s="19">
        <v>6.4</v>
      </c>
      <c r="F67" s="19"/>
      <c r="G67" s="19">
        <v>8.3975000000000009</v>
      </c>
      <c r="H67" s="19"/>
      <c r="I67" s="19"/>
      <c r="J67" s="19">
        <v>8.2866809604128502</v>
      </c>
      <c r="K67" s="19"/>
      <c r="L67" t="e">
        <f t="shared" si="31"/>
        <v>#DIV/0!</v>
      </c>
      <c r="M67">
        <f t="shared" si="23"/>
        <v>9.8680332961153324E-4</v>
      </c>
      <c r="N67" t="e">
        <f t="shared" si="23"/>
        <v>#DIV/0!</v>
      </c>
      <c r="O67" t="e">
        <f t="shared" si="22"/>
        <v>#DIV/0!</v>
      </c>
      <c r="P67">
        <f t="shared" si="33"/>
        <v>1.9451444121287872E-4</v>
      </c>
      <c r="Q67" t="e">
        <f t="shared" si="33"/>
        <v>#DIV/0!</v>
      </c>
      <c r="R67" s="18"/>
      <c r="S67" s="18">
        <v>1.70404844617129E+16</v>
      </c>
      <c r="T67" s="18"/>
      <c r="U67" s="18"/>
      <c r="V67" s="18">
        <v>4501864012143680</v>
      </c>
      <c r="W67" s="18"/>
      <c r="X67" s="18"/>
      <c r="Y67" s="18">
        <v>2870.8228852598199</v>
      </c>
      <c r="Z67" s="18"/>
      <c r="AA67" s="18"/>
      <c r="AB67" s="18">
        <v>2671.2072602860299</v>
      </c>
      <c r="AC67" s="18"/>
      <c r="AD67" s="1" t="e">
        <f t="shared" ref="AD67:AD99" si="34">$C$4*$C$15*LN($C$8*U67/$C$24^2)</f>
        <v>#NUM!</v>
      </c>
      <c r="AE67" s="1">
        <f t="shared" ref="AE67:AE99" si="35">$C$4*$C$16*LN($C$8*V67/$C$25^2)</f>
        <v>0.70402388301262775</v>
      </c>
      <c r="AF67" s="1" t="e">
        <f t="shared" ref="AF67:AF99" si="36">$C$4*$C$17*LN($C$8*W67/$C$26^2)</f>
        <v>#NUM!</v>
      </c>
      <c r="AG67" s="9" t="e">
        <f t="shared" ref="AG67:AG99" si="37">10000000*SQRT($C$7*$C$4*$C$15/($C$11*U67))</f>
        <v>#DIV/0!</v>
      </c>
      <c r="AH67" s="9">
        <f t="shared" ref="AH67:AH99" si="38">10000000*SQRT($C$7*$C$4*$C$17/($C$11*V67))</f>
        <v>34.284378907439006</v>
      </c>
      <c r="AI67" s="9" t="e">
        <f t="shared" ref="AI67:AI99" si="39">10000000*SQRT($C$7*$C$4*$C$16/($C$11*W67))</f>
        <v>#DIV/0!</v>
      </c>
      <c r="AJ67" s="9" t="e">
        <f t="shared" si="13"/>
        <v>#DIV/0!</v>
      </c>
      <c r="AK67" s="9">
        <f t="shared" si="14"/>
        <v>0.63103508663942198</v>
      </c>
      <c r="AL67" s="9" t="e">
        <f t="shared" si="15"/>
        <v>#DIV/0!</v>
      </c>
      <c r="AM67" s="9" t="e">
        <f t="shared" si="16"/>
        <v>#DIV/0!</v>
      </c>
      <c r="AN67" s="9">
        <f t="shared" si="17"/>
        <v>0.15103508663942194</v>
      </c>
      <c r="AO67" s="9" t="e">
        <f t="shared" si="18"/>
        <v>#DIV/0!</v>
      </c>
      <c r="AP67" s="1" t="e">
        <f t="shared" ref="AP67:AP99" si="40">SQRT(2)*AG67*SQRT(AM67/($C$4*$C$15))</f>
        <v>#DIV/0!</v>
      </c>
      <c r="AQ67" s="1">
        <f t="shared" ref="AQ67:AQ99" si="41">SQRT(2)*AH67*SQRT(AN67/($C$4*$C$16))</f>
        <v>155.74860739772666</v>
      </c>
      <c r="AR67" s="1" t="e">
        <f t="shared" ref="AR67:AR99" si="42">SQRT(2)*AI67*SQRT(AO67/($C$4*$C$17))</f>
        <v>#DIV/0!</v>
      </c>
      <c r="AS67" s="1" t="e">
        <f t="shared" si="19"/>
        <v>#DIV/0!</v>
      </c>
      <c r="AT67" s="1">
        <f t="shared" si="19"/>
        <v>2515.4586528883033</v>
      </c>
      <c r="AU67" s="1" t="e">
        <f t="shared" si="19"/>
        <v>#DIV/0!</v>
      </c>
      <c r="AV67" s="20" t="e">
        <f t="shared" si="20"/>
        <v>#DIV/0!</v>
      </c>
      <c r="AW67" s="20">
        <f t="shared" si="20"/>
        <v>169995551230447.59</v>
      </c>
      <c r="AX67" s="20" t="e">
        <f t="shared" si="20"/>
        <v>#DIV/0!</v>
      </c>
    </row>
    <row r="68" spans="5:50" x14ac:dyDescent="0.25">
      <c r="E68" s="19">
        <v>6.5</v>
      </c>
      <c r="F68" s="19"/>
      <c r="G68" s="19">
        <v>8.3975000000000009</v>
      </c>
      <c r="H68" s="19"/>
      <c r="I68" s="19"/>
      <c r="J68" s="19">
        <v>8.4936730943650005</v>
      </c>
      <c r="K68" s="19"/>
      <c r="L68" t="e">
        <f t="shared" ref="L68:L99" si="43">0.001*I68/$F68</f>
        <v>#DIV/0!</v>
      </c>
      <c r="M68">
        <f t="shared" si="23"/>
        <v>1.0114525864084549E-3</v>
      </c>
      <c r="N68" t="e">
        <f t="shared" si="23"/>
        <v>#DIV/0!</v>
      </c>
      <c r="O68" t="e">
        <f t="shared" si="22"/>
        <v>#DIV/0!</v>
      </c>
      <c r="P68">
        <f t="shared" si="33"/>
        <v>1.9752978709553512E-4</v>
      </c>
      <c r="Q68" t="e">
        <f t="shared" si="33"/>
        <v>#DIV/0!</v>
      </c>
      <c r="R68" s="18"/>
      <c r="S68" s="18">
        <v>1.70404844617129E+16</v>
      </c>
      <c r="T68" s="18"/>
      <c r="U68" s="18"/>
      <c r="V68" s="18">
        <v>4349787352778350</v>
      </c>
      <c r="W68" s="18"/>
      <c r="X68" s="18"/>
      <c r="Y68" s="18">
        <v>2870.8228852598199</v>
      </c>
      <c r="Z68" s="18"/>
      <c r="AA68" s="18"/>
      <c r="AB68" s="18">
        <v>2664.7009483438601</v>
      </c>
      <c r="AC68" s="18"/>
      <c r="AD68" s="1" t="e">
        <f t="shared" si="34"/>
        <v>#NUM!</v>
      </c>
      <c r="AE68" s="1">
        <f t="shared" si="35"/>
        <v>0.70352088870723606</v>
      </c>
      <c r="AF68" s="1" t="e">
        <f t="shared" si="36"/>
        <v>#NUM!</v>
      </c>
      <c r="AG68" s="9" t="e">
        <f t="shared" si="37"/>
        <v>#DIV/0!</v>
      </c>
      <c r="AH68" s="9">
        <f t="shared" si="38"/>
        <v>34.878553004463612</v>
      </c>
      <c r="AI68" s="9" t="e">
        <f t="shared" si="39"/>
        <v>#DIV/0!</v>
      </c>
      <c r="AJ68" s="9" t="e">
        <f t="shared" ref="AJ68:AJ99" si="44">$C$21-$C$4*$C$15*LN($C$9/U68)</f>
        <v>#DIV/0!</v>
      </c>
      <c r="AK68" s="9">
        <f t="shared" ref="AK68:AK99" si="45">$C$21-$C$4*$C$16*LN($C$9/V68)</f>
        <v>0.63053209233403029</v>
      </c>
      <c r="AL68" s="9" t="e">
        <f t="shared" ref="AL68:AL99" si="46">$C$21-$C$4*$C$17*LN($C$9/W68)</f>
        <v>#DIV/0!</v>
      </c>
      <c r="AM68" s="9" t="e">
        <f t="shared" ref="AM68:AM99" si="47">AJ68-(C$21-$C$18)</f>
        <v>#DIV/0!</v>
      </c>
      <c r="AN68" s="9">
        <f t="shared" ref="AN68:AN99" si="48">AK68-($C$22-$C$19)</f>
        <v>0.15053209233403025</v>
      </c>
      <c r="AO68" s="9" t="e">
        <f t="shared" ref="AO68:AO99" si="49">AL68-($C$23-$C$20)</f>
        <v>#DIV/0!</v>
      </c>
      <c r="AP68" s="1" t="e">
        <f t="shared" si="40"/>
        <v>#DIV/0!</v>
      </c>
      <c r="AQ68" s="1">
        <f t="shared" si="41"/>
        <v>158.18378741752167</v>
      </c>
      <c r="AR68" s="1" t="e">
        <f t="shared" si="42"/>
        <v>#DIV/0!</v>
      </c>
      <c r="AS68" s="1" t="e">
        <f t="shared" ref="AS68:AU99" si="50">AA68-AP68</f>
        <v>#DIV/0!</v>
      </c>
      <c r="AT68" s="1">
        <f t="shared" si="50"/>
        <v>2506.5171609263384</v>
      </c>
      <c r="AU68" s="1" t="e">
        <f t="shared" si="50"/>
        <v>#DIV/0!</v>
      </c>
      <c r="AV68" s="20" t="e">
        <f t="shared" ref="AV68:AX99" si="51">(AA68/AS68)*((X68/10000000)^2)*O68*U68*R68*$C$11/$C$7</f>
        <v>#DIV/0!</v>
      </c>
      <c r="AW68" s="20">
        <f t="shared" si="51"/>
        <v>166986494076313.72</v>
      </c>
      <c r="AX68" s="20" t="e">
        <f t="shared" si="51"/>
        <v>#DIV/0!</v>
      </c>
    </row>
    <row r="69" spans="5:50" x14ac:dyDescent="0.25">
      <c r="E69" s="19">
        <v>6.6</v>
      </c>
      <c r="F69" s="19"/>
      <c r="G69" s="19">
        <v>8.3975000000000009</v>
      </c>
      <c r="H69" s="19"/>
      <c r="I69" s="19"/>
      <c r="J69" s="19">
        <v>8.7330844554435103</v>
      </c>
      <c r="K69" s="19"/>
      <c r="L69" t="e">
        <f t="shared" si="43"/>
        <v>#DIV/0!</v>
      </c>
      <c r="M69">
        <f t="shared" si="23"/>
        <v>1.0399624239885096E-3</v>
      </c>
      <c r="N69" t="e">
        <f t="shared" si="23"/>
        <v>#DIV/0!</v>
      </c>
      <c r="O69" t="e">
        <f t="shared" si="22"/>
        <v>#DIV/0!</v>
      </c>
      <c r="P69">
        <f t="shared" ref="P69:Q84" si="52">SLOPE(M66:M72,$E66:$E72)</f>
        <v>1.8811472188264E-4</v>
      </c>
      <c r="Q69" t="e">
        <f t="shared" si="52"/>
        <v>#DIV/0!</v>
      </c>
      <c r="R69" s="18"/>
      <c r="S69" s="18">
        <v>1.70404844617129E+16</v>
      </c>
      <c r="T69" s="18"/>
      <c r="U69" s="18"/>
      <c r="V69" s="18">
        <v>4194685103498050</v>
      </c>
      <c r="W69" s="18"/>
      <c r="X69" s="18"/>
      <c r="Y69" s="18">
        <v>2870.8228852598199</v>
      </c>
      <c r="Z69" s="18"/>
      <c r="AA69" s="18"/>
      <c r="AB69" s="18">
        <v>2657.9437944917399</v>
      </c>
      <c r="AC69" s="18"/>
      <c r="AD69" s="1" t="e">
        <f t="shared" si="34"/>
        <v>#NUM!</v>
      </c>
      <c r="AE69" s="1">
        <f t="shared" si="35"/>
        <v>0.70298943845407091</v>
      </c>
      <c r="AF69" s="1" t="e">
        <f t="shared" si="36"/>
        <v>#NUM!</v>
      </c>
      <c r="AG69" s="9" t="e">
        <f t="shared" si="37"/>
        <v>#DIV/0!</v>
      </c>
      <c r="AH69" s="9">
        <f t="shared" si="38"/>
        <v>35.517532818370036</v>
      </c>
      <c r="AI69" s="9" t="e">
        <f t="shared" si="39"/>
        <v>#DIV/0!</v>
      </c>
      <c r="AJ69" s="9" t="e">
        <f t="shared" si="44"/>
        <v>#DIV/0!</v>
      </c>
      <c r="AK69" s="9">
        <f t="shared" si="45"/>
        <v>0.63000064208086504</v>
      </c>
      <c r="AL69" s="9" t="e">
        <f t="shared" si="46"/>
        <v>#DIV/0!</v>
      </c>
      <c r="AM69" s="9" t="e">
        <f t="shared" si="47"/>
        <v>#DIV/0!</v>
      </c>
      <c r="AN69" s="9">
        <f t="shared" si="48"/>
        <v>0.150000642080865</v>
      </c>
      <c r="AO69" s="9" t="e">
        <f t="shared" si="49"/>
        <v>#DIV/0!</v>
      </c>
      <c r="AP69" s="1" t="e">
        <f t="shared" si="40"/>
        <v>#DIV/0!</v>
      </c>
      <c r="AQ69" s="1">
        <f t="shared" si="41"/>
        <v>160.79713663844336</v>
      </c>
      <c r="AR69" s="1" t="e">
        <f t="shared" si="42"/>
        <v>#DIV/0!</v>
      </c>
      <c r="AS69" s="1" t="e">
        <f t="shared" si="50"/>
        <v>#DIV/0!</v>
      </c>
      <c r="AT69" s="1">
        <f t="shared" si="50"/>
        <v>2497.1466578532963</v>
      </c>
      <c r="AU69" s="1" t="e">
        <f t="shared" si="50"/>
        <v>#DIV/0!</v>
      </c>
      <c r="AV69" s="20" t="e">
        <f t="shared" si="51"/>
        <v>#DIV/0!</v>
      </c>
      <c r="AW69" s="20">
        <f t="shared" si="51"/>
        <v>153541869080686.59</v>
      </c>
      <c r="AX69" s="20" t="e">
        <f t="shared" si="51"/>
        <v>#DIV/0!</v>
      </c>
    </row>
    <row r="70" spans="5:50" x14ac:dyDescent="0.25">
      <c r="E70" s="19">
        <v>6.7</v>
      </c>
      <c r="F70" s="19"/>
      <c r="G70" s="19">
        <v>8.3975000000000009</v>
      </c>
      <c r="H70" s="19"/>
      <c r="I70" s="19"/>
      <c r="J70" s="19">
        <v>8.7666138072979294</v>
      </c>
      <c r="K70" s="19"/>
      <c r="L70" t="e">
        <f t="shared" si="43"/>
        <v>#DIV/0!</v>
      </c>
      <c r="M70">
        <f t="shared" si="23"/>
        <v>1.0439552018217241E-3</v>
      </c>
      <c r="N70" t="e">
        <f t="shared" si="23"/>
        <v>#DIV/0!</v>
      </c>
      <c r="O70" t="e">
        <f t="shared" ref="O70:O99" si="53">SLOPE(L68:L72,$E68:$E72)</f>
        <v>#DIV/0!</v>
      </c>
      <c r="P70">
        <f t="shared" si="52"/>
        <v>1.8488833510404883E-4</v>
      </c>
      <c r="Q70" t="e">
        <f t="shared" si="52"/>
        <v>#DIV/0!</v>
      </c>
      <c r="R70" s="18"/>
      <c r="S70" s="18">
        <v>1.70404844617129E+16</v>
      </c>
      <c r="T70" s="18"/>
      <c r="U70" s="18"/>
      <c r="V70" s="18">
        <v>4037278590312160</v>
      </c>
      <c r="W70" s="18"/>
      <c r="X70" s="18"/>
      <c r="Y70" s="18">
        <v>2870.8228852598199</v>
      </c>
      <c r="Z70" s="18"/>
      <c r="AA70" s="18"/>
      <c r="AB70" s="18">
        <v>2650.9117116480002</v>
      </c>
      <c r="AC70" s="18"/>
      <c r="AD70" s="1" t="e">
        <f t="shared" si="34"/>
        <v>#NUM!</v>
      </c>
      <c r="AE70" s="1">
        <f t="shared" si="35"/>
        <v>0.70242961091412082</v>
      </c>
      <c r="AF70" s="1" t="e">
        <f t="shared" si="36"/>
        <v>#NUM!</v>
      </c>
      <c r="AG70" s="9" t="e">
        <f t="shared" si="37"/>
        <v>#DIV/0!</v>
      </c>
      <c r="AH70" s="9">
        <f t="shared" si="38"/>
        <v>36.203296151441386</v>
      </c>
      <c r="AI70" s="9" t="e">
        <f t="shared" si="39"/>
        <v>#DIV/0!</v>
      </c>
      <c r="AJ70" s="9" t="e">
        <f t="shared" si="44"/>
        <v>#DIV/0!</v>
      </c>
      <c r="AK70" s="9">
        <f t="shared" si="45"/>
        <v>0.62944081454091494</v>
      </c>
      <c r="AL70" s="9" t="e">
        <f t="shared" si="46"/>
        <v>#DIV/0!</v>
      </c>
      <c r="AM70" s="9" t="e">
        <f t="shared" si="47"/>
        <v>#DIV/0!</v>
      </c>
      <c r="AN70" s="9">
        <f t="shared" si="48"/>
        <v>0.1494408145409149</v>
      </c>
      <c r="AO70" s="9" t="e">
        <f t="shared" si="49"/>
        <v>#DIV/0!</v>
      </c>
      <c r="AP70" s="1" t="e">
        <f t="shared" si="40"/>
        <v>#DIV/0!</v>
      </c>
      <c r="AQ70" s="1">
        <f t="shared" si="41"/>
        <v>163.59562580313877</v>
      </c>
      <c r="AR70" s="1" t="e">
        <f t="shared" si="42"/>
        <v>#DIV/0!</v>
      </c>
      <c r="AS70" s="1" t="e">
        <f t="shared" si="50"/>
        <v>#DIV/0!</v>
      </c>
      <c r="AT70" s="1">
        <f t="shared" si="50"/>
        <v>2487.3160858448614</v>
      </c>
      <c r="AU70" s="1" t="e">
        <f t="shared" si="50"/>
        <v>#DIV/0!</v>
      </c>
      <c r="AV70" s="20" t="e">
        <f t="shared" si="51"/>
        <v>#DIV/0!</v>
      </c>
      <c r="AW70" s="20">
        <f t="shared" si="51"/>
        <v>145433831686687.38</v>
      </c>
      <c r="AX70" s="20" t="e">
        <f t="shared" si="51"/>
        <v>#DIV/0!</v>
      </c>
    </row>
    <row r="71" spans="5:50" x14ac:dyDescent="0.25">
      <c r="E71" s="19">
        <v>6.8</v>
      </c>
      <c r="F71" s="19"/>
      <c r="G71" s="19">
        <v>8.3975000000000009</v>
      </c>
      <c r="H71" s="19"/>
      <c r="I71" s="19"/>
      <c r="J71" s="19">
        <v>9.0654314377715792</v>
      </c>
      <c r="K71" s="19"/>
      <c r="L71" t="e">
        <f t="shared" si="43"/>
        <v>#DIV/0!</v>
      </c>
      <c r="M71">
        <f t="shared" si="23"/>
        <v>1.0795393197703578E-3</v>
      </c>
      <c r="N71" t="e">
        <f t="shared" si="23"/>
        <v>#DIV/0!</v>
      </c>
      <c r="O71" t="e">
        <f t="shared" si="53"/>
        <v>#DIV/0!</v>
      </c>
      <c r="P71">
        <f t="shared" si="52"/>
        <v>1.7276931147608863E-4</v>
      </c>
      <c r="Q71" t="e">
        <f t="shared" si="52"/>
        <v>#DIV/0!</v>
      </c>
      <c r="R71" s="18"/>
      <c r="S71" s="18">
        <v>1.70404844617129E+16</v>
      </c>
      <c r="T71" s="18"/>
      <c r="U71" s="18"/>
      <c r="V71" s="18">
        <v>3878513324882540</v>
      </c>
      <c r="W71" s="18"/>
      <c r="X71" s="18"/>
      <c r="Y71" s="18">
        <v>2870.8228852598199</v>
      </c>
      <c r="Z71" s="18"/>
      <c r="AA71" s="18"/>
      <c r="AB71" s="18">
        <v>2643.5786736117898</v>
      </c>
      <c r="AC71" s="18"/>
      <c r="AD71" s="1" t="e">
        <f t="shared" si="34"/>
        <v>#NUM!</v>
      </c>
      <c r="AE71" s="1">
        <f t="shared" si="35"/>
        <v>0.70184239010331662</v>
      </c>
      <c r="AF71" s="1" t="e">
        <f t="shared" si="36"/>
        <v>#NUM!</v>
      </c>
      <c r="AG71" s="9" t="e">
        <f t="shared" si="37"/>
        <v>#DIV/0!</v>
      </c>
      <c r="AH71" s="9">
        <f t="shared" si="38"/>
        <v>36.936847672299521</v>
      </c>
      <c r="AI71" s="9" t="e">
        <f t="shared" si="39"/>
        <v>#DIV/0!</v>
      </c>
      <c r="AJ71" s="9" t="e">
        <f t="shared" si="44"/>
        <v>#DIV/0!</v>
      </c>
      <c r="AK71" s="9">
        <f t="shared" si="45"/>
        <v>0.62885359373011074</v>
      </c>
      <c r="AL71" s="9" t="e">
        <f t="shared" si="46"/>
        <v>#DIV/0!</v>
      </c>
      <c r="AM71" s="9" t="e">
        <f t="shared" si="47"/>
        <v>#DIV/0!</v>
      </c>
      <c r="AN71" s="9">
        <f t="shared" si="48"/>
        <v>0.1488535937301107</v>
      </c>
      <c r="AO71" s="9" t="e">
        <f t="shared" si="49"/>
        <v>#DIV/0!</v>
      </c>
      <c r="AP71" s="1" t="e">
        <f t="shared" si="40"/>
        <v>#DIV/0!</v>
      </c>
      <c r="AQ71" s="1">
        <f t="shared" si="41"/>
        <v>166.58214572365361</v>
      </c>
      <c r="AR71" s="1" t="e">
        <f t="shared" si="42"/>
        <v>#DIV/0!</v>
      </c>
      <c r="AS71" s="1" t="e">
        <f t="shared" si="50"/>
        <v>#DIV/0!</v>
      </c>
      <c r="AT71" s="1">
        <f t="shared" si="50"/>
        <v>2476.9965278881364</v>
      </c>
      <c r="AU71" s="1" t="e">
        <f t="shared" si="50"/>
        <v>#DIV/0!</v>
      </c>
      <c r="AV71" s="20" t="e">
        <f t="shared" si="51"/>
        <v>#DIV/0!</v>
      </c>
      <c r="AW71" s="20">
        <f t="shared" si="51"/>
        <v>130737947601787.3</v>
      </c>
      <c r="AX71" s="20" t="e">
        <f t="shared" si="51"/>
        <v>#DIV/0!</v>
      </c>
    </row>
    <row r="72" spans="5:50" x14ac:dyDescent="0.25">
      <c r="E72" s="19">
        <v>6.9</v>
      </c>
      <c r="F72" s="19"/>
      <c r="G72" s="19">
        <v>8.3975000000000009</v>
      </c>
      <c r="H72" s="19"/>
      <c r="I72" s="19"/>
      <c r="J72" s="19">
        <v>9.0746011228860102</v>
      </c>
      <c r="K72" s="19"/>
      <c r="L72" t="e">
        <f t="shared" si="43"/>
        <v>#DIV/0!</v>
      </c>
      <c r="M72">
        <f t="shared" si="23"/>
        <v>1.0806312739370062E-3</v>
      </c>
      <c r="N72" t="e">
        <f t="shared" si="23"/>
        <v>#DIV/0!</v>
      </c>
      <c r="O72" t="e">
        <f t="shared" si="53"/>
        <v>#DIV/0!</v>
      </c>
      <c r="P72">
        <f t="shared" si="52"/>
        <v>1.6942718398444751E-4</v>
      </c>
      <c r="Q72" t="e">
        <f t="shared" si="52"/>
        <v>#DIV/0!</v>
      </c>
      <c r="R72" s="18"/>
      <c r="S72" s="18">
        <v>1.70404844617129E+16</v>
      </c>
      <c r="T72" s="18"/>
      <c r="U72" s="18"/>
      <c r="V72" s="18">
        <v>3719492302537170</v>
      </c>
      <c r="W72" s="18"/>
      <c r="X72" s="18"/>
      <c r="Y72" s="18">
        <v>2870.8228852598199</v>
      </c>
      <c r="Z72" s="18"/>
      <c r="AA72" s="18"/>
      <c r="AB72" s="18">
        <v>2635.91695271048</v>
      </c>
      <c r="AC72" s="18"/>
      <c r="AD72" s="1" t="e">
        <f t="shared" si="34"/>
        <v>#NUM!</v>
      </c>
      <c r="AE72" s="1">
        <f t="shared" si="35"/>
        <v>0.70122961597184308</v>
      </c>
      <c r="AF72" s="1" t="e">
        <f t="shared" si="36"/>
        <v>#NUM!</v>
      </c>
      <c r="AG72" s="9" t="e">
        <f t="shared" si="37"/>
        <v>#DIV/0!</v>
      </c>
      <c r="AH72" s="9">
        <f t="shared" si="38"/>
        <v>37.718172307175294</v>
      </c>
      <c r="AI72" s="9" t="e">
        <f t="shared" si="39"/>
        <v>#DIV/0!</v>
      </c>
      <c r="AJ72" s="9" t="e">
        <f t="shared" si="44"/>
        <v>#DIV/0!</v>
      </c>
      <c r="AK72" s="9">
        <f t="shared" si="45"/>
        <v>0.6282408195986372</v>
      </c>
      <c r="AL72" s="9" t="e">
        <f t="shared" si="46"/>
        <v>#DIV/0!</v>
      </c>
      <c r="AM72" s="9" t="e">
        <f t="shared" si="47"/>
        <v>#DIV/0!</v>
      </c>
      <c r="AN72" s="9">
        <f t="shared" si="48"/>
        <v>0.14824081959863716</v>
      </c>
      <c r="AO72" s="9" t="e">
        <f t="shared" si="49"/>
        <v>#DIV/0!</v>
      </c>
      <c r="AP72" s="1" t="e">
        <f t="shared" si="40"/>
        <v>#DIV/0!</v>
      </c>
      <c r="AQ72" s="1">
        <f t="shared" si="41"/>
        <v>169.75536365567982</v>
      </c>
      <c r="AR72" s="1" t="e">
        <f t="shared" si="42"/>
        <v>#DIV/0!</v>
      </c>
      <c r="AS72" s="1" t="e">
        <f t="shared" si="50"/>
        <v>#DIV/0!</v>
      </c>
      <c r="AT72" s="1">
        <f t="shared" si="50"/>
        <v>2466.1615890548001</v>
      </c>
      <c r="AU72" s="1" t="e">
        <f t="shared" si="50"/>
        <v>#DIV/0!</v>
      </c>
      <c r="AV72" s="20" t="e">
        <f t="shared" si="51"/>
        <v>#DIV/0!</v>
      </c>
      <c r="AW72" s="20">
        <f t="shared" si="51"/>
        <v>123134536955180.09</v>
      </c>
      <c r="AX72" s="20" t="e">
        <f t="shared" si="51"/>
        <v>#DIV/0!</v>
      </c>
    </row>
    <row r="73" spans="5:50" x14ac:dyDescent="0.25">
      <c r="E73" s="19">
        <v>7</v>
      </c>
      <c r="F73" s="19"/>
      <c r="G73" s="19">
        <v>8.3975000000000009</v>
      </c>
      <c r="H73" s="19"/>
      <c r="I73" s="19"/>
      <c r="J73" s="19">
        <v>9.2377064217233205</v>
      </c>
      <c r="K73" s="19"/>
      <c r="L73" t="e">
        <f t="shared" si="43"/>
        <v>#DIV/0!</v>
      </c>
      <c r="M73">
        <f t="shared" si="23"/>
        <v>1.1000543520956619E-3</v>
      </c>
      <c r="N73" t="e">
        <f t="shared" si="23"/>
        <v>#DIV/0!</v>
      </c>
      <c r="O73" t="e">
        <f t="shared" si="53"/>
        <v>#DIV/0!</v>
      </c>
      <c r="P73">
        <f t="shared" si="52"/>
        <v>1.8490399635801596E-4</v>
      </c>
      <c r="Q73" t="e">
        <f t="shared" si="52"/>
        <v>#DIV/0!</v>
      </c>
      <c r="R73" s="18"/>
      <c r="S73" s="18">
        <v>1.70404844617129E+16</v>
      </c>
      <c r="T73" s="18"/>
      <c r="U73" s="18"/>
      <c r="V73" s="18">
        <v>3561401803624030</v>
      </c>
      <c r="W73" s="18"/>
      <c r="X73" s="18"/>
      <c r="Y73" s="18">
        <v>2870.8228852598199</v>
      </c>
      <c r="Z73" s="18"/>
      <c r="AA73" s="18"/>
      <c r="AB73" s="18">
        <v>2627.8974019051202</v>
      </c>
      <c r="AC73" s="18"/>
      <c r="AD73" s="1" t="e">
        <f t="shared" si="34"/>
        <v>#NUM!</v>
      </c>
      <c r="AE73" s="1">
        <f t="shared" si="35"/>
        <v>0.70059388790118293</v>
      </c>
      <c r="AF73" s="1" t="e">
        <f t="shared" si="36"/>
        <v>#NUM!</v>
      </c>
      <c r="AG73" s="9" t="e">
        <f t="shared" si="37"/>
        <v>#DIV/0!</v>
      </c>
      <c r="AH73" s="9">
        <f t="shared" si="38"/>
        <v>38.546236807007453</v>
      </c>
      <c r="AI73" s="9" t="e">
        <f t="shared" si="39"/>
        <v>#DIV/0!</v>
      </c>
      <c r="AJ73" s="9" t="e">
        <f t="shared" si="44"/>
        <v>#DIV/0!</v>
      </c>
      <c r="AK73" s="9">
        <f t="shared" si="45"/>
        <v>0.62760509152797717</v>
      </c>
      <c r="AL73" s="9" t="e">
        <f t="shared" si="46"/>
        <v>#DIV/0!</v>
      </c>
      <c r="AM73" s="9" t="e">
        <f t="shared" si="47"/>
        <v>#DIV/0!</v>
      </c>
      <c r="AN73" s="9">
        <f t="shared" si="48"/>
        <v>0.14760509152797713</v>
      </c>
      <c r="AO73" s="9" t="e">
        <f t="shared" si="49"/>
        <v>#DIV/0!</v>
      </c>
      <c r="AP73" s="1" t="e">
        <f t="shared" si="40"/>
        <v>#DIV/0!</v>
      </c>
      <c r="AQ73" s="1">
        <f t="shared" si="41"/>
        <v>173.10978451258356</v>
      </c>
      <c r="AR73" s="1" t="e">
        <f t="shared" si="42"/>
        <v>#DIV/0!</v>
      </c>
      <c r="AS73" s="1" t="e">
        <f t="shared" si="50"/>
        <v>#DIV/0!</v>
      </c>
      <c r="AT73" s="1">
        <f t="shared" si="50"/>
        <v>2454.7876173925365</v>
      </c>
      <c r="AU73" s="1" t="e">
        <f t="shared" si="50"/>
        <v>#DIV/0!</v>
      </c>
      <c r="AV73" s="20" t="e">
        <f t="shared" si="51"/>
        <v>#DIV/0!</v>
      </c>
      <c r="AW73" s="20">
        <f t="shared" si="51"/>
        <v>128873814830334.72</v>
      </c>
      <c r="AX73" s="20" t="e">
        <f t="shared" si="51"/>
        <v>#DIV/0!</v>
      </c>
    </row>
    <row r="74" spans="5:50" x14ac:dyDescent="0.25">
      <c r="E74" s="19">
        <v>7.1</v>
      </c>
      <c r="F74" s="19"/>
      <c r="G74" s="19">
        <v>8.3975000000000009</v>
      </c>
      <c r="H74" s="19"/>
      <c r="I74" s="19"/>
      <c r="J74" s="19">
        <v>9.4087042852281897</v>
      </c>
      <c r="K74" s="19"/>
      <c r="L74" t="e">
        <f t="shared" si="43"/>
        <v>#DIV/0!</v>
      </c>
      <c r="M74">
        <f t="shared" si="23"/>
        <v>1.1204173010096088E-3</v>
      </c>
      <c r="N74" t="e">
        <f t="shared" si="23"/>
        <v>#DIV/0!</v>
      </c>
      <c r="O74" t="e">
        <f t="shared" si="53"/>
        <v>#DIV/0!</v>
      </c>
      <c r="P74">
        <f t="shared" si="52"/>
        <v>1.9566534050026625E-4</v>
      </c>
      <c r="Q74" t="e">
        <f t="shared" si="52"/>
        <v>#DIV/0!</v>
      </c>
      <c r="R74" s="18"/>
      <c r="S74" s="18">
        <v>1.70404844617129E+16</v>
      </c>
      <c r="T74" s="18"/>
      <c r="U74" s="18"/>
      <c r="V74" s="18">
        <v>3405436705281930</v>
      </c>
      <c r="W74" s="18"/>
      <c r="X74" s="18"/>
      <c r="Y74" s="18">
        <v>2870.8228852598199</v>
      </c>
      <c r="Z74" s="18"/>
      <c r="AA74" s="18"/>
      <c r="AB74" s="18">
        <v>2619.4897700725601</v>
      </c>
      <c r="AC74" s="18"/>
      <c r="AD74" s="1" t="e">
        <f t="shared" si="34"/>
        <v>#NUM!</v>
      </c>
      <c r="AE74" s="1">
        <f t="shared" si="35"/>
        <v>0.69993842771736869</v>
      </c>
      <c r="AF74" s="1" t="e">
        <f t="shared" si="36"/>
        <v>#NUM!</v>
      </c>
      <c r="AG74" s="9" t="e">
        <f t="shared" si="37"/>
        <v>#DIV/0!</v>
      </c>
      <c r="AH74" s="9">
        <f t="shared" si="38"/>
        <v>39.419042045961149</v>
      </c>
      <c r="AI74" s="9" t="e">
        <f t="shared" si="39"/>
        <v>#DIV/0!</v>
      </c>
      <c r="AJ74" s="9" t="e">
        <f t="shared" si="44"/>
        <v>#DIV/0!</v>
      </c>
      <c r="AK74" s="9">
        <f t="shared" si="45"/>
        <v>0.62694963134416293</v>
      </c>
      <c r="AL74" s="9" t="e">
        <f t="shared" si="46"/>
        <v>#DIV/0!</v>
      </c>
      <c r="AM74" s="9" t="e">
        <f t="shared" si="47"/>
        <v>#DIV/0!</v>
      </c>
      <c r="AN74" s="9">
        <f t="shared" si="48"/>
        <v>0.14694963134416289</v>
      </c>
      <c r="AO74" s="9" t="e">
        <f t="shared" si="49"/>
        <v>#DIV/0!</v>
      </c>
      <c r="AP74" s="1" t="e">
        <f t="shared" si="40"/>
        <v>#DIV/0!</v>
      </c>
      <c r="AQ74" s="1">
        <f t="shared" si="41"/>
        <v>176.63602294638602</v>
      </c>
      <c r="AR74" s="1" t="e">
        <f t="shared" si="42"/>
        <v>#DIV/0!</v>
      </c>
      <c r="AS74" s="1" t="e">
        <f t="shared" si="50"/>
        <v>#DIV/0!</v>
      </c>
      <c r="AT74" s="1">
        <f t="shared" si="50"/>
        <v>2442.8537471261739</v>
      </c>
      <c r="AU74" s="1" t="e">
        <f t="shared" si="50"/>
        <v>#DIV/0!</v>
      </c>
      <c r="AV74" s="20" t="e">
        <f t="shared" si="51"/>
        <v>#DIV/0!</v>
      </c>
      <c r="AW74" s="20">
        <f t="shared" si="51"/>
        <v>130619761522503.59</v>
      </c>
      <c r="AX74" s="20" t="e">
        <f t="shared" si="51"/>
        <v>#DIV/0!</v>
      </c>
    </row>
    <row r="75" spans="5:50" x14ac:dyDescent="0.25">
      <c r="E75" s="19">
        <v>7.2</v>
      </c>
      <c r="F75" s="19"/>
      <c r="G75" s="19">
        <v>8.3975000000000009</v>
      </c>
      <c r="H75" s="19"/>
      <c r="I75" s="19"/>
      <c r="J75" s="19">
        <v>9.57551293451486</v>
      </c>
      <c r="K75" s="19"/>
      <c r="L75" t="e">
        <f t="shared" si="43"/>
        <v>#DIV/0!</v>
      </c>
      <c r="M75">
        <f t="shared" si="23"/>
        <v>1.1402813854736362E-3</v>
      </c>
      <c r="N75" t="e">
        <f t="shared" si="23"/>
        <v>#DIV/0!</v>
      </c>
      <c r="O75" t="e">
        <f t="shared" si="53"/>
        <v>#DIV/0!</v>
      </c>
      <c r="P75">
        <f t="shared" si="52"/>
        <v>2.1096077348883727E-4</v>
      </c>
      <c r="Q75" t="e">
        <f t="shared" si="52"/>
        <v>#DIV/0!</v>
      </c>
      <c r="R75" s="18"/>
      <c r="S75" s="18">
        <v>1.70404844617129E+16</v>
      </c>
      <c r="T75" s="18"/>
      <c r="U75" s="18"/>
      <c r="V75" s="18">
        <v>3252731695933910</v>
      </c>
      <c r="W75" s="18"/>
      <c r="X75" s="18"/>
      <c r="Y75" s="18">
        <v>2870.8228852598199</v>
      </c>
      <c r="Z75" s="18"/>
      <c r="AA75" s="18"/>
      <c r="AB75" s="18">
        <v>2610.6630350774499</v>
      </c>
      <c r="AC75" s="18"/>
      <c r="AD75" s="1" t="e">
        <f t="shared" si="34"/>
        <v>#NUM!</v>
      </c>
      <c r="AE75" s="1">
        <f t="shared" si="35"/>
        <v>0.69926691113318684</v>
      </c>
      <c r="AF75" s="1" t="e">
        <f t="shared" si="36"/>
        <v>#NUM!</v>
      </c>
      <c r="AG75" s="9" t="e">
        <f t="shared" si="37"/>
        <v>#DIV/0!</v>
      </c>
      <c r="AH75" s="9">
        <f t="shared" si="38"/>
        <v>40.333726725124457</v>
      </c>
      <c r="AI75" s="9" t="e">
        <f t="shared" si="39"/>
        <v>#DIV/0!</v>
      </c>
      <c r="AJ75" s="9" t="e">
        <f t="shared" si="44"/>
        <v>#DIV/0!</v>
      </c>
      <c r="AK75" s="9">
        <f t="shared" si="45"/>
        <v>0.62627811475998096</v>
      </c>
      <c r="AL75" s="9" t="e">
        <f t="shared" si="46"/>
        <v>#DIV/0!</v>
      </c>
      <c r="AM75" s="9" t="e">
        <f t="shared" si="47"/>
        <v>#DIV/0!</v>
      </c>
      <c r="AN75" s="9">
        <f t="shared" si="48"/>
        <v>0.14627811475998093</v>
      </c>
      <c r="AO75" s="9" t="e">
        <f t="shared" si="49"/>
        <v>#DIV/0!</v>
      </c>
      <c r="AP75" s="1" t="e">
        <f t="shared" si="40"/>
        <v>#DIV/0!</v>
      </c>
      <c r="AQ75" s="1">
        <f t="shared" si="41"/>
        <v>180.32128357462622</v>
      </c>
      <c r="AR75" s="1" t="e">
        <f t="shared" si="42"/>
        <v>#DIV/0!</v>
      </c>
      <c r="AS75" s="1" t="e">
        <f t="shared" si="50"/>
        <v>#DIV/0!</v>
      </c>
      <c r="AT75" s="1">
        <f t="shared" si="50"/>
        <v>2430.3417515028236</v>
      </c>
      <c r="AU75" s="1" t="e">
        <f t="shared" si="50"/>
        <v>#DIV/0!</v>
      </c>
      <c r="AV75" s="20" t="e">
        <f t="shared" si="51"/>
        <v>#DIV/0!</v>
      </c>
      <c r="AW75" s="20">
        <f t="shared" si="51"/>
        <v>134752351820886.59</v>
      </c>
      <c r="AX75" s="20" t="e">
        <f t="shared" si="51"/>
        <v>#DIV/0!</v>
      </c>
    </row>
    <row r="76" spans="5:50" x14ac:dyDescent="0.25">
      <c r="E76" s="19">
        <v>7.3</v>
      </c>
      <c r="F76" s="19"/>
      <c r="G76" s="19">
        <v>8.3975000000000009</v>
      </c>
      <c r="H76" s="19"/>
      <c r="I76" s="19"/>
      <c r="J76" s="19">
        <v>9.7644076441436898</v>
      </c>
      <c r="K76" s="19"/>
      <c r="L76" t="e">
        <f t="shared" si="43"/>
        <v>#DIV/0!</v>
      </c>
      <c r="M76">
        <f t="shared" si="23"/>
        <v>1.1627755455961525E-3</v>
      </c>
      <c r="N76" t="e">
        <f t="shared" si="23"/>
        <v>#DIV/0!</v>
      </c>
      <c r="O76" t="e">
        <f t="shared" si="53"/>
        <v>#DIV/0!</v>
      </c>
      <c r="P76">
        <f t="shared" si="52"/>
        <v>2.027673955007058E-4</v>
      </c>
      <c r="Q76" t="e">
        <f t="shared" si="52"/>
        <v>#DIV/0!</v>
      </c>
      <c r="R76" s="18"/>
      <c r="S76" s="18">
        <v>1.70404844617129E+16</v>
      </c>
      <c r="T76" s="18"/>
      <c r="U76" s="18"/>
      <c r="V76" s="18">
        <v>3104303263255400</v>
      </c>
      <c r="W76" s="18"/>
      <c r="X76" s="18"/>
      <c r="Y76" s="18">
        <v>2870.8228852598199</v>
      </c>
      <c r="Z76" s="18"/>
      <c r="AA76" s="18"/>
      <c r="AB76" s="18">
        <v>2601.3857345440601</v>
      </c>
      <c r="AC76" s="18"/>
      <c r="AD76" s="1" t="e">
        <f t="shared" si="34"/>
        <v>#NUM!</v>
      </c>
      <c r="AE76" s="1">
        <f t="shared" si="35"/>
        <v>0.69858327736102266</v>
      </c>
      <c r="AF76" s="1" t="e">
        <f t="shared" si="36"/>
        <v>#NUM!</v>
      </c>
      <c r="AG76" s="9" t="e">
        <f t="shared" si="37"/>
        <v>#DIV/0!</v>
      </c>
      <c r="AH76" s="9">
        <f t="shared" si="38"/>
        <v>41.286721864844203</v>
      </c>
      <c r="AI76" s="9" t="e">
        <f t="shared" si="39"/>
        <v>#DIV/0!</v>
      </c>
      <c r="AJ76" s="9" t="e">
        <f t="shared" si="44"/>
        <v>#DIV/0!</v>
      </c>
      <c r="AK76" s="9">
        <f t="shared" si="45"/>
        <v>0.62559448098781667</v>
      </c>
      <c r="AL76" s="9" t="e">
        <f t="shared" si="46"/>
        <v>#DIV/0!</v>
      </c>
      <c r="AM76" s="9" t="e">
        <f t="shared" si="47"/>
        <v>#DIV/0!</v>
      </c>
      <c r="AN76" s="9">
        <f t="shared" si="48"/>
        <v>0.14559448098781663</v>
      </c>
      <c r="AO76" s="9" t="e">
        <f t="shared" si="49"/>
        <v>#DIV/0!</v>
      </c>
      <c r="AP76" s="1" t="e">
        <f t="shared" si="40"/>
        <v>#DIV/0!</v>
      </c>
      <c r="AQ76" s="1">
        <f t="shared" si="41"/>
        <v>184.15004075212238</v>
      </c>
      <c r="AR76" s="1" t="e">
        <f t="shared" si="42"/>
        <v>#DIV/0!</v>
      </c>
      <c r="AS76" s="1" t="e">
        <f t="shared" si="50"/>
        <v>#DIV/0!</v>
      </c>
      <c r="AT76" s="1">
        <f t="shared" si="50"/>
        <v>2417.2356937919376</v>
      </c>
      <c r="AU76" s="1" t="e">
        <f t="shared" si="50"/>
        <v>#DIV/0!</v>
      </c>
      <c r="AV76" s="20" t="e">
        <f t="shared" si="51"/>
        <v>#DIV/0!</v>
      </c>
      <c r="AW76" s="20">
        <f t="shared" si="51"/>
        <v>123837150610197.63</v>
      </c>
      <c r="AX76" s="20" t="e">
        <f t="shared" si="51"/>
        <v>#DIV/0!</v>
      </c>
    </row>
    <row r="77" spans="5:50" x14ac:dyDescent="0.25">
      <c r="E77" s="19">
        <v>7.4</v>
      </c>
      <c r="F77" s="19"/>
      <c r="G77" s="19">
        <v>8.3975000000000009</v>
      </c>
      <c r="H77" s="19"/>
      <c r="I77" s="19"/>
      <c r="J77" s="19">
        <v>10.0265179697302</v>
      </c>
      <c r="K77" s="19"/>
      <c r="L77" t="e">
        <f t="shared" si="43"/>
        <v>#DIV/0!</v>
      </c>
      <c r="M77">
        <f t="shared" si="23"/>
        <v>1.1939884453385174E-3</v>
      </c>
      <c r="N77" t="e">
        <f t="shared" si="23"/>
        <v>#DIV/0!</v>
      </c>
      <c r="O77" t="e">
        <f t="shared" si="53"/>
        <v>#DIV/0!</v>
      </c>
      <c r="P77">
        <f t="shared" si="52"/>
        <v>1.9388653052113762E-4</v>
      </c>
      <c r="Q77" t="e">
        <f t="shared" si="52"/>
        <v>#DIV/0!</v>
      </c>
      <c r="R77" s="18"/>
      <c r="S77" s="18">
        <v>1.70404844617129E+16</v>
      </c>
      <c r="T77" s="18"/>
      <c r="U77" s="18"/>
      <c r="V77" s="18">
        <v>2961005297254620</v>
      </c>
      <c r="W77" s="18"/>
      <c r="X77" s="18"/>
      <c r="Y77" s="18">
        <v>2870.8228852598199</v>
      </c>
      <c r="Z77" s="18"/>
      <c r="AA77" s="18"/>
      <c r="AB77" s="18">
        <v>2591.62626884254</v>
      </c>
      <c r="AC77" s="18"/>
      <c r="AD77" s="1" t="e">
        <f t="shared" si="34"/>
        <v>#NUM!</v>
      </c>
      <c r="AE77" s="1">
        <f t="shared" si="35"/>
        <v>0.69789152600488347</v>
      </c>
      <c r="AF77" s="1" t="e">
        <f t="shared" si="36"/>
        <v>#NUM!</v>
      </c>
      <c r="AG77" s="9" t="e">
        <f t="shared" si="37"/>
        <v>#DIV/0!</v>
      </c>
      <c r="AH77" s="9">
        <f t="shared" si="38"/>
        <v>42.273954937379585</v>
      </c>
      <c r="AI77" s="9" t="e">
        <f t="shared" si="39"/>
        <v>#DIV/0!</v>
      </c>
      <c r="AJ77" s="9" t="e">
        <f t="shared" si="44"/>
        <v>#DIV/0!</v>
      </c>
      <c r="AK77" s="9">
        <f t="shared" si="45"/>
        <v>0.62490272963167759</v>
      </c>
      <c r="AL77" s="9" t="e">
        <f t="shared" si="46"/>
        <v>#DIV/0!</v>
      </c>
      <c r="AM77" s="9" t="e">
        <f t="shared" si="47"/>
        <v>#DIV/0!</v>
      </c>
      <c r="AN77" s="9">
        <f t="shared" si="48"/>
        <v>0.14490272963167755</v>
      </c>
      <c r="AO77" s="9" t="e">
        <f t="shared" si="49"/>
        <v>#DIV/0!</v>
      </c>
      <c r="AP77" s="1" t="e">
        <f t="shared" si="40"/>
        <v>#DIV/0!</v>
      </c>
      <c r="AQ77" s="1">
        <f t="shared" si="41"/>
        <v>188.10490697458377</v>
      </c>
      <c r="AR77" s="1" t="e">
        <f t="shared" si="42"/>
        <v>#DIV/0!</v>
      </c>
      <c r="AS77" s="1" t="e">
        <f t="shared" si="50"/>
        <v>#DIV/0!</v>
      </c>
      <c r="AT77" s="1">
        <f t="shared" si="50"/>
        <v>2403.5213618679563</v>
      </c>
      <c r="AU77" s="1" t="e">
        <f t="shared" si="50"/>
        <v>#DIV/0!</v>
      </c>
      <c r="AV77" s="20" t="e">
        <f t="shared" si="51"/>
        <v>#DIV/0!</v>
      </c>
      <c r="AW77" s="20">
        <f t="shared" si="51"/>
        <v>113165524672826.63</v>
      </c>
      <c r="AX77" s="20" t="e">
        <f t="shared" si="51"/>
        <v>#DIV/0!</v>
      </c>
    </row>
    <row r="78" spans="5:50" x14ac:dyDescent="0.25">
      <c r="E78" s="19">
        <v>7.5</v>
      </c>
      <c r="F78" s="19"/>
      <c r="G78" s="19">
        <v>8.3975000000000009</v>
      </c>
      <c r="H78" s="19"/>
      <c r="I78" s="19"/>
      <c r="J78" s="19">
        <v>10.083599193590601</v>
      </c>
      <c r="K78" s="19"/>
      <c r="L78" t="e">
        <f t="shared" si="43"/>
        <v>#DIV/0!</v>
      </c>
      <c r="M78">
        <f t="shared" si="23"/>
        <v>1.2007858521691694E-3</v>
      </c>
      <c r="N78" t="e">
        <f t="shared" si="23"/>
        <v>#DIV/0!</v>
      </c>
      <c r="O78" t="e">
        <f t="shared" si="53"/>
        <v>#DIV/0!</v>
      </c>
      <c r="P78">
        <f t="shared" si="52"/>
        <v>1.917691070555961E-4</v>
      </c>
      <c r="Q78" t="e">
        <f t="shared" si="52"/>
        <v>#DIV/0!</v>
      </c>
      <c r="R78" s="18"/>
      <c r="S78" s="18">
        <v>1.70404844617129E+16</v>
      </c>
      <c r="T78" s="18"/>
      <c r="U78" s="18"/>
      <c r="V78" s="18">
        <v>2823499059045290</v>
      </c>
      <c r="W78" s="18"/>
      <c r="X78" s="18"/>
      <c r="Y78" s="18">
        <v>2870.8228852598199</v>
      </c>
      <c r="Z78" s="18"/>
      <c r="AA78" s="18"/>
      <c r="AB78" s="18">
        <v>2581.35314460059</v>
      </c>
      <c r="AC78" s="18"/>
      <c r="AD78" s="1" t="e">
        <f t="shared" si="34"/>
        <v>#NUM!</v>
      </c>
      <c r="AE78" s="1">
        <f t="shared" si="35"/>
        <v>0.69719550853348766</v>
      </c>
      <c r="AF78" s="1" t="e">
        <f t="shared" si="36"/>
        <v>#NUM!</v>
      </c>
      <c r="AG78" s="9" t="e">
        <f t="shared" si="37"/>
        <v>#DIV/0!</v>
      </c>
      <c r="AH78" s="9">
        <f t="shared" si="38"/>
        <v>43.291102743238675</v>
      </c>
      <c r="AI78" s="9" t="e">
        <f t="shared" si="39"/>
        <v>#DIV/0!</v>
      </c>
      <c r="AJ78" s="9" t="e">
        <f t="shared" si="44"/>
        <v>#DIV/0!</v>
      </c>
      <c r="AK78" s="9">
        <f t="shared" si="45"/>
        <v>0.62420671216028178</v>
      </c>
      <c r="AL78" s="9" t="e">
        <f t="shared" si="46"/>
        <v>#DIV/0!</v>
      </c>
      <c r="AM78" s="9" t="e">
        <f t="shared" si="47"/>
        <v>#DIV/0!</v>
      </c>
      <c r="AN78" s="9">
        <f t="shared" si="48"/>
        <v>0.14420671216028175</v>
      </c>
      <c r="AO78" s="9" t="e">
        <f t="shared" si="49"/>
        <v>#DIV/0!</v>
      </c>
      <c r="AP78" s="1" t="e">
        <f t="shared" si="40"/>
        <v>#DIV/0!</v>
      </c>
      <c r="AQ78" s="1">
        <f t="shared" si="41"/>
        <v>192.16768028758111</v>
      </c>
      <c r="AR78" s="1" t="e">
        <f t="shared" si="42"/>
        <v>#DIV/0!</v>
      </c>
      <c r="AS78" s="1" t="e">
        <f t="shared" si="50"/>
        <v>#DIV/0!</v>
      </c>
      <c r="AT78" s="1">
        <f t="shared" si="50"/>
        <v>2389.1854643130091</v>
      </c>
      <c r="AU78" s="1" t="e">
        <f t="shared" si="50"/>
        <v>#DIV/0!</v>
      </c>
      <c r="AV78" s="20" t="e">
        <f t="shared" si="51"/>
        <v>#DIV/0!</v>
      </c>
      <c r="AW78" s="20">
        <f t="shared" si="51"/>
        <v>106946550923618.73</v>
      </c>
      <c r="AX78" s="20" t="e">
        <f t="shared" si="51"/>
        <v>#DIV/0!</v>
      </c>
    </row>
    <row r="79" spans="5:50" x14ac:dyDescent="0.25">
      <c r="E79" s="19">
        <v>7.6</v>
      </c>
      <c r="F79" s="19"/>
      <c r="G79" s="19">
        <v>8.3975000000000009</v>
      </c>
      <c r="H79" s="19"/>
      <c r="I79" s="19"/>
      <c r="J79" s="19">
        <v>10.226664727879299</v>
      </c>
      <c r="K79" s="19"/>
      <c r="L79" t="e">
        <f t="shared" si="43"/>
        <v>#DIV/0!</v>
      </c>
      <c r="M79">
        <f t="shared" si="23"/>
        <v>1.2178225338349865E-3</v>
      </c>
      <c r="N79" t="e">
        <f t="shared" si="23"/>
        <v>#DIV/0!</v>
      </c>
      <c r="O79" t="e">
        <f t="shared" si="53"/>
        <v>#DIV/0!</v>
      </c>
      <c r="P79">
        <f t="shared" si="52"/>
        <v>1.8158024046087783E-4</v>
      </c>
      <c r="Q79" t="e">
        <f t="shared" si="52"/>
        <v>#DIV/0!</v>
      </c>
      <c r="R79" s="18"/>
      <c r="S79" s="18">
        <v>1.70404844617129E+16</v>
      </c>
      <c r="T79" s="18"/>
      <c r="U79" s="18"/>
      <c r="V79" s="18">
        <v>2692236487160040</v>
      </c>
      <c r="W79" s="18"/>
      <c r="X79" s="18"/>
      <c r="Y79" s="18">
        <v>2870.8228852598199</v>
      </c>
      <c r="Z79" s="18"/>
      <c r="AA79" s="18"/>
      <c r="AB79" s="18">
        <v>2570.5351199011802</v>
      </c>
      <c r="AC79" s="18"/>
      <c r="AD79" s="1" t="e">
        <f t="shared" si="34"/>
        <v>#NUM!</v>
      </c>
      <c r="AE79" s="1">
        <f t="shared" si="35"/>
        <v>0.69649871911305694</v>
      </c>
      <c r="AF79" s="1" t="e">
        <f t="shared" si="36"/>
        <v>#NUM!</v>
      </c>
      <c r="AG79" s="9" t="e">
        <f t="shared" si="37"/>
        <v>#DIV/0!</v>
      </c>
      <c r="AH79" s="9">
        <f t="shared" si="38"/>
        <v>44.333893062063432</v>
      </c>
      <c r="AI79" s="9" t="e">
        <f t="shared" si="39"/>
        <v>#DIV/0!</v>
      </c>
      <c r="AJ79" s="9" t="e">
        <f t="shared" si="44"/>
        <v>#DIV/0!</v>
      </c>
      <c r="AK79" s="9">
        <f t="shared" si="45"/>
        <v>0.62350992273985106</v>
      </c>
      <c r="AL79" s="9" t="e">
        <f t="shared" si="46"/>
        <v>#DIV/0!</v>
      </c>
      <c r="AM79" s="9" t="e">
        <f t="shared" si="47"/>
        <v>#DIV/0!</v>
      </c>
      <c r="AN79" s="9">
        <f t="shared" si="48"/>
        <v>0.14350992273985103</v>
      </c>
      <c r="AO79" s="9" t="e">
        <f t="shared" si="49"/>
        <v>#DIV/0!</v>
      </c>
      <c r="AP79" s="1" t="e">
        <f t="shared" si="40"/>
        <v>#DIV/0!</v>
      </c>
      <c r="AQ79" s="1">
        <f t="shared" si="41"/>
        <v>196.32056538503355</v>
      </c>
      <c r="AR79" s="1" t="e">
        <f t="shared" si="42"/>
        <v>#DIV/0!</v>
      </c>
      <c r="AS79" s="1" t="e">
        <f t="shared" si="50"/>
        <v>#DIV/0!</v>
      </c>
      <c r="AT79" s="1">
        <f t="shared" si="50"/>
        <v>2374.2145545161466</v>
      </c>
      <c r="AU79" s="1" t="e">
        <f t="shared" si="50"/>
        <v>#DIV/0!</v>
      </c>
      <c r="AV79" s="20" t="e">
        <f t="shared" si="51"/>
        <v>#DIV/0!</v>
      </c>
      <c r="AW79" s="20">
        <f t="shared" si="51"/>
        <v>96758316228590.203</v>
      </c>
      <c r="AX79" s="20" t="e">
        <f t="shared" si="51"/>
        <v>#DIV/0!</v>
      </c>
    </row>
    <row r="80" spans="5:50" x14ac:dyDescent="0.25">
      <c r="E80" s="19">
        <v>7.7</v>
      </c>
      <c r="F80" s="19"/>
      <c r="G80" s="19">
        <v>8.3975000000000009</v>
      </c>
      <c r="H80" s="19"/>
      <c r="I80" s="19"/>
      <c r="J80" s="19">
        <v>10.387823903884099</v>
      </c>
      <c r="K80" s="19"/>
      <c r="L80" t="e">
        <f t="shared" si="43"/>
        <v>#DIV/0!</v>
      </c>
      <c r="M80">
        <f t="shared" si="23"/>
        <v>1.2370138617307648E-3</v>
      </c>
      <c r="N80" t="e">
        <f t="shared" si="23"/>
        <v>#DIV/0!</v>
      </c>
      <c r="O80" t="e">
        <f t="shared" si="53"/>
        <v>#DIV/0!</v>
      </c>
      <c r="P80">
        <f t="shared" si="52"/>
        <v>1.9201347487733555E-4</v>
      </c>
      <c r="Q80" t="e">
        <f t="shared" si="52"/>
        <v>#DIV/0!</v>
      </c>
      <c r="R80" s="18"/>
      <c r="S80" s="18">
        <v>1.70404844617129E+16</v>
      </c>
      <c r="T80" s="18"/>
      <c r="U80" s="18"/>
      <c r="V80" s="18">
        <v>2567454580923880</v>
      </c>
      <c r="W80" s="18"/>
      <c r="X80" s="18"/>
      <c r="Y80" s="18">
        <v>2870.8228852598199</v>
      </c>
      <c r="Z80" s="18"/>
      <c r="AA80" s="18"/>
      <c r="AB80" s="18">
        <v>2559.14120406343</v>
      </c>
      <c r="AC80" s="18"/>
      <c r="AD80" s="1" t="e">
        <f t="shared" si="34"/>
        <v>#NUM!</v>
      </c>
      <c r="AE80" s="1">
        <f t="shared" si="35"/>
        <v>0.69580408685610395</v>
      </c>
      <c r="AF80" s="1" t="e">
        <f t="shared" si="36"/>
        <v>#NUM!</v>
      </c>
      <c r="AG80" s="9" t="e">
        <f t="shared" si="37"/>
        <v>#DIV/0!</v>
      </c>
      <c r="AH80" s="9">
        <f t="shared" si="38"/>
        <v>45.398456498007434</v>
      </c>
      <c r="AI80" s="9" t="e">
        <f t="shared" si="39"/>
        <v>#DIV/0!</v>
      </c>
      <c r="AJ80" s="9" t="e">
        <f t="shared" si="44"/>
        <v>#DIV/0!</v>
      </c>
      <c r="AK80" s="9">
        <f t="shared" si="45"/>
        <v>0.62281529048289808</v>
      </c>
      <c r="AL80" s="9" t="e">
        <f t="shared" si="46"/>
        <v>#DIV/0!</v>
      </c>
      <c r="AM80" s="9" t="e">
        <f t="shared" si="47"/>
        <v>#DIV/0!</v>
      </c>
      <c r="AN80" s="9">
        <f t="shared" si="48"/>
        <v>0.14281529048289804</v>
      </c>
      <c r="AO80" s="9" t="e">
        <f t="shared" si="49"/>
        <v>#DIV/0!</v>
      </c>
      <c r="AP80" s="1" t="e">
        <f t="shared" si="40"/>
        <v>#DIV/0!</v>
      </c>
      <c r="AQ80" s="1">
        <f t="shared" si="41"/>
        <v>200.54756937542786</v>
      </c>
      <c r="AR80" s="1" t="e">
        <f t="shared" si="42"/>
        <v>#DIV/0!</v>
      </c>
      <c r="AS80" s="1" t="e">
        <f t="shared" si="50"/>
        <v>#DIV/0!</v>
      </c>
      <c r="AT80" s="1">
        <f t="shared" si="50"/>
        <v>2358.5936346880021</v>
      </c>
      <c r="AU80" s="1" t="e">
        <f t="shared" si="50"/>
        <v>#DIV/0!</v>
      </c>
      <c r="AV80" s="20" t="e">
        <f t="shared" si="51"/>
        <v>#DIV/0!</v>
      </c>
      <c r="AW80" s="20">
        <f t="shared" si="51"/>
        <v>97786417266102.656</v>
      </c>
      <c r="AX80" s="20" t="e">
        <f t="shared" si="51"/>
        <v>#DIV/0!</v>
      </c>
    </row>
    <row r="81" spans="4:50" x14ac:dyDescent="0.25">
      <c r="E81" s="19">
        <v>7.8</v>
      </c>
      <c r="F81" s="19"/>
      <c r="G81" s="19">
        <v>8.3975000000000009</v>
      </c>
      <c r="H81" s="19"/>
      <c r="I81" s="19"/>
      <c r="J81" s="19">
        <v>10.5962088467043</v>
      </c>
      <c r="K81" s="19"/>
      <c r="L81" t="e">
        <f t="shared" si="43"/>
        <v>#DIV/0!</v>
      </c>
      <c r="M81">
        <f t="shared" si="23"/>
        <v>1.2618289784702946E-3</v>
      </c>
      <c r="N81" t="e">
        <f t="shared" si="23"/>
        <v>#DIV/0!</v>
      </c>
      <c r="O81" t="e">
        <f t="shared" si="53"/>
        <v>#DIV/0!</v>
      </c>
      <c r="P81">
        <f t="shared" si="52"/>
        <v>1.9463283801615658E-4</v>
      </c>
      <c r="Q81" t="e">
        <f t="shared" si="52"/>
        <v>#DIV/0!</v>
      </c>
      <c r="R81" s="18"/>
      <c r="S81" s="18">
        <v>1.70404844617129E+16</v>
      </c>
      <c r="T81" s="18"/>
      <c r="U81" s="18"/>
      <c r="V81" s="18">
        <v>2449177997970460</v>
      </c>
      <c r="W81" s="18"/>
      <c r="X81" s="18"/>
      <c r="Y81" s="18">
        <v>2870.8228852598199</v>
      </c>
      <c r="Z81" s="18"/>
      <c r="AA81" s="18"/>
      <c r="AB81" s="18">
        <v>2547.14045533031</v>
      </c>
      <c r="AC81" s="18"/>
      <c r="AD81" s="1" t="e">
        <f t="shared" si="34"/>
        <v>#NUM!</v>
      </c>
      <c r="AE81" s="1">
        <f t="shared" si="35"/>
        <v>0.69511376911766831</v>
      </c>
      <c r="AF81" s="1" t="e">
        <f t="shared" si="36"/>
        <v>#NUM!</v>
      </c>
      <c r="AG81" s="9" t="e">
        <f t="shared" si="37"/>
        <v>#DIV/0!</v>
      </c>
      <c r="AH81" s="9">
        <f t="shared" si="38"/>
        <v>46.48173149602696</v>
      </c>
      <c r="AI81" s="9" t="e">
        <f t="shared" si="39"/>
        <v>#DIV/0!</v>
      </c>
      <c r="AJ81" s="9" t="e">
        <f t="shared" si="44"/>
        <v>#DIV/0!</v>
      </c>
      <c r="AK81" s="9">
        <f t="shared" si="45"/>
        <v>0.62212497274446255</v>
      </c>
      <c r="AL81" s="9" t="e">
        <f t="shared" si="46"/>
        <v>#DIV/0!</v>
      </c>
      <c r="AM81" s="9" t="e">
        <f t="shared" si="47"/>
        <v>#DIV/0!</v>
      </c>
      <c r="AN81" s="9">
        <f t="shared" si="48"/>
        <v>0.14212497274446251</v>
      </c>
      <c r="AO81" s="9" t="e">
        <f t="shared" si="49"/>
        <v>#DIV/0!</v>
      </c>
      <c r="AP81" s="1" t="e">
        <f t="shared" si="40"/>
        <v>#DIV/0!</v>
      </c>
      <c r="AQ81" s="1">
        <f t="shared" si="41"/>
        <v>204.83608010257745</v>
      </c>
      <c r="AR81" s="1" t="e">
        <f t="shared" si="42"/>
        <v>#DIV/0!</v>
      </c>
      <c r="AS81" s="1" t="e">
        <f t="shared" si="50"/>
        <v>#DIV/0!</v>
      </c>
      <c r="AT81" s="1">
        <f t="shared" si="50"/>
        <v>2342.3043752277326</v>
      </c>
      <c r="AU81" s="1" t="e">
        <f t="shared" si="50"/>
        <v>#DIV/0!</v>
      </c>
      <c r="AV81" s="20" t="e">
        <f t="shared" si="51"/>
        <v>#DIV/0!</v>
      </c>
      <c r="AW81" s="20">
        <f t="shared" si="51"/>
        <v>94765216552080.594</v>
      </c>
      <c r="AX81" s="20" t="e">
        <f t="shared" si="51"/>
        <v>#DIV/0!</v>
      </c>
    </row>
    <row r="82" spans="4:50" x14ac:dyDescent="0.25">
      <c r="E82" s="19">
        <v>7.9</v>
      </c>
      <c r="F82" s="19"/>
      <c r="G82" s="19">
        <v>8.3975000000000009</v>
      </c>
      <c r="H82" s="19"/>
      <c r="I82" s="19"/>
      <c r="J82" s="19">
        <v>10.706370887382</v>
      </c>
      <c r="K82" s="19"/>
      <c r="L82" t="e">
        <f t="shared" si="43"/>
        <v>#DIV/0!</v>
      </c>
      <c r="M82">
        <f t="shared" si="23"/>
        <v>1.2749474114179219E-3</v>
      </c>
      <c r="N82" t="e">
        <f t="shared" si="23"/>
        <v>#DIV/0!</v>
      </c>
      <c r="O82" t="e">
        <f t="shared" si="53"/>
        <v>#DIV/0!</v>
      </c>
      <c r="P82">
        <f t="shared" si="52"/>
        <v>1.8782392110258165E-4</v>
      </c>
      <c r="Q82" t="e">
        <f t="shared" si="52"/>
        <v>#DIV/0!</v>
      </c>
      <c r="R82" s="18"/>
      <c r="S82" s="18">
        <v>1.70404844617129E+16</v>
      </c>
      <c r="T82" s="18"/>
      <c r="U82" s="18"/>
      <c r="V82" s="18">
        <v>2337226997677810</v>
      </c>
      <c r="W82" s="18"/>
      <c r="X82" s="18"/>
      <c r="Y82" s="18">
        <v>2870.8228852598199</v>
      </c>
      <c r="Z82" s="18"/>
      <c r="AA82" s="18"/>
      <c r="AB82" s="18">
        <v>2534.5015086695098</v>
      </c>
      <c r="AC82" s="18"/>
      <c r="AD82" s="1" t="e">
        <f t="shared" si="34"/>
        <v>#NUM!</v>
      </c>
      <c r="AE82" s="1">
        <f t="shared" si="35"/>
        <v>0.69442894378366449</v>
      </c>
      <c r="AF82" s="1" t="e">
        <f t="shared" si="36"/>
        <v>#NUM!</v>
      </c>
      <c r="AG82" s="9" t="e">
        <f t="shared" si="37"/>
        <v>#DIV/0!</v>
      </c>
      <c r="AH82" s="9">
        <f t="shared" si="38"/>
        <v>47.58192686837701</v>
      </c>
      <c r="AI82" s="9" t="e">
        <f t="shared" si="39"/>
        <v>#DIV/0!</v>
      </c>
      <c r="AJ82" s="9" t="e">
        <f t="shared" si="44"/>
        <v>#DIV/0!</v>
      </c>
      <c r="AK82" s="9">
        <f t="shared" si="45"/>
        <v>0.6214401474104585</v>
      </c>
      <c r="AL82" s="9" t="e">
        <f t="shared" si="46"/>
        <v>#DIV/0!</v>
      </c>
      <c r="AM82" s="9" t="e">
        <f t="shared" si="47"/>
        <v>#DIV/0!</v>
      </c>
      <c r="AN82" s="9">
        <f t="shared" si="48"/>
        <v>0.14144014741045846</v>
      </c>
      <c r="AO82" s="9" t="e">
        <f t="shared" si="49"/>
        <v>#DIV/0!</v>
      </c>
      <c r="AP82" s="1" t="e">
        <f t="shared" si="40"/>
        <v>#DIV/0!</v>
      </c>
      <c r="AQ82" s="1">
        <f t="shared" si="41"/>
        <v>209.17864080547875</v>
      </c>
      <c r="AR82" s="1" t="e">
        <f t="shared" si="42"/>
        <v>#DIV/0!</v>
      </c>
      <c r="AS82" s="1" t="e">
        <f t="shared" si="50"/>
        <v>#DIV/0!</v>
      </c>
      <c r="AT82" s="1">
        <f t="shared" si="50"/>
        <v>2325.3228678640312</v>
      </c>
      <c r="AU82" s="1" t="e">
        <f t="shared" si="50"/>
        <v>#DIV/0!</v>
      </c>
      <c r="AV82" s="20" t="e">
        <f t="shared" si="51"/>
        <v>#DIV/0!</v>
      </c>
      <c r="AW82" s="20">
        <f t="shared" si="51"/>
        <v>87470985448146.453</v>
      </c>
      <c r="AX82" s="20" t="e">
        <f t="shared" si="51"/>
        <v>#DIV/0!</v>
      </c>
    </row>
    <row r="83" spans="4:50" x14ac:dyDescent="0.25">
      <c r="E83" s="19">
        <v>8</v>
      </c>
      <c r="F83" s="19"/>
      <c r="G83" s="19">
        <v>8.3975000000000009</v>
      </c>
      <c r="H83" s="19"/>
      <c r="I83" s="19"/>
      <c r="J83" s="19">
        <v>10.993093079191199</v>
      </c>
      <c r="K83" s="19"/>
      <c r="L83" t="e">
        <f t="shared" si="43"/>
        <v>#DIV/0!</v>
      </c>
      <c r="M83">
        <f t="shared" ref="M83:N99" si="54">0.001*J83/G83</f>
        <v>1.3090911675130929E-3</v>
      </c>
      <c r="N83" t="e">
        <f t="shared" si="54"/>
        <v>#DIV/0!</v>
      </c>
      <c r="O83" t="e">
        <f t="shared" si="53"/>
        <v>#DIV/0!</v>
      </c>
      <c r="P83">
        <f t="shared" si="52"/>
        <v>1.6919404194241914E-4</v>
      </c>
      <c r="Q83" t="e">
        <f t="shared" si="52"/>
        <v>#DIV/0!</v>
      </c>
      <c r="R83" s="18"/>
      <c r="S83" s="18">
        <v>1.70404844617129E+16</v>
      </c>
      <c r="T83" s="18"/>
      <c r="U83" s="18"/>
      <c r="V83" s="18">
        <v>2231228359382370</v>
      </c>
      <c r="W83" s="18"/>
      <c r="X83" s="18"/>
      <c r="Y83" s="18">
        <v>2870.8228852598199</v>
      </c>
      <c r="Z83" s="18"/>
      <c r="AA83" s="18"/>
      <c r="AB83" s="18">
        <v>2521.1917529470902</v>
      </c>
      <c r="AC83" s="18"/>
      <c r="AD83" s="1" t="e">
        <f t="shared" si="34"/>
        <v>#NUM!</v>
      </c>
      <c r="AE83" s="1">
        <f t="shared" si="35"/>
        <v>0.69374959794241675</v>
      </c>
      <c r="AF83" s="1" t="e">
        <f t="shared" si="36"/>
        <v>#NUM!</v>
      </c>
      <c r="AG83" s="9" t="e">
        <f t="shared" si="37"/>
        <v>#DIV/0!</v>
      </c>
      <c r="AH83" s="9">
        <f t="shared" si="38"/>
        <v>48.69904690455548</v>
      </c>
      <c r="AI83" s="9" t="e">
        <f t="shared" si="39"/>
        <v>#DIV/0!</v>
      </c>
      <c r="AJ83" s="9" t="e">
        <f t="shared" si="44"/>
        <v>#DIV/0!</v>
      </c>
      <c r="AK83" s="9">
        <f t="shared" si="45"/>
        <v>0.62076080156921087</v>
      </c>
      <c r="AL83" s="9" t="e">
        <f t="shared" si="46"/>
        <v>#DIV/0!</v>
      </c>
      <c r="AM83" s="9" t="e">
        <f t="shared" si="47"/>
        <v>#DIV/0!</v>
      </c>
      <c r="AN83" s="9">
        <f t="shared" si="48"/>
        <v>0.14076080156921084</v>
      </c>
      <c r="AO83" s="9" t="e">
        <f t="shared" si="49"/>
        <v>#DIV/0!</v>
      </c>
      <c r="AP83" s="1" t="e">
        <f t="shared" si="40"/>
        <v>#DIV/0!</v>
      </c>
      <c r="AQ83" s="1">
        <f t="shared" si="41"/>
        <v>213.57493788153224</v>
      </c>
      <c r="AR83" s="1" t="e">
        <f t="shared" si="42"/>
        <v>#DIV/0!</v>
      </c>
      <c r="AS83" s="1" t="e">
        <f t="shared" si="50"/>
        <v>#DIV/0!</v>
      </c>
      <c r="AT83" s="1">
        <f t="shared" si="50"/>
        <v>2307.6168150655581</v>
      </c>
      <c r="AU83" s="1" t="e">
        <f t="shared" si="50"/>
        <v>#DIV/0!</v>
      </c>
      <c r="AV83" s="20" t="e">
        <f t="shared" si="51"/>
        <v>#DIV/0!</v>
      </c>
      <c r="AW83" s="20">
        <f t="shared" si="51"/>
        <v>75400495608841.844</v>
      </c>
      <c r="AX83" s="20" t="e">
        <f t="shared" si="51"/>
        <v>#DIV/0!</v>
      </c>
    </row>
    <row r="84" spans="4:50" x14ac:dyDescent="0.25">
      <c r="E84" s="19">
        <v>8.1</v>
      </c>
      <c r="F84" s="19"/>
      <c r="G84" s="19">
        <v>8.3975000000000009</v>
      </c>
      <c r="H84" s="19"/>
      <c r="I84" s="19"/>
      <c r="J84" s="19">
        <v>10.991931938307999</v>
      </c>
      <c r="K84" s="19"/>
      <c r="L84" t="e">
        <f t="shared" si="43"/>
        <v>#DIV/0!</v>
      </c>
      <c r="M84">
        <f t="shared" si="54"/>
        <v>1.3089528953031256E-3</v>
      </c>
      <c r="N84" t="e">
        <f t="shared" si="54"/>
        <v>#DIV/0!</v>
      </c>
      <c r="O84" t="e">
        <f t="shared" si="53"/>
        <v>#DIV/0!</v>
      </c>
      <c r="P84">
        <f t="shared" si="52"/>
        <v>1.6716785820850152E-4</v>
      </c>
      <c r="Q84" t="e">
        <f t="shared" si="52"/>
        <v>#DIV/0!</v>
      </c>
      <c r="R84" s="18"/>
      <c r="S84" s="18">
        <v>1.70404844617129E+16</v>
      </c>
      <c r="T84" s="18"/>
      <c r="U84" s="18"/>
      <c r="V84" s="18">
        <v>2130627797391180</v>
      </c>
      <c r="W84" s="18"/>
      <c r="X84" s="18"/>
      <c r="Y84" s="18">
        <v>2870.8228852598199</v>
      </c>
      <c r="Z84" s="18"/>
      <c r="AA84" s="18"/>
      <c r="AB84" s="18">
        <v>2507.17606160163</v>
      </c>
      <c r="AC84" s="18"/>
      <c r="AD84" s="1" t="e">
        <f t="shared" si="34"/>
        <v>#NUM!</v>
      </c>
      <c r="AE84" s="1">
        <f t="shared" si="35"/>
        <v>0.69307431130032471</v>
      </c>
      <c r="AF84" s="1" t="e">
        <f t="shared" si="36"/>
        <v>#NUM!</v>
      </c>
      <c r="AG84" s="9" t="e">
        <f t="shared" si="37"/>
        <v>#DIV/0!</v>
      </c>
      <c r="AH84" s="9">
        <f t="shared" si="38"/>
        <v>49.835483706537566</v>
      </c>
      <c r="AI84" s="9" t="e">
        <f t="shared" si="39"/>
        <v>#DIV/0!</v>
      </c>
      <c r="AJ84" s="9" t="e">
        <f t="shared" si="44"/>
        <v>#DIV/0!</v>
      </c>
      <c r="AK84" s="9">
        <f t="shared" si="45"/>
        <v>0.62008551492711883</v>
      </c>
      <c r="AL84" s="9" t="e">
        <f t="shared" si="46"/>
        <v>#DIV/0!</v>
      </c>
      <c r="AM84" s="9" t="e">
        <f t="shared" si="47"/>
        <v>#DIV/0!</v>
      </c>
      <c r="AN84" s="9">
        <f t="shared" si="48"/>
        <v>0.14008551492711879</v>
      </c>
      <c r="AO84" s="9" t="e">
        <f t="shared" si="49"/>
        <v>#DIV/0!</v>
      </c>
      <c r="AP84" s="1" t="e">
        <f t="shared" si="40"/>
        <v>#DIV/0!</v>
      </c>
      <c r="AQ84" s="1">
        <f t="shared" si="41"/>
        <v>218.03401627682831</v>
      </c>
      <c r="AR84" s="1" t="e">
        <f t="shared" si="42"/>
        <v>#DIV/0!</v>
      </c>
      <c r="AS84" s="1" t="e">
        <f t="shared" si="50"/>
        <v>#DIV/0!</v>
      </c>
      <c r="AT84" s="1">
        <f t="shared" si="50"/>
        <v>2289.1420453248015</v>
      </c>
      <c r="AU84" s="1" t="e">
        <f t="shared" si="50"/>
        <v>#DIV/0!</v>
      </c>
      <c r="AV84" s="20" t="e">
        <f t="shared" si="51"/>
        <v>#DIV/0!</v>
      </c>
      <c r="AW84" s="20">
        <f t="shared" si="51"/>
        <v>71314097094115.141</v>
      </c>
      <c r="AX84" s="20" t="e">
        <f t="shared" si="51"/>
        <v>#DIV/0!</v>
      </c>
    </row>
    <row r="85" spans="4:50" x14ac:dyDescent="0.25">
      <c r="D85" s="17"/>
      <c r="E85" s="19">
        <v>8.1999999999999993</v>
      </c>
      <c r="F85" s="19"/>
      <c r="G85" s="19">
        <v>8.3975000000000009</v>
      </c>
      <c r="H85" s="19"/>
      <c r="I85" s="19"/>
      <c r="J85" s="19">
        <v>11.1637325797294</v>
      </c>
      <c r="K85" s="19"/>
      <c r="L85" t="e">
        <f t="shared" si="43"/>
        <v>#DIV/0!</v>
      </c>
      <c r="M85">
        <f t="shared" si="54"/>
        <v>1.3294114414682226E-3</v>
      </c>
      <c r="N85" t="e">
        <f t="shared" si="54"/>
        <v>#DIV/0!</v>
      </c>
      <c r="O85" t="e">
        <f t="shared" si="53"/>
        <v>#DIV/0!</v>
      </c>
      <c r="P85">
        <f t="shared" ref="P85:Q99" si="55">SLOPE(M82:M88,$E82:$E88)</f>
        <v>1.6166717150357243E-4</v>
      </c>
      <c r="Q85" t="e">
        <f t="shared" si="55"/>
        <v>#DIV/0!</v>
      </c>
      <c r="R85" s="18"/>
      <c r="S85" s="18">
        <v>1.70404844617129E+16</v>
      </c>
      <c r="T85" s="18"/>
      <c r="U85" s="18"/>
      <c r="V85" s="18">
        <v>2034703595979200</v>
      </c>
      <c r="W85" s="18"/>
      <c r="X85" s="18"/>
      <c r="Y85" s="18">
        <v>2870.8228852598199</v>
      </c>
      <c r="Z85" s="18"/>
      <c r="AA85" s="18"/>
      <c r="AB85" s="18">
        <v>2492.4149631584</v>
      </c>
      <c r="AC85" s="18"/>
      <c r="AD85" s="1" t="e">
        <f t="shared" si="34"/>
        <v>#NUM!</v>
      </c>
      <c r="AE85" s="1">
        <f t="shared" si="35"/>
        <v>0.69240003562295616</v>
      </c>
      <c r="AF85" s="1" t="e">
        <f t="shared" si="36"/>
        <v>#NUM!</v>
      </c>
      <c r="AG85" s="9" t="e">
        <f t="shared" si="37"/>
        <v>#DIV/0!</v>
      </c>
      <c r="AH85" s="9">
        <f t="shared" si="38"/>
        <v>50.996679122423075</v>
      </c>
      <c r="AI85" s="9" t="e">
        <f t="shared" si="39"/>
        <v>#DIV/0!</v>
      </c>
      <c r="AJ85" s="9" t="e">
        <f t="shared" si="44"/>
        <v>#DIV/0!</v>
      </c>
      <c r="AK85" s="9">
        <f t="shared" si="45"/>
        <v>0.61941123924975028</v>
      </c>
      <c r="AL85" s="9" t="e">
        <f t="shared" si="46"/>
        <v>#DIV/0!</v>
      </c>
      <c r="AM85" s="9" t="e">
        <f t="shared" si="47"/>
        <v>#DIV/0!</v>
      </c>
      <c r="AN85" s="9">
        <f t="shared" si="48"/>
        <v>0.13941123924975024</v>
      </c>
      <c r="AO85" s="9" t="e">
        <f t="shared" si="49"/>
        <v>#DIV/0!</v>
      </c>
      <c r="AP85" s="1" t="e">
        <f t="shared" si="40"/>
        <v>#DIV/0!</v>
      </c>
      <c r="AQ85" s="1">
        <f t="shared" si="41"/>
        <v>222.57672672409086</v>
      </c>
      <c r="AR85" s="1" t="e">
        <f t="shared" si="42"/>
        <v>#DIV/0!</v>
      </c>
      <c r="AS85" s="1" t="e">
        <f t="shared" si="50"/>
        <v>#DIV/0!</v>
      </c>
      <c r="AT85" s="1">
        <f t="shared" si="50"/>
        <v>2269.8382364343092</v>
      </c>
      <c r="AU85" s="1" t="e">
        <f t="shared" si="50"/>
        <v>#DIV/0!</v>
      </c>
      <c r="AV85" s="20" t="e">
        <f t="shared" si="51"/>
        <v>#DIV/0!</v>
      </c>
      <c r="AW85" s="20">
        <f t="shared" si="51"/>
        <v>66031530810254.305</v>
      </c>
      <c r="AX85" s="20" t="e">
        <f t="shared" si="51"/>
        <v>#DIV/0!</v>
      </c>
    </row>
    <row r="86" spans="4:50" x14ac:dyDescent="0.25">
      <c r="E86" s="19">
        <v>8.3000000000000007</v>
      </c>
      <c r="F86" s="19"/>
      <c r="G86" s="19">
        <v>8.3975000000000009</v>
      </c>
      <c r="H86" s="19"/>
      <c r="I86" s="19"/>
      <c r="J86" s="19">
        <v>11.2403742342894</v>
      </c>
      <c r="K86" s="19"/>
      <c r="L86" t="e">
        <f t="shared" si="43"/>
        <v>#DIV/0!</v>
      </c>
      <c r="M86">
        <f t="shared" si="54"/>
        <v>1.3385381642500027E-3</v>
      </c>
      <c r="N86" t="e">
        <f t="shared" si="54"/>
        <v>#DIV/0!</v>
      </c>
      <c r="O86" t="e">
        <f t="shared" si="53"/>
        <v>#DIV/0!</v>
      </c>
      <c r="P86">
        <f t="shared" si="55"/>
        <v>1.7799477034151763E-4</v>
      </c>
      <c r="Q86" t="e">
        <f t="shared" si="55"/>
        <v>#DIV/0!</v>
      </c>
      <c r="R86" s="18"/>
      <c r="S86" s="18">
        <v>1.70404844617129E+16</v>
      </c>
      <c r="T86" s="18"/>
      <c r="U86" s="18"/>
      <c r="V86" s="18">
        <v>1942582626414440</v>
      </c>
      <c r="W86" s="18"/>
      <c r="X86" s="18"/>
      <c r="Y86" s="18">
        <v>2870.8228852598199</v>
      </c>
      <c r="Z86" s="18"/>
      <c r="AA86" s="18"/>
      <c r="AB86" s="18">
        <v>2476.8621168323002</v>
      </c>
      <c r="AC86" s="18"/>
      <c r="AD86" s="1" t="e">
        <f t="shared" si="34"/>
        <v>#NUM!</v>
      </c>
      <c r="AE86" s="1">
        <f t="shared" si="35"/>
        <v>0.69172187682149489</v>
      </c>
      <c r="AF86" s="1" t="e">
        <f t="shared" si="36"/>
        <v>#NUM!</v>
      </c>
      <c r="AG86" s="9" t="e">
        <f t="shared" si="37"/>
        <v>#DIV/0!</v>
      </c>
      <c r="AH86" s="9">
        <f t="shared" si="38"/>
        <v>52.191853720824803</v>
      </c>
      <c r="AI86" s="9" t="e">
        <f t="shared" si="39"/>
        <v>#DIV/0!</v>
      </c>
      <c r="AJ86" s="9" t="e">
        <f t="shared" si="44"/>
        <v>#DIV/0!</v>
      </c>
      <c r="AK86" s="9">
        <f t="shared" si="45"/>
        <v>0.61873308044828901</v>
      </c>
      <c r="AL86" s="9" t="e">
        <f t="shared" si="46"/>
        <v>#DIV/0!</v>
      </c>
      <c r="AM86" s="9" t="e">
        <f t="shared" si="47"/>
        <v>#DIV/0!</v>
      </c>
      <c r="AN86" s="9">
        <f t="shared" si="48"/>
        <v>0.13873308044828897</v>
      </c>
      <c r="AO86" s="9" t="e">
        <f t="shared" si="49"/>
        <v>#DIV/0!</v>
      </c>
      <c r="AP86" s="1" t="e">
        <f t="shared" si="40"/>
        <v>#DIV/0!</v>
      </c>
      <c r="AQ86" s="1">
        <f t="shared" si="41"/>
        <v>227.23838723803578</v>
      </c>
      <c r="AR86" s="1" t="e">
        <f t="shared" si="42"/>
        <v>#DIV/0!</v>
      </c>
      <c r="AS86" s="1" t="e">
        <f t="shared" si="50"/>
        <v>#DIV/0!</v>
      </c>
      <c r="AT86" s="1">
        <f t="shared" si="50"/>
        <v>2249.6237295942647</v>
      </c>
      <c r="AU86" s="1" t="e">
        <f t="shared" si="50"/>
        <v>#DIV/0!</v>
      </c>
      <c r="AV86" s="20" t="e">
        <f t="shared" si="51"/>
        <v>#DIV/0!</v>
      </c>
      <c r="AW86" s="20">
        <f t="shared" si="51"/>
        <v>69595573798688.914</v>
      </c>
      <c r="AX86" s="20" t="e">
        <f t="shared" si="51"/>
        <v>#DIV/0!</v>
      </c>
    </row>
    <row r="87" spans="4:50" x14ac:dyDescent="0.25">
      <c r="E87" s="19">
        <v>8.4</v>
      </c>
      <c r="F87" s="19"/>
      <c r="G87" s="19">
        <v>8.3975000000000009</v>
      </c>
      <c r="H87" s="19"/>
      <c r="I87" s="19"/>
      <c r="J87" s="19">
        <v>11.493532731938799</v>
      </c>
      <c r="K87" s="19"/>
      <c r="L87" t="e">
        <f t="shared" si="43"/>
        <v>#DIV/0!</v>
      </c>
      <c r="M87">
        <f t="shared" si="54"/>
        <v>1.3686850529251323E-3</v>
      </c>
      <c r="N87" t="e">
        <f t="shared" si="54"/>
        <v>#DIV/0!</v>
      </c>
      <c r="O87" t="e">
        <f t="shared" si="53"/>
        <v>#DIV/0!</v>
      </c>
      <c r="P87">
        <f t="shared" si="55"/>
        <v>1.910834023949136E-4</v>
      </c>
      <c r="Q87" t="e">
        <f t="shared" si="55"/>
        <v>#DIV/0!</v>
      </c>
      <c r="R87" s="18"/>
      <c r="S87" s="18">
        <v>1.70404844617129E+16</v>
      </c>
      <c r="T87" s="18"/>
      <c r="U87" s="18"/>
      <c r="V87" s="18">
        <v>1853261495774730</v>
      </c>
      <c r="W87" s="18"/>
      <c r="X87" s="18"/>
      <c r="Y87" s="18">
        <v>2870.8228852598199</v>
      </c>
      <c r="Z87" s="18"/>
      <c r="AA87" s="18"/>
      <c r="AB87" s="18">
        <v>2460.4609331271799</v>
      </c>
      <c r="AC87" s="18"/>
      <c r="AD87" s="1" t="e">
        <f t="shared" si="34"/>
        <v>#NUM!</v>
      </c>
      <c r="AE87" s="1">
        <f t="shared" si="35"/>
        <v>0.69103289448288552</v>
      </c>
      <c r="AF87" s="1" t="e">
        <f t="shared" si="36"/>
        <v>#NUM!</v>
      </c>
      <c r="AG87" s="9" t="e">
        <f t="shared" si="37"/>
        <v>#DIV/0!</v>
      </c>
      <c r="AH87" s="9">
        <f t="shared" si="38"/>
        <v>53.434791721347153</v>
      </c>
      <c r="AI87" s="9" t="e">
        <f t="shared" si="39"/>
        <v>#DIV/0!</v>
      </c>
      <c r="AJ87" s="9" t="e">
        <f t="shared" si="44"/>
        <v>#DIV/0!</v>
      </c>
      <c r="AK87" s="9">
        <f t="shared" si="45"/>
        <v>0.61804409810967953</v>
      </c>
      <c r="AL87" s="9" t="e">
        <f t="shared" si="46"/>
        <v>#DIV/0!</v>
      </c>
      <c r="AM87" s="9" t="e">
        <f t="shared" si="47"/>
        <v>#DIV/0!</v>
      </c>
      <c r="AN87" s="9">
        <f t="shared" si="48"/>
        <v>0.13804409810967949</v>
      </c>
      <c r="AO87" s="9" t="e">
        <f t="shared" si="49"/>
        <v>#DIV/0!</v>
      </c>
      <c r="AP87" s="1" t="e">
        <f t="shared" si="40"/>
        <v>#DIV/0!</v>
      </c>
      <c r="AQ87" s="1">
        <f t="shared" si="41"/>
        <v>232.07160412549499</v>
      </c>
      <c r="AR87" s="1" t="e">
        <f t="shared" si="42"/>
        <v>#DIV/0!</v>
      </c>
      <c r="AS87" s="1" t="e">
        <f t="shared" si="50"/>
        <v>#DIV/0!</v>
      </c>
      <c r="AT87" s="1">
        <f t="shared" si="50"/>
        <v>2228.3893290016849</v>
      </c>
      <c r="AU87" s="1" t="e">
        <f t="shared" si="50"/>
        <v>#DIV/0!</v>
      </c>
      <c r="AV87" s="20" t="e">
        <f t="shared" si="51"/>
        <v>#DIV/0!</v>
      </c>
      <c r="AW87" s="20">
        <f t="shared" si="51"/>
        <v>71480569300930.922</v>
      </c>
      <c r="AX87" s="20" t="e">
        <f t="shared" si="51"/>
        <v>#DIV/0!</v>
      </c>
    </row>
    <row r="88" spans="4:50" x14ac:dyDescent="0.25">
      <c r="E88" s="19">
        <v>8.5</v>
      </c>
      <c r="F88" s="19"/>
      <c r="G88" s="19">
        <v>8.3975000000000009</v>
      </c>
      <c r="H88" s="19"/>
      <c r="I88" s="19"/>
      <c r="J88" s="19">
        <v>11.5570237547443</v>
      </c>
      <c r="K88" s="19"/>
      <c r="L88" t="e">
        <f t="shared" si="43"/>
        <v>#DIV/0!</v>
      </c>
      <c r="M88">
        <f t="shared" si="54"/>
        <v>1.3762457582309376E-3</v>
      </c>
      <c r="N88" t="e">
        <f t="shared" si="54"/>
        <v>#DIV/0!</v>
      </c>
      <c r="O88" t="e">
        <f t="shared" si="53"/>
        <v>#DIV/0!</v>
      </c>
      <c r="P88">
        <f t="shared" si="55"/>
        <v>1.9770078446715861E-4</v>
      </c>
      <c r="Q88" t="e">
        <f t="shared" si="55"/>
        <v>#DIV/0!</v>
      </c>
      <c r="R88" s="18"/>
      <c r="S88" s="18">
        <v>1.70404844617129E+16</v>
      </c>
      <c r="T88" s="18"/>
      <c r="U88" s="18"/>
      <c r="V88" s="18">
        <v>1765637132591110</v>
      </c>
      <c r="W88" s="18"/>
      <c r="X88" s="18"/>
      <c r="Y88" s="18">
        <v>2870.8228852598199</v>
      </c>
      <c r="Z88" s="18"/>
      <c r="AA88" s="18"/>
      <c r="AB88" s="18">
        <v>2443.1401483188702</v>
      </c>
      <c r="AC88" s="18"/>
      <c r="AD88" s="1" t="e">
        <f t="shared" si="34"/>
        <v>#NUM!</v>
      </c>
      <c r="AE88" s="1">
        <f t="shared" si="35"/>
        <v>0.69032394479120285</v>
      </c>
      <c r="AF88" s="1" t="e">
        <f t="shared" si="36"/>
        <v>#NUM!</v>
      </c>
      <c r="AG88" s="9" t="e">
        <f t="shared" si="37"/>
        <v>#DIV/0!</v>
      </c>
      <c r="AH88" s="9">
        <f t="shared" si="38"/>
        <v>54.744657800586651</v>
      </c>
      <c r="AI88" s="9" t="e">
        <f t="shared" si="39"/>
        <v>#DIV/0!</v>
      </c>
      <c r="AJ88" s="9" t="e">
        <f t="shared" si="44"/>
        <v>#DIV/0!</v>
      </c>
      <c r="AK88" s="9">
        <f t="shared" si="45"/>
        <v>0.61733514841799697</v>
      </c>
      <c r="AL88" s="9" t="e">
        <f t="shared" si="46"/>
        <v>#DIV/0!</v>
      </c>
      <c r="AM88" s="9" t="e">
        <f t="shared" si="47"/>
        <v>#DIV/0!</v>
      </c>
      <c r="AN88" s="9">
        <f t="shared" si="48"/>
        <v>0.13733514841799693</v>
      </c>
      <c r="AO88" s="9" t="e">
        <f t="shared" si="49"/>
        <v>#DIV/0!</v>
      </c>
      <c r="AP88" s="1" t="e">
        <f t="shared" si="40"/>
        <v>#DIV/0!</v>
      </c>
      <c r="AQ88" s="1">
        <f t="shared" si="41"/>
        <v>237.1491418358296</v>
      </c>
      <c r="AR88" s="1" t="e">
        <f t="shared" si="42"/>
        <v>#DIV/0!</v>
      </c>
      <c r="AS88" s="1" t="e">
        <f t="shared" si="50"/>
        <v>#DIV/0!</v>
      </c>
      <c r="AT88" s="1">
        <f t="shared" si="50"/>
        <v>2205.9910064830406</v>
      </c>
      <c r="AU88" s="1" t="e">
        <f t="shared" si="50"/>
        <v>#DIV/0!</v>
      </c>
      <c r="AV88" s="20" t="e">
        <f t="shared" si="51"/>
        <v>#DIV/0!</v>
      </c>
      <c r="AW88" s="20">
        <f t="shared" si="51"/>
        <v>70673633512415.484</v>
      </c>
      <c r="AX88" s="20" t="e">
        <f t="shared" si="51"/>
        <v>#DIV/0!</v>
      </c>
    </row>
    <row r="89" spans="4:50" x14ac:dyDescent="0.25">
      <c r="E89" s="19">
        <v>8.6</v>
      </c>
      <c r="F89" s="19"/>
      <c r="G89" s="19">
        <v>8.3975000000000009</v>
      </c>
      <c r="H89" s="19"/>
      <c r="I89" s="19"/>
      <c r="J89" s="19">
        <v>11.9014954958439</v>
      </c>
      <c r="K89" s="19"/>
      <c r="L89" t="e">
        <f t="shared" si="43"/>
        <v>#DIV/0!</v>
      </c>
      <c r="M89">
        <f t="shared" si="54"/>
        <v>1.4172665073943316E-3</v>
      </c>
      <c r="N89" t="e">
        <f t="shared" si="54"/>
        <v>#DIV/0!</v>
      </c>
      <c r="O89" t="e">
        <f t="shared" si="53"/>
        <v>#DIV/0!</v>
      </c>
      <c r="P89">
        <f t="shared" si="55"/>
        <v>1.9206794651891742E-4</v>
      </c>
      <c r="Q89" t="e">
        <f t="shared" si="55"/>
        <v>#DIV/0!</v>
      </c>
      <c r="R89" s="18"/>
      <c r="S89" s="18">
        <v>1.70404844617129E+16</v>
      </c>
      <c r="T89" s="18"/>
      <c r="U89" s="18"/>
      <c r="V89" s="18">
        <v>1678552259912460</v>
      </c>
      <c r="W89" s="18"/>
      <c r="X89" s="18"/>
      <c r="Y89" s="18">
        <v>2870.8228852598199</v>
      </c>
      <c r="Z89" s="18"/>
      <c r="AA89" s="18"/>
      <c r="AB89" s="18">
        <v>2424.8081227735101</v>
      </c>
      <c r="AC89" s="18"/>
      <c r="AD89" s="1" t="e">
        <f t="shared" si="34"/>
        <v>#NUM!</v>
      </c>
      <c r="AE89" s="1">
        <f t="shared" si="35"/>
        <v>0.68958360628199222</v>
      </c>
      <c r="AF89" s="1" t="e">
        <f t="shared" si="36"/>
        <v>#NUM!</v>
      </c>
      <c r="AG89" s="9" t="e">
        <f t="shared" si="37"/>
        <v>#DIV/0!</v>
      </c>
      <c r="AH89" s="9">
        <f t="shared" si="38"/>
        <v>56.146803800172542</v>
      </c>
      <c r="AI89" s="9" t="e">
        <f t="shared" si="39"/>
        <v>#DIV/0!</v>
      </c>
      <c r="AJ89" s="9" t="e">
        <f t="shared" si="44"/>
        <v>#DIV/0!</v>
      </c>
      <c r="AK89" s="9">
        <f t="shared" si="45"/>
        <v>0.61659480990878635</v>
      </c>
      <c r="AL89" s="9" t="e">
        <f t="shared" si="46"/>
        <v>#DIV/0!</v>
      </c>
      <c r="AM89" s="9" t="e">
        <f t="shared" si="47"/>
        <v>#DIV/0!</v>
      </c>
      <c r="AN89" s="9">
        <f t="shared" si="48"/>
        <v>0.13659480990878631</v>
      </c>
      <c r="AO89" s="9" t="e">
        <f t="shared" si="49"/>
        <v>#DIV/0!</v>
      </c>
      <c r="AP89" s="1" t="e">
        <f t="shared" si="40"/>
        <v>#DIV/0!</v>
      </c>
      <c r="AQ89" s="1">
        <f t="shared" si="41"/>
        <v>242.56665494691131</v>
      </c>
      <c r="AR89" s="1" t="e">
        <f t="shared" si="42"/>
        <v>#DIV/0!</v>
      </c>
      <c r="AS89" s="1" t="e">
        <f t="shared" si="50"/>
        <v>#DIV/0!</v>
      </c>
      <c r="AT89" s="1">
        <f t="shared" si="50"/>
        <v>2182.2414678265986</v>
      </c>
      <c r="AU89" s="1" t="e">
        <f t="shared" si="50"/>
        <v>#DIV/0!</v>
      </c>
      <c r="AV89" s="20" t="e">
        <f t="shared" si="51"/>
        <v>#DIV/0!</v>
      </c>
      <c r="AW89" s="20">
        <f t="shared" si="51"/>
        <v>65488835046495.938</v>
      </c>
      <c r="AX89" s="20" t="e">
        <f t="shared" si="51"/>
        <v>#DIV/0!</v>
      </c>
    </row>
    <row r="90" spans="4:50" x14ac:dyDescent="0.25">
      <c r="E90" s="19">
        <v>8.6999999999999993</v>
      </c>
      <c r="F90" s="19"/>
      <c r="G90" s="19">
        <v>8.3975000000000009</v>
      </c>
      <c r="H90" s="19"/>
      <c r="I90" s="19"/>
      <c r="J90" s="19">
        <v>11.8921881675839</v>
      </c>
      <c r="K90" s="19"/>
      <c r="L90" t="e">
        <f t="shared" si="43"/>
        <v>#DIV/0!</v>
      </c>
      <c r="M90">
        <f t="shared" si="54"/>
        <v>1.4161581622606607E-3</v>
      </c>
      <c r="N90" t="e">
        <f t="shared" si="54"/>
        <v>#DIV/0!</v>
      </c>
      <c r="O90" t="e">
        <f t="shared" si="53"/>
        <v>#DIV/0!</v>
      </c>
      <c r="P90">
        <f t="shared" si="55"/>
        <v>1.8574007258159329E-4</v>
      </c>
      <c r="Q90" t="e">
        <f t="shared" si="55"/>
        <v>#DIV/0!</v>
      </c>
      <c r="R90" s="18"/>
      <c r="S90" s="18">
        <v>1.70404844617129E+16</v>
      </c>
      <c r="T90" s="18"/>
      <c r="U90" s="18"/>
      <c r="V90" s="18">
        <v>1590861272574690</v>
      </c>
      <c r="W90" s="18"/>
      <c r="X90" s="18"/>
      <c r="Y90" s="18">
        <v>2870.8228852598199</v>
      </c>
      <c r="Z90" s="18"/>
      <c r="AA90" s="18"/>
      <c r="AB90" s="18">
        <v>2405.3455826511099</v>
      </c>
      <c r="AC90" s="18"/>
      <c r="AD90" s="1" t="e">
        <f t="shared" si="34"/>
        <v>#NUM!</v>
      </c>
      <c r="AE90" s="1">
        <f t="shared" si="35"/>
        <v>0.68879824163302483</v>
      </c>
      <c r="AF90" s="1" t="e">
        <f t="shared" si="36"/>
        <v>#NUM!</v>
      </c>
      <c r="AG90" s="9" t="e">
        <f t="shared" si="37"/>
        <v>#DIV/0!</v>
      </c>
      <c r="AH90" s="9">
        <f t="shared" si="38"/>
        <v>57.673501258457812</v>
      </c>
      <c r="AI90" s="9" t="e">
        <f t="shared" si="39"/>
        <v>#DIV/0!</v>
      </c>
      <c r="AJ90" s="9" t="e">
        <f t="shared" si="44"/>
        <v>#DIV/0!</v>
      </c>
      <c r="AK90" s="9">
        <f t="shared" si="45"/>
        <v>0.61580944525981907</v>
      </c>
      <c r="AL90" s="9" t="e">
        <f t="shared" si="46"/>
        <v>#DIV/0!</v>
      </c>
      <c r="AM90" s="9" t="e">
        <f t="shared" si="47"/>
        <v>#DIV/0!</v>
      </c>
      <c r="AN90" s="9">
        <f t="shared" si="48"/>
        <v>0.13580944525981903</v>
      </c>
      <c r="AO90" s="9" t="e">
        <f t="shared" si="49"/>
        <v>#DIV/0!</v>
      </c>
      <c r="AP90" s="1" t="e">
        <f t="shared" si="40"/>
        <v>#DIV/0!</v>
      </c>
      <c r="AQ90" s="1">
        <f t="shared" si="41"/>
        <v>248.4450032076933</v>
      </c>
      <c r="AR90" s="1" t="e">
        <f t="shared" si="42"/>
        <v>#DIV/0!</v>
      </c>
      <c r="AS90" s="1" t="e">
        <f t="shared" si="50"/>
        <v>#DIV/0!</v>
      </c>
      <c r="AT90" s="1">
        <f t="shared" si="50"/>
        <v>2156.9005794434165</v>
      </c>
      <c r="AU90" s="1" t="e">
        <f t="shared" si="50"/>
        <v>#DIV/0!</v>
      </c>
      <c r="AV90" s="20" t="e">
        <f t="shared" si="51"/>
        <v>#DIV/0!</v>
      </c>
      <c r="AW90" s="20">
        <f t="shared" si="51"/>
        <v>60240449755279.602</v>
      </c>
      <c r="AX90" s="20" t="e">
        <f t="shared" si="51"/>
        <v>#DIV/0!</v>
      </c>
    </row>
    <row r="91" spans="4:50" x14ac:dyDescent="0.25">
      <c r="E91" s="19">
        <v>8.8000000000000007</v>
      </c>
      <c r="F91" s="19"/>
      <c r="G91" s="19">
        <v>8.3975000000000009</v>
      </c>
      <c r="H91" s="19"/>
      <c r="I91" s="19"/>
      <c r="J91" s="19">
        <v>12.1427152179568</v>
      </c>
      <c r="K91" s="19"/>
      <c r="L91" t="e">
        <f t="shared" si="43"/>
        <v>#DIV/0!</v>
      </c>
      <c r="M91">
        <f t="shared" si="54"/>
        <v>1.4459916901407323E-3</v>
      </c>
      <c r="N91" t="e">
        <f t="shared" si="54"/>
        <v>#DIV/0!</v>
      </c>
      <c r="O91" t="e">
        <f t="shared" si="53"/>
        <v>#DIV/0!</v>
      </c>
      <c r="P91">
        <f t="shared" si="55"/>
        <v>1.9327162283805981E-4</v>
      </c>
      <c r="Q91" t="e">
        <f t="shared" si="55"/>
        <v>#DIV/0!</v>
      </c>
      <c r="R91" s="18"/>
      <c r="S91" s="18">
        <v>1.70404844617129E+16</v>
      </c>
      <c r="T91" s="18"/>
      <c r="U91" s="18"/>
      <c r="V91" s="18">
        <v>1501520061183990</v>
      </c>
      <c r="W91" s="18"/>
      <c r="X91" s="18"/>
      <c r="Y91" s="18">
        <v>2870.8228852598199</v>
      </c>
      <c r="Z91" s="18"/>
      <c r="AA91" s="18"/>
      <c r="AB91" s="18">
        <v>2384.59645696593</v>
      </c>
      <c r="AC91" s="18"/>
      <c r="AD91" s="1" t="e">
        <f t="shared" si="34"/>
        <v>#NUM!</v>
      </c>
      <c r="AE91" s="1">
        <f t="shared" si="35"/>
        <v>0.68795225843514585</v>
      </c>
      <c r="AF91" s="1" t="e">
        <f t="shared" si="36"/>
        <v>#NUM!</v>
      </c>
      <c r="AG91" s="9" t="e">
        <f t="shared" si="37"/>
        <v>#DIV/0!</v>
      </c>
      <c r="AH91" s="9">
        <f t="shared" si="38"/>
        <v>59.364512098003843</v>
      </c>
      <c r="AI91" s="9" t="e">
        <f t="shared" si="39"/>
        <v>#DIV/0!</v>
      </c>
      <c r="AJ91" s="9" t="e">
        <f t="shared" si="44"/>
        <v>#DIV/0!</v>
      </c>
      <c r="AK91" s="9">
        <f t="shared" si="45"/>
        <v>0.61496346206193997</v>
      </c>
      <c r="AL91" s="9" t="e">
        <f t="shared" si="46"/>
        <v>#DIV/0!</v>
      </c>
      <c r="AM91" s="9" t="e">
        <f t="shared" si="47"/>
        <v>#DIV/0!</v>
      </c>
      <c r="AN91" s="9">
        <f t="shared" si="48"/>
        <v>0.13496346206193993</v>
      </c>
      <c r="AO91" s="9" t="e">
        <f t="shared" si="49"/>
        <v>#DIV/0!</v>
      </c>
      <c r="AP91" s="1" t="e">
        <f t="shared" si="40"/>
        <v>#DIV/0!</v>
      </c>
      <c r="AQ91" s="1">
        <f t="shared" si="41"/>
        <v>254.93177469337473</v>
      </c>
      <c r="AR91" s="1" t="e">
        <f t="shared" si="42"/>
        <v>#DIV/0!</v>
      </c>
      <c r="AS91" s="1" t="e">
        <f t="shared" si="50"/>
        <v>#DIV/0!</v>
      </c>
      <c r="AT91" s="1">
        <f t="shared" si="50"/>
        <v>2129.6646822725552</v>
      </c>
      <c r="AU91" s="1" t="e">
        <f t="shared" si="50"/>
        <v>#DIV/0!</v>
      </c>
      <c r="AV91" s="20" t="e">
        <f t="shared" si="51"/>
        <v>#DIV/0!</v>
      </c>
      <c r="AW91" s="20">
        <f t="shared" si="51"/>
        <v>59402651228695.508</v>
      </c>
      <c r="AX91" s="20" t="e">
        <f t="shared" si="51"/>
        <v>#DIV/0!</v>
      </c>
    </row>
    <row r="92" spans="4:50" x14ac:dyDescent="0.25">
      <c r="E92" s="19">
        <v>8.9</v>
      </c>
      <c r="F92" s="19"/>
      <c r="G92" s="19">
        <v>8.3975000000000009</v>
      </c>
      <c r="H92" s="19"/>
      <c r="I92" s="19"/>
      <c r="J92" s="19">
        <v>12.2012289814973</v>
      </c>
      <c r="K92" s="19"/>
      <c r="L92" t="e">
        <f t="shared" si="43"/>
        <v>#DIV/0!</v>
      </c>
      <c r="M92">
        <f t="shared" si="54"/>
        <v>1.4529596881806845E-3</v>
      </c>
      <c r="N92" t="e">
        <f t="shared" si="54"/>
        <v>#DIV/0!</v>
      </c>
      <c r="O92" t="e">
        <f t="shared" si="53"/>
        <v>#DIV/0!</v>
      </c>
      <c r="P92">
        <f t="shared" si="55"/>
        <v>1.7010068688590575E-4</v>
      </c>
      <c r="Q92" t="e">
        <f t="shared" si="55"/>
        <v>#DIV/0!</v>
      </c>
      <c r="R92" s="18"/>
      <c r="S92" s="18">
        <v>1.70404844617129E+16</v>
      </c>
      <c r="T92" s="18"/>
      <c r="U92" s="18"/>
      <c r="V92" s="18">
        <v>1409698310333860</v>
      </c>
      <c r="W92" s="18"/>
      <c r="X92" s="18"/>
      <c r="Y92" s="18">
        <v>2870.8228852598199</v>
      </c>
      <c r="Z92" s="18"/>
      <c r="AA92" s="18"/>
      <c r="AB92" s="18">
        <v>2362.3563679612898</v>
      </c>
      <c r="AC92" s="18"/>
      <c r="AD92" s="1" t="e">
        <f t="shared" si="34"/>
        <v>#NUM!</v>
      </c>
      <c r="AE92" s="1">
        <f t="shared" si="35"/>
        <v>0.68702863077379772</v>
      </c>
      <c r="AF92" s="1" t="e">
        <f t="shared" si="36"/>
        <v>#NUM!</v>
      </c>
      <c r="AG92" s="9" t="e">
        <f t="shared" si="37"/>
        <v>#DIV/0!</v>
      </c>
      <c r="AH92" s="9">
        <f t="shared" si="38"/>
        <v>61.267390420775207</v>
      </c>
      <c r="AI92" s="9" t="e">
        <f t="shared" si="39"/>
        <v>#DIV/0!</v>
      </c>
      <c r="AJ92" s="9" t="e">
        <f t="shared" si="44"/>
        <v>#DIV/0!</v>
      </c>
      <c r="AK92" s="9">
        <f t="shared" si="45"/>
        <v>0.61403983440059173</v>
      </c>
      <c r="AL92" s="9" t="e">
        <f t="shared" si="46"/>
        <v>#DIV/0!</v>
      </c>
      <c r="AM92" s="9" t="e">
        <f t="shared" si="47"/>
        <v>#DIV/0!</v>
      </c>
      <c r="AN92" s="9">
        <f t="shared" si="48"/>
        <v>0.1340398344005917</v>
      </c>
      <c r="AO92" s="9" t="e">
        <f t="shared" si="49"/>
        <v>#DIV/0!</v>
      </c>
      <c r="AP92" s="1" t="e">
        <f t="shared" si="40"/>
        <v>#DIV/0!</v>
      </c>
      <c r="AQ92" s="1">
        <f t="shared" si="41"/>
        <v>262.20156855657723</v>
      </c>
      <c r="AR92" s="1" t="e">
        <f t="shared" si="42"/>
        <v>#DIV/0!</v>
      </c>
      <c r="AS92" s="1" t="e">
        <f t="shared" si="50"/>
        <v>#DIV/0!</v>
      </c>
      <c r="AT92" s="1">
        <f t="shared" si="50"/>
        <v>2100.1547994047128</v>
      </c>
      <c r="AU92" s="1" t="e">
        <f t="shared" si="50"/>
        <v>#DIV/0!</v>
      </c>
      <c r="AV92" s="20" t="e">
        <f t="shared" si="51"/>
        <v>#DIV/0!</v>
      </c>
      <c r="AW92" s="20">
        <f t="shared" si="51"/>
        <v>49309350590821.5</v>
      </c>
      <c r="AX92" s="20" t="e">
        <f t="shared" si="51"/>
        <v>#DIV/0!</v>
      </c>
    </row>
    <row r="93" spans="4:50" x14ac:dyDescent="0.25">
      <c r="E93" s="19">
        <v>9</v>
      </c>
      <c r="F93" s="19"/>
      <c r="G93" s="19">
        <v>8.3975000000000009</v>
      </c>
      <c r="H93" s="19"/>
      <c r="I93" s="19"/>
      <c r="J93" s="19">
        <v>12.4394247822695</v>
      </c>
      <c r="K93" s="19"/>
      <c r="L93" t="e">
        <f t="shared" si="43"/>
        <v>#DIV/0!</v>
      </c>
      <c r="M93">
        <f t="shared" si="54"/>
        <v>1.4813247731193212E-3</v>
      </c>
      <c r="N93" t="e">
        <f t="shared" si="54"/>
        <v>#DIV/0!</v>
      </c>
      <c r="O93" t="e">
        <f t="shared" si="53"/>
        <v>#DIV/0!</v>
      </c>
      <c r="P93">
        <f t="shared" si="55"/>
        <v>1.6413841477341451E-4</v>
      </c>
      <c r="Q93" t="e">
        <f t="shared" si="55"/>
        <v>#DIV/0!</v>
      </c>
      <c r="R93" s="18"/>
      <c r="S93" s="18">
        <v>1.70404844617129E+16</v>
      </c>
      <c r="T93" s="18"/>
      <c r="U93" s="18"/>
      <c r="V93" s="18">
        <v>1314904361075110</v>
      </c>
      <c r="W93" s="18"/>
      <c r="X93" s="18"/>
      <c r="Y93" s="18">
        <v>2870.8228852598199</v>
      </c>
      <c r="Z93" s="18"/>
      <c r="AA93" s="18"/>
      <c r="AB93" s="18">
        <v>2338.35819716685</v>
      </c>
      <c r="AC93" s="18"/>
      <c r="AD93" s="1" t="e">
        <f t="shared" si="34"/>
        <v>#NUM!</v>
      </c>
      <c r="AE93" s="1">
        <f t="shared" si="35"/>
        <v>0.68600972309973507</v>
      </c>
      <c r="AF93" s="1" t="e">
        <f t="shared" si="36"/>
        <v>#NUM!</v>
      </c>
      <c r="AG93" s="9" t="e">
        <f t="shared" si="37"/>
        <v>#DIV/0!</v>
      </c>
      <c r="AH93" s="9">
        <f t="shared" si="38"/>
        <v>63.437402105967998</v>
      </c>
      <c r="AI93" s="9" t="e">
        <f t="shared" si="39"/>
        <v>#DIV/0!</v>
      </c>
      <c r="AJ93" s="9" t="e">
        <f t="shared" si="44"/>
        <v>#DIV/0!</v>
      </c>
      <c r="AK93" s="9">
        <f t="shared" si="45"/>
        <v>0.61302092672652919</v>
      </c>
      <c r="AL93" s="9" t="e">
        <f t="shared" si="46"/>
        <v>#DIV/0!</v>
      </c>
      <c r="AM93" s="9" t="e">
        <f t="shared" si="47"/>
        <v>#DIV/0!</v>
      </c>
      <c r="AN93" s="9">
        <f t="shared" si="48"/>
        <v>0.13302092672652915</v>
      </c>
      <c r="AO93" s="9" t="e">
        <f t="shared" si="49"/>
        <v>#DIV/0!</v>
      </c>
      <c r="AP93" s="1" t="e">
        <f t="shared" si="40"/>
        <v>#DIV/0!</v>
      </c>
      <c r="AQ93" s="1">
        <f t="shared" si="41"/>
        <v>270.45457689542144</v>
      </c>
      <c r="AR93" s="1" t="e">
        <f t="shared" si="42"/>
        <v>#DIV/0!</v>
      </c>
      <c r="AS93" s="1" t="e">
        <f t="shared" si="50"/>
        <v>#DIV/0!</v>
      </c>
      <c r="AT93" s="1">
        <f t="shared" si="50"/>
        <v>2067.9036202714287</v>
      </c>
      <c r="AU93" s="1" t="e">
        <f t="shared" si="50"/>
        <v>#DIV/0!</v>
      </c>
      <c r="AV93" s="20" t="e">
        <f t="shared" si="51"/>
        <v>#DIV/0!</v>
      </c>
      <c r="AW93" s="20">
        <f t="shared" si="51"/>
        <v>44615737496677.07</v>
      </c>
      <c r="AX93" s="20" t="e">
        <f t="shared" si="51"/>
        <v>#DIV/0!</v>
      </c>
    </row>
    <row r="94" spans="4:50" x14ac:dyDescent="0.25">
      <c r="E94" s="19">
        <v>9.1</v>
      </c>
      <c r="F94" s="19"/>
      <c r="G94" s="19">
        <v>8.3975000000000009</v>
      </c>
      <c r="H94" s="19"/>
      <c r="I94" s="19"/>
      <c r="J94" s="19">
        <v>12.610189181753199</v>
      </c>
      <c r="K94" s="19"/>
      <c r="L94" t="e">
        <f t="shared" si="43"/>
        <v>#DIV/0!</v>
      </c>
      <c r="M94">
        <f t="shared" si="54"/>
        <v>1.5016599204231258E-3</v>
      </c>
      <c r="N94" t="e">
        <f t="shared" si="54"/>
        <v>#DIV/0!</v>
      </c>
      <c r="O94" t="e">
        <f t="shared" si="53"/>
        <v>#DIV/0!</v>
      </c>
      <c r="P94">
        <f t="shared" si="55"/>
        <v>1.4346932112789944E-4</v>
      </c>
      <c r="Q94" t="e">
        <f t="shared" si="55"/>
        <v>#DIV/0!</v>
      </c>
      <c r="R94" s="18"/>
      <c r="S94" s="18">
        <v>1.70404844617129E+16</v>
      </c>
      <c r="T94" s="18"/>
      <c r="U94" s="18"/>
      <c r="V94" s="18">
        <v>1217102120513500</v>
      </c>
      <c r="W94" s="18"/>
      <c r="X94" s="18"/>
      <c r="Y94" s="18">
        <v>2870.8228852598199</v>
      </c>
      <c r="Z94" s="18"/>
      <c r="AA94" s="18"/>
      <c r="AB94" s="18">
        <v>2312.2539473094098</v>
      </c>
      <c r="AC94" s="18"/>
      <c r="AD94" s="1" t="e">
        <f t="shared" si="34"/>
        <v>#NUM!</v>
      </c>
      <c r="AE94" s="1">
        <f t="shared" si="35"/>
        <v>0.68487841163554219</v>
      </c>
      <c r="AF94" s="1" t="e">
        <f t="shared" si="36"/>
        <v>#NUM!</v>
      </c>
      <c r="AG94" s="9" t="e">
        <f t="shared" si="37"/>
        <v>#DIV/0!</v>
      </c>
      <c r="AH94" s="9">
        <f t="shared" si="38"/>
        <v>65.936966449590756</v>
      </c>
      <c r="AI94" s="9" t="e">
        <f t="shared" si="39"/>
        <v>#DIV/0!</v>
      </c>
      <c r="AJ94" s="9" t="e">
        <f t="shared" si="44"/>
        <v>#DIV/0!</v>
      </c>
      <c r="AK94" s="9">
        <f t="shared" si="45"/>
        <v>0.61188961526233632</v>
      </c>
      <c r="AL94" s="9" t="e">
        <f t="shared" si="46"/>
        <v>#DIV/0!</v>
      </c>
      <c r="AM94" s="9" t="e">
        <f t="shared" si="47"/>
        <v>#DIV/0!</v>
      </c>
      <c r="AN94" s="9">
        <f t="shared" si="48"/>
        <v>0.13188961526233628</v>
      </c>
      <c r="AO94" s="9" t="e">
        <f t="shared" si="49"/>
        <v>#DIV/0!</v>
      </c>
      <c r="AP94" s="1" t="e">
        <f t="shared" si="40"/>
        <v>#DIV/0!</v>
      </c>
      <c r="AQ94" s="1">
        <f t="shared" si="41"/>
        <v>279.91310053546761</v>
      </c>
      <c r="AR94" s="1" t="e">
        <f t="shared" si="42"/>
        <v>#DIV/0!</v>
      </c>
      <c r="AS94" s="1" t="e">
        <f t="shared" si="50"/>
        <v>#DIV/0!</v>
      </c>
      <c r="AT94" s="1">
        <f t="shared" si="50"/>
        <v>2032.3408467739423</v>
      </c>
      <c r="AU94" s="1" t="e">
        <f t="shared" si="50"/>
        <v>#DIV/0!</v>
      </c>
      <c r="AV94" s="20" t="e">
        <f t="shared" si="51"/>
        <v>#DIV/0!</v>
      </c>
      <c r="AW94" s="20">
        <f t="shared" si="51"/>
        <v>36318506142324.727</v>
      </c>
      <c r="AX94" s="20" t="e">
        <f t="shared" si="51"/>
        <v>#DIV/0!</v>
      </c>
    </row>
    <row r="95" spans="4:50" x14ac:dyDescent="0.25">
      <c r="E95" s="19">
        <v>9.1999999999999993</v>
      </c>
      <c r="F95" s="19"/>
      <c r="G95" s="19">
        <v>8.3975000000000009</v>
      </c>
      <c r="H95" s="19"/>
      <c r="I95" s="19"/>
      <c r="J95" s="19">
        <v>12.6571174485429</v>
      </c>
      <c r="K95" s="19"/>
      <c r="L95" t="e">
        <f t="shared" si="43"/>
        <v>#DIV/0!</v>
      </c>
      <c r="M95">
        <f t="shared" si="54"/>
        <v>1.5072482820533372E-3</v>
      </c>
      <c r="N95" t="e">
        <f t="shared" si="54"/>
        <v>#DIV/0!</v>
      </c>
      <c r="O95" t="e">
        <f t="shared" si="53"/>
        <v>#DIV/0!</v>
      </c>
      <c r="P95">
        <f t="shared" si="55"/>
        <v>1.3694849666527861E-4</v>
      </c>
      <c r="Q95" t="e">
        <f t="shared" si="55"/>
        <v>#DIV/0!</v>
      </c>
      <c r="R95" s="18"/>
      <c r="S95" s="18">
        <v>1.70404844617129E+16</v>
      </c>
      <c r="T95" s="18"/>
      <c r="U95" s="18"/>
      <c r="V95" s="18">
        <v>1116790443548930</v>
      </c>
      <c r="W95" s="18"/>
      <c r="X95" s="18"/>
      <c r="Y95" s="18">
        <v>2870.8228852598199</v>
      </c>
      <c r="Z95" s="18"/>
      <c r="AA95" s="18"/>
      <c r="AB95" s="18">
        <v>2283.5918093914001</v>
      </c>
      <c r="AC95" s="18"/>
      <c r="AD95" s="1" t="e">
        <f t="shared" si="34"/>
        <v>#NUM!</v>
      </c>
      <c r="AE95" s="1">
        <f t="shared" si="35"/>
        <v>0.68361942726190761</v>
      </c>
      <c r="AF95" s="1" t="e">
        <f t="shared" si="36"/>
        <v>#NUM!</v>
      </c>
      <c r="AG95" s="9" t="e">
        <f t="shared" si="37"/>
        <v>#DIV/0!</v>
      </c>
      <c r="AH95" s="9">
        <f t="shared" si="38"/>
        <v>68.834573805799067</v>
      </c>
      <c r="AI95" s="9" t="e">
        <f t="shared" si="39"/>
        <v>#DIV/0!</v>
      </c>
      <c r="AJ95" s="9" t="e">
        <f t="shared" si="44"/>
        <v>#DIV/0!</v>
      </c>
      <c r="AK95" s="9">
        <f t="shared" si="45"/>
        <v>0.61063063088870173</v>
      </c>
      <c r="AL95" s="9" t="e">
        <f t="shared" si="46"/>
        <v>#DIV/0!</v>
      </c>
      <c r="AM95" s="9" t="e">
        <f t="shared" si="47"/>
        <v>#DIV/0!</v>
      </c>
      <c r="AN95" s="9">
        <f t="shared" si="48"/>
        <v>0.13063063088870169</v>
      </c>
      <c r="AO95" s="9" t="e">
        <f t="shared" si="49"/>
        <v>#DIV/0!</v>
      </c>
      <c r="AP95" s="1" t="e">
        <f t="shared" si="40"/>
        <v>#DIV/0!</v>
      </c>
      <c r="AQ95" s="1">
        <f t="shared" si="41"/>
        <v>290.81586920519868</v>
      </c>
      <c r="AR95" s="1" t="e">
        <f t="shared" si="42"/>
        <v>#DIV/0!</v>
      </c>
      <c r="AS95" s="1" t="e">
        <f t="shared" si="50"/>
        <v>#DIV/0!</v>
      </c>
      <c r="AT95" s="1">
        <f t="shared" si="50"/>
        <v>1992.7759401862015</v>
      </c>
      <c r="AU95" s="1" t="e">
        <f t="shared" si="50"/>
        <v>#DIV/0!</v>
      </c>
      <c r="AV95" s="20" t="e">
        <f t="shared" si="51"/>
        <v>#DIV/0!</v>
      </c>
      <c r="AW95" s="20">
        <f t="shared" si="51"/>
        <v>32039954781096.582</v>
      </c>
      <c r="AX95" s="20" t="e">
        <f t="shared" si="51"/>
        <v>#DIV/0!</v>
      </c>
    </row>
    <row r="96" spans="4:50" x14ac:dyDescent="0.25">
      <c r="E96" s="19">
        <v>9.3000000000000007</v>
      </c>
      <c r="F96" s="19"/>
      <c r="G96" s="19">
        <v>8.3975000000000009</v>
      </c>
      <c r="H96" s="19"/>
      <c r="I96" s="19"/>
      <c r="J96" s="19">
        <v>12.699395462630299</v>
      </c>
      <c r="K96" s="19"/>
      <c r="L96" t="e">
        <f t="shared" si="43"/>
        <v>#DIV/0!</v>
      </c>
      <c r="M96">
        <f t="shared" si="54"/>
        <v>1.512282877359964E-3</v>
      </c>
      <c r="N96" t="e">
        <f t="shared" si="54"/>
        <v>#DIV/0!</v>
      </c>
      <c r="O96" t="e">
        <f t="shared" si="53"/>
        <v>#DIV/0!</v>
      </c>
      <c r="P96">
        <f t="shared" si="55"/>
        <v>1.3082632851016418E-4</v>
      </c>
      <c r="Q96" t="e">
        <f t="shared" si="55"/>
        <v>#DIV/0!</v>
      </c>
      <c r="R96" s="18"/>
      <c r="S96" s="18">
        <v>1.70404844617129E+16</v>
      </c>
      <c r="T96" s="18"/>
      <c r="U96" s="18"/>
      <c r="V96" s="18">
        <v>1015013630237640</v>
      </c>
      <c r="W96" s="18"/>
      <c r="X96" s="18"/>
      <c r="Y96" s="18">
        <v>2870.8228852598199</v>
      </c>
      <c r="Z96" s="18"/>
      <c r="AA96" s="18"/>
      <c r="AB96" s="18">
        <v>2251.78685251344</v>
      </c>
      <c r="AC96" s="18"/>
      <c r="AD96" s="1" t="e">
        <f t="shared" si="34"/>
        <v>#NUM!</v>
      </c>
      <c r="AE96" s="1">
        <f t="shared" si="35"/>
        <v>0.68222076157840394</v>
      </c>
      <c r="AF96" s="1" t="e">
        <f t="shared" si="36"/>
        <v>#NUM!</v>
      </c>
      <c r="AG96" s="9" t="e">
        <f t="shared" si="37"/>
        <v>#DIV/0!</v>
      </c>
      <c r="AH96" s="9">
        <f t="shared" si="38"/>
        <v>72.203214881739669</v>
      </c>
      <c r="AI96" s="9" t="e">
        <f t="shared" si="39"/>
        <v>#DIV/0!</v>
      </c>
      <c r="AJ96" s="9" t="e">
        <f t="shared" si="44"/>
        <v>#DIV/0!</v>
      </c>
      <c r="AK96" s="9">
        <f t="shared" si="45"/>
        <v>0.60923196520519807</v>
      </c>
      <c r="AL96" s="9" t="e">
        <f t="shared" si="46"/>
        <v>#DIV/0!</v>
      </c>
      <c r="AM96" s="9" t="e">
        <f t="shared" si="47"/>
        <v>#DIV/0!</v>
      </c>
      <c r="AN96" s="9">
        <f t="shared" si="48"/>
        <v>0.12923196520519803</v>
      </c>
      <c r="AO96" s="9" t="e">
        <f t="shared" si="49"/>
        <v>#DIV/0!</v>
      </c>
      <c r="AP96" s="1" t="e">
        <f t="shared" si="40"/>
        <v>#DIV/0!</v>
      </c>
      <c r="AQ96" s="1">
        <f t="shared" si="41"/>
        <v>303.4104054933573</v>
      </c>
      <c r="AR96" s="1" t="e">
        <f t="shared" si="42"/>
        <v>#DIV/0!</v>
      </c>
      <c r="AS96" s="1" t="e">
        <f t="shared" si="50"/>
        <v>#DIV/0!</v>
      </c>
      <c r="AT96" s="1">
        <f t="shared" si="50"/>
        <v>1948.3764470200827</v>
      </c>
      <c r="AU96" s="1" t="e">
        <f t="shared" si="50"/>
        <v>#DIV/0!</v>
      </c>
      <c r="AV96" s="20" t="e">
        <f t="shared" si="51"/>
        <v>#DIV/0!</v>
      </c>
      <c r="AW96" s="20">
        <f t="shared" si="51"/>
        <v>28055910452659.086</v>
      </c>
      <c r="AX96" s="20" t="e">
        <f t="shared" si="51"/>
        <v>#DIV/0!</v>
      </c>
    </row>
    <row r="97" spans="5:50" x14ac:dyDescent="0.25">
      <c r="E97" s="19">
        <v>9.4</v>
      </c>
      <c r="F97" s="19"/>
      <c r="G97" s="19">
        <v>8.3975000000000009</v>
      </c>
      <c r="H97" s="19"/>
      <c r="I97" s="19"/>
      <c r="J97" s="19">
        <v>12.8625047243371</v>
      </c>
      <c r="K97" s="19"/>
      <c r="L97" t="e">
        <f t="shared" si="43"/>
        <v>#DIV/0!</v>
      </c>
      <c r="M97">
        <f t="shared" si="54"/>
        <v>1.5317064274292468E-3</v>
      </c>
      <c r="N97" t="e">
        <f t="shared" si="54"/>
        <v>#DIV/0!</v>
      </c>
      <c r="O97" t="e">
        <f t="shared" si="53"/>
        <v>#DIV/0!</v>
      </c>
      <c r="P97">
        <f t="shared" si="55"/>
        <v>1.3049870940781317E-4</v>
      </c>
      <c r="Q97" t="e">
        <f t="shared" si="55"/>
        <v>#DIV/0!</v>
      </c>
      <c r="R97" s="18"/>
      <c r="S97" s="18">
        <v>1.70404844617129E+16</v>
      </c>
      <c r="T97" s="18"/>
      <c r="U97" s="18"/>
      <c r="V97" s="18">
        <v>913282207188687</v>
      </c>
      <c r="W97" s="18"/>
      <c r="X97" s="18"/>
      <c r="Y97" s="18">
        <v>2870.8228852598199</v>
      </c>
      <c r="Z97" s="18"/>
      <c r="AA97" s="18"/>
      <c r="AB97" s="18">
        <v>2216.0829536998099</v>
      </c>
      <c r="AC97" s="18"/>
      <c r="AD97" s="1" t="e">
        <f t="shared" si="34"/>
        <v>#NUM!</v>
      </c>
      <c r="AE97" s="1">
        <f t="shared" si="35"/>
        <v>0.68067491304683603</v>
      </c>
      <c r="AF97" s="1" t="e">
        <f t="shared" si="36"/>
        <v>#NUM!</v>
      </c>
      <c r="AG97" s="9" t="e">
        <f t="shared" si="37"/>
        <v>#DIV/0!</v>
      </c>
      <c r="AH97" s="9">
        <f t="shared" si="38"/>
        <v>76.118456622876153</v>
      </c>
      <c r="AI97" s="9" t="e">
        <f t="shared" si="39"/>
        <v>#DIV/0!</v>
      </c>
      <c r="AJ97" s="9" t="e">
        <f t="shared" si="44"/>
        <v>#DIV/0!</v>
      </c>
      <c r="AK97" s="9">
        <f t="shared" si="45"/>
        <v>0.60768611667363015</v>
      </c>
      <c r="AL97" s="9" t="e">
        <f t="shared" si="46"/>
        <v>#DIV/0!</v>
      </c>
      <c r="AM97" s="9" t="e">
        <f t="shared" si="47"/>
        <v>#DIV/0!</v>
      </c>
      <c r="AN97" s="9">
        <f t="shared" si="48"/>
        <v>0.12768611667363011</v>
      </c>
      <c r="AO97" s="9" t="e">
        <f t="shared" si="49"/>
        <v>#DIV/0!</v>
      </c>
      <c r="AP97" s="1" t="e">
        <f t="shared" si="40"/>
        <v>#DIV/0!</v>
      </c>
      <c r="AQ97" s="1">
        <f t="shared" si="41"/>
        <v>317.94410331411473</v>
      </c>
      <c r="AR97" s="1" t="e">
        <f t="shared" si="42"/>
        <v>#DIV/0!</v>
      </c>
      <c r="AS97" s="1" t="e">
        <f t="shared" si="50"/>
        <v>#DIV/0!</v>
      </c>
      <c r="AT97" s="1">
        <f t="shared" si="50"/>
        <v>1898.1388503856952</v>
      </c>
      <c r="AU97" s="1" t="e">
        <f t="shared" si="50"/>
        <v>#DIV/0!</v>
      </c>
      <c r="AV97" s="20" t="e">
        <f t="shared" si="51"/>
        <v>#DIV/0!</v>
      </c>
      <c r="AW97" s="20">
        <f t="shared" si="51"/>
        <v>25437368352531.652</v>
      </c>
      <c r="AX97" s="20" t="e">
        <f t="shared" si="51"/>
        <v>#DIV/0!</v>
      </c>
    </row>
    <row r="98" spans="5:50" x14ac:dyDescent="0.25">
      <c r="E98" s="19">
        <v>9.5</v>
      </c>
      <c r="F98" s="19"/>
      <c r="G98" s="19">
        <v>8.3975000000000009</v>
      </c>
      <c r="H98" s="19"/>
      <c r="I98" s="19"/>
      <c r="J98" s="19">
        <v>12.9627969271901</v>
      </c>
      <c r="K98" s="19"/>
      <c r="L98" t="e">
        <f t="shared" si="43"/>
        <v>#DIV/0!</v>
      </c>
      <c r="M98">
        <f t="shared" si="54"/>
        <v>1.5436495298827148E-3</v>
      </c>
      <c r="N98" t="e">
        <f t="shared" si="54"/>
        <v>#DIV/0!</v>
      </c>
      <c r="O98" t="e">
        <f t="shared" si="53"/>
        <v>#DIV/0!</v>
      </c>
      <c r="P98">
        <f t="shared" si="55"/>
        <v>1.5143720501030025E-4</v>
      </c>
      <c r="Q98" t="e">
        <f t="shared" si="55"/>
        <v>#DIV/0!</v>
      </c>
      <c r="R98" s="18"/>
      <c r="S98" s="18">
        <v>1.70404844617129E+16</v>
      </c>
      <c r="T98" s="18"/>
      <c r="U98" s="18"/>
      <c r="V98" s="18">
        <v>813406063428055</v>
      </c>
      <c r="W98" s="18"/>
      <c r="X98" s="18"/>
      <c r="Y98" s="18">
        <v>2870.8228852598199</v>
      </c>
      <c r="Z98" s="18"/>
      <c r="AA98" s="18"/>
      <c r="AB98" s="18">
        <v>2175.5022418438002</v>
      </c>
      <c r="AC98" s="18"/>
      <c r="AD98" s="1" t="e">
        <f t="shared" si="34"/>
        <v>#NUM!</v>
      </c>
      <c r="AE98" s="1">
        <f t="shared" si="35"/>
        <v>0.67897973644822007</v>
      </c>
      <c r="AF98" s="1" t="e">
        <f t="shared" si="36"/>
        <v>#NUM!</v>
      </c>
      <c r="AG98" s="9" t="e">
        <f t="shared" si="37"/>
        <v>#DIV/0!</v>
      </c>
      <c r="AH98" s="9">
        <f t="shared" si="38"/>
        <v>80.656388051172158</v>
      </c>
      <c r="AI98" s="9" t="e">
        <f t="shared" si="39"/>
        <v>#DIV/0!</v>
      </c>
      <c r="AJ98" s="9" t="e">
        <f t="shared" si="44"/>
        <v>#DIV/0!</v>
      </c>
      <c r="AK98" s="9">
        <f t="shared" si="45"/>
        <v>0.60599094007501431</v>
      </c>
      <c r="AL98" s="9" t="e">
        <f t="shared" si="46"/>
        <v>#DIV/0!</v>
      </c>
      <c r="AM98" s="9" t="e">
        <f t="shared" si="47"/>
        <v>#DIV/0!</v>
      </c>
      <c r="AN98" s="9">
        <f t="shared" si="48"/>
        <v>0.12599094007501427</v>
      </c>
      <c r="AO98" s="9" t="e">
        <f t="shared" si="49"/>
        <v>#DIV/0!</v>
      </c>
      <c r="AP98" s="1" t="e">
        <f t="shared" si="40"/>
        <v>#DIV/0!</v>
      </c>
      <c r="AQ98" s="1">
        <f t="shared" si="41"/>
        <v>334.65505479218945</v>
      </c>
      <c r="AR98" s="1" t="e">
        <f>SQRT(2)*AI98*SQRT(AO98/($C$4*$C$17))</f>
        <v>#DIV/0!</v>
      </c>
      <c r="AS98" s="1" t="e">
        <f t="shared" si="50"/>
        <v>#DIV/0!</v>
      </c>
      <c r="AT98" s="1">
        <f t="shared" si="50"/>
        <v>1840.8471870516107</v>
      </c>
      <c r="AU98" s="1" t="e">
        <f t="shared" si="50"/>
        <v>#DIV/0!</v>
      </c>
      <c r="AV98" s="20" t="e">
        <f t="shared" si="51"/>
        <v>#DIV/0!</v>
      </c>
      <c r="AW98" s="20">
        <f t="shared" si="51"/>
        <v>26612441431111.449</v>
      </c>
      <c r="AX98" s="20" t="e">
        <f t="shared" si="51"/>
        <v>#DIV/0!</v>
      </c>
    </row>
    <row r="99" spans="5:50" x14ac:dyDescent="0.25">
      <c r="E99" s="19">
        <v>9.6</v>
      </c>
      <c r="F99" s="19"/>
      <c r="G99" s="19">
        <v>8.3975000000000009</v>
      </c>
      <c r="H99" s="19"/>
      <c r="I99" s="19"/>
      <c r="J99" s="19">
        <v>13.161263680799999</v>
      </c>
      <c r="K99" s="19"/>
      <c r="L99" t="e">
        <f t="shared" si="43"/>
        <v>#DIV/0!</v>
      </c>
      <c r="M99">
        <f t="shared" si="54"/>
        <v>1.5672835582971119E-3</v>
      </c>
      <c r="N99" t="e">
        <f t="shared" si="54"/>
        <v>#DIV/0!</v>
      </c>
      <c r="O99" t="e">
        <f t="shared" si="53"/>
        <v>#DIV/0!</v>
      </c>
      <c r="P99">
        <f t="shared" si="55"/>
        <v>1.7694514526491245E-4</v>
      </c>
      <c r="Q99" t="e">
        <f t="shared" si="55"/>
        <v>#DIV/0!</v>
      </c>
      <c r="R99" s="18"/>
      <c r="S99" s="18">
        <v>1.70404844617129E+16</v>
      </c>
      <c r="T99" s="18"/>
      <c r="U99" s="18"/>
      <c r="V99" s="18">
        <v>717269737977707</v>
      </c>
      <c r="W99" s="18"/>
      <c r="X99" s="18"/>
      <c r="Y99" s="18">
        <v>2870.8228852598199</v>
      </c>
      <c r="Z99" s="18"/>
      <c r="AA99" s="19"/>
      <c r="AB99" s="18">
        <v>2128.7759946025899</v>
      </c>
      <c r="AC99" s="18"/>
      <c r="AD99" s="1" t="e">
        <f t="shared" si="34"/>
        <v>#NUM!</v>
      </c>
      <c r="AE99" s="1">
        <f t="shared" si="35"/>
        <v>0.67713871691812144</v>
      </c>
      <c r="AF99" s="1" t="e">
        <f t="shared" si="36"/>
        <v>#NUM!</v>
      </c>
      <c r="AG99" s="9" t="e">
        <f t="shared" si="37"/>
        <v>#DIV/0!</v>
      </c>
      <c r="AH99" s="9">
        <f t="shared" si="38"/>
        <v>85.891703898334228</v>
      </c>
      <c r="AI99" s="9" t="e">
        <f t="shared" si="39"/>
        <v>#DIV/0!</v>
      </c>
      <c r="AJ99" s="9" t="e">
        <f t="shared" si="44"/>
        <v>#DIV/0!</v>
      </c>
      <c r="AK99" s="9">
        <f t="shared" si="45"/>
        <v>0.60414992054491556</v>
      </c>
      <c r="AL99" s="9" t="e">
        <f t="shared" si="46"/>
        <v>#DIV/0!</v>
      </c>
      <c r="AM99" s="9" t="e">
        <f t="shared" si="47"/>
        <v>#DIV/0!</v>
      </c>
      <c r="AN99" s="9">
        <f t="shared" si="48"/>
        <v>0.12414992054491553</v>
      </c>
      <c r="AO99" s="9" t="e">
        <f t="shared" si="49"/>
        <v>#DIV/0!</v>
      </c>
      <c r="AP99" s="1" t="e">
        <f t="shared" si="40"/>
        <v>#DIV/0!</v>
      </c>
      <c r="AQ99" s="1">
        <f t="shared" si="41"/>
        <v>353.76381006088008</v>
      </c>
      <c r="AR99" s="1" t="e">
        <f t="shared" si="42"/>
        <v>#DIV/0!</v>
      </c>
      <c r="AS99" s="1" t="e">
        <f t="shared" si="50"/>
        <v>#DIV/0!</v>
      </c>
      <c r="AT99" s="1">
        <f t="shared" si="50"/>
        <v>1775.0121845417098</v>
      </c>
      <c r="AU99" s="1" t="e">
        <f t="shared" si="50"/>
        <v>#DIV/0!</v>
      </c>
      <c r="AV99" s="20" t="e">
        <f t="shared" si="51"/>
        <v>#DIV/0!</v>
      </c>
      <c r="AW99" s="20">
        <f t="shared" si="51"/>
        <v>27826123996558.805</v>
      </c>
      <c r="AX99" s="20" t="e">
        <f t="shared" si="51"/>
        <v>#DIV/0!</v>
      </c>
    </row>
    <row r="100" spans="5:50" x14ac:dyDescent="0.25">
      <c r="U100" s="1"/>
      <c r="W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5:50" x14ac:dyDescent="0.25">
      <c r="W101" s="1"/>
    </row>
    <row r="102" spans="5:50" x14ac:dyDescent="0.25">
      <c r="W102" s="1"/>
      <c r="AT102" s="1"/>
    </row>
    <row r="103" spans="5:50" x14ac:dyDescent="0.25">
      <c r="W103" s="1"/>
    </row>
    <row r="104" spans="5:50" x14ac:dyDescent="0.25">
      <c r="W104" s="1"/>
    </row>
    <row r="105" spans="5:50" x14ac:dyDescent="0.25">
      <c r="W105" s="1"/>
    </row>
    <row r="106" spans="5:50" x14ac:dyDescent="0.25">
      <c r="W106" s="1"/>
    </row>
    <row r="107" spans="5:50" x14ac:dyDescent="0.25">
      <c r="W107" s="1"/>
    </row>
    <row r="108" spans="5:50" x14ac:dyDescent="0.25">
      <c r="W108" s="1"/>
    </row>
    <row r="109" spans="5:50" x14ac:dyDescent="0.25">
      <c r="W109" s="1"/>
    </row>
    <row r="110" spans="5:50" x14ac:dyDescent="0.25">
      <c r="W110" s="1"/>
    </row>
    <row r="111" spans="5:50" x14ac:dyDescent="0.25">
      <c r="W111" s="1"/>
    </row>
    <row r="112" spans="5:50" x14ac:dyDescent="0.25">
      <c r="W112" s="1"/>
    </row>
    <row r="113" spans="23:23" x14ac:dyDescent="0.25">
      <c r="W113" s="1"/>
    </row>
    <row r="114" spans="23:23" x14ac:dyDescent="0.25">
      <c r="W114" s="1"/>
    </row>
    <row r="115" spans="23:23" x14ac:dyDescent="0.25">
      <c r="W115" s="1"/>
    </row>
    <row r="116" spans="23:23" x14ac:dyDescent="0.25">
      <c r="W116" s="1"/>
    </row>
    <row r="117" spans="23:23" x14ac:dyDescent="0.25">
      <c r="W117" s="1"/>
    </row>
    <row r="118" spans="23:23" x14ac:dyDescent="0.25">
      <c r="W118" s="1"/>
    </row>
    <row r="119" spans="23:23" x14ac:dyDescent="0.25">
      <c r="W119" s="1"/>
    </row>
    <row r="120" spans="23:23" x14ac:dyDescent="0.25">
      <c r="W120" s="1"/>
    </row>
    <row r="121" spans="23:23" x14ac:dyDescent="0.25">
      <c r="W121" s="1"/>
    </row>
    <row r="122" spans="23:23" x14ac:dyDescent="0.25">
      <c r="W122" s="1"/>
    </row>
    <row r="123" spans="23:23" x14ac:dyDescent="0.25">
      <c r="W123" s="1"/>
    </row>
    <row r="124" spans="23:23" x14ac:dyDescent="0.25">
      <c r="W124" s="1"/>
    </row>
    <row r="125" spans="23:23" x14ac:dyDescent="0.25">
      <c r="W125" s="1"/>
    </row>
    <row r="126" spans="23:23" x14ac:dyDescent="0.25">
      <c r="W126" s="1"/>
    </row>
    <row r="127" spans="23:23" x14ac:dyDescent="0.25">
      <c r="W127" s="1"/>
    </row>
    <row r="128" spans="23:23" x14ac:dyDescent="0.25">
      <c r="W128" s="1"/>
    </row>
    <row r="129" spans="23:23" x14ac:dyDescent="0.25">
      <c r="W129" s="1"/>
    </row>
    <row r="130" spans="23:23" x14ac:dyDescent="0.25">
      <c r="W130" s="1"/>
    </row>
    <row r="131" spans="23:23" x14ac:dyDescent="0.25">
      <c r="W131" s="1"/>
    </row>
    <row r="132" spans="23:23" x14ac:dyDescent="0.25">
      <c r="W132" s="1"/>
    </row>
    <row r="133" spans="23:23" x14ac:dyDescent="0.25">
      <c r="W133" s="1"/>
    </row>
    <row r="134" spans="23:23" x14ac:dyDescent="0.25">
      <c r="W134" s="1"/>
    </row>
    <row r="135" spans="23:23" x14ac:dyDescent="0.25">
      <c r="W135" s="1"/>
    </row>
    <row r="136" spans="23:23" x14ac:dyDescent="0.25">
      <c r="W136" s="1"/>
    </row>
    <row r="137" spans="23:23" x14ac:dyDescent="0.25">
      <c r="W137" s="1"/>
    </row>
    <row r="138" spans="23:23" x14ac:dyDescent="0.25">
      <c r="W138" s="1"/>
    </row>
    <row r="139" spans="23:23" x14ac:dyDescent="0.25">
      <c r="W139" s="1"/>
    </row>
    <row r="140" spans="23:23" x14ac:dyDescent="0.25">
      <c r="W140" s="1"/>
    </row>
    <row r="141" spans="23:23" x14ac:dyDescent="0.25">
      <c r="W141" s="1"/>
    </row>
    <row r="142" spans="23:23" x14ac:dyDescent="0.25">
      <c r="W142" s="1"/>
    </row>
    <row r="143" spans="23:23" x14ac:dyDescent="0.25">
      <c r="W143" s="1"/>
    </row>
    <row r="144" spans="23:23" x14ac:dyDescent="0.25">
      <c r="W144" s="1"/>
    </row>
    <row r="145" spans="23:23" x14ac:dyDescent="0.25">
      <c r="W145" s="1"/>
    </row>
    <row r="146" spans="23:23" x14ac:dyDescent="0.25">
      <c r="W146" s="1"/>
    </row>
    <row r="147" spans="23:23" x14ac:dyDescent="0.25">
      <c r="W147" s="1"/>
    </row>
    <row r="148" spans="23:23" x14ac:dyDescent="0.25">
      <c r="W148" s="1"/>
    </row>
    <row r="149" spans="23:23" x14ac:dyDescent="0.25">
      <c r="W149" s="1"/>
    </row>
    <row r="150" spans="23:23" x14ac:dyDescent="0.25">
      <c r="W150" s="1"/>
    </row>
    <row r="151" spans="23:23" x14ac:dyDescent="0.25">
      <c r="W151" s="1"/>
    </row>
    <row r="152" spans="23:23" x14ac:dyDescent="0.25">
      <c r="W152" s="1"/>
    </row>
    <row r="153" spans="23:23" x14ac:dyDescent="0.25">
      <c r="W153" s="1"/>
    </row>
    <row r="154" spans="23:23" x14ac:dyDescent="0.25">
      <c r="W154" s="1"/>
    </row>
    <row r="155" spans="23:23" x14ac:dyDescent="0.25">
      <c r="W155" s="1"/>
    </row>
    <row r="156" spans="23:23" x14ac:dyDescent="0.25">
      <c r="W156" s="1"/>
    </row>
    <row r="157" spans="23:23" x14ac:dyDescent="0.25">
      <c r="W157" s="1"/>
    </row>
    <row r="158" spans="23:23" x14ac:dyDescent="0.25">
      <c r="W158" s="1"/>
    </row>
    <row r="159" spans="23:23" x14ac:dyDescent="0.25">
      <c r="W159" s="1"/>
    </row>
    <row r="160" spans="23:23" x14ac:dyDescent="0.25">
      <c r="W160" s="1"/>
    </row>
    <row r="161" spans="23:23" x14ac:dyDescent="0.25">
      <c r="W161" s="1"/>
    </row>
    <row r="162" spans="23:23" x14ac:dyDescent="0.25">
      <c r="W162" s="1"/>
    </row>
    <row r="163" spans="23:23" x14ac:dyDescent="0.25">
      <c r="W163" s="1"/>
    </row>
    <row r="164" spans="23:23" x14ac:dyDescent="0.25">
      <c r="W164" s="1"/>
    </row>
    <row r="165" spans="23:23" x14ac:dyDescent="0.25">
      <c r="W165" s="1"/>
    </row>
    <row r="166" spans="23:23" x14ac:dyDescent="0.25">
      <c r="W166" s="1"/>
    </row>
    <row r="167" spans="23:23" x14ac:dyDescent="0.25">
      <c r="W167" s="1"/>
    </row>
    <row r="168" spans="23:23" x14ac:dyDescent="0.25">
      <c r="W168" s="1"/>
    </row>
    <row r="169" spans="23:23" x14ac:dyDescent="0.25">
      <c r="W169" s="1"/>
    </row>
    <row r="170" spans="23:23" x14ac:dyDescent="0.25">
      <c r="W170" s="1"/>
    </row>
    <row r="171" spans="23:23" x14ac:dyDescent="0.25">
      <c r="W171" s="1"/>
    </row>
    <row r="172" spans="23:23" x14ac:dyDescent="0.25">
      <c r="W172" s="1"/>
    </row>
    <row r="173" spans="23:23" x14ac:dyDescent="0.25">
      <c r="W173" s="1"/>
    </row>
    <row r="174" spans="23:23" x14ac:dyDescent="0.25">
      <c r="W174" s="1"/>
    </row>
    <row r="175" spans="23:23" x14ac:dyDescent="0.25">
      <c r="W175" s="1"/>
    </row>
    <row r="176" spans="23:23" x14ac:dyDescent="0.25">
      <c r="W176" s="1"/>
    </row>
    <row r="177" spans="23:23" x14ac:dyDescent="0.25">
      <c r="W177" s="1"/>
    </row>
    <row r="178" spans="23:23" x14ac:dyDescent="0.25">
      <c r="W178" s="1"/>
    </row>
    <row r="179" spans="23:23" x14ac:dyDescent="0.25">
      <c r="W179" s="1"/>
    </row>
    <row r="180" spans="23:23" x14ac:dyDescent="0.25">
      <c r="W180" s="1"/>
    </row>
    <row r="181" spans="23:23" x14ac:dyDescent="0.25">
      <c r="W181" s="1"/>
    </row>
    <row r="182" spans="23:23" x14ac:dyDescent="0.25">
      <c r="W182" s="1"/>
    </row>
    <row r="183" spans="23:23" x14ac:dyDescent="0.25">
      <c r="W183" s="1"/>
    </row>
    <row r="184" spans="23:23" x14ac:dyDescent="0.25">
      <c r="W184" s="1"/>
    </row>
    <row r="185" spans="23:23" x14ac:dyDescent="0.25">
      <c r="W185" s="1"/>
    </row>
    <row r="186" spans="23:23" x14ac:dyDescent="0.25">
      <c r="W186" s="1"/>
    </row>
    <row r="187" spans="23:23" x14ac:dyDescent="0.25">
      <c r="W187" s="1"/>
    </row>
    <row r="188" spans="23:23" x14ac:dyDescent="0.25">
      <c r="W188" s="1"/>
    </row>
    <row r="189" spans="23:23" x14ac:dyDescent="0.25">
      <c r="W189" s="1"/>
    </row>
    <row r="190" spans="23:23" x14ac:dyDescent="0.25">
      <c r="W190" s="1"/>
    </row>
    <row r="191" spans="23:23" x14ac:dyDescent="0.25">
      <c r="W191" s="1"/>
    </row>
    <row r="192" spans="23:23" x14ac:dyDescent="0.25">
      <c r="W192" s="1"/>
    </row>
    <row r="193" spans="23:23" x14ac:dyDescent="0.25">
      <c r="W193" s="1"/>
    </row>
    <row r="194" spans="23:23" x14ac:dyDescent="0.25">
      <c r="W194" s="1"/>
    </row>
    <row r="195" spans="23:23" x14ac:dyDescent="0.25">
      <c r="W195" s="1"/>
    </row>
    <row r="196" spans="23:23" x14ac:dyDescent="0.25">
      <c r="W196" s="1"/>
    </row>
    <row r="197" spans="23:23" x14ac:dyDescent="0.25">
      <c r="W197" s="1"/>
    </row>
    <row r="198" spans="23:23" x14ac:dyDescent="0.25">
      <c r="W198" s="1"/>
    </row>
    <row r="199" spans="23:23" x14ac:dyDescent="0.25">
      <c r="W199" s="1"/>
    </row>
    <row r="200" spans="23:23" x14ac:dyDescent="0.25">
      <c r="W200" s="1"/>
    </row>
    <row r="201" spans="23:23" x14ac:dyDescent="0.25">
      <c r="W201" s="1"/>
    </row>
    <row r="202" spans="23:23" x14ac:dyDescent="0.25">
      <c r="W202" s="1"/>
    </row>
    <row r="203" spans="23:23" x14ac:dyDescent="0.25">
      <c r="W203" s="1"/>
    </row>
    <row r="204" spans="23:23" x14ac:dyDescent="0.25">
      <c r="W204" s="1"/>
    </row>
    <row r="205" spans="23:23" x14ac:dyDescent="0.25">
      <c r="W205" s="1"/>
    </row>
    <row r="206" spans="23:23" x14ac:dyDescent="0.25">
      <c r="W206" s="1"/>
    </row>
    <row r="207" spans="23:23" x14ac:dyDescent="0.25">
      <c r="W207" s="1"/>
    </row>
    <row r="208" spans="23:23" x14ac:dyDescent="0.25">
      <c r="W208" s="1"/>
    </row>
    <row r="209" spans="23:23" x14ac:dyDescent="0.25">
      <c r="W209" s="1"/>
    </row>
    <row r="210" spans="23:23" x14ac:dyDescent="0.25">
      <c r="W210" s="1"/>
    </row>
    <row r="211" spans="23:23" x14ac:dyDescent="0.25">
      <c r="W211" s="1"/>
    </row>
    <row r="212" spans="23:23" x14ac:dyDescent="0.25">
      <c r="W212" s="1"/>
    </row>
    <row r="213" spans="23:23" x14ac:dyDescent="0.25">
      <c r="W213" s="1"/>
    </row>
    <row r="214" spans="23:23" x14ac:dyDescent="0.25">
      <c r="W214" s="1"/>
    </row>
    <row r="215" spans="23:23" x14ac:dyDescent="0.25">
      <c r="W215" s="1"/>
    </row>
    <row r="216" spans="23:23" x14ac:dyDescent="0.25">
      <c r="W216" s="1"/>
    </row>
    <row r="217" spans="23:23" x14ac:dyDescent="0.25">
      <c r="W217" s="1"/>
    </row>
    <row r="218" spans="23:23" x14ac:dyDescent="0.25">
      <c r="W218" s="1"/>
    </row>
    <row r="219" spans="23:23" x14ac:dyDescent="0.25">
      <c r="W219" s="1"/>
    </row>
    <row r="220" spans="23:23" x14ac:dyDescent="0.25">
      <c r="W220" s="1"/>
    </row>
    <row r="221" spans="23:23" x14ac:dyDescent="0.25">
      <c r="W221" s="1"/>
    </row>
    <row r="222" spans="23:23" x14ac:dyDescent="0.25">
      <c r="W222" s="1"/>
    </row>
    <row r="223" spans="23:23" x14ac:dyDescent="0.25">
      <c r="W223" s="1"/>
    </row>
    <row r="224" spans="23:23" x14ac:dyDescent="0.25">
      <c r="W224" s="1"/>
    </row>
    <row r="225" spans="23:23" x14ac:dyDescent="0.25">
      <c r="W225" s="1"/>
    </row>
    <row r="226" spans="23:23" x14ac:dyDescent="0.25">
      <c r="W226" s="1"/>
    </row>
    <row r="227" spans="23:23" x14ac:dyDescent="0.25">
      <c r="W227" s="1"/>
    </row>
    <row r="228" spans="23:23" x14ac:dyDescent="0.25">
      <c r="W228" s="1"/>
    </row>
    <row r="229" spans="23:23" x14ac:dyDescent="0.25">
      <c r="W229" s="1"/>
    </row>
    <row r="230" spans="23:23" x14ac:dyDescent="0.25">
      <c r="W230" s="1"/>
    </row>
    <row r="231" spans="23:23" x14ac:dyDescent="0.25">
      <c r="W231" s="1"/>
    </row>
    <row r="232" spans="23:23" x14ac:dyDescent="0.25">
      <c r="W232" s="1"/>
    </row>
    <row r="233" spans="23:23" x14ac:dyDescent="0.25">
      <c r="W233" s="1"/>
    </row>
    <row r="234" spans="23:23" x14ac:dyDescent="0.25">
      <c r="W234" s="1"/>
    </row>
    <row r="235" spans="23:23" x14ac:dyDescent="0.25">
      <c r="W235" s="1"/>
    </row>
    <row r="236" spans="23:23" x14ac:dyDescent="0.25">
      <c r="W236" s="1"/>
    </row>
    <row r="237" spans="23:23" x14ac:dyDescent="0.25">
      <c r="W237" s="1"/>
    </row>
    <row r="238" spans="23:23" x14ac:dyDescent="0.25">
      <c r="W238" s="1"/>
    </row>
    <row r="239" spans="23:23" x14ac:dyDescent="0.25">
      <c r="W239" s="1"/>
    </row>
    <row r="240" spans="23:23" x14ac:dyDescent="0.25">
      <c r="W240" s="1"/>
    </row>
    <row r="241" spans="23:23" x14ac:dyDescent="0.25">
      <c r="W241" s="1"/>
    </row>
    <row r="242" spans="23:23" x14ac:dyDescent="0.25">
      <c r="W242" s="1"/>
    </row>
    <row r="243" spans="23:23" x14ac:dyDescent="0.25">
      <c r="W243" s="1"/>
    </row>
    <row r="244" spans="23:23" x14ac:dyDescent="0.25">
      <c r="W244" s="1"/>
    </row>
    <row r="245" spans="23:23" x14ac:dyDescent="0.25">
      <c r="W245" s="1"/>
    </row>
    <row r="246" spans="23:23" x14ac:dyDescent="0.25">
      <c r="W246" s="1"/>
    </row>
    <row r="247" spans="23:23" x14ac:dyDescent="0.25">
      <c r="W247" s="1"/>
    </row>
    <row r="248" spans="23:23" x14ac:dyDescent="0.25">
      <c r="W248" s="1"/>
    </row>
    <row r="249" spans="23:23" x14ac:dyDescent="0.25">
      <c r="W249" s="1"/>
    </row>
    <row r="250" spans="23:23" x14ac:dyDescent="0.25">
      <c r="W250" s="1"/>
    </row>
    <row r="251" spans="23:23" x14ac:dyDescent="0.25">
      <c r="W251" s="1"/>
    </row>
    <row r="252" spans="23:23" x14ac:dyDescent="0.25">
      <c r="W252" s="1"/>
    </row>
    <row r="253" spans="23:23" x14ac:dyDescent="0.25">
      <c r="W253" s="1"/>
    </row>
    <row r="254" spans="23:23" x14ac:dyDescent="0.25">
      <c r="W254" s="1"/>
    </row>
    <row r="255" spans="23:23" x14ac:dyDescent="0.25">
      <c r="W255" s="1"/>
    </row>
    <row r="256" spans="23:23" x14ac:dyDescent="0.25">
      <c r="W256" s="1"/>
    </row>
    <row r="257" spans="23:23" x14ac:dyDescent="0.25">
      <c r="W257" s="1"/>
    </row>
    <row r="258" spans="23:23" x14ac:dyDescent="0.25">
      <c r="W258" s="1"/>
    </row>
    <row r="259" spans="23:23" x14ac:dyDescent="0.25">
      <c r="W259" s="1"/>
    </row>
    <row r="260" spans="23:23" x14ac:dyDescent="0.25">
      <c r="W260" s="1"/>
    </row>
    <row r="261" spans="23:23" x14ac:dyDescent="0.25">
      <c r="W261" s="1"/>
    </row>
    <row r="262" spans="23:23" x14ac:dyDescent="0.25">
      <c r="W262" s="1"/>
    </row>
    <row r="263" spans="23:23" x14ac:dyDescent="0.25">
      <c r="W263" s="1"/>
    </row>
    <row r="264" spans="23:23" x14ac:dyDescent="0.25">
      <c r="W264" s="1"/>
    </row>
    <row r="265" spans="23:23" x14ac:dyDescent="0.25">
      <c r="W265" s="1"/>
    </row>
    <row r="266" spans="23:23" x14ac:dyDescent="0.25">
      <c r="W266" s="1"/>
    </row>
    <row r="267" spans="23:23" x14ac:dyDescent="0.25">
      <c r="W267" s="1"/>
    </row>
    <row r="268" spans="23:23" x14ac:dyDescent="0.25">
      <c r="W268" s="1"/>
    </row>
    <row r="269" spans="23:23" x14ac:dyDescent="0.25">
      <c r="W269" s="1"/>
    </row>
    <row r="270" spans="23:23" x14ac:dyDescent="0.25">
      <c r="W270" s="1"/>
    </row>
    <row r="271" spans="23:23" x14ac:dyDescent="0.25">
      <c r="W271" s="1"/>
    </row>
    <row r="272" spans="23:23" x14ac:dyDescent="0.25">
      <c r="W272" s="1"/>
    </row>
    <row r="273" spans="23:23" x14ac:dyDescent="0.25">
      <c r="W273" s="1"/>
    </row>
    <row r="274" spans="23:23" x14ac:dyDescent="0.25">
      <c r="W274" s="1"/>
    </row>
    <row r="275" spans="23:23" x14ac:dyDescent="0.25">
      <c r="W275" s="1"/>
    </row>
    <row r="276" spans="23:23" x14ac:dyDescent="0.25">
      <c r="W276" s="1"/>
    </row>
    <row r="277" spans="23:23" x14ac:dyDescent="0.25">
      <c r="W277" s="1"/>
    </row>
    <row r="278" spans="23:23" x14ac:dyDescent="0.25">
      <c r="W278" s="1"/>
    </row>
    <row r="279" spans="23:23" x14ac:dyDescent="0.25">
      <c r="W279" s="1"/>
    </row>
    <row r="280" spans="23:23" x14ac:dyDescent="0.25">
      <c r="W280" s="1"/>
    </row>
    <row r="281" spans="23:23" x14ac:dyDescent="0.25">
      <c r="W281" s="1"/>
    </row>
    <row r="282" spans="23:23" x14ac:dyDescent="0.25">
      <c r="W282" s="1"/>
    </row>
    <row r="283" spans="23:23" x14ac:dyDescent="0.25">
      <c r="W283" s="1"/>
    </row>
    <row r="284" spans="23:23" x14ac:dyDescent="0.25">
      <c r="W284" s="1"/>
    </row>
    <row r="285" spans="23:23" x14ac:dyDescent="0.25">
      <c r="W285" s="1"/>
    </row>
    <row r="286" spans="23:23" x14ac:dyDescent="0.25">
      <c r="W286" s="1"/>
    </row>
    <row r="287" spans="23:23" x14ac:dyDescent="0.25">
      <c r="W287" s="1"/>
    </row>
    <row r="288" spans="23:23" x14ac:dyDescent="0.25">
      <c r="W288" s="1"/>
    </row>
    <row r="289" spans="23:23" x14ac:dyDescent="0.25">
      <c r="W289" s="1"/>
    </row>
    <row r="290" spans="23:23" x14ac:dyDescent="0.25">
      <c r="W290" s="1"/>
    </row>
    <row r="291" spans="23:23" x14ac:dyDescent="0.25">
      <c r="W291" s="1"/>
    </row>
    <row r="292" spans="23:23" x14ac:dyDescent="0.25">
      <c r="W292" s="1"/>
    </row>
    <row r="293" spans="23:23" x14ac:dyDescent="0.25">
      <c r="W293" s="1"/>
    </row>
    <row r="294" spans="23:23" x14ac:dyDescent="0.25">
      <c r="W294" s="1"/>
    </row>
    <row r="295" spans="23:23" x14ac:dyDescent="0.25">
      <c r="W295" s="1"/>
    </row>
    <row r="296" spans="23:23" x14ac:dyDescent="0.25">
      <c r="W296" s="1"/>
    </row>
    <row r="297" spans="23:23" x14ac:dyDescent="0.25">
      <c r="W297" s="1"/>
    </row>
    <row r="298" spans="23:23" x14ac:dyDescent="0.25">
      <c r="W298" s="1"/>
    </row>
    <row r="299" spans="23:23" x14ac:dyDescent="0.25">
      <c r="W299" s="1"/>
    </row>
    <row r="300" spans="23:23" x14ac:dyDescent="0.25">
      <c r="W300" s="1"/>
    </row>
    <row r="301" spans="23:23" x14ac:dyDescent="0.25">
      <c r="W301" s="1"/>
    </row>
    <row r="302" spans="23:23" x14ac:dyDescent="0.25">
      <c r="W302" s="1"/>
    </row>
    <row r="303" spans="23:23" x14ac:dyDescent="0.25">
      <c r="W303" s="1"/>
    </row>
    <row r="304" spans="23:23" x14ac:dyDescent="0.25">
      <c r="W304" s="1"/>
    </row>
    <row r="305" spans="23:23" x14ac:dyDescent="0.25">
      <c r="W305" s="1"/>
    </row>
    <row r="306" spans="23:23" x14ac:dyDescent="0.25">
      <c r="W306" s="1"/>
    </row>
    <row r="307" spans="23:23" x14ac:dyDescent="0.25">
      <c r="W307" s="1"/>
    </row>
    <row r="308" spans="23:23" x14ac:dyDescent="0.25">
      <c r="W308" s="1"/>
    </row>
    <row r="309" spans="23:23" x14ac:dyDescent="0.25">
      <c r="W309" s="1"/>
    </row>
    <row r="310" spans="23:23" x14ac:dyDescent="0.25">
      <c r="W310" s="1"/>
    </row>
    <row r="311" spans="23:23" x14ac:dyDescent="0.25">
      <c r="W311" s="1"/>
    </row>
    <row r="312" spans="23:23" x14ac:dyDescent="0.25">
      <c r="W312" s="1"/>
    </row>
    <row r="313" spans="23:23" x14ac:dyDescent="0.25">
      <c r="W313" s="1"/>
    </row>
    <row r="314" spans="23:23" x14ac:dyDescent="0.25">
      <c r="W314" s="1"/>
    </row>
    <row r="315" spans="23:23" x14ac:dyDescent="0.25">
      <c r="W315" s="1"/>
    </row>
    <row r="316" spans="23:23" x14ac:dyDescent="0.25">
      <c r="W316" s="1"/>
    </row>
    <row r="317" spans="23:23" x14ac:dyDescent="0.25">
      <c r="W317" s="1"/>
    </row>
    <row r="318" spans="23:23" x14ac:dyDescent="0.25">
      <c r="W318" s="1"/>
    </row>
    <row r="319" spans="23:23" x14ac:dyDescent="0.25">
      <c r="W319" s="1"/>
    </row>
    <row r="320" spans="23:23" x14ac:dyDescent="0.25">
      <c r="W320" s="1"/>
    </row>
    <row r="321" spans="23:23" x14ac:dyDescent="0.25">
      <c r="W321" s="1"/>
    </row>
    <row r="322" spans="23:23" x14ac:dyDescent="0.25">
      <c r="W322" s="1"/>
    </row>
    <row r="323" spans="23:23" x14ac:dyDescent="0.25">
      <c r="W323" s="1"/>
    </row>
    <row r="324" spans="23:23" x14ac:dyDescent="0.25">
      <c r="W324" s="1"/>
    </row>
    <row r="325" spans="23:23" x14ac:dyDescent="0.25">
      <c r="W325" s="1"/>
    </row>
    <row r="326" spans="23:23" x14ac:dyDescent="0.25">
      <c r="W326" s="1"/>
    </row>
    <row r="327" spans="23:23" x14ac:dyDescent="0.25">
      <c r="W327" s="1"/>
    </row>
    <row r="328" spans="23:23" x14ac:dyDescent="0.25">
      <c r="W328" s="1"/>
    </row>
    <row r="329" spans="23:23" x14ac:dyDescent="0.25">
      <c r="W329" s="1"/>
    </row>
    <row r="330" spans="23:23" x14ac:dyDescent="0.25">
      <c r="W330" s="1"/>
    </row>
    <row r="331" spans="23:23" x14ac:dyDescent="0.25">
      <c r="W331" s="1"/>
    </row>
    <row r="332" spans="23:23" x14ac:dyDescent="0.25">
      <c r="W332" s="1"/>
    </row>
    <row r="333" spans="23:23" x14ac:dyDescent="0.25">
      <c r="W333" s="1"/>
    </row>
    <row r="334" spans="23:23" x14ac:dyDescent="0.25">
      <c r="W334" s="1"/>
    </row>
    <row r="335" spans="23:23" x14ac:dyDescent="0.25">
      <c r="W335" s="1"/>
    </row>
    <row r="336" spans="23:23" x14ac:dyDescent="0.25">
      <c r="W336" s="1"/>
    </row>
    <row r="337" spans="23:23" x14ac:dyDescent="0.25">
      <c r="W337" s="1"/>
    </row>
    <row r="338" spans="23:23" x14ac:dyDescent="0.25">
      <c r="W338" s="1"/>
    </row>
    <row r="339" spans="23:23" x14ac:dyDescent="0.25">
      <c r="W339" s="1"/>
    </row>
    <row r="340" spans="23:23" x14ac:dyDescent="0.25">
      <c r="W340" s="1"/>
    </row>
    <row r="341" spans="23:23" x14ac:dyDescent="0.25">
      <c r="W341" s="1"/>
    </row>
    <row r="342" spans="23:23" x14ac:dyDescent="0.25">
      <c r="W342" s="1"/>
    </row>
    <row r="343" spans="23:23" x14ac:dyDescent="0.25">
      <c r="W343" s="1"/>
    </row>
    <row r="344" spans="23:23" x14ac:dyDescent="0.25">
      <c r="W344" s="1"/>
    </row>
    <row r="345" spans="23:23" x14ac:dyDescent="0.25">
      <c r="W345" s="1"/>
    </row>
    <row r="346" spans="23:23" x14ac:dyDescent="0.25">
      <c r="W346" s="1"/>
    </row>
    <row r="347" spans="23:23" x14ac:dyDescent="0.25">
      <c r="W347" s="1"/>
    </row>
    <row r="348" spans="23:23" x14ac:dyDescent="0.25">
      <c r="W348" s="1"/>
    </row>
    <row r="349" spans="23:23" x14ac:dyDescent="0.25">
      <c r="W349" s="1"/>
    </row>
    <row r="350" spans="23:23" x14ac:dyDescent="0.25">
      <c r="W350" s="1"/>
    </row>
    <row r="351" spans="23:23" x14ac:dyDescent="0.25">
      <c r="W351" s="1"/>
    </row>
    <row r="352" spans="23:23" x14ac:dyDescent="0.25">
      <c r="W352" s="1"/>
    </row>
    <row r="353" spans="23:23" x14ac:dyDescent="0.25">
      <c r="W353" s="1"/>
    </row>
    <row r="354" spans="23:23" x14ac:dyDescent="0.25">
      <c r="W354" s="1"/>
    </row>
    <row r="355" spans="23:23" x14ac:dyDescent="0.25">
      <c r="W355" s="1"/>
    </row>
    <row r="356" spans="23:23" x14ac:dyDescent="0.25">
      <c r="W356" s="1"/>
    </row>
    <row r="357" spans="23:23" x14ac:dyDescent="0.25">
      <c r="W357" s="1"/>
    </row>
    <row r="358" spans="23:23" x14ac:dyDescent="0.25">
      <c r="W358" s="1"/>
    </row>
    <row r="359" spans="23:23" x14ac:dyDescent="0.25">
      <c r="W359" s="1"/>
    </row>
    <row r="360" spans="23:23" x14ac:dyDescent="0.25">
      <c r="W360" s="1"/>
    </row>
    <row r="361" spans="23:23" x14ac:dyDescent="0.25">
      <c r="W361" s="1"/>
    </row>
    <row r="362" spans="23:23" x14ac:dyDescent="0.25">
      <c r="W362" s="1"/>
    </row>
    <row r="363" spans="23:23" x14ac:dyDescent="0.25">
      <c r="W363" s="1"/>
    </row>
    <row r="364" spans="23:23" x14ac:dyDescent="0.25">
      <c r="W364" s="1"/>
    </row>
    <row r="365" spans="23:23" x14ac:dyDescent="0.25">
      <c r="W365" s="1"/>
    </row>
    <row r="366" spans="23:23" x14ac:dyDescent="0.25">
      <c r="W366" s="1"/>
    </row>
    <row r="367" spans="23:23" x14ac:dyDescent="0.25">
      <c r="W367" s="1"/>
    </row>
    <row r="368" spans="23:23" x14ac:dyDescent="0.25">
      <c r="W368" s="1"/>
    </row>
    <row r="369" spans="23:23" x14ac:dyDescent="0.25">
      <c r="W369" s="1"/>
    </row>
    <row r="370" spans="23:23" x14ac:dyDescent="0.25">
      <c r="W370" s="1"/>
    </row>
    <row r="371" spans="23:23" x14ac:dyDescent="0.25">
      <c r="W371" s="1"/>
    </row>
    <row r="372" spans="23:23" x14ac:dyDescent="0.25">
      <c r="W372" s="1"/>
    </row>
    <row r="373" spans="23:23" x14ac:dyDescent="0.25">
      <c r="W373" s="1"/>
    </row>
    <row r="374" spans="23:23" x14ac:dyDescent="0.25">
      <c r="W374" s="1"/>
    </row>
    <row r="375" spans="23:23" x14ac:dyDescent="0.25">
      <c r="W375" s="1"/>
    </row>
    <row r="376" spans="23:23" x14ac:dyDescent="0.25">
      <c r="W376" s="1"/>
    </row>
    <row r="377" spans="23:23" x14ac:dyDescent="0.25">
      <c r="W377" s="1"/>
    </row>
    <row r="378" spans="23:23" x14ac:dyDescent="0.25">
      <c r="W378" s="1"/>
    </row>
    <row r="379" spans="23:23" x14ac:dyDescent="0.25">
      <c r="W379" s="1"/>
    </row>
    <row r="380" spans="23:23" x14ac:dyDescent="0.25">
      <c r="W380" s="1"/>
    </row>
    <row r="381" spans="23:23" x14ac:dyDescent="0.25">
      <c r="W381" s="1"/>
    </row>
    <row r="382" spans="23:23" x14ac:dyDescent="0.25">
      <c r="W382" s="1"/>
    </row>
    <row r="383" spans="23:23" x14ac:dyDescent="0.25">
      <c r="W383" s="1"/>
    </row>
    <row r="384" spans="23:23" x14ac:dyDescent="0.25">
      <c r="W384" s="1"/>
    </row>
    <row r="385" spans="23:23" x14ac:dyDescent="0.25">
      <c r="W385" s="1"/>
    </row>
    <row r="386" spans="23:23" x14ac:dyDescent="0.25">
      <c r="W386" s="1"/>
    </row>
    <row r="387" spans="23:23" x14ac:dyDescent="0.25">
      <c r="W387" s="1"/>
    </row>
    <row r="388" spans="23:23" x14ac:dyDescent="0.25">
      <c r="W388" s="1"/>
    </row>
    <row r="389" spans="23:23" x14ac:dyDescent="0.25">
      <c r="W389" s="1"/>
    </row>
    <row r="390" spans="23:23" x14ac:dyDescent="0.25">
      <c r="W390" s="1"/>
    </row>
    <row r="391" spans="23:23" x14ac:dyDescent="0.25">
      <c r="W391" s="1"/>
    </row>
    <row r="392" spans="23:23" x14ac:dyDescent="0.25">
      <c r="W392" s="1"/>
    </row>
    <row r="393" spans="23:23" x14ac:dyDescent="0.25">
      <c r="W393" s="1"/>
    </row>
    <row r="394" spans="23:23" x14ac:dyDescent="0.25">
      <c r="W394" s="1"/>
    </row>
    <row r="395" spans="23:23" x14ac:dyDescent="0.25">
      <c r="W395" s="1"/>
    </row>
    <row r="396" spans="23:23" x14ac:dyDescent="0.25">
      <c r="W396" s="1"/>
    </row>
    <row r="397" spans="23:23" x14ac:dyDescent="0.25">
      <c r="W397" s="1"/>
    </row>
    <row r="398" spans="23:23" x14ac:dyDescent="0.25">
      <c r="W398" s="1"/>
    </row>
    <row r="399" spans="23:23" x14ac:dyDescent="0.25">
      <c r="W399" s="1"/>
    </row>
    <row r="400" spans="23:23" x14ac:dyDescent="0.25">
      <c r="W400" s="1"/>
    </row>
    <row r="401" spans="23:23" x14ac:dyDescent="0.25">
      <c r="W401" s="1"/>
    </row>
    <row r="402" spans="23:23" x14ac:dyDescent="0.25">
      <c r="W402" s="1"/>
    </row>
    <row r="403" spans="23:23" x14ac:dyDescent="0.25">
      <c r="W403" s="1"/>
    </row>
    <row r="404" spans="23:23" x14ac:dyDescent="0.25">
      <c r="W404" s="1"/>
    </row>
    <row r="405" spans="23:23" x14ac:dyDescent="0.25">
      <c r="W405" s="1"/>
    </row>
    <row r="406" spans="23:23" x14ac:dyDescent="0.25">
      <c r="W406" s="1"/>
    </row>
    <row r="407" spans="23:23" x14ac:dyDescent="0.25">
      <c r="W407" s="1"/>
    </row>
    <row r="408" spans="23:23" x14ac:dyDescent="0.25">
      <c r="W408" s="1"/>
    </row>
    <row r="409" spans="23:23" x14ac:dyDescent="0.25">
      <c r="W409" s="1"/>
    </row>
    <row r="410" spans="23:23" x14ac:dyDescent="0.25">
      <c r="W410" s="1"/>
    </row>
    <row r="411" spans="23:23" x14ac:dyDescent="0.25">
      <c r="W411" s="1"/>
    </row>
    <row r="412" spans="23:23" x14ac:dyDescent="0.25">
      <c r="W412" s="1"/>
    </row>
    <row r="413" spans="23:23" x14ac:dyDescent="0.25">
      <c r="W413" s="1"/>
    </row>
    <row r="414" spans="23:23" x14ac:dyDescent="0.25">
      <c r="W414" s="1"/>
    </row>
    <row r="415" spans="23:23" x14ac:dyDescent="0.25">
      <c r="W415" s="1"/>
    </row>
    <row r="416" spans="23:23" x14ac:dyDescent="0.25">
      <c r="W416" s="1"/>
    </row>
    <row r="417" spans="23:23" x14ac:dyDescent="0.25">
      <c r="W417" s="1"/>
    </row>
    <row r="418" spans="23:23" x14ac:dyDescent="0.25">
      <c r="W418" s="1"/>
    </row>
    <row r="419" spans="23:23" x14ac:dyDescent="0.25">
      <c r="W419" s="1"/>
    </row>
    <row r="420" spans="23:23" x14ac:dyDescent="0.25">
      <c r="W420" s="1"/>
    </row>
    <row r="421" spans="23:23" x14ac:dyDescent="0.25">
      <c r="W421" s="1"/>
    </row>
    <row r="422" spans="23:23" x14ac:dyDescent="0.25">
      <c r="W422" s="1"/>
    </row>
    <row r="423" spans="23:23" x14ac:dyDescent="0.25">
      <c r="W423" s="1"/>
    </row>
    <row r="424" spans="23:23" x14ac:dyDescent="0.25">
      <c r="W424" s="1"/>
    </row>
    <row r="425" spans="23:23" x14ac:dyDescent="0.25">
      <c r="W425" s="1"/>
    </row>
    <row r="426" spans="23:23" x14ac:dyDescent="0.25">
      <c r="W426" s="1"/>
    </row>
    <row r="427" spans="23:23" x14ac:dyDescent="0.25">
      <c r="W427" s="1"/>
    </row>
    <row r="428" spans="23:23" x14ac:dyDescent="0.25">
      <c r="W428" s="1"/>
    </row>
    <row r="429" spans="23:23" x14ac:dyDescent="0.25">
      <c r="W429" s="1"/>
    </row>
    <row r="430" spans="23:23" x14ac:dyDescent="0.25">
      <c r="W430" s="1"/>
    </row>
    <row r="431" spans="23:23" x14ac:dyDescent="0.25">
      <c r="W431" s="1"/>
    </row>
    <row r="432" spans="23:23" x14ac:dyDescent="0.25">
      <c r="W432" s="1"/>
    </row>
    <row r="433" spans="23:23" x14ac:dyDescent="0.25">
      <c r="W433" s="1"/>
    </row>
    <row r="434" spans="23:23" x14ac:dyDescent="0.25">
      <c r="W434" s="1"/>
    </row>
    <row r="435" spans="23:23" x14ac:dyDescent="0.25">
      <c r="W435" s="1"/>
    </row>
    <row r="436" spans="23:23" x14ac:dyDescent="0.25">
      <c r="W436" s="1"/>
    </row>
    <row r="437" spans="23:23" x14ac:dyDescent="0.25">
      <c r="W437" s="1"/>
    </row>
    <row r="438" spans="23:23" x14ac:dyDescent="0.25">
      <c r="W438" s="1"/>
    </row>
    <row r="439" spans="23:23" x14ac:dyDescent="0.25">
      <c r="W439" s="1"/>
    </row>
    <row r="440" spans="23:23" x14ac:dyDescent="0.25">
      <c r="W440" s="1"/>
    </row>
    <row r="441" spans="23:23" x14ac:dyDescent="0.25">
      <c r="W441" s="1"/>
    </row>
    <row r="442" spans="23:23" x14ac:dyDescent="0.25">
      <c r="W442" s="1"/>
    </row>
    <row r="443" spans="23:23" x14ac:dyDescent="0.25">
      <c r="W443" s="1"/>
    </row>
    <row r="444" spans="23:23" x14ac:dyDescent="0.25">
      <c r="W444" s="1"/>
    </row>
    <row r="445" spans="23:23" x14ac:dyDescent="0.25">
      <c r="W445" s="1"/>
    </row>
    <row r="446" spans="23:23" x14ac:dyDescent="0.25">
      <c r="W446" s="1"/>
    </row>
    <row r="447" spans="23:23" x14ac:dyDescent="0.25">
      <c r="W447" s="1"/>
    </row>
    <row r="448" spans="23:23" x14ac:dyDescent="0.25">
      <c r="W448" s="1"/>
    </row>
    <row r="449" spans="23:23" x14ac:dyDescent="0.25">
      <c r="W449" s="1"/>
    </row>
    <row r="450" spans="23:23" x14ac:dyDescent="0.25">
      <c r="W450" s="1"/>
    </row>
    <row r="451" spans="23:23" x14ac:dyDescent="0.25">
      <c r="W451" s="1"/>
    </row>
    <row r="452" spans="23:23" x14ac:dyDescent="0.25">
      <c r="W452" s="1"/>
    </row>
    <row r="453" spans="23:23" x14ac:dyDescent="0.25">
      <c r="W453" s="1"/>
    </row>
    <row r="454" spans="23:23" x14ac:dyDescent="0.25">
      <c r="W454" s="1"/>
    </row>
    <row r="455" spans="23:23" x14ac:dyDescent="0.25">
      <c r="W455" s="1"/>
    </row>
    <row r="456" spans="23:23" x14ac:dyDescent="0.25">
      <c r="W456" s="1"/>
    </row>
    <row r="457" spans="23:23" x14ac:dyDescent="0.25">
      <c r="W457" s="1"/>
    </row>
    <row r="458" spans="23:23" x14ac:dyDescent="0.25">
      <c r="W458" s="1"/>
    </row>
    <row r="459" spans="23:23" x14ac:dyDescent="0.25">
      <c r="W459" s="1"/>
    </row>
    <row r="460" spans="23:23" x14ac:dyDescent="0.25">
      <c r="W460" s="1"/>
    </row>
    <row r="461" spans="23:23" x14ac:dyDescent="0.25">
      <c r="W461" s="1"/>
    </row>
    <row r="462" spans="23:23" x14ac:dyDescent="0.25">
      <c r="W462" s="1"/>
    </row>
    <row r="463" spans="23:23" x14ac:dyDescent="0.25">
      <c r="W463" s="1"/>
    </row>
    <row r="464" spans="23:23" x14ac:dyDescent="0.25">
      <c r="W464" s="1"/>
    </row>
    <row r="465" spans="23:23" x14ac:dyDescent="0.25">
      <c r="W465" s="1"/>
    </row>
    <row r="466" spans="23:23" x14ac:dyDescent="0.25">
      <c r="W466" s="1"/>
    </row>
    <row r="467" spans="23:23" x14ac:dyDescent="0.25">
      <c r="W467" s="1"/>
    </row>
    <row r="468" spans="23:23" x14ac:dyDescent="0.25">
      <c r="W468" s="1"/>
    </row>
    <row r="469" spans="23:23" x14ac:dyDescent="0.25">
      <c r="W469" s="1"/>
    </row>
    <row r="470" spans="23:23" x14ac:dyDescent="0.25">
      <c r="W470" s="1"/>
    </row>
    <row r="471" spans="23:23" x14ac:dyDescent="0.25">
      <c r="W471" s="1"/>
    </row>
    <row r="472" spans="23:23" x14ac:dyDescent="0.25">
      <c r="W472" s="1"/>
    </row>
    <row r="473" spans="23:23" x14ac:dyDescent="0.25">
      <c r="W473" s="1"/>
    </row>
    <row r="474" spans="23:23" x14ac:dyDescent="0.25">
      <c r="W474" s="1"/>
    </row>
    <row r="475" spans="23:23" x14ac:dyDescent="0.25">
      <c r="W475" s="1"/>
    </row>
    <row r="476" spans="23:23" x14ac:dyDescent="0.25">
      <c r="W476" s="1"/>
    </row>
    <row r="477" spans="23:23" x14ac:dyDescent="0.25">
      <c r="W477" s="1"/>
    </row>
    <row r="478" spans="23:23" x14ac:dyDescent="0.25">
      <c r="W478" s="1"/>
    </row>
    <row r="479" spans="23:23" x14ac:dyDescent="0.25">
      <c r="W479" s="1"/>
    </row>
    <row r="480" spans="23:23" x14ac:dyDescent="0.25">
      <c r="W480" s="1"/>
    </row>
    <row r="481" spans="23:23" x14ac:dyDescent="0.25">
      <c r="W481" s="1"/>
    </row>
    <row r="482" spans="23:23" x14ac:dyDescent="0.25">
      <c r="W482" s="1"/>
    </row>
    <row r="483" spans="23:23" x14ac:dyDescent="0.25">
      <c r="W483" s="1"/>
    </row>
    <row r="484" spans="23:23" x14ac:dyDescent="0.25">
      <c r="W484" s="1"/>
    </row>
    <row r="485" spans="23:23" x14ac:dyDescent="0.25">
      <c r="W485" s="1"/>
    </row>
    <row r="486" spans="23:23" x14ac:dyDescent="0.25">
      <c r="W486" s="1"/>
    </row>
    <row r="487" spans="23:23" x14ac:dyDescent="0.25">
      <c r="W487" s="1"/>
    </row>
    <row r="488" spans="23:23" x14ac:dyDescent="0.25">
      <c r="W488" s="1"/>
    </row>
    <row r="489" spans="23:23" x14ac:dyDescent="0.25">
      <c r="W489" s="1"/>
    </row>
    <row r="490" spans="23:23" x14ac:dyDescent="0.25">
      <c r="W490" s="1"/>
    </row>
    <row r="491" spans="23:23" x14ac:dyDescent="0.25">
      <c r="W491" s="1"/>
    </row>
    <row r="492" spans="23:23" x14ac:dyDescent="0.25">
      <c r="W492" s="1"/>
    </row>
    <row r="493" spans="23:23" x14ac:dyDescent="0.25">
      <c r="W493" s="1"/>
    </row>
    <row r="494" spans="23:23" x14ac:dyDescent="0.25">
      <c r="W494" s="1"/>
    </row>
    <row r="495" spans="23:23" x14ac:dyDescent="0.25">
      <c r="W495" s="1"/>
    </row>
    <row r="496" spans="23:23" x14ac:dyDescent="0.25">
      <c r="W496" s="1"/>
    </row>
    <row r="497" spans="23:23" x14ac:dyDescent="0.25">
      <c r="W497" s="1"/>
    </row>
    <row r="498" spans="23:23" x14ac:dyDescent="0.25">
      <c r="W49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Measured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 Nelson (RIT Student)</dc:creator>
  <cp:lastModifiedBy>George  Nelson (RIT Student)</cp:lastModifiedBy>
  <dcterms:created xsi:type="dcterms:W3CDTF">2020-12-16T14:45:47Z</dcterms:created>
  <dcterms:modified xsi:type="dcterms:W3CDTF">2021-02-22T20:43:41Z</dcterms:modified>
</cp:coreProperties>
</file>