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I:\CGM\DPR\Programação Local\Out17\"/>
    </mc:Choice>
  </mc:AlternateContent>
  <bookViews>
    <workbookView xWindow="0" yWindow="840" windowWidth="15315" windowHeight="7275" tabRatio="739"/>
  </bookViews>
  <sheets>
    <sheet name="Menu" sheetId="2" r:id="rId1"/>
    <sheet name="Observações Gerais" sheetId="12" r:id="rId2"/>
    <sheet name="Programação - internet" sheetId="9" state="hidden" r:id="rId3"/>
    <sheet name="Lista Internet" sheetId="7" state="hidden" r:id="rId4"/>
    <sheet name="Lista Programas" sheetId="5" state="hidden" r:id="rId5"/>
    <sheet name="Lista Emissoras" sheetId="3" state="hidden" r:id="rId6"/>
  </sheets>
  <definedNames>
    <definedName name="_xlnm._FilterDatabase" localSheetId="2" hidden="1">'Programação - internet'!$B$1:$G$1</definedName>
    <definedName name="_xlnm.Print_Area" localSheetId="5">'Lista Emissoras'!$A$1:$O$37</definedName>
    <definedName name="_xlnm.Print_Area" localSheetId="4">'Lista Programas'!$A$1:$S$38</definedName>
    <definedName name="_xlnm.Print_Area" localSheetId="0">Menu!$J$7:$AK$36</definedName>
    <definedName name="_xlnm.Print_Area" localSheetId="1">'Observações Gerais'!$A$1:$G$38</definedName>
    <definedName name="_xlnm.Print_Area" localSheetId="2">'Programação - internet'!$A$1:$G$85</definedName>
    <definedName name="_xlnm.Print_Titles" localSheetId="0">Menu!$8:$13</definedName>
    <definedName name="_xlnm.Print_Titles" localSheetId="2">'Programação - internet'!$1:$1</definedName>
  </definedNames>
  <calcPr calcId="152511" calcMode="manual"/>
</workbook>
</file>

<file path=xl/calcChain.xml><?xml version="1.0" encoding="utf-8"?>
<calcChain xmlns="http://schemas.openxmlformats.org/spreadsheetml/2006/main">
  <c r="O12" i="2" l="1"/>
  <c r="U12" i="2" s="1"/>
  <c r="J44" i="2"/>
  <c r="U44" i="2"/>
  <c r="R46" i="2"/>
  <c r="O46" i="2"/>
  <c r="O45" i="2"/>
  <c r="K46" i="2"/>
  <c r="L46" i="2"/>
  <c r="M46" i="2"/>
  <c r="N46" i="2"/>
  <c r="J46" i="2"/>
  <c r="I20" i="2"/>
  <c r="I21" i="2"/>
  <c r="I22" i="2" s="1"/>
  <c r="I23" i="2" s="1"/>
  <c r="I24" i="2"/>
  <c r="I25" i="2" s="1"/>
  <c r="I26" i="2" s="1"/>
  <c r="I27" i="2" s="1"/>
  <c r="I28" i="2" s="1"/>
  <c r="I29" i="2" s="1"/>
  <c r="I30" i="2" s="1"/>
  <c r="I31" i="2" s="1"/>
  <c r="I32" i="2" s="1"/>
  <c r="M29" i="2" l="1"/>
  <c r="K29" i="2" s="1"/>
  <c r="M27" i="2"/>
  <c r="N27" i="2" s="1"/>
  <c r="M32" i="2"/>
  <c r="L32" i="2" s="1"/>
  <c r="Y17" i="2"/>
  <c r="W29" i="2"/>
  <c r="V29" i="2" s="1"/>
  <c r="N29" i="2"/>
  <c r="L29" i="2"/>
  <c r="J29" i="2"/>
  <c r="W32" i="2"/>
  <c r="L27" i="2"/>
  <c r="J32" i="2"/>
  <c r="N32" i="2"/>
  <c r="K32" i="2"/>
  <c r="W26" i="2"/>
  <c r="M28" i="2"/>
  <c r="M22" i="2"/>
  <c r="AH17" i="2"/>
  <c r="M20" i="2"/>
  <c r="W20" i="2" s="1"/>
  <c r="X17" i="2"/>
  <c r="M26" i="2"/>
  <c r="AF17" i="2"/>
  <c r="AD17" i="2"/>
  <c r="AA17" i="2"/>
  <c r="AO17" i="2"/>
  <c r="M30" i="2"/>
  <c r="W30" i="2" s="1"/>
  <c r="AC17" i="2"/>
  <c r="M21" i="2"/>
  <c r="W21" i="2" s="1"/>
  <c r="AJ17" i="2"/>
  <c r="AB17" i="2"/>
  <c r="AN17" i="2"/>
  <c r="AP17" i="2"/>
  <c r="Z17" i="2"/>
  <c r="M23" i="2"/>
  <c r="W23" i="2" s="1"/>
  <c r="AK17" i="2"/>
  <c r="AL17" i="2"/>
  <c r="AG17" i="2"/>
  <c r="M25" i="2"/>
  <c r="AM17" i="2"/>
  <c r="M31" i="2"/>
  <c r="M19" i="2"/>
  <c r="W19" i="2" s="1"/>
  <c r="V19" i="2" s="1"/>
  <c r="M24" i="2"/>
  <c r="W24" i="2" s="1"/>
  <c r="V24" i="2" s="1"/>
  <c r="AI17" i="2"/>
  <c r="AE17" i="2"/>
  <c r="J27" i="2" l="1"/>
  <c r="K27" i="2"/>
  <c r="W27" i="2"/>
  <c r="V32" i="2"/>
  <c r="M61" i="2" s="1"/>
  <c r="M53" i="2"/>
  <c r="P53" i="2"/>
  <c r="O53" i="2"/>
  <c r="R53" i="2"/>
  <c r="T53" i="2"/>
  <c r="S53" i="2"/>
  <c r="Q53" i="2"/>
  <c r="T48" i="2"/>
  <c r="AD46" i="2"/>
  <c r="AF46" i="2"/>
  <c r="V46" i="2"/>
  <c r="S48" i="2"/>
  <c r="O48" i="2"/>
  <c r="W46" i="2"/>
  <c r="P48" i="2"/>
  <c r="AA46" i="2"/>
  <c r="Z46" i="2"/>
  <c r="AE46" i="2"/>
  <c r="X46" i="2"/>
  <c r="L48" i="2"/>
  <c r="AC46" i="2"/>
  <c r="AG46" i="2"/>
  <c r="AB46" i="2"/>
  <c r="M48" i="2"/>
  <c r="Y46" i="2"/>
  <c r="AH46" i="2"/>
  <c r="U46" i="2"/>
  <c r="Q48" i="2"/>
  <c r="R48" i="2"/>
  <c r="J31" i="2"/>
  <c r="N31" i="2"/>
  <c r="K31" i="2"/>
  <c r="L31" i="2"/>
  <c r="K28" i="2"/>
  <c r="J28" i="2"/>
  <c r="L28" i="2"/>
  <c r="N28" i="2"/>
  <c r="V26" i="2"/>
  <c r="Q61" i="2"/>
  <c r="K61" i="2"/>
  <c r="J61" i="2"/>
  <c r="T61" i="2"/>
  <c r="R61" i="2"/>
  <c r="N61" i="2"/>
  <c r="L61" i="2"/>
  <c r="O61" i="2"/>
  <c r="L26" i="2"/>
  <c r="N26" i="2"/>
  <c r="J26" i="2"/>
  <c r="K26" i="2"/>
  <c r="N25" i="2"/>
  <c r="J25" i="2"/>
  <c r="K25" i="2"/>
  <c r="L25" i="2"/>
  <c r="K21" i="2"/>
  <c r="N21" i="2"/>
  <c r="J21" i="2"/>
  <c r="V21" i="2" s="1"/>
  <c r="L21" i="2"/>
  <c r="W31" i="2"/>
  <c r="N20" i="2"/>
  <c r="K20" i="2"/>
  <c r="L20" i="2"/>
  <c r="J20" i="2"/>
  <c r="V20" i="2" s="1"/>
  <c r="W28" i="2"/>
  <c r="V28" i="2" s="1"/>
  <c r="L23" i="2"/>
  <c r="N23" i="2"/>
  <c r="J23" i="2"/>
  <c r="V23" i="2" s="1"/>
  <c r="N30" i="2"/>
  <c r="J30" i="2"/>
  <c r="V30" i="2" s="1"/>
  <c r="K30" i="2"/>
  <c r="L30" i="2"/>
  <c r="M58" i="2"/>
  <c r="K58" i="2"/>
  <c r="P58" i="2"/>
  <c r="S58" i="2"/>
  <c r="R58" i="2"/>
  <c r="Q58" i="2"/>
  <c r="N58" i="2"/>
  <c r="T58" i="2"/>
  <c r="O58" i="2"/>
  <c r="L58" i="2"/>
  <c r="J58" i="2"/>
  <c r="N24" i="2"/>
  <c r="N53" i="2" s="1"/>
  <c r="J24" i="2"/>
  <c r="J53" i="2" s="1"/>
  <c r="L24" i="2"/>
  <c r="L53" i="2" s="1"/>
  <c r="K24" i="2"/>
  <c r="K53" i="2" s="1"/>
  <c r="N19" i="2"/>
  <c r="N48" i="2" s="1"/>
  <c r="J19" i="2"/>
  <c r="J48" i="2" s="1"/>
  <c r="K19" i="2"/>
  <c r="K48" i="2" s="1"/>
  <c r="L19" i="2"/>
  <c r="J22" i="2"/>
  <c r="L22" i="2"/>
  <c r="K22" i="2"/>
  <c r="N22" i="2"/>
  <c r="W25" i="2"/>
  <c r="V25" i="2" s="1"/>
  <c r="W22" i="2"/>
  <c r="V22" i="2" s="1"/>
  <c r="S61" i="2" l="1"/>
  <c r="P61" i="2"/>
  <c r="V27" i="2"/>
  <c r="Q50" i="2"/>
  <c r="R50" i="2"/>
  <c r="T50" i="2"/>
  <c r="L50" i="2"/>
  <c r="M50" i="2"/>
  <c r="S50" i="2"/>
  <c r="N50" i="2"/>
  <c r="P50" i="2"/>
  <c r="J50" i="2"/>
  <c r="O50" i="2"/>
  <c r="K50" i="2"/>
  <c r="K59" i="2"/>
  <c r="M59" i="2"/>
  <c r="Q59" i="2"/>
  <c r="S59" i="2"/>
  <c r="L59" i="2"/>
  <c r="P59" i="2"/>
  <c r="T59" i="2"/>
  <c r="O59" i="2"/>
  <c r="J59" i="2"/>
  <c r="N59" i="2"/>
  <c r="R59" i="2"/>
  <c r="N52" i="2"/>
  <c r="S52" i="2"/>
  <c r="P52" i="2"/>
  <c r="K52" i="2"/>
  <c r="R52" i="2"/>
  <c r="L52" i="2"/>
  <c r="Q52" i="2"/>
  <c r="T52" i="2"/>
  <c r="O52" i="2"/>
  <c r="M52" i="2"/>
  <c r="J52" i="2"/>
  <c r="K55" i="2"/>
  <c r="S55" i="2"/>
  <c r="O55" i="2"/>
  <c r="N55" i="2"/>
  <c r="M55" i="2"/>
  <c r="R55" i="2"/>
  <c r="J55" i="2"/>
  <c r="P55" i="2"/>
  <c r="T55" i="2"/>
  <c r="Q55" i="2"/>
  <c r="L55" i="2"/>
  <c r="K57" i="2"/>
  <c r="L57" i="2"/>
  <c r="T57" i="2"/>
  <c r="S57" i="2"/>
  <c r="J57" i="2"/>
  <c r="R57" i="2"/>
  <c r="Q57" i="2"/>
  <c r="N57" i="2"/>
  <c r="P57" i="2"/>
  <c r="O57" i="2"/>
  <c r="M57" i="2"/>
  <c r="R49" i="2"/>
  <c r="N49" i="2"/>
  <c r="S49" i="2"/>
  <c r="P49" i="2"/>
  <c r="L49" i="2"/>
  <c r="J49" i="2"/>
  <c r="Q49" i="2"/>
  <c r="K49" i="2"/>
  <c r="T49" i="2"/>
  <c r="O49" i="2"/>
  <c r="M49" i="2"/>
  <c r="R54" i="2"/>
  <c r="S54" i="2"/>
  <c r="N54" i="2"/>
  <c r="Q54" i="2"/>
  <c r="O54" i="2"/>
  <c r="K54" i="2"/>
  <c r="M54" i="2"/>
  <c r="L54" i="2"/>
  <c r="P54" i="2"/>
  <c r="J54" i="2"/>
  <c r="T54" i="2"/>
  <c r="R51" i="2"/>
  <c r="Q51" i="2"/>
  <c r="J51" i="2"/>
  <c r="L51" i="2"/>
  <c r="P51" i="2"/>
  <c r="S51" i="2"/>
  <c r="O51" i="2"/>
  <c r="K51" i="2"/>
  <c r="T51" i="2"/>
  <c r="N51" i="2"/>
  <c r="M51" i="2"/>
  <c r="V31" i="2"/>
  <c r="O56" i="2" l="1"/>
  <c r="N56" i="2"/>
  <c r="S56" i="2"/>
  <c r="R56" i="2"/>
  <c r="M56" i="2"/>
  <c r="P56" i="2"/>
  <c r="T56" i="2"/>
  <c r="J56" i="2"/>
  <c r="L56" i="2"/>
  <c r="K56" i="2"/>
  <c r="Q56" i="2"/>
  <c r="L60" i="2"/>
  <c r="K60" i="2"/>
  <c r="S60" i="2"/>
  <c r="O60" i="2"/>
  <c r="N60" i="2"/>
  <c r="R60" i="2"/>
  <c r="Q60" i="2"/>
  <c r="M60" i="2"/>
  <c r="P60" i="2"/>
  <c r="J60" i="2"/>
  <c r="T60" i="2"/>
</calcChain>
</file>

<file path=xl/sharedStrings.xml><?xml version="1.0" encoding="utf-8"?>
<sst xmlns="http://schemas.openxmlformats.org/spreadsheetml/2006/main" count="1014" uniqueCount="432">
  <si>
    <t>TV TEM</t>
  </si>
  <si>
    <t>RBS RS</t>
  </si>
  <si>
    <t>RPC</t>
  </si>
  <si>
    <t>TV ASA BRANCA</t>
  </si>
  <si>
    <t>TV MIRANTE</t>
  </si>
  <si>
    <t>TV CLUBE</t>
  </si>
  <si>
    <t>TV SERGIPE</t>
  </si>
  <si>
    <t>TV GLOBO BRASÍLIA</t>
  </si>
  <si>
    <t>TV GLOBO RJ</t>
  </si>
  <si>
    <t>TV LIBERAL</t>
  </si>
  <si>
    <t>TAPAJÓS</t>
  </si>
  <si>
    <t>SP1</t>
  </si>
  <si>
    <t>SJC</t>
  </si>
  <si>
    <t>TAU</t>
  </si>
  <si>
    <t>BAU</t>
  </si>
  <si>
    <t>SJR</t>
  </si>
  <si>
    <t>SOR</t>
  </si>
  <si>
    <t>ITP</t>
  </si>
  <si>
    <t>CAM</t>
  </si>
  <si>
    <t>RIB</t>
  </si>
  <si>
    <t>SCA</t>
  </si>
  <si>
    <t>MOC</t>
  </si>
  <si>
    <t>SAN</t>
  </si>
  <si>
    <t>PRP</t>
  </si>
  <si>
    <t>CAB</t>
  </si>
  <si>
    <t>FRI</t>
  </si>
  <si>
    <t>FLU</t>
  </si>
  <si>
    <t>RES</t>
  </si>
  <si>
    <t>VIT</t>
  </si>
  <si>
    <t>ES2</t>
  </si>
  <si>
    <t>COL</t>
  </si>
  <si>
    <t>CAC</t>
  </si>
  <si>
    <t>BH</t>
  </si>
  <si>
    <t>JF</t>
  </si>
  <si>
    <t>FAB</t>
  </si>
  <si>
    <t>MTC</t>
  </si>
  <si>
    <t>VAR</t>
  </si>
  <si>
    <t>UBE</t>
  </si>
  <si>
    <t>ITU</t>
  </si>
  <si>
    <t>AXA</t>
  </si>
  <si>
    <t>RS1</t>
  </si>
  <si>
    <t>CXS</t>
  </si>
  <si>
    <t>SMA</t>
  </si>
  <si>
    <t>PEL</t>
  </si>
  <si>
    <t>PFO</t>
  </si>
  <si>
    <t>STR</t>
  </si>
  <si>
    <t>STC</t>
  </si>
  <si>
    <t>CAL</t>
  </si>
  <si>
    <t>BAG</t>
  </si>
  <si>
    <t>URU</t>
  </si>
  <si>
    <t>ERE</t>
  </si>
  <si>
    <t>RGE</t>
  </si>
  <si>
    <t>CUR</t>
  </si>
  <si>
    <t>MAR</t>
  </si>
  <si>
    <t>LON</t>
  </si>
  <si>
    <t>FOZ</t>
  </si>
  <si>
    <t>CAV</t>
  </si>
  <si>
    <t>PR3</t>
  </si>
  <si>
    <t>GAV</t>
  </si>
  <si>
    <t>PGR</t>
  </si>
  <si>
    <t>SC1</t>
  </si>
  <si>
    <t>BLU</t>
  </si>
  <si>
    <t>CHA</t>
  </si>
  <si>
    <t>JOI</t>
  </si>
  <si>
    <t>CRI</t>
  </si>
  <si>
    <t>JOA</t>
  </si>
  <si>
    <t>PE1</t>
  </si>
  <si>
    <t>CRR</t>
  </si>
  <si>
    <t>PET</t>
  </si>
  <si>
    <t>SAL</t>
  </si>
  <si>
    <t>FEI</t>
  </si>
  <si>
    <t>ITA</t>
  </si>
  <si>
    <t>VDC</t>
  </si>
  <si>
    <t>JUA</t>
  </si>
  <si>
    <t>BAR</t>
  </si>
  <si>
    <t>CE1</t>
  </si>
  <si>
    <t>CE2</t>
  </si>
  <si>
    <t>MA1</t>
  </si>
  <si>
    <t>IMP</t>
  </si>
  <si>
    <t>BAS</t>
  </si>
  <si>
    <t>STI</t>
  </si>
  <si>
    <t>CDO</t>
  </si>
  <si>
    <t>JP</t>
  </si>
  <si>
    <t>CPG</t>
  </si>
  <si>
    <t>MAC</t>
  </si>
  <si>
    <t>TER</t>
  </si>
  <si>
    <t>FNO</t>
  </si>
  <si>
    <t>SER</t>
  </si>
  <si>
    <t>DF</t>
  </si>
  <si>
    <t>RJ</t>
  </si>
  <si>
    <t>GO1</t>
  </si>
  <si>
    <t>GO2</t>
  </si>
  <si>
    <t>RVD</t>
  </si>
  <si>
    <t>LZA</t>
  </si>
  <si>
    <t>IBI</t>
  </si>
  <si>
    <t>CAT</t>
  </si>
  <si>
    <t>PRT</t>
  </si>
  <si>
    <t>JAT</t>
  </si>
  <si>
    <t>MS1</t>
  </si>
  <si>
    <t>MS2</t>
  </si>
  <si>
    <t>POR</t>
  </si>
  <si>
    <t>MT</t>
  </si>
  <si>
    <t>ROD</t>
  </si>
  <si>
    <t>SNO</t>
  </si>
  <si>
    <t>TGS</t>
  </si>
  <si>
    <t>BEL</t>
  </si>
  <si>
    <t>TAP</t>
  </si>
  <si>
    <t>MAB</t>
  </si>
  <si>
    <t>ITT</t>
  </si>
  <si>
    <t>RDC</t>
  </si>
  <si>
    <t>PAM</t>
  </si>
  <si>
    <t>TUC</t>
  </si>
  <si>
    <t>ALT</t>
  </si>
  <si>
    <t>PUP</t>
  </si>
  <si>
    <t>CAS</t>
  </si>
  <si>
    <t>PAL</t>
  </si>
  <si>
    <t>GUR</t>
  </si>
  <si>
    <t>INA</t>
  </si>
  <si>
    <t>AMP</t>
  </si>
  <si>
    <t>MAN</t>
  </si>
  <si>
    <t>ITC</t>
  </si>
  <si>
    <t>PIN</t>
  </si>
  <si>
    <t>RON</t>
  </si>
  <si>
    <t>GUA</t>
  </si>
  <si>
    <t>JIP</t>
  </si>
  <si>
    <t>COA</t>
  </si>
  <si>
    <t>VLH</t>
  </si>
  <si>
    <t>ARI</t>
  </si>
  <si>
    <t>ACR</t>
  </si>
  <si>
    <t>CZS</t>
  </si>
  <si>
    <t>ROR</t>
  </si>
  <si>
    <t>REDE AMAZÔNICA</t>
  </si>
  <si>
    <t>REDE BAHIA</t>
  </si>
  <si>
    <t>TV GRANDE RIO</t>
  </si>
  <si>
    <t>TV GLOBO SP</t>
  </si>
  <si>
    <t>GLOBO MINAS</t>
  </si>
  <si>
    <t>GLOBO RECIFE</t>
  </si>
  <si>
    <t>HORÁRIO</t>
  </si>
  <si>
    <t>PROGRAMA</t>
  </si>
  <si>
    <t>SIGLA</t>
  </si>
  <si>
    <t>ABT  (7")</t>
  </si>
  <si>
    <t xml:space="preserve">ENC (7") </t>
  </si>
  <si>
    <t>Bom Dia Praça</t>
  </si>
  <si>
    <t>BPRA</t>
  </si>
  <si>
    <t>PTV1</t>
  </si>
  <si>
    <t>PTV2</t>
  </si>
  <si>
    <t>COM. 15"</t>
  </si>
  <si>
    <t>COM. 30"</t>
  </si>
  <si>
    <t>ANTE</t>
  </si>
  <si>
    <t>TV VANGUARDA</t>
  </si>
  <si>
    <t>TV DIÁRIO</t>
  </si>
  <si>
    <t>TV TRIBUNA</t>
  </si>
  <si>
    <t>TV FRONTEIRA</t>
  </si>
  <si>
    <t>TV RIO SUL</t>
  </si>
  <si>
    <t>TV INTEGRAÇÃO</t>
  </si>
  <si>
    <t>TV CABO BRANCO / TV PARAÍBA</t>
  </si>
  <si>
    <t>GLCO</t>
  </si>
  <si>
    <t>GLHO</t>
  </si>
  <si>
    <t>BPLO</t>
  </si>
  <si>
    <t>VMAD</t>
  </si>
  <si>
    <t>VMIX</t>
  </si>
  <si>
    <t>RESA</t>
  </si>
  <si>
    <t>TRGE</t>
  </si>
  <si>
    <t>ESPD</t>
  </si>
  <si>
    <t>FMAD</t>
  </si>
  <si>
    <t>ROTA</t>
  </si>
  <si>
    <t>TRES</t>
  </si>
  <si>
    <t>IRUR</t>
  </si>
  <si>
    <t>RIRE</t>
  </si>
  <si>
    <t>JORN</t>
  </si>
  <si>
    <t>MOVI</t>
  </si>
  <si>
    <t>CRNA</t>
  </si>
  <si>
    <t>MGRU</t>
  </si>
  <si>
    <t>GALP</t>
  </si>
  <si>
    <t>LAVO</t>
  </si>
  <si>
    <t>CLAV</t>
  </si>
  <si>
    <t>CAMI</t>
  </si>
  <si>
    <t>MPAR</t>
  </si>
  <si>
    <t>PLUG</t>
  </si>
  <si>
    <t>RPCO</t>
  </si>
  <si>
    <t>APRO</t>
  </si>
  <si>
    <t>MOSA</t>
  </si>
  <si>
    <t>RURA</t>
  </si>
  <si>
    <t>LIGA</t>
  </si>
  <si>
    <t>AGRI</t>
  </si>
  <si>
    <t>JOCA</t>
  </si>
  <si>
    <t>MRUR</t>
  </si>
  <si>
    <t>PARA</t>
  </si>
  <si>
    <t>AMRU</t>
  </si>
  <si>
    <t>REVS</t>
  </si>
  <si>
    <t>ZAPP</t>
  </si>
  <si>
    <t>RENO</t>
  </si>
  <si>
    <t>MEMO</t>
  </si>
  <si>
    <t>ANTM</t>
  </si>
  <si>
    <t>Seg/Sex</t>
  </si>
  <si>
    <t>Rural</t>
  </si>
  <si>
    <t>Jornalismo</t>
  </si>
  <si>
    <t>Seg/Sáb</t>
  </si>
  <si>
    <t xml:space="preserve">Praça TV 1ª Edição </t>
  </si>
  <si>
    <t>Esporte</t>
  </si>
  <si>
    <t>Show</t>
  </si>
  <si>
    <t xml:space="preserve">Praça TV 2ª Edição </t>
  </si>
  <si>
    <t>Reportagem</t>
  </si>
  <si>
    <t>Sex</t>
  </si>
  <si>
    <t>Entrevista</t>
  </si>
  <si>
    <t>Sáb</t>
  </si>
  <si>
    <t>Educativo</t>
  </si>
  <si>
    <t>Dom</t>
  </si>
  <si>
    <t xml:space="preserve">Antena Paulista </t>
  </si>
  <si>
    <t>Data</t>
  </si>
  <si>
    <t>Horário</t>
  </si>
  <si>
    <t>Nome</t>
  </si>
  <si>
    <t>Bom Dia Praça (Local)</t>
  </si>
  <si>
    <t>Madrugada Vanguarda</t>
  </si>
  <si>
    <t>Vanguarda Mix</t>
  </si>
  <si>
    <t>Revista de Sábado</t>
  </si>
  <si>
    <t>Resumo da Notícia</t>
  </si>
  <si>
    <t>Seg/Dom</t>
  </si>
  <si>
    <t>Qua</t>
  </si>
  <si>
    <t>Memória</t>
  </si>
  <si>
    <t>Antena Paulista</t>
  </si>
  <si>
    <t xml:space="preserve">Terra da Gente </t>
  </si>
  <si>
    <t>Esporte D</t>
  </si>
  <si>
    <t>Tribuna Esporte</t>
  </si>
  <si>
    <t>Viver Bem</t>
  </si>
  <si>
    <t>Corpo em Ação</t>
  </si>
  <si>
    <t>Turismo</t>
  </si>
  <si>
    <t>Rota do Sol</t>
  </si>
  <si>
    <t>Inter TV Rural</t>
  </si>
  <si>
    <t>Em Movimento</t>
  </si>
  <si>
    <t>Jornal do Campo</t>
  </si>
  <si>
    <t>Rio Sul Revista</t>
  </si>
  <si>
    <t>Globo Horizonte</t>
  </si>
  <si>
    <t>Terra de Minas</t>
  </si>
  <si>
    <t>MG Rural</t>
  </si>
  <si>
    <t>Galpão Crioulo</t>
  </si>
  <si>
    <t>Campo e Lavoura</t>
  </si>
  <si>
    <t>Plug RPC</t>
  </si>
  <si>
    <t>Meu Paraná</t>
  </si>
  <si>
    <t>Caminhos do Campo</t>
  </si>
  <si>
    <t>Aprovado</t>
  </si>
  <si>
    <t>Mosaico Baiano</t>
  </si>
  <si>
    <t>Se Liga Verdes Mares</t>
  </si>
  <si>
    <t>Repórter Mirante</t>
  </si>
  <si>
    <t>Estação Agrícola</t>
  </si>
  <si>
    <t>É do Pará</t>
  </si>
  <si>
    <t>Comunidade</t>
  </si>
  <si>
    <t>TOTAL DE CHAMADAS (7")</t>
  </si>
  <si>
    <t>VINH. PASS. (7")</t>
  </si>
  <si>
    <t>Por exibição</t>
  </si>
  <si>
    <t>Por Mês</t>
  </si>
  <si>
    <t>Nº de cotas</t>
  </si>
  <si>
    <t>TV GAZETA - ES</t>
  </si>
  <si>
    <t>TV GAZETA - AL</t>
  </si>
  <si>
    <t>EPTV - MG</t>
  </si>
  <si>
    <t>EPTV - SP</t>
  </si>
  <si>
    <t>INTER TV - RJ</t>
  </si>
  <si>
    <t>INTER TV - MG</t>
  </si>
  <si>
    <t>TV ANHANGUERA - GO</t>
  </si>
  <si>
    <t>TV ANHANGUERA - TO</t>
  </si>
  <si>
    <t xml:space="preserve">DIA </t>
  </si>
  <si>
    <t>Plugue</t>
  </si>
  <si>
    <t>Gênero</t>
  </si>
  <si>
    <t>GÊNERO</t>
  </si>
  <si>
    <t>Zappeando</t>
  </si>
  <si>
    <t>Amazônia Rural</t>
  </si>
  <si>
    <t>MS Rural</t>
  </si>
  <si>
    <t>MRUR.</t>
  </si>
  <si>
    <t>MT Rural</t>
  </si>
  <si>
    <t>Nosso Campo</t>
  </si>
  <si>
    <t>Faixa da Madrugada</t>
  </si>
  <si>
    <t>RURA'</t>
  </si>
  <si>
    <t>Clube Rural</t>
  </si>
  <si>
    <t>Programa Rural</t>
  </si>
  <si>
    <t>TV VERDES MARES</t>
  </si>
  <si>
    <t>INTERNET</t>
  </si>
  <si>
    <t>EXIBIDORAS</t>
  </si>
  <si>
    <t>FORMATO</t>
  </si>
  <si>
    <t xml:space="preserve">RSE </t>
  </si>
  <si>
    <t>RS2</t>
  </si>
  <si>
    <t>Internet</t>
  </si>
  <si>
    <t>-</t>
  </si>
  <si>
    <t>BPRA'</t>
  </si>
  <si>
    <t>Catálogo de vídeos</t>
  </si>
  <si>
    <t>GLHO'</t>
  </si>
  <si>
    <t>GALP'</t>
  </si>
  <si>
    <t xml:space="preserve"> </t>
  </si>
  <si>
    <t>INFORMAÇÕES DE PROGRAMA</t>
  </si>
  <si>
    <t>ESQUEMA DE PATROCÍNIO</t>
  </si>
  <si>
    <t>EMISSORA</t>
  </si>
  <si>
    <t>ORIENTAÇÕES DE USO DA PLANILHA:</t>
  </si>
  <si>
    <t>SELECIONE AQUI:</t>
  </si>
  <si>
    <r>
      <rPr>
        <b/>
        <sz val="13"/>
        <color rgb="FF1F497D"/>
        <rFont val="Calibri"/>
        <family val="2"/>
        <scheme val="minor"/>
      </rPr>
      <t xml:space="preserve">1 ) </t>
    </r>
    <r>
      <rPr>
        <sz val="13"/>
        <color rgb="FF1F497D"/>
        <rFont val="Calibri"/>
        <family val="2"/>
        <scheme val="minor"/>
      </rPr>
      <t>Selecione sua emissora: as "informações de programa", os dados de Internet e as siglas das exibidoras são gerados automaticamente.</t>
    </r>
  </si>
  <si>
    <r>
      <rPr>
        <b/>
        <sz val="13"/>
        <color rgb="FF1F497D"/>
        <rFont val="Calibri"/>
        <family val="2"/>
        <scheme val="minor"/>
      </rPr>
      <t xml:space="preserve">2 ) </t>
    </r>
    <r>
      <rPr>
        <sz val="13"/>
        <color rgb="FF1F497D"/>
        <rFont val="Calibri"/>
        <family val="2"/>
        <scheme val="minor"/>
      </rPr>
      <t>Na Tabela 1, preencha os</t>
    </r>
    <r>
      <rPr>
        <u/>
        <sz val="13"/>
        <color rgb="FF1F497D"/>
        <rFont val="Calibri"/>
        <family val="2"/>
        <scheme val="minor"/>
      </rPr>
      <t xml:space="preserve"> campos em cinza </t>
    </r>
    <r>
      <rPr>
        <sz val="13"/>
        <color rgb="FF1F497D"/>
        <rFont val="Calibri"/>
        <family val="2"/>
        <scheme val="minor"/>
      </rPr>
      <t>do "Esquema de Patrocínio" e  "Valor da Cota" de cada programa. O valor final deve conter os preços de Internet.</t>
    </r>
  </si>
  <si>
    <r>
      <t xml:space="preserve">3 ) </t>
    </r>
    <r>
      <rPr>
        <sz val="13"/>
        <color rgb="FF1F497D"/>
        <rFont val="Calibri"/>
        <family val="2"/>
        <scheme val="minor"/>
      </rPr>
      <t xml:space="preserve">Caso o patrocínio contemple Internet, o valor deverá ser informado isoladamente na Tabela 2. </t>
    </r>
  </si>
  <si>
    <r>
      <rPr>
        <b/>
        <sz val="14"/>
        <color rgb="FFFF0000"/>
        <rFont val="Calibri"/>
        <family val="2"/>
        <scheme val="minor"/>
      </rPr>
      <t xml:space="preserve">TABELA 1: </t>
    </r>
    <r>
      <rPr>
        <b/>
        <sz val="14"/>
        <rFont val="Calibri"/>
        <family val="2"/>
        <scheme val="minor"/>
      </rPr>
      <t>ESQUEMA E VALORES FINAIS DA COTA DE PATRO</t>
    </r>
    <r>
      <rPr>
        <b/>
        <sz val="14"/>
        <color theme="1"/>
        <rFont val="Calibri"/>
        <family val="2"/>
        <scheme val="minor"/>
      </rPr>
      <t xml:space="preserve">CÍNIO </t>
    </r>
  </si>
  <si>
    <r>
      <rPr>
        <b/>
        <sz val="14"/>
        <color rgb="FFFF0000"/>
        <rFont val="Calibri"/>
        <family val="2"/>
        <scheme val="minor"/>
      </rPr>
      <t xml:space="preserve">TABELA 2: </t>
    </r>
    <r>
      <rPr>
        <b/>
        <sz val="14"/>
        <rFont val="Calibri"/>
        <family val="2"/>
        <scheme val="minor"/>
      </rPr>
      <t>PREÇO DE INTERNET</t>
    </r>
  </si>
  <si>
    <t xml:space="preserve"> FAB</t>
  </si>
  <si>
    <t xml:space="preserve">  ACR  ROR</t>
  </si>
  <si>
    <t>MEMS</t>
  </si>
  <si>
    <t>EBMT</t>
  </si>
  <si>
    <t>Meu Mato Grosso do Sul</t>
  </si>
  <si>
    <t>É bem Mato Grosso</t>
  </si>
  <si>
    <t xml:space="preserve"> RIB  SCA</t>
  </si>
  <si>
    <r>
      <t xml:space="preserve">PREENCHER TABELA ABAIXO </t>
    </r>
    <r>
      <rPr>
        <b/>
        <u/>
        <sz val="20"/>
        <color rgb="FFFF0000"/>
        <rFont val="Calibri"/>
        <family val="2"/>
        <scheme val="minor"/>
      </rPr>
      <t>APENAS</t>
    </r>
    <r>
      <rPr>
        <b/>
        <sz val="20"/>
        <color rgb="FFFF0000"/>
        <rFont val="Calibri"/>
        <family val="2"/>
        <scheme val="minor"/>
      </rPr>
      <t xml:space="preserve"> COM OS PREÇOS DE INTERNET (se houver):</t>
    </r>
  </si>
  <si>
    <t>Os valores de Internet da tabela abaixo não devem ser divulgados ao mercado. Servem apenas para controle interno.</t>
  </si>
  <si>
    <t>FRI   FLU</t>
  </si>
  <si>
    <t>VNE1</t>
  </si>
  <si>
    <t>Vanguarda News</t>
  </si>
  <si>
    <t xml:space="preserve"> + Diário</t>
  </si>
  <si>
    <t>Painel RPC</t>
  </si>
  <si>
    <t>GLCO'</t>
  </si>
  <si>
    <t>Observações Comerciais</t>
  </si>
  <si>
    <t>Regras de veiculação para os formatos de vídeos (programas com 1 cota)</t>
  </si>
  <si>
    <t>Regras de veiculação para os formatos de vídeos (programas com 2 cotas)</t>
  </si>
  <si>
    <t>Composição das caracterizações</t>
  </si>
  <si>
    <t>VÍDEO:</t>
  </si>
  <si>
    <t>ÁUDIO:</t>
  </si>
  <si>
    <t>As caracterizações dos patrocínios da programação de linha deverão seguir</t>
  </si>
  <si>
    <t xml:space="preserve"> as seguintes orientações:</t>
  </si>
  <si>
    <t xml:space="preserve">- Caso o programa seja patrocinado por uma linha de produtos, as imagens </t>
  </si>
  <si>
    <t>não poderão dar destaque a nenhum produto particularmente; a ênfase</t>
  </si>
  <si>
    <t xml:space="preserve">- Se mais de uma palavra for usada para designar uma marca ou produto, </t>
  </si>
  <si>
    <t xml:space="preserve">- Caso o texto apresente números ou siglas, estes serão computados por </t>
  </si>
  <si>
    <t>elementos, isoladamente.</t>
  </si>
  <si>
    <t>por uma categoria de produto.</t>
  </si>
  <si>
    <t>(Aberturas / Encerramentos / Vinhetas de Passagem / Chamadas)</t>
  </si>
  <si>
    <t>deve ser apenas na linha de produtos.</t>
  </si>
  <si>
    <t>- Duração de 7 segundos de imagens com movimento.</t>
  </si>
  <si>
    <t>- Não serão permitidas imagens de atores com movimentos labiais.</t>
  </si>
  <si>
    <t>- O material não poderá apresentar mais do que uma marca/produto.</t>
  </si>
  <si>
    <t xml:space="preserve"> -Máximo de 12 palavras.</t>
  </si>
  <si>
    <t>- Citação da marca (ou nome do cliente) mais slogan.</t>
  </si>
  <si>
    <t>serão contabilizadas individualmente.</t>
  </si>
  <si>
    <t>- Se o programa for patrocinado por linha de produtos, poderá haver</t>
  </si>
  <si>
    <t>menção apenas da linha de produtos.</t>
  </si>
  <si>
    <t>- Caso haja mais de uma cota de patrocínio, cada cota será comercializada</t>
  </si>
  <si>
    <t>- O prazo mínimo estabelecido para a venda do patrocínio é de três meses.</t>
  </si>
  <si>
    <t>Em nenhum caso haverá prejuízo na entrega comercial para o anunciante.</t>
  </si>
  <si>
    <t>O primeiro pre-roll da sessão exibe a vinheta com todos os patrocinadores, sem a opção "pular anúncio".</t>
  </si>
  <si>
    <t>TV Globo</t>
  </si>
  <si>
    <t>Globo.com</t>
  </si>
  <si>
    <t>ATENÇÃO:</t>
  </si>
  <si>
    <t>OBSERVAÇÕES GERAIS</t>
  </si>
  <si>
    <t>As observações comerciais (TV Globo e Globo.com) encontram-se no item "Observações Gerais"</t>
  </si>
  <si>
    <t>- Não será aceita multiplicidade nas caracterizações.</t>
  </si>
  <si>
    <t>- Identificação do anunciante ou marca no início do texto.</t>
  </si>
  <si>
    <t>TV MORENA</t>
  </si>
  <si>
    <t>TV CENTRO-AMÉRICA</t>
  </si>
  <si>
    <t>PR</t>
  </si>
  <si>
    <t>CO</t>
  </si>
  <si>
    <t>SP</t>
  </si>
  <si>
    <t>MG</t>
  </si>
  <si>
    <t>VALOR MENSAL DA COTA - R$</t>
  </si>
  <si>
    <t>MAIS</t>
  </si>
  <si>
    <t>Mais Caminhos</t>
  </si>
  <si>
    <t>NAT</t>
  </si>
  <si>
    <t>NA2</t>
  </si>
  <si>
    <t>INTER TV - RN</t>
  </si>
  <si>
    <t>NE</t>
  </si>
  <si>
    <t>PROG</t>
  </si>
  <si>
    <t>Programão</t>
  </si>
  <si>
    <t>COMB</t>
  </si>
  <si>
    <t>Combinado</t>
  </si>
  <si>
    <t>MADI</t>
  </si>
  <si>
    <t>CORA</t>
  </si>
  <si>
    <t>VIVE</t>
  </si>
  <si>
    <t>PGUE</t>
  </si>
  <si>
    <t>INDO</t>
  </si>
  <si>
    <t>Tô Indo</t>
  </si>
  <si>
    <t>ESTC</t>
  </si>
  <si>
    <t>Auditório</t>
  </si>
  <si>
    <t>RMIR</t>
  </si>
  <si>
    <t>RESE</t>
  </si>
  <si>
    <t>Resenhas do RN</t>
  </si>
  <si>
    <t>ROTV</t>
  </si>
  <si>
    <t>Rota Inter TV</t>
  </si>
  <si>
    <t>PRAM</t>
  </si>
  <si>
    <t>Paneiro</t>
  </si>
  <si>
    <t>CAMP</t>
  </si>
  <si>
    <t>TEMS</t>
  </si>
  <si>
    <t>Amazônia Revista</t>
  </si>
  <si>
    <t>DICO</t>
  </si>
  <si>
    <t>Diário Comunidade</t>
  </si>
  <si>
    <t>NO</t>
  </si>
  <si>
    <t>UBA</t>
  </si>
  <si>
    <t>AMP  RON</t>
  </si>
  <si>
    <t>dividido</t>
  </si>
  <si>
    <t>PCAR</t>
  </si>
  <si>
    <t># Partiu</t>
  </si>
  <si>
    <t>Vem com a Gente</t>
  </si>
  <si>
    <t>VEMS</t>
  </si>
  <si>
    <t>VEMD</t>
  </si>
  <si>
    <t>Vem com a Gente (reprise)</t>
  </si>
  <si>
    <t xml:space="preserve">- Poderá haver outros anunciantes na capa, nas páginas internas e vídeos do site patrocinado, apenas nos  </t>
  </si>
  <si>
    <t>Sempre será respeitado o limite de uma exibição de comercial pré-roll a cada dois vídeos assistidos.</t>
  </si>
  <si>
    <t xml:space="preserve">Não podemos exigir a produção de um comercial de 30” apenas para a veiculação na web. </t>
  </si>
  <si>
    <t>respeitando a regra de não veicular concorrentes do mesmo segmento).</t>
  </si>
  <si>
    <t xml:space="preserve">formatos que não estão contemplados na cota ou quando uma das cotas não forem comercializadas (sempre </t>
  </si>
  <si>
    <t xml:space="preserve">substituições nos formatos originalmente previstos no plano de inserções. </t>
  </si>
  <si>
    <t>- A Globo.com se reserva o direito de proceder alterações na estrutura do conteúdo dos sites, e, eventualmente,</t>
  </si>
  <si>
    <t xml:space="preserve">o limite de uma exibição de comercial pre-roll a cada dois vídeos assistidos. </t>
  </si>
  <si>
    <t xml:space="preserve">O pre-roll do patrocinador, com a opção "pular anúncio" é veiculado antes dos vídeos do programa,  respeitando </t>
  </si>
  <si>
    <t xml:space="preserve">visibilidade para todos e sempre com a opção "pular anúncio". </t>
  </si>
  <si>
    <t xml:space="preserve"> A partir do segundo pre-roll, passam a entrar aleatoriamente os comerciais de cada patrocinador, com igual </t>
  </si>
  <si>
    <t>PTV3</t>
  </si>
  <si>
    <t>MG TV 3ª Edição</t>
  </si>
  <si>
    <t>ptv3</t>
  </si>
  <si>
    <t>Colunas1</t>
  </si>
  <si>
    <t>Site do Programa</t>
  </si>
  <si>
    <t>Para vídeos comerciais com 15 segundos</t>
  </si>
  <si>
    <t>Entrega-se vídeos com e sem skip em qualquer vídeo editorial, sem tamanho mínimo.</t>
  </si>
  <si>
    <t>Para vídeos comerciais com 30 segundos</t>
  </si>
  <si>
    <t>Para vídeos comerciais com + de 30 segundos</t>
  </si>
  <si>
    <t>AXA JF</t>
  </si>
  <si>
    <t>ÚNICO</t>
  </si>
  <si>
    <t>MAIS'</t>
  </si>
  <si>
    <t>TRGE'</t>
  </si>
  <si>
    <t>TEMS'</t>
  </si>
  <si>
    <t>Cê Viu?</t>
  </si>
  <si>
    <t>CVIU</t>
  </si>
  <si>
    <t>Estúdio C</t>
  </si>
  <si>
    <t>PTCE</t>
  </si>
  <si>
    <t>NSC SC</t>
  </si>
  <si>
    <t>- Catálogo de vídeos: Pre-Roll 7", 15" ou 30".</t>
  </si>
  <si>
    <t>- Para programas com 2 cotas, os formatos de Internet têm 50% de visibilidade (exceto  pre-rolls).</t>
  </si>
  <si>
    <t xml:space="preserve">- Site de programa: Maxiboard 1 (Home), Retângulo Médio 1 (Home), Retângulo Médio </t>
  </si>
  <si>
    <t xml:space="preserve">Superior (Internas), Retângulo Mobile 1 (Home) , Pre-Roll 7", 15" ou 30". </t>
  </si>
  <si>
    <t>Entrega-se vídeos sem skip em vídeos editoriais maiores que 1 minuto.</t>
  </si>
  <si>
    <t>Entrega-se vídeos com skip em qualquer vídeo editorial, sem tamanho mínimo.</t>
  </si>
  <si>
    <t>Formatos de Internet para programas locais</t>
  </si>
  <si>
    <t>Patrocínio de Programação Local - outubro/2017 a março/2018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</si>
</sst>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h:mm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4" tint="-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rgb="FFFF0000"/>
      <name val="Arial"/>
      <family val="2"/>
    </font>
    <font>
      <b/>
      <sz val="20"/>
      <color rgb="FFFF0000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1F497D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3"/>
      <color rgb="FF1F497D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11"/>
      <color rgb="FF0070C0"/>
      <name val="Calibri"/>
      <family val="2"/>
      <scheme val="minor"/>
    </font>
    <font>
      <b/>
      <sz val="14"/>
      <color theme="1"/>
      <name val="Century Gothic"/>
      <family val="2"/>
    </font>
    <font>
      <b/>
      <u/>
      <sz val="14"/>
      <color rgb="FFFF0000"/>
      <name val="Century Gothic"/>
      <family val="2"/>
    </font>
    <font>
      <sz val="14"/>
      <color theme="1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F493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44"/>
      </left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 style="thick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44"/>
      </left>
      <right style="thin">
        <color indexed="44"/>
      </right>
      <top/>
      <bottom/>
      <diagonal/>
    </border>
    <border>
      <left style="thin">
        <color indexed="44"/>
      </left>
      <right style="thin">
        <color indexed="4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44"/>
      </right>
      <top/>
      <bottom/>
      <diagonal/>
    </border>
  </borders>
  <cellStyleXfs count="39">
    <xf numFmtId="0" fontId="0" fillId="0" borderId="0"/>
    <xf numFmtId="0" fontId="5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4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7" fillId="0" borderId="0"/>
    <xf numFmtId="164" fontId="5" fillId="0" borderId="0" applyFont="0" applyFill="0" applyBorder="0" applyAlignment="0" applyProtection="0"/>
  </cellStyleXfs>
  <cellXfs count="223">
    <xf numFmtId="0" fontId="0" fillId="0" borderId="0" xfId="0"/>
    <xf numFmtId="0" fontId="10" fillId="3" borderId="3" xfId="6" applyFont="1" applyFill="1" applyBorder="1" applyAlignment="1">
      <alignment horizontal="center" vertical="center" wrapText="1"/>
    </xf>
    <xf numFmtId="0" fontId="10" fillId="3" borderId="9" xfId="6" applyFont="1" applyFill="1" applyBorder="1" applyAlignment="1">
      <alignment horizontal="center" vertical="center" wrapText="1"/>
    </xf>
    <xf numFmtId="3" fontId="11" fillId="0" borderId="1" xfId="6" applyNumberFormat="1" applyFont="1" applyBorder="1" applyAlignment="1">
      <alignment horizontal="center" vertical="center"/>
    </xf>
    <xf numFmtId="3" fontId="11" fillId="0" borderId="7" xfId="6" applyNumberFormat="1" applyFont="1" applyBorder="1" applyAlignment="1">
      <alignment horizontal="center" vertical="center"/>
    </xf>
    <xf numFmtId="3" fontId="11" fillId="0" borderId="6" xfId="6" applyNumberFormat="1" applyFont="1" applyBorder="1" applyAlignment="1">
      <alignment horizontal="center" vertical="center"/>
    </xf>
    <xf numFmtId="0" fontId="12" fillId="0" borderId="0" xfId="0" applyFont="1"/>
    <xf numFmtId="0" fontId="4" fillId="0" borderId="0" xfId="0" applyFont="1"/>
    <xf numFmtId="3" fontId="11" fillId="0" borderId="9" xfId="6" applyNumberFormat="1" applyFont="1" applyBorder="1" applyAlignment="1">
      <alignment horizontal="center" vertical="center"/>
    </xf>
    <xf numFmtId="0" fontId="13" fillId="0" borderId="0" xfId="0" applyFont="1"/>
    <xf numFmtId="0" fontId="2" fillId="5" borderId="24" xfId="0" applyFont="1" applyFill="1" applyBorder="1" applyAlignment="1">
      <alignment horizontal="center" vertical="center"/>
    </xf>
    <xf numFmtId="3" fontId="11" fillId="0" borderId="2" xfId="6" applyNumberFormat="1" applyFont="1" applyBorder="1" applyAlignment="1">
      <alignment vertical="center"/>
    </xf>
    <xf numFmtId="3" fontId="11" fillId="0" borderId="14" xfId="6" applyNumberFormat="1" applyFont="1" applyBorder="1" applyAlignment="1">
      <alignment vertical="center"/>
    </xf>
    <xf numFmtId="10" fontId="0" fillId="0" borderId="0" xfId="34" applyNumberFormat="1" applyFont="1"/>
    <xf numFmtId="0" fontId="16" fillId="0" borderId="0" xfId="0" applyFont="1"/>
    <xf numFmtId="0" fontId="15" fillId="0" borderId="0" xfId="0" applyFont="1" applyAlignment="1"/>
    <xf numFmtId="0" fontId="0" fillId="0" borderId="0" xfId="0" applyAlignment="1"/>
    <xf numFmtId="3" fontId="11" fillId="0" borderId="5" xfId="6" applyNumberFormat="1" applyFont="1" applyBorder="1" applyAlignment="1" applyProtection="1">
      <alignment horizontal="center" vertical="center"/>
      <protection hidden="1"/>
    </xf>
    <xf numFmtId="0" fontId="2" fillId="4" borderId="25" xfId="0" applyFont="1" applyFill="1" applyBorder="1" applyAlignment="1">
      <alignment horizontal="center" vertical="center"/>
    </xf>
    <xf numFmtId="165" fontId="11" fillId="0" borderId="1" xfId="22" applyNumberFormat="1" applyFont="1" applyBorder="1" applyAlignment="1">
      <alignment horizontal="center" vertical="center"/>
    </xf>
    <xf numFmtId="0" fontId="0" fillId="0" borderId="0" xfId="0"/>
    <xf numFmtId="3" fontId="11" fillId="0" borderId="9" xfId="22" applyNumberFormat="1" applyFont="1" applyBorder="1" applyAlignment="1">
      <alignment horizontal="center" vertical="center"/>
    </xf>
    <xf numFmtId="165" fontId="11" fillId="0" borderId="9" xfId="22" applyNumberFormat="1" applyFont="1" applyBorder="1" applyAlignment="1">
      <alignment horizontal="center" vertical="center"/>
    </xf>
    <xf numFmtId="3" fontId="11" fillId="0" borderId="13" xfId="22" applyNumberFormat="1" applyFont="1" applyBorder="1" applyAlignment="1">
      <alignment horizontal="center" vertical="center"/>
    </xf>
    <xf numFmtId="165" fontId="11" fillId="0" borderId="13" xfId="22" applyNumberFormat="1" applyFont="1" applyBorder="1" applyAlignment="1">
      <alignment horizontal="center" vertical="center"/>
    </xf>
    <xf numFmtId="3" fontId="11" fillId="0" borderId="16" xfId="22" applyNumberFormat="1" applyFont="1" applyBorder="1" applyAlignment="1">
      <alignment vertical="center"/>
    </xf>
    <xf numFmtId="3" fontId="11" fillId="0" borderId="14" xfId="22" applyNumberFormat="1" applyFont="1" applyBorder="1" applyAlignment="1">
      <alignment vertical="center"/>
    </xf>
    <xf numFmtId="0" fontId="16" fillId="0" borderId="0" xfId="0" applyFont="1" applyFill="1"/>
    <xf numFmtId="3" fontId="11" fillId="0" borderId="27" xfId="22" applyNumberFormat="1" applyFont="1" applyBorder="1" applyAlignment="1">
      <alignment horizontal="center" vertical="center"/>
    </xf>
    <xf numFmtId="3" fontId="11" fillId="0" borderId="26" xfId="22" applyNumberFormat="1" applyFont="1" applyBorder="1" applyAlignment="1">
      <alignment horizontal="center" vertical="center"/>
    </xf>
    <xf numFmtId="0" fontId="0" fillId="0" borderId="37" xfId="0" applyBorder="1"/>
    <xf numFmtId="0" fontId="0" fillId="0" borderId="31" xfId="0" applyBorder="1"/>
    <xf numFmtId="0" fontId="13" fillId="0" borderId="0" xfId="0" applyFont="1" applyFill="1"/>
    <xf numFmtId="0" fontId="16" fillId="0" borderId="0" xfId="0" applyFont="1" applyFill="1" applyBorder="1"/>
    <xf numFmtId="0" fontId="13" fillId="0" borderId="0" xfId="0" applyFont="1" applyBorder="1"/>
    <xf numFmtId="0" fontId="16" fillId="0" borderId="40" xfId="0" applyFont="1" applyFill="1" applyBorder="1"/>
    <xf numFmtId="0" fontId="18" fillId="0" borderId="0" xfId="0" applyFont="1" applyFill="1" applyBorder="1"/>
    <xf numFmtId="3" fontId="11" fillId="0" borderId="18" xfId="22" applyNumberFormat="1" applyFont="1" applyBorder="1" applyAlignment="1">
      <alignment horizontal="center" vertical="center"/>
    </xf>
    <xf numFmtId="3" fontId="11" fillId="0" borderId="7" xfId="22" applyNumberFormat="1" applyFont="1" applyBorder="1" applyAlignment="1">
      <alignment horizontal="center" vertical="center"/>
    </xf>
    <xf numFmtId="0" fontId="0" fillId="0" borderId="51" xfId="0" applyBorder="1"/>
    <xf numFmtId="3" fontId="11" fillId="0" borderId="10" xfId="6" applyNumberFormat="1" applyFont="1" applyBorder="1" applyAlignment="1">
      <alignment horizontal="center" vertical="center"/>
    </xf>
    <xf numFmtId="3" fontId="11" fillId="0" borderId="4" xfId="6" applyNumberFormat="1" applyFont="1" applyBorder="1" applyAlignment="1">
      <alignment horizontal="center" vertical="center"/>
    </xf>
    <xf numFmtId="3" fontId="11" fillId="0" borderId="15" xfId="22" applyNumberFormat="1" applyFont="1" applyBorder="1" applyAlignment="1">
      <alignment horizontal="center" vertical="center"/>
    </xf>
    <xf numFmtId="3" fontId="11" fillId="0" borderId="10" xfId="22" applyNumberFormat="1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3" fontId="11" fillId="6" borderId="9" xfId="6" applyNumberFormat="1" applyFont="1" applyFill="1" applyBorder="1" applyAlignment="1" applyProtection="1">
      <alignment horizontal="center" vertical="center"/>
      <protection locked="0" hidden="1"/>
    </xf>
    <xf numFmtId="3" fontId="11" fillId="6" borderId="14" xfId="6" applyNumberFormat="1" applyFont="1" applyFill="1" applyBorder="1" applyAlignment="1" applyProtection="1">
      <alignment horizontal="center" vertical="center"/>
      <protection locked="0" hidden="1"/>
    </xf>
    <xf numFmtId="3" fontId="11" fillId="6" borderId="5" xfId="6" applyNumberFormat="1" applyFont="1" applyFill="1" applyBorder="1" applyAlignment="1" applyProtection="1">
      <alignment horizontal="center" vertical="center"/>
      <protection locked="0" hidden="1"/>
    </xf>
    <xf numFmtId="3" fontId="11" fillId="6" borderId="6" xfId="6" applyNumberFormat="1" applyFont="1" applyFill="1" applyBorder="1" applyAlignment="1">
      <alignment vertical="center"/>
    </xf>
    <xf numFmtId="3" fontId="11" fillId="6" borderId="4" xfId="6" applyNumberFormat="1" applyFont="1" applyFill="1" applyBorder="1" applyAlignment="1" applyProtection="1">
      <alignment horizontal="center" vertical="center"/>
      <protection locked="0" hidden="1"/>
    </xf>
    <xf numFmtId="3" fontId="11" fillId="6" borderId="1" xfId="6" applyNumberFormat="1" applyFont="1" applyFill="1" applyBorder="1" applyAlignment="1" applyProtection="1">
      <alignment horizontal="center" vertical="center"/>
      <protection locked="0" hidden="1"/>
    </xf>
    <xf numFmtId="3" fontId="11" fillId="6" borderId="2" xfId="6" applyNumberFormat="1" applyFont="1" applyFill="1" applyBorder="1" applyAlignment="1" applyProtection="1">
      <alignment horizontal="center" vertical="center"/>
      <protection locked="0" hidden="1"/>
    </xf>
    <xf numFmtId="3" fontId="11" fillId="6" borderId="8" xfId="6" applyNumberFormat="1" applyFont="1" applyFill="1" applyBorder="1" applyAlignment="1" applyProtection="1">
      <alignment horizontal="center" vertical="center"/>
      <protection locked="0" hidden="1"/>
    </xf>
    <xf numFmtId="3" fontId="11" fillId="6" borderId="13" xfId="6" applyNumberFormat="1" applyFont="1" applyFill="1" applyBorder="1" applyAlignment="1" applyProtection="1">
      <alignment horizontal="center" vertical="center"/>
      <protection locked="0" hidden="1"/>
    </xf>
    <xf numFmtId="3" fontId="11" fillId="6" borderId="16" xfId="6" applyNumberFormat="1" applyFont="1" applyFill="1" applyBorder="1" applyAlignment="1" applyProtection="1">
      <alignment horizontal="center" vertical="center"/>
      <protection locked="0" hidden="1"/>
    </xf>
    <xf numFmtId="3" fontId="11" fillId="6" borderId="17" xfId="6" applyNumberFormat="1" applyFont="1" applyFill="1" applyBorder="1" applyAlignment="1" applyProtection="1">
      <alignment horizontal="center" vertical="center"/>
      <protection locked="0" hidden="1"/>
    </xf>
    <xf numFmtId="3" fontId="11" fillId="6" borderId="7" xfId="6" applyNumberFormat="1" applyFont="1" applyFill="1" applyBorder="1" applyAlignment="1">
      <alignment horizontal="center" vertical="center"/>
    </xf>
    <xf numFmtId="3" fontId="11" fillId="6" borderId="9" xfId="6" applyNumberFormat="1" applyFont="1" applyFill="1" applyBorder="1" applyAlignment="1">
      <alignment horizontal="center" vertical="center"/>
    </xf>
    <xf numFmtId="3" fontId="11" fillId="6" borderId="6" xfId="6" applyNumberFormat="1" applyFont="1" applyFill="1" applyBorder="1" applyAlignment="1">
      <alignment horizontal="center" vertical="center"/>
    </xf>
    <xf numFmtId="3" fontId="11" fillId="6" borderId="1" xfId="6" applyNumberFormat="1" applyFont="1" applyFill="1" applyBorder="1" applyAlignment="1">
      <alignment horizontal="center" vertical="center"/>
    </xf>
    <xf numFmtId="3" fontId="11" fillId="6" borderId="13" xfId="6" applyNumberFormat="1" applyFont="1" applyFill="1" applyBorder="1" applyAlignment="1">
      <alignment horizontal="center" vertical="center"/>
    </xf>
    <xf numFmtId="0" fontId="21" fillId="7" borderId="37" xfId="0" applyFont="1" applyFill="1" applyBorder="1"/>
    <xf numFmtId="0" fontId="21" fillId="7" borderId="31" xfId="0" applyFont="1" applyFill="1" applyBorder="1"/>
    <xf numFmtId="0" fontId="21" fillId="7" borderId="39" xfId="0" applyFont="1" applyFill="1" applyBorder="1"/>
    <xf numFmtId="0" fontId="22" fillId="0" borderId="0" xfId="0" applyFont="1"/>
    <xf numFmtId="0" fontId="25" fillId="8" borderId="35" xfId="0" applyFont="1" applyFill="1" applyBorder="1"/>
    <xf numFmtId="0" fontId="15" fillId="0" borderId="0" xfId="0" applyFont="1"/>
    <xf numFmtId="0" fontId="26" fillId="8" borderId="30" xfId="0" applyFont="1" applyFill="1" applyBorder="1"/>
    <xf numFmtId="0" fontId="26" fillId="8" borderId="36" xfId="0" applyFont="1" applyFill="1" applyBorder="1"/>
    <xf numFmtId="0" fontId="27" fillId="8" borderId="55" xfId="0" applyFont="1" applyFill="1" applyBorder="1" applyAlignment="1">
      <alignment vertical="center"/>
    </xf>
    <xf numFmtId="0" fontId="26" fillId="8" borderId="0" xfId="0" applyFont="1" applyFill="1" applyBorder="1"/>
    <xf numFmtId="0" fontId="26" fillId="8" borderId="51" xfId="0" applyFont="1" applyFill="1" applyBorder="1"/>
    <xf numFmtId="0" fontId="28" fillId="8" borderId="37" xfId="0" applyFont="1" applyFill="1" applyBorder="1" applyAlignment="1">
      <alignment vertical="center"/>
    </xf>
    <xf numFmtId="0" fontId="26" fillId="8" borderId="31" xfId="0" applyFont="1" applyFill="1" applyBorder="1"/>
    <xf numFmtId="0" fontId="26" fillId="8" borderId="39" xfId="0" applyFont="1" applyFill="1" applyBorder="1"/>
    <xf numFmtId="0" fontId="29" fillId="0" borderId="0" xfId="0" applyFont="1"/>
    <xf numFmtId="0" fontId="19" fillId="0" borderId="0" xfId="0" applyFont="1" applyAlignment="1">
      <alignment horizontal="center"/>
    </xf>
    <xf numFmtId="0" fontId="23" fillId="0" borderId="33" xfId="0" applyFont="1" applyBorder="1" applyAlignment="1">
      <alignment vertical="center"/>
    </xf>
    <xf numFmtId="0" fontId="0" fillId="0" borderId="33" xfId="0" applyBorder="1"/>
    <xf numFmtId="0" fontId="23" fillId="0" borderId="33" xfId="0" applyFont="1" applyBorder="1"/>
    <xf numFmtId="0" fontId="19" fillId="0" borderId="33" xfId="0" applyFont="1" applyBorder="1" applyAlignment="1">
      <alignment horizontal="center"/>
    </xf>
    <xf numFmtId="0" fontId="13" fillId="0" borderId="0" xfId="0" applyFont="1" applyFill="1" applyBorder="1"/>
    <xf numFmtId="3" fontId="11" fillId="0" borderId="5" xfId="22" applyNumberFormat="1" applyFont="1" applyBorder="1" applyAlignment="1" applyProtection="1">
      <alignment horizontal="center" vertical="center"/>
      <protection hidden="1"/>
    </xf>
    <xf numFmtId="0" fontId="3" fillId="9" borderId="0" xfId="0" applyFont="1" applyFill="1"/>
    <xf numFmtId="0" fontId="0" fillId="9" borderId="0" xfId="0" applyFill="1"/>
    <xf numFmtId="0" fontId="33" fillId="9" borderId="0" xfId="0" applyFont="1" applyFill="1" applyAlignment="1">
      <alignment vertical="center"/>
    </xf>
    <xf numFmtId="0" fontId="0" fillId="9" borderId="0" xfId="0" applyFill="1" applyAlignment="1">
      <alignment wrapText="1"/>
    </xf>
    <xf numFmtId="0" fontId="3" fillId="0" borderId="0" xfId="0" applyFont="1"/>
    <xf numFmtId="0" fontId="0" fillId="0" borderId="0" xfId="0" quotePrefix="1"/>
    <xf numFmtId="0" fontId="0" fillId="9" borderId="0" xfId="0" quotePrefix="1" applyFill="1"/>
    <xf numFmtId="0" fontId="0" fillId="9" borderId="0" xfId="0" quotePrefix="1" applyFont="1" applyFill="1"/>
    <xf numFmtId="0" fontId="0" fillId="9" borderId="0" xfId="0" quotePrefix="1" applyFill="1" applyAlignment="1">
      <alignment wrapText="1"/>
    </xf>
    <xf numFmtId="0" fontId="0" fillId="9" borderId="68" xfId="0" applyFill="1" applyBorder="1"/>
    <xf numFmtId="0" fontId="23" fillId="9" borderId="0" xfId="0" applyFont="1" applyFill="1"/>
    <xf numFmtId="0" fontId="15" fillId="9" borderId="0" xfId="0" applyFont="1" applyFill="1"/>
    <xf numFmtId="0" fontId="35" fillId="0" borderId="0" xfId="0" applyFont="1"/>
    <xf numFmtId="0" fontId="36" fillId="0" borderId="0" xfId="0" applyFont="1"/>
    <xf numFmtId="0" fontId="2" fillId="4" borderId="25" xfId="0" applyFont="1" applyFill="1" applyBorder="1" applyAlignment="1">
      <alignment horizontal="center"/>
    </xf>
    <xf numFmtId="3" fontId="11" fillId="0" borderId="5" xfId="6" applyNumberFormat="1" applyFont="1" applyFill="1" applyBorder="1" applyAlignment="1" applyProtection="1">
      <alignment horizontal="center" vertical="center"/>
      <protection hidden="1"/>
    </xf>
    <xf numFmtId="3" fontId="11" fillId="0" borderId="29" xfId="6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/>
    <xf numFmtId="0" fontId="3" fillId="0" borderId="38" xfId="0" applyFont="1" applyFill="1" applyBorder="1" applyAlignment="1">
      <alignment horizontal="center"/>
    </xf>
    <xf numFmtId="9" fontId="0" fillId="0" borderId="0" xfId="34" applyFont="1" applyFill="1"/>
    <xf numFmtId="0" fontId="0" fillId="0" borderId="0" xfId="0" applyFill="1" applyBorder="1" applyAlignment="1">
      <alignment horizontal="center" vertical="center" textRotation="255"/>
    </xf>
    <xf numFmtId="0" fontId="16" fillId="10" borderId="0" xfId="0" applyFont="1" applyFill="1"/>
    <xf numFmtId="3" fontId="0" fillId="0" borderId="0" xfId="0" applyNumberFormat="1"/>
    <xf numFmtId="0" fontId="0" fillId="0" borderId="67" xfId="0" applyBorder="1"/>
    <xf numFmtId="0" fontId="13" fillId="0" borderId="67" xfId="0" applyFont="1" applyBorder="1"/>
    <xf numFmtId="0" fontId="16" fillId="0" borderId="67" xfId="0" applyFont="1" applyFill="1" applyBorder="1"/>
    <xf numFmtId="3" fontId="11" fillId="0" borderId="9" xfId="22" applyNumberFormat="1" applyFont="1" applyFill="1" applyBorder="1" applyAlignment="1">
      <alignment horizontal="center" vertical="center"/>
    </xf>
    <xf numFmtId="0" fontId="5" fillId="0" borderId="19" xfId="28" applyFill="1" applyBorder="1"/>
    <xf numFmtId="0" fontId="5" fillId="0" borderId="20" xfId="28" applyFill="1" applyBorder="1"/>
    <xf numFmtId="0" fontId="5" fillId="0" borderId="0" xfId="28" applyFill="1" applyBorder="1" applyAlignment="1">
      <alignment horizontal="center"/>
    </xf>
    <xf numFmtId="165" fontId="5" fillId="0" borderId="20" xfId="28" applyNumberFormat="1" applyFill="1" applyBorder="1" applyAlignment="1">
      <alignment horizontal="center"/>
    </xf>
    <xf numFmtId="0" fontId="5" fillId="0" borderId="19" xfId="28" applyFont="1" applyFill="1" applyBorder="1"/>
    <xf numFmtId="0" fontId="5" fillId="0" borderId="20" xfId="28" applyFont="1" applyFill="1" applyBorder="1"/>
    <xf numFmtId="0" fontId="5" fillId="0" borderId="20" xfId="28" applyFont="1" applyFill="1" applyBorder="1" applyAlignment="1">
      <alignment horizontal="center"/>
    </xf>
    <xf numFmtId="0" fontId="5" fillId="0" borderId="21" xfId="28" applyFill="1" applyBorder="1"/>
    <xf numFmtId="0" fontId="5" fillId="0" borderId="22" xfId="28" applyFill="1" applyBorder="1"/>
    <xf numFmtId="0" fontId="5" fillId="0" borderId="22" xfId="28" applyFill="1" applyBorder="1" applyAlignment="1">
      <alignment horizontal="center"/>
    </xf>
    <xf numFmtId="165" fontId="5" fillId="0" borderId="22" xfId="28" applyNumberFormat="1" applyFill="1" applyBorder="1" applyAlignment="1">
      <alignment horizontal="center"/>
    </xf>
    <xf numFmtId="0" fontId="5" fillId="0" borderId="21" xfId="28" applyFont="1" applyFill="1" applyBorder="1"/>
    <xf numFmtId="0" fontId="5" fillId="0" borderId="22" xfId="28" applyFont="1" applyFill="1" applyBorder="1"/>
    <xf numFmtId="0" fontId="5" fillId="0" borderId="20" xfId="28" applyFill="1" applyBorder="1" applyAlignment="1">
      <alignment horizontal="center"/>
    </xf>
    <xf numFmtId="0" fontId="5" fillId="0" borderId="22" xfId="28" applyFont="1" applyFill="1" applyBorder="1" applyAlignment="1">
      <alignment horizontal="center"/>
    </xf>
    <xf numFmtId="165" fontId="5" fillId="0" borderId="20" xfId="28" applyNumberFormat="1" applyFont="1" applyFill="1" applyBorder="1" applyAlignment="1">
      <alignment horizontal="center"/>
    </xf>
    <xf numFmtId="0" fontId="5" fillId="0" borderId="0" xfId="28" applyFont="1" applyFill="1" applyBorder="1" applyAlignment="1">
      <alignment horizontal="center"/>
    </xf>
    <xf numFmtId="3" fontId="32" fillId="0" borderId="19" xfId="28" applyNumberFormat="1" applyFont="1" applyFill="1" applyBorder="1" applyAlignment="1" applyProtection="1">
      <alignment horizontal="left"/>
      <protection locked="0"/>
    </xf>
    <xf numFmtId="3" fontId="32" fillId="0" borderId="20" xfId="28" applyNumberFormat="1" applyFont="1" applyFill="1" applyBorder="1" applyAlignment="1" applyProtection="1">
      <protection locked="0"/>
    </xf>
    <xf numFmtId="3" fontId="32" fillId="0" borderId="67" xfId="28" applyNumberFormat="1" applyFont="1" applyFill="1" applyBorder="1" applyAlignment="1" applyProtection="1">
      <alignment horizontal="left"/>
      <protection locked="0"/>
    </xf>
    <xf numFmtId="20" fontId="32" fillId="0" borderId="20" xfId="28" applyNumberFormat="1" applyFont="1" applyFill="1" applyBorder="1" applyAlignment="1" applyProtection="1">
      <alignment horizontal="center"/>
      <protection locked="0"/>
    </xf>
    <xf numFmtId="3" fontId="32" fillId="0" borderId="20" xfId="28" applyNumberFormat="1" applyFont="1" applyFill="1" applyBorder="1" applyAlignment="1" applyProtection="1">
      <alignment horizontal="left"/>
      <protection locked="0"/>
    </xf>
    <xf numFmtId="0" fontId="5" fillId="0" borderId="65" xfId="28" applyFont="1" applyFill="1" applyBorder="1"/>
    <xf numFmtId="0" fontId="5" fillId="0" borderId="66" xfId="28" applyFont="1" applyFill="1" applyBorder="1"/>
    <xf numFmtId="0" fontId="5" fillId="0" borderId="66" xfId="28" applyFont="1" applyFill="1" applyBorder="1" applyAlignment="1">
      <alignment horizontal="center"/>
    </xf>
    <xf numFmtId="0" fontId="5" fillId="10" borderId="20" xfId="28" applyFont="1" applyFill="1" applyBorder="1"/>
    <xf numFmtId="0" fontId="5" fillId="10" borderId="22" xfId="28" applyFill="1" applyBorder="1"/>
    <xf numFmtId="0" fontId="5" fillId="11" borderId="22" xfId="28" applyFont="1" applyFill="1" applyBorder="1"/>
    <xf numFmtId="0" fontId="5" fillId="11" borderId="20" xfId="28" applyFill="1" applyBorder="1"/>
    <xf numFmtId="165" fontId="5" fillId="11" borderId="20" xfId="28" applyNumberFormat="1" applyFont="1" applyFill="1" applyBorder="1" applyAlignment="1">
      <alignment horizontal="center"/>
    </xf>
    <xf numFmtId="0" fontId="5" fillId="11" borderId="20" xfId="28" applyFont="1" applyFill="1" applyBorder="1"/>
    <xf numFmtId="3" fontId="11" fillId="6" borderId="7" xfId="22" applyNumberFormat="1" applyFont="1" applyFill="1" applyBorder="1" applyAlignment="1">
      <alignment horizontal="center" vertical="center"/>
    </xf>
    <xf numFmtId="3" fontId="11" fillId="6" borderId="6" xfId="22" applyNumberFormat="1" applyFont="1" applyFill="1" applyBorder="1" applyAlignment="1">
      <alignment horizontal="center" vertical="center"/>
    </xf>
    <xf numFmtId="3" fontId="11" fillId="6" borderId="18" xfId="22" applyNumberFormat="1" applyFont="1" applyFill="1" applyBorder="1" applyAlignment="1">
      <alignment horizontal="center" vertical="center"/>
    </xf>
    <xf numFmtId="3" fontId="11" fillId="6" borderId="10" xfId="22" applyNumberFormat="1" applyFont="1" applyFill="1" applyBorder="1" applyAlignment="1" applyProtection="1">
      <alignment horizontal="center" vertical="center"/>
      <protection locked="0" hidden="1"/>
    </xf>
    <xf numFmtId="3" fontId="11" fillId="6" borderId="9" xfId="22" applyNumberFormat="1" applyFont="1" applyFill="1" applyBorder="1" applyAlignment="1" applyProtection="1">
      <alignment horizontal="center" vertical="center"/>
      <protection locked="0" hidden="1"/>
    </xf>
    <xf numFmtId="3" fontId="11" fillId="6" borderId="4" xfId="22" applyNumberFormat="1" applyFont="1" applyFill="1" applyBorder="1" applyAlignment="1" applyProtection="1">
      <alignment horizontal="center" vertical="center"/>
      <protection locked="0" hidden="1"/>
    </xf>
    <xf numFmtId="3" fontId="11" fillId="6" borderId="1" xfId="22" applyNumberFormat="1" applyFont="1" applyFill="1" applyBorder="1" applyAlignment="1" applyProtection="1">
      <alignment horizontal="center" vertical="center"/>
      <protection locked="0" hidden="1"/>
    </xf>
    <xf numFmtId="3" fontId="11" fillId="6" borderId="15" xfId="22" applyNumberFormat="1" applyFont="1" applyFill="1" applyBorder="1" applyAlignment="1" applyProtection="1">
      <alignment horizontal="center" vertical="center"/>
      <protection locked="0" hidden="1"/>
    </xf>
    <xf numFmtId="3" fontId="11" fillId="6" borderId="13" xfId="22" applyNumberFormat="1" applyFont="1" applyFill="1" applyBorder="1" applyAlignment="1" applyProtection="1">
      <alignment horizontal="center" vertical="center"/>
      <protection locked="0" hidden="1"/>
    </xf>
    <xf numFmtId="3" fontId="11" fillId="6" borderId="7" xfId="6" quotePrefix="1" applyNumberFormat="1" applyFont="1" applyFill="1" applyBorder="1" applyAlignment="1">
      <alignment horizontal="center" vertical="center"/>
    </xf>
    <xf numFmtId="3" fontId="11" fillId="6" borderId="6" xfId="6" quotePrefix="1" applyNumberFormat="1" applyFont="1" applyFill="1" applyBorder="1" applyAlignment="1">
      <alignment horizontal="center" vertical="center"/>
    </xf>
    <xf numFmtId="0" fontId="10" fillId="3" borderId="38" xfId="6" applyFont="1" applyFill="1" applyBorder="1" applyAlignment="1">
      <alignment horizontal="center" vertical="center" wrapText="1"/>
    </xf>
    <xf numFmtId="0" fontId="10" fillId="3" borderId="23" xfId="6" applyFont="1" applyFill="1" applyBorder="1" applyAlignment="1">
      <alignment horizontal="center" vertical="center" wrapText="1"/>
    </xf>
    <xf numFmtId="0" fontId="4" fillId="7" borderId="37" xfId="0" applyFont="1" applyFill="1" applyBorder="1" applyAlignment="1">
      <alignment horizontal="center"/>
    </xf>
    <xf numFmtId="0" fontId="4" fillId="7" borderId="31" xfId="0" applyFont="1" applyFill="1" applyBorder="1" applyAlignment="1">
      <alignment horizontal="center"/>
    </xf>
    <xf numFmtId="0" fontId="4" fillId="7" borderId="39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9" fillId="2" borderId="55" xfId="6" applyFont="1" applyFill="1" applyBorder="1" applyAlignment="1">
      <alignment horizontal="center" vertical="center" wrapText="1"/>
    </xf>
    <xf numFmtId="0" fontId="9" fillId="2" borderId="0" xfId="6" applyFont="1" applyFill="1" applyBorder="1" applyAlignment="1">
      <alignment horizontal="center" vertical="center" wrapText="1"/>
    </xf>
    <xf numFmtId="0" fontId="9" fillId="2" borderId="51" xfId="6" applyFont="1" applyFill="1" applyBorder="1" applyAlignment="1">
      <alignment horizontal="center" vertical="center" wrapText="1"/>
    </xf>
    <xf numFmtId="0" fontId="9" fillId="2" borderId="37" xfId="6" applyFont="1" applyFill="1" applyBorder="1" applyAlignment="1">
      <alignment horizontal="center" vertical="center" wrapText="1"/>
    </xf>
    <xf numFmtId="0" fontId="9" fillId="2" borderId="31" xfId="6" applyFont="1" applyFill="1" applyBorder="1" applyAlignment="1">
      <alignment horizontal="center" vertical="center" wrapText="1"/>
    </xf>
    <xf numFmtId="0" fontId="9" fillId="2" borderId="39" xfId="6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3" fontId="11" fillId="0" borderId="59" xfId="6" applyNumberFormat="1" applyFont="1" applyBorder="1" applyAlignment="1" applyProtection="1">
      <alignment horizontal="center" vertical="center"/>
      <protection hidden="1"/>
    </xf>
    <xf numFmtId="3" fontId="11" fillId="0" borderId="60" xfId="6" applyNumberFormat="1" applyFont="1" applyBorder="1" applyAlignment="1" applyProtection="1">
      <alignment horizontal="center" vertical="center"/>
      <protection hidden="1"/>
    </xf>
    <xf numFmtId="3" fontId="11" fillId="0" borderId="61" xfId="6" applyNumberFormat="1" applyFont="1" applyBorder="1" applyAlignment="1" applyProtection="1">
      <alignment horizontal="center" vertical="center"/>
      <protection hidden="1"/>
    </xf>
    <xf numFmtId="0" fontId="2" fillId="7" borderId="35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/>
    </xf>
    <xf numFmtId="0" fontId="10" fillId="3" borderId="34" xfId="6" applyFont="1" applyFill="1" applyBorder="1" applyAlignment="1">
      <alignment horizontal="center" vertical="center" wrapText="1"/>
    </xf>
    <xf numFmtId="0" fontId="10" fillId="3" borderId="52" xfId="6" applyFont="1" applyFill="1" applyBorder="1" applyAlignment="1">
      <alignment horizontal="center" vertical="center" wrapText="1"/>
    </xf>
    <xf numFmtId="3" fontId="11" fillId="0" borderId="56" xfId="6" applyNumberFormat="1" applyFont="1" applyBorder="1" applyAlignment="1" applyProtection="1">
      <alignment horizontal="center" vertical="center"/>
      <protection hidden="1"/>
    </xf>
    <xf numFmtId="3" fontId="11" fillId="0" borderId="57" xfId="6" applyNumberFormat="1" applyFont="1" applyBorder="1" applyAlignment="1" applyProtection="1">
      <alignment horizontal="center" vertical="center"/>
      <protection hidden="1"/>
    </xf>
    <xf numFmtId="3" fontId="11" fillId="0" borderId="58" xfId="6" applyNumberFormat="1" applyFont="1" applyBorder="1" applyAlignment="1" applyProtection="1">
      <alignment horizontal="center" vertical="center"/>
      <protection hidden="1"/>
    </xf>
    <xf numFmtId="3" fontId="11" fillId="0" borderId="62" xfId="6" applyNumberFormat="1" applyFont="1" applyBorder="1" applyAlignment="1" applyProtection="1">
      <alignment horizontal="center" vertical="center"/>
      <protection hidden="1"/>
    </xf>
    <xf numFmtId="3" fontId="11" fillId="0" borderId="63" xfId="6" applyNumberFormat="1" applyFont="1" applyBorder="1" applyAlignment="1" applyProtection="1">
      <alignment horizontal="center" vertical="center"/>
      <protection hidden="1"/>
    </xf>
    <xf numFmtId="3" fontId="11" fillId="0" borderId="64" xfId="6" applyNumberFormat="1" applyFont="1" applyBorder="1" applyAlignment="1" applyProtection="1">
      <alignment horizontal="center" vertical="center"/>
      <protection hidden="1"/>
    </xf>
    <xf numFmtId="0" fontId="8" fillId="3" borderId="36" xfId="6" applyFont="1" applyFill="1" applyBorder="1" applyAlignment="1">
      <alignment horizontal="center" vertical="center" wrapText="1"/>
    </xf>
    <xf numFmtId="0" fontId="8" fillId="3" borderId="39" xfId="6" applyFont="1" applyFill="1" applyBorder="1" applyAlignment="1">
      <alignment horizontal="center" vertical="center" wrapText="1"/>
    </xf>
    <xf numFmtId="0" fontId="8" fillId="3" borderId="30" xfId="6" applyFont="1" applyFill="1" applyBorder="1" applyAlignment="1">
      <alignment horizontal="center" vertical="center" wrapText="1"/>
    </xf>
    <xf numFmtId="0" fontId="8" fillId="3" borderId="31" xfId="6" applyFont="1" applyFill="1" applyBorder="1" applyAlignment="1">
      <alignment horizontal="center" vertical="center" wrapText="1"/>
    </xf>
    <xf numFmtId="0" fontId="2" fillId="7" borderId="37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7" borderId="39" xfId="0" applyFont="1" applyFill="1" applyBorder="1" applyAlignment="1">
      <alignment horizontal="center" vertical="center"/>
    </xf>
    <xf numFmtId="0" fontId="8" fillId="3" borderId="45" xfId="6" applyFont="1" applyFill="1" applyBorder="1" applyAlignment="1">
      <alignment horizontal="center" vertical="center"/>
    </xf>
    <xf numFmtId="0" fontId="8" fillId="3" borderId="48" xfId="6" applyFont="1" applyFill="1" applyBorder="1" applyAlignment="1">
      <alignment horizontal="center" vertical="center"/>
    </xf>
    <xf numFmtId="0" fontId="8" fillId="3" borderId="53" xfId="6" applyFont="1" applyFill="1" applyBorder="1" applyAlignment="1">
      <alignment horizontal="center" vertical="center"/>
    </xf>
    <xf numFmtId="0" fontId="8" fillId="3" borderId="54" xfId="6" applyFont="1" applyFill="1" applyBorder="1" applyAlignment="1">
      <alignment horizontal="center" vertical="center"/>
    </xf>
    <xf numFmtId="0" fontId="8" fillId="3" borderId="28" xfId="6" applyFont="1" applyFill="1" applyBorder="1" applyAlignment="1">
      <alignment horizontal="center" vertical="center" wrapText="1"/>
    </xf>
    <xf numFmtId="0" fontId="8" fillId="3" borderId="29" xfId="6" applyFont="1" applyFill="1" applyBorder="1" applyAlignment="1">
      <alignment horizontal="center" vertical="center" wrapText="1"/>
    </xf>
    <xf numFmtId="0" fontId="8" fillId="3" borderId="41" xfId="6" applyFont="1" applyFill="1" applyBorder="1" applyAlignment="1">
      <alignment horizontal="center" vertical="center" wrapText="1"/>
    </xf>
    <xf numFmtId="0" fontId="8" fillId="3" borderId="42" xfId="6" applyFont="1" applyFill="1" applyBorder="1" applyAlignment="1">
      <alignment horizontal="center" vertical="center" wrapText="1"/>
    </xf>
    <xf numFmtId="0" fontId="8" fillId="3" borderId="43" xfId="6" applyFont="1" applyFill="1" applyBorder="1" applyAlignment="1">
      <alignment horizontal="center" vertical="center" wrapText="1"/>
    </xf>
    <xf numFmtId="0" fontId="8" fillId="3" borderId="44" xfId="6" applyFont="1" applyFill="1" applyBorder="1" applyAlignment="1">
      <alignment horizontal="center" vertical="center" wrapText="1"/>
    </xf>
    <xf numFmtId="14" fontId="3" fillId="0" borderId="25" xfId="0" applyNumberFormat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10" fillId="3" borderId="32" xfId="6" applyFont="1" applyFill="1" applyBorder="1" applyAlignment="1">
      <alignment horizontal="center" vertical="center" wrapText="1"/>
    </xf>
    <xf numFmtId="0" fontId="10" fillId="3" borderId="7" xfId="6" applyFont="1" applyFill="1" applyBorder="1" applyAlignment="1">
      <alignment horizontal="center" vertical="center" wrapText="1"/>
    </xf>
    <xf numFmtId="0" fontId="10" fillId="3" borderId="3" xfId="6" applyFont="1" applyFill="1" applyBorder="1" applyAlignment="1">
      <alignment horizontal="center" vertical="center" wrapText="1"/>
    </xf>
    <xf numFmtId="0" fontId="10" fillId="3" borderId="9" xfId="6" applyFont="1" applyFill="1" applyBorder="1" applyAlignment="1">
      <alignment horizontal="center" vertical="center" wrapText="1"/>
    </xf>
    <xf numFmtId="0" fontId="9" fillId="2" borderId="28" xfId="6" applyFont="1" applyFill="1" applyBorder="1" applyAlignment="1">
      <alignment horizontal="center" vertical="center" wrapText="1"/>
    </xf>
    <xf numFmtId="0" fontId="9" fillId="2" borderId="29" xfId="6" applyFont="1" applyFill="1" applyBorder="1" applyAlignment="1">
      <alignment horizontal="center" vertical="center" wrapText="1"/>
    </xf>
    <xf numFmtId="0" fontId="8" fillId="3" borderId="46" xfId="6" applyFont="1" applyFill="1" applyBorder="1" applyAlignment="1">
      <alignment horizontal="center" vertical="center"/>
    </xf>
    <xf numFmtId="0" fontId="8" fillId="3" borderId="49" xfId="6" applyFont="1" applyFill="1" applyBorder="1" applyAlignment="1">
      <alignment horizontal="center" vertical="center"/>
    </xf>
    <xf numFmtId="0" fontId="8" fillId="3" borderId="47" xfId="6" applyFont="1" applyFill="1" applyBorder="1" applyAlignment="1">
      <alignment horizontal="center" vertical="center"/>
    </xf>
    <xf numFmtId="0" fontId="8" fillId="3" borderId="50" xfId="6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4" fillId="9" borderId="33" xfId="0" applyFont="1" applyFill="1" applyBorder="1" applyAlignment="1">
      <alignment horizontal="center"/>
    </xf>
    <xf numFmtId="0" fontId="34" fillId="9" borderId="0" xfId="0" applyFont="1" applyFill="1" applyAlignment="1">
      <alignment horizontal="center"/>
    </xf>
    <xf numFmtId="0" fontId="0" fillId="0" borderId="69" xfId="0" applyFill="1" applyBorder="1" applyAlignment="1">
      <alignment horizontal="center" vertical="center" textRotation="255"/>
    </xf>
    <xf numFmtId="3" fontId="11" fillId="6" borderId="18" xfId="6" applyNumberFormat="1" applyFont="1" applyFill="1" applyBorder="1" applyAlignment="1">
      <alignment horizontal="center" vertical="center"/>
    </xf>
  </cellXfs>
  <cellStyles count="39">
    <cellStyle name="_cpmGlobo" xfId="3"/>
    <cellStyle name="_cpmGlobo 2" xfId="19"/>
    <cellStyle name="Estilo 1" xfId="4"/>
    <cellStyle name="Estilo 1 2" xfId="20"/>
    <cellStyle name="Normal" xfId="0" builtinId="0"/>
    <cellStyle name="Normal 2" xfId="5"/>
    <cellStyle name="Normal 2 2" xfId="21"/>
    <cellStyle name="Normal 3" xfId="6"/>
    <cellStyle name="Normal 3 2" xfId="22"/>
    <cellStyle name="Normal 4" xfId="17"/>
    <cellStyle name="Normal 4 2" xfId="7"/>
    <cellStyle name="Normal 4 2 2" xfId="23"/>
    <cellStyle name="Normal 5" xfId="1"/>
    <cellStyle name="Normal 5 2" xfId="8"/>
    <cellStyle name="Normal 5 2 2" xfId="24"/>
    <cellStyle name="Normal 5 3" xfId="9"/>
    <cellStyle name="Normal 5 3 2" xfId="25"/>
    <cellStyle name="Normal 5 4" xfId="10"/>
    <cellStyle name="Normal 5 4 2" xfId="26"/>
    <cellStyle name="Normal 5 5" xfId="11"/>
    <cellStyle name="Normal 5 5 2" xfId="27"/>
    <cellStyle name="Normal 6" xfId="18"/>
    <cellStyle name="Normal 6 2" xfId="12"/>
    <cellStyle name="Normal 6 2 2" xfId="28"/>
    <cellStyle name="Normal 7" xfId="37"/>
    <cellStyle name="Normal 8" xfId="13"/>
    <cellStyle name="Normal 8 2" xfId="29"/>
    <cellStyle name="Normal 9" xfId="14"/>
    <cellStyle name="Normal 9 2" xfId="30"/>
    <cellStyle name="Porcentagem" xfId="34" builtinId="5"/>
    <cellStyle name="Porcentagem 2" xfId="15"/>
    <cellStyle name="Porcentagem 3" xfId="31"/>
    <cellStyle name="Porcentagem 3 2" xfId="36"/>
    <cellStyle name="Porcentagem 4" xfId="33"/>
    <cellStyle name="Separador de milhares 2" xfId="16"/>
    <cellStyle name="Separador de milhares 2 2" xfId="32"/>
    <cellStyle name="Separador de milhares 3" xfId="2"/>
    <cellStyle name="Separador de milhares 3 2" xfId="35"/>
    <cellStyle name="Vírgula 2" xfId="38"/>
  </cellStyles>
  <dxfs count="0"/>
  <tableStyles count="0" defaultTableStyle="TableStyleMedium9" defaultPivotStyle="PivotStyleLight16"/>
  <colors>
    <mruColors>
      <color rgb="FFCC3300"/>
      <color rgb="FF66FF33"/>
      <color rgb="FFCF49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List" dx="16" fmlaLink="$A$16" fmlaRange="'Lista Emissoras'!$B$1:$B$37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33619</xdr:colOff>
      <xdr:row>8</xdr:row>
      <xdr:rowOff>168090</xdr:rowOff>
    </xdr:from>
    <xdr:to>
      <xdr:col>10</xdr:col>
      <xdr:colOff>201707</xdr:colOff>
      <xdr:row>12</xdr:row>
      <xdr:rowOff>201707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19" y="2073090"/>
          <a:ext cx="739588" cy="73958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66675</xdr:rowOff>
        </xdr:from>
        <xdr:to>
          <xdr:col>5</xdr:col>
          <xdr:colOff>9525</xdr:colOff>
          <xdr:row>33</xdr:row>
          <xdr:rowOff>9525</xdr:rowOff>
        </xdr:to>
        <xdr:sp macro="" textlink="">
          <xdr:nvSpPr>
            <xdr:cNvPr id="2054" name="List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A1:AU61"/>
  <sheetViews>
    <sheetView showGridLines="0" tabSelected="1" topLeftCell="C1" zoomScale="80" zoomScaleNormal="80" zoomScaleSheetLayoutView="70" workbookViewId="0">
      <selection activeCell="AA5" sqref="AA5"/>
    </sheetView>
  </sheetViews>
  <sheetFormatPr defaultRowHeight="15" x14ac:dyDescent="0.25"/>
  <cols>
    <col min="1" max="1" width="2.140625" style="7" customWidth="1"/>
    <col min="3" max="4" width="7.5703125" customWidth="1"/>
    <col min="5" max="5" width="0.7109375" customWidth="1"/>
    <col min="6" max="7" width="0.85546875" customWidth="1"/>
    <col min="8" max="9" width="1.28515625" customWidth="1"/>
    <col min="10" max="10" width="8.5703125" customWidth="1"/>
    <col min="11" max="11" width="9.140625" customWidth="1"/>
    <col min="12" max="12" width="11.42578125" customWidth="1"/>
    <col min="13" max="13" width="8.140625" customWidth="1"/>
    <col min="14" max="14" width="26.5703125" bestFit="1" customWidth="1"/>
    <col min="15" max="15" width="7.140625" customWidth="1"/>
    <col min="16" max="16" width="6" customWidth="1"/>
    <col min="17" max="17" width="5.85546875" customWidth="1"/>
    <col min="18" max="18" width="7.42578125" customWidth="1"/>
    <col min="19" max="19" width="7.28515625" customWidth="1"/>
    <col min="20" max="20" width="8.85546875" customWidth="1"/>
    <col min="21" max="21" width="11.140625" customWidth="1"/>
    <col min="22" max="22" width="22.85546875" customWidth="1"/>
    <col min="23" max="23" width="23.85546875" customWidth="1"/>
    <col min="24" max="37" width="7.85546875" customWidth="1"/>
    <col min="38" max="47" width="4.85546875" hidden="1" customWidth="1"/>
  </cols>
  <sheetData>
    <row r="1" spans="1:47" s="20" customFormat="1" ht="15.75" thickBot="1" x14ac:dyDescent="0.3">
      <c r="A1" s="7"/>
    </row>
    <row r="2" spans="1:47" s="20" customFormat="1" ht="21" customHeight="1" x14ac:dyDescent="0.3">
      <c r="A2" s="7"/>
      <c r="B2" s="65" t="s">
        <v>290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/>
    </row>
    <row r="3" spans="1:47" s="20" customFormat="1" ht="21.75" customHeight="1" x14ac:dyDescent="0.3">
      <c r="A3" s="7"/>
      <c r="B3" s="69" t="s">
        <v>292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1"/>
    </row>
    <row r="4" spans="1:47" s="20" customFormat="1" ht="22.5" customHeight="1" x14ac:dyDescent="0.3">
      <c r="A4" s="7"/>
      <c r="B4" s="69" t="s">
        <v>293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1"/>
    </row>
    <row r="5" spans="1:47" s="20" customFormat="1" ht="24.75" customHeight="1" thickBot="1" x14ac:dyDescent="0.35">
      <c r="A5" s="7"/>
      <c r="B5" s="72" t="s">
        <v>294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4"/>
    </row>
    <row r="6" spans="1:47" s="20" customFormat="1" ht="12" customHeight="1" x14ac:dyDescent="0.25">
      <c r="A6" s="7"/>
    </row>
    <row r="7" spans="1:47" s="20" customFormat="1" ht="22.5" customHeight="1" x14ac:dyDescent="0.25">
      <c r="A7" s="7"/>
      <c r="J7" s="77" t="s">
        <v>295</v>
      </c>
      <c r="K7" s="78"/>
      <c r="L7" s="78"/>
      <c r="M7" s="78"/>
      <c r="N7" s="78"/>
      <c r="O7" s="78"/>
      <c r="P7" s="78"/>
      <c r="Q7" s="78"/>
      <c r="R7" s="78"/>
    </row>
    <row r="8" spans="1:47" ht="8.25" customHeight="1" x14ac:dyDescent="0.25"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</row>
    <row r="9" spans="1:47" ht="18.75" x14ac:dyDescent="0.3">
      <c r="K9" s="16"/>
      <c r="L9" s="16"/>
      <c r="M9" s="16"/>
      <c r="O9" s="15" t="s">
        <v>431</v>
      </c>
      <c r="P9" s="16"/>
      <c r="Q9" s="16"/>
      <c r="R9" s="16"/>
      <c r="S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</row>
    <row r="10" spans="1:47" ht="12" customHeight="1" x14ac:dyDescent="0.25"/>
    <row r="11" spans="1:47" ht="6.75" customHeight="1" thickBot="1" x14ac:dyDescent="0.3">
      <c r="AA11" s="20"/>
      <c r="AB11" s="20"/>
    </row>
    <row r="12" spans="1:47" ht="17.25" customHeight="1" thickBot="1" x14ac:dyDescent="0.3">
      <c r="B12" s="7"/>
      <c r="C12" s="7"/>
      <c r="D12" s="7"/>
      <c r="E12" s="7"/>
      <c r="F12" s="7"/>
      <c r="G12" s="7"/>
      <c r="H12" s="7"/>
      <c r="N12" s="18" t="s">
        <v>289</v>
      </c>
      <c r="O12" s="167" t="str">
        <f>VLOOKUP(A16,'Lista Emissoras'!$A:$AD,2,FALSE)</f>
        <v>EPTV - MG</v>
      </c>
      <c r="P12" s="168"/>
      <c r="Q12" s="168"/>
      <c r="R12" s="168"/>
      <c r="S12" s="168"/>
      <c r="T12" s="169"/>
      <c r="U12" s="7">
        <f>IFERROR(VLOOKUP(O12,'Lista Internet'!B:K,10,0),"2")</f>
        <v>0</v>
      </c>
      <c r="W12" s="97" t="s">
        <v>209</v>
      </c>
      <c r="X12" s="201">
        <v>42977</v>
      </c>
      <c r="Y12" s="202"/>
      <c r="AB12" s="20"/>
    </row>
    <row r="13" spans="1:47" ht="18.75" x14ac:dyDescent="0.3">
      <c r="B13" s="66" t="s">
        <v>291</v>
      </c>
    </row>
    <row r="14" spans="1:47" s="20" customFormat="1" ht="15.75" thickBot="1" x14ac:dyDescent="0.3">
      <c r="A14" s="7"/>
      <c r="O14" s="31"/>
      <c r="P14" s="31"/>
      <c r="Q14" s="31"/>
      <c r="R14" s="31"/>
      <c r="S14" s="31"/>
      <c r="T14" s="31"/>
      <c r="U14" s="31"/>
      <c r="V14" s="31"/>
      <c r="W14" s="31"/>
    </row>
    <row r="15" spans="1:47" ht="20.25" customHeight="1" thickBot="1" x14ac:dyDescent="0.3">
      <c r="J15" s="173" t="s">
        <v>287</v>
      </c>
      <c r="K15" s="174"/>
      <c r="L15" s="174"/>
      <c r="M15" s="174"/>
      <c r="N15" s="175"/>
      <c r="O15" s="216" t="s">
        <v>288</v>
      </c>
      <c r="P15" s="217"/>
      <c r="Q15" s="217"/>
      <c r="R15" s="217"/>
      <c r="S15" s="217"/>
      <c r="T15" s="217"/>
      <c r="U15" s="217"/>
      <c r="V15" s="217"/>
      <c r="W15" s="218"/>
      <c r="X15" s="173" t="s">
        <v>353</v>
      </c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5"/>
    </row>
    <row r="16" spans="1:47" ht="15.75" thickBot="1" x14ac:dyDescent="0.3">
      <c r="A16" s="7">
        <v>1</v>
      </c>
      <c r="J16" s="188"/>
      <c r="K16" s="189"/>
      <c r="L16" s="189"/>
      <c r="M16" s="189"/>
      <c r="N16" s="190"/>
      <c r="O16" s="30"/>
      <c r="P16" s="213" t="s">
        <v>249</v>
      </c>
      <c r="Q16" s="214"/>
      <c r="R16" s="214"/>
      <c r="S16" s="214"/>
      <c r="T16" s="215"/>
      <c r="U16" s="10" t="s">
        <v>250</v>
      </c>
      <c r="V16" s="165" t="s">
        <v>275</v>
      </c>
      <c r="W16" s="165"/>
      <c r="X16" s="61">
        <v>2</v>
      </c>
      <c r="Y16" s="62">
        <v>3</v>
      </c>
      <c r="Z16" s="62">
        <v>4</v>
      </c>
      <c r="AA16" s="62">
        <v>5</v>
      </c>
      <c r="AB16" s="62">
        <v>6</v>
      </c>
      <c r="AC16" s="62">
        <v>7</v>
      </c>
      <c r="AD16" s="62">
        <v>8</v>
      </c>
      <c r="AE16" s="62">
        <v>9</v>
      </c>
      <c r="AF16" s="62">
        <v>10</v>
      </c>
      <c r="AG16" s="62">
        <v>11</v>
      </c>
      <c r="AH16" s="62">
        <v>12</v>
      </c>
      <c r="AI16" s="62">
        <v>13</v>
      </c>
      <c r="AJ16" s="62">
        <v>14</v>
      </c>
      <c r="AK16" s="63">
        <v>15</v>
      </c>
      <c r="AL16" s="7">
        <v>16</v>
      </c>
      <c r="AM16" s="7">
        <v>17</v>
      </c>
      <c r="AN16" s="7">
        <v>18</v>
      </c>
      <c r="AO16" s="7">
        <v>19</v>
      </c>
      <c r="AP16" s="7">
        <v>20</v>
      </c>
      <c r="AQ16" s="7">
        <v>21</v>
      </c>
      <c r="AR16" s="7">
        <v>22</v>
      </c>
      <c r="AS16" s="7">
        <v>23</v>
      </c>
      <c r="AT16" s="7">
        <v>24</v>
      </c>
      <c r="AU16" s="7">
        <v>25</v>
      </c>
    </row>
    <row r="17" spans="1:47" ht="41.25" customHeight="1" x14ac:dyDescent="0.25">
      <c r="B17">
        <v>16</v>
      </c>
      <c r="J17" s="191" t="s">
        <v>260</v>
      </c>
      <c r="K17" s="209" t="s">
        <v>137</v>
      </c>
      <c r="L17" s="209" t="s">
        <v>263</v>
      </c>
      <c r="M17" s="209" t="s">
        <v>139</v>
      </c>
      <c r="N17" s="211" t="s">
        <v>138</v>
      </c>
      <c r="O17" s="195" t="s">
        <v>251</v>
      </c>
      <c r="P17" s="197" t="s">
        <v>140</v>
      </c>
      <c r="Q17" s="199" t="s">
        <v>141</v>
      </c>
      <c r="R17" s="199" t="s">
        <v>146</v>
      </c>
      <c r="S17" s="199" t="s">
        <v>147</v>
      </c>
      <c r="T17" s="184" t="s">
        <v>248</v>
      </c>
      <c r="U17" s="186" t="s">
        <v>247</v>
      </c>
      <c r="V17" s="207" t="s">
        <v>276</v>
      </c>
      <c r="W17" s="207" t="s">
        <v>277</v>
      </c>
      <c r="X17" s="176" t="str">
        <f>IF(VLOOKUP($O$12,'Lista Emissoras'!$B:$XFD,X16,FALSE)=0,"",VLOOKUP($O$12,'Lista Emissoras'!$B:$XFD,X16,FALSE))</f>
        <v>VAR</v>
      </c>
      <c r="Y17" s="152" t="str">
        <f>IF(VLOOKUP($O$12,'Lista Emissoras'!$B:$XFD,Y16,FALSE)=0,"",VLOOKUP($O$12,'Lista Emissoras'!$B:$XFD,Y16,FALSE))</f>
        <v/>
      </c>
      <c r="Z17" s="152" t="str">
        <f>IF(VLOOKUP($O$12,'Lista Emissoras'!$B:$XFD,Z16,FALSE)=0,"",VLOOKUP($O$12,'Lista Emissoras'!$B:$XFD,Z16,FALSE))</f>
        <v/>
      </c>
      <c r="AA17" s="152" t="str">
        <f>IF(VLOOKUP($O$12,'Lista Emissoras'!$B:$XFD,AA16,FALSE)=0,"",VLOOKUP($O$12,'Lista Emissoras'!$B:$XFD,AA16,FALSE))</f>
        <v/>
      </c>
      <c r="AB17" s="152" t="str">
        <f>IF(VLOOKUP($O$12,'Lista Emissoras'!$B:$XFD,AB16,FALSE)=0,"",VLOOKUP($O$12,'Lista Emissoras'!$B:$XFD,AB16,FALSE))</f>
        <v/>
      </c>
      <c r="AC17" s="152" t="str">
        <f>IF(VLOOKUP($O$12,'Lista Emissoras'!$B:$XFD,AC16,FALSE)=0,"",VLOOKUP($O$12,'Lista Emissoras'!$B:$XFD,AC16,FALSE))</f>
        <v/>
      </c>
      <c r="AD17" s="152" t="str">
        <f>IF(VLOOKUP($O$12,'Lista Emissoras'!$B:$XFD,AD16,FALSE)=0,"",VLOOKUP($O$12,'Lista Emissoras'!$B:$XFD,AD16,FALSE))</f>
        <v/>
      </c>
      <c r="AE17" s="152" t="str">
        <f>IF(VLOOKUP($O$12,'Lista Emissoras'!$B:$XFD,AE16,FALSE)=0,"",VLOOKUP($O$12,'Lista Emissoras'!$B:$XFD,AE16,FALSE))</f>
        <v/>
      </c>
      <c r="AF17" s="152" t="str">
        <f>IF(VLOOKUP($O$12,'Lista Emissoras'!$B:$XFD,AF16,FALSE)=0,"",VLOOKUP($O$12,'Lista Emissoras'!$B:$XFD,AF16,FALSE))</f>
        <v/>
      </c>
      <c r="AG17" s="152" t="str">
        <f>IF(VLOOKUP($O$12,'Lista Emissoras'!$B:$XFD,AG16,FALSE)=0,"",VLOOKUP($O$12,'Lista Emissoras'!$B:$XFD,AG16,FALSE))</f>
        <v/>
      </c>
      <c r="AH17" s="152" t="str">
        <f>IF(VLOOKUP($O$12,'Lista Emissoras'!$B:$XFD,AH16,FALSE)=0,"",VLOOKUP($O$12,'Lista Emissoras'!$B:$XFD,AH16,FALSE))</f>
        <v/>
      </c>
      <c r="AI17" s="152" t="str">
        <f>IF(VLOOKUP($O$12,'Lista Emissoras'!$B:$XFD,AI16,FALSE)=0,"",VLOOKUP($O$12,'Lista Emissoras'!$B:$XFD,AI16,FALSE))</f>
        <v/>
      </c>
      <c r="AJ17" s="152" t="str">
        <f>IF(VLOOKUP($O$12,'Lista Emissoras'!$B:$XFD,AJ16,FALSE)=0,"",VLOOKUP($O$12,'Lista Emissoras'!$B:$XFD,AJ16,FALSE))</f>
        <v/>
      </c>
      <c r="AK17" s="152" t="str">
        <f>IF(VLOOKUP($O$12,'Lista Emissoras'!$B:$XFD,AK16,FALSE)=0,"",VLOOKUP($O$12,'Lista Emissoras'!$B:$XFD,AK16,FALSE))</f>
        <v/>
      </c>
      <c r="AL17" s="203" t="str">
        <f>IF(VLOOKUP($O$12,'Lista Emissoras'!$B:$XFD,AL16,FALSE)=0,"",VLOOKUP($O$12,'Lista Emissoras'!$B:$XFD,AL16,FALSE))</f>
        <v/>
      </c>
      <c r="AM17" s="205" t="str">
        <f>IF(VLOOKUP($O$12,'Lista Emissoras'!$B:$XFD,AM16,FALSE)=0,"",VLOOKUP($O$12,'Lista Emissoras'!$B:$XFD,AM16,FALSE))</f>
        <v/>
      </c>
      <c r="AN17" s="205" t="str">
        <f>IF(VLOOKUP($O$12,'Lista Emissoras'!$B:$XFD,AN16,FALSE)=0,"",VLOOKUP($O$12,'Lista Emissoras'!$B:$XFD,AN16,FALSE))</f>
        <v/>
      </c>
      <c r="AO17" s="205" t="str">
        <f>IF(VLOOKUP($O$12,'Lista Emissoras'!$B:$XFD,AO16,FALSE)=0,"",VLOOKUP($O$12,'Lista Emissoras'!$B:$XFD,AO16,FALSE))</f>
        <v/>
      </c>
      <c r="AP17" s="205" t="str">
        <f>IF(VLOOKUP($O$12,'Lista Emissoras'!$B:$XFD,AP16,FALSE)=0,"",VLOOKUP($O$12,'Lista Emissoras'!$B:$XFD,AP16,FALSE))</f>
        <v/>
      </c>
      <c r="AQ17" s="205"/>
      <c r="AR17" s="205"/>
      <c r="AS17" s="205"/>
      <c r="AT17" s="1"/>
      <c r="AU17" s="205"/>
    </row>
    <row r="18" spans="1:47" ht="26.25" customHeight="1" thickBot="1" x14ac:dyDescent="0.3">
      <c r="J18" s="192"/>
      <c r="K18" s="210"/>
      <c r="L18" s="210"/>
      <c r="M18" s="210"/>
      <c r="N18" s="212"/>
      <c r="O18" s="196"/>
      <c r="P18" s="198"/>
      <c r="Q18" s="200"/>
      <c r="R18" s="200"/>
      <c r="S18" s="200"/>
      <c r="T18" s="185"/>
      <c r="U18" s="187"/>
      <c r="V18" s="208"/>
      <c r="W18" s="208"/>
      <c r="X18" s="177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204"/>
      <c r="AM18" s="206"/>
      <c r="AN18" s="206"/>
      <c r="AO18" s="206"/>
      <c r="AP18" s="206"/>
      <c r="AQ18" s="206"/>
      <c r="AR18" s="206"/>
      <c r="AS18" s="206"/>
      <c r="AT18" s="2"/>
      <c r="AU18" s="206"/>
    </row>
    <row r="19" spans="1:47" x14ac:dyDescent="0.25">
      <c r="I19" s="39">
        <v>3</v>
      </c>
      <c r="J19" s="4" t="str">
        <f>IF(M19="","",VLOOKUP(M19,'Programação - internet'!B:F,3,0))</f>
        <v>Seg/Sex</v>
      </c>
      <c r="K19" s="22">
        <f>IF(M19="","",VLOOKUP(M19,'Programação - internet'!B:F,4,0))</f>
        <v>0.25</v>
      </c>
      <c r="L19" s="8" t="str">
        <f>IF(M19="","",VLOOKUP(M19,'Programação - internet'!B:F,5,0))</f>
        <v>Jornalismo</v>
      </c>
      <c r="M19" s="8" t="str">
        <f>IF(VLOOKUP($O$12,'Lista Programas'!B:Z,I19,0)=0,"",VLOOKUP($O$12,'Lista Programas'!B:Z,I19,0))</f>
        <v>BPRA'</v>
      </c>
      <c r="N19" s="12" t="str">
        <f>IF(M19="","",VLOOKUP(M19,'Programação - internet'!B:F,2,0))</f>
        <v>Bom Dia Praça</v>
      </c>
      <c r="O19" s="141">
        <v>1</v>
      </c>
      <c r="P19" s="144">
        <v>1</v>
      </c>
      <c r="Q19" s="145">
        <v>1</v>
      </c>
      <c r="R19" s="45"/>
      <c r="S19" s="45"/>
      <c r="T19" s="46"/>
      <c r="U19" s="47"/>
      <c r="V19" s="82" t="str">
        <f>IF(W19="-","-",IF(J19="","",IF(VLOOKUP($O$12,'Lista Internet'!$B:$XFD,2,FALSE)="ÚNICO",IF(M19=VLOOKUP($O$12,'Lista Internet'!$B:$XFD,7,FALSE),VLOOKUP($O$12,'Lista Internet'!$B:$XFD,4,FALSE),VLOOKUP($O$12,'Lista Internet'!$B:$XFD,3,FALSE)),IF(VLOOKUP($O$12,'Lista Internet'!$B:$XFD,2,FALSE)="dividido",IF(OR(M19=VLOOKUP($O$12,'Lista Internet'!$B:$XFD,7,FALSE),M19=VLOOKUP($O$12,'Lista Internet'!$B:$XFD,8,FALSE)),VLOOKUP($O$12,'Lista Internet'!$B:$XFD,3,FALSE),IFERROR(CONCATENATE(IF(VLOOKUP($O$12,'Lista Internet'!$B:$XFD,3,FALSE)=0,"",VLOOKUP($O$12,'Lista Internet'!$B:$XFD,3,FALSE)),"  ",IF(VLOOKUP($O$12,'Lista Internet'!$B:$XFD,4,FALSE)=0,"",VLOOKUP($O$12,'Lista Internet'!$B:$XFD,4,FALSE)),IF(VLOOKUP($O$12,'Lista Internet'!$B:$XFD,5,FALSE)=0,"",VLOOKUP($O$12,'Lista Internet'!$B:$XFD,5,FALSE))),"")),IFERROR(CONCATENATE(IF(VLOOKUP($O$12,'Lista Internet'!$B:$XFD,2,FALSE)=0,"",VLOOKUP($O$12,'Lista Internet'!$B:$XFD,2,FALSE)),"  ",IF(VLOOKUP($O$12,'Lista Internet'!$B:$XFD,3,FALSE)=0,"",VLOOKUP($O$12,'Lista Internet'!$B:$XFD,3,FALSE)),IF(VLOOKUP($O$12,'Lista Internet'!$B:$XFD,4,FALSE)=0,"",VLOOKUP($O$12,'Lista Internet'!$B:$XFD,4,FALSE))),"")))))</f>
        <v>-</v>
      </c>
      <c r="W19" s="98" t="str">
        <f>IF($U$12="2","-",IFERROR(VLOOKUP(M19,'Programação - internet'!B:R,6,0),""))</f>
        <v>-</v>
      </c>
      <c r="X19" s="56">
        <v>5627</v>
      </c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47" x14ac:dyDescent="0.25">
      <c r="A20" s="7">
        <v>12</v>
      </c>
      <c r="B20" s="6"/>
      <c r="C20" s="6"/>
      <c r="D20" s="6"/>
      <c r="I20" s="39">
        <f>I19+1</f>
        <v>4</v>
      </c>
      <c r="J20" s="5" t="str">
        <f>IF(M20="","",VLOOKUP(M20,'Programação - internet'!B:F,3,0))</f>
        <v>Seg/Sáb</v>
      </c>
      <c r="K20" s="19">
        <f>IF(M20="","",VLOOKUP(M20,'Programação - internet'!B:F,4,0))</f>
        <v>0.5</v>
      </c>
      <c r="L20" s="3" t="str">
        <f>IF(M20="","",VLOOKUP(M20,'Programação - internet'!B:F,5,0))</f>
        <v>Jornalismo</v>
      </c>
      <c r="M20" s="3" t="str">
        <f>IF(VLOOKUP($O$12,'Lista Programas'!B:Z,I20,0)=0,"",VLOOKUP($O$12,'Lista Programas'!B:Z,I20,0))</f>
        <v>PTV1</v>
      </c>
      <c r="N20" s="11" t="str">
        <f>IF(M20="","",VLOOKUP(M20,'Programação - internet'!B:F,2,0))</f>
        <v xml:space="preserve">Praça TV 1ª Edição </v>
      </c>
      <c r="O20" s="142">
        <v>2</v>
      </c>
      <c r="P20" s="146">
        <v>1</v>
      </c>
      <c r="Q20" s="147">
        <v>1</v>
      </c>
      <c r="R20" s="50"/>
      <c r="S20" s="50"/>
      <c r="T20" s="51"/>
      <c r="U20" s="52"/>
      <c r="V20" s="82" t="str">
        <f>IF(W20="-","-",IF(J20="","",IF(VLOOKUP($O$12,'Lista Internet'!$B:$XFD,2,FALSE)="ÚNICO",IF(M20=VLOOKUP($O$12,'Lista Internet'!$B:$XFD,7,FALSE),VLOOKUP($O$12,'Lista Internet'!$B:$XFD,4,FALSE),VLOOKUP($O$12,'Lista Internet'!$B:$XFD,3,FALSE)),IF(VLOOKUP($O$12,'Lista Internet'!$B:$XFD,2,FALSE)="dividido",IF(OR(M20=VLOOKUP($O$12,'Lista Internet'!$B:$XFD,7,FALSE),M20=VLOOKUP($O$12,'Lista Internet'!$B:$XFD,8,FALSE)),VLOOKUP($O$12,'Lista Internet'!$B:$XFD,3,FALSE),IFERROR(CONCATENATE(IF(VLOOKUP($O$12,'Lista Internet'!$B:$XFD,3,FALSE)=0,"",VLOOKUP($O$12,'Lista Internet'!$B:$XFD,3,FALSE)),"  ",IF(VLOOKUP($O$12,'Lista Internet'!$B:$XFD,4,FALSE)=0,"",VLOOKUP($O$12,'Lista Internet'!$B:$XFD,4,FALSE)),IF(VLOOKUP($O$12,'Lista Internet'!$B:$XFD,5,FALSE)=0,"",VLOOKUP($O$12,'Lista Internet'!$B:$XFD,5,FALSE))),"")),IFERROR(CONCATENATE(IF(VLOOKUP($O$12,'Lista Internet'!$B:$XFD,2,FALSE)=0,"",VLOOKUP($O$12,'Lista Internet'!$B:$XFD,2,FALSE)),"  ",IF(VLOOKUP($O$12,'Lista Internet'!$B:$XFD,3,FALSE)=0,"",VLOOKUP($O$12,'Lista Internet'!$B:$XFD,3,FALSE)),IF(VLOOKUP($O$12,'Lista Internet'!$B:$XFD,4,FALSE)=0,"",VLOOKUP($O$12,'Lista Internet'!$B:$XFD,4,FALSE))),"")))))</f>
        <v xml:space="preserve">VAR  </v>
      </c>
      <c r="W20" s="98" t="str">
        <f>IF($U$12="2","-",IFERROR(VLOOKUP(M20,'Programação - internet'!B:R,6,0),""))</f>
        <v>Catálogo de vídeos</v>
      </c>
      <c r="X20" s="58">
        <v>27405</v>
      </c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47" ht="15.75" thickBot="1" x14ac:dyDescent="0.3">
      <c r="B21" s="6"/>
      <c r="C21" s="6"/>
      <c r="D21" s="6"/>
      <c r="I21" s="39">
        <f t="shared" ref="I21:I32" si="0">I20+1</f>
        <v>5</v>
      </c>
      <c r="J21" s="37" t="str">
        <f>IF(M21="","",VLOOKUP(M21,'Programação - internet'!B:F,3,0))</f>
        <v>Seg/Sáb</v>
      </c>
      <c r="K21" s="24">
        <f>IF(M21="","",VLOOKUP(M21,'Programação - internet'!B:F,4,0))</f>
        <v>0.80555555555555547</v>
      </c>
      <c r="L21" s="28" t="str">
        <f>IF(M21="","",VLOOKUP(M21,'Programação - internet'!B:F,5,0))</f>
        <v>Jornalismo</v>
      </c>
      <c r="M21" s="23" t="str">
        <f>IF(VLOOKUP($O$12,'Lista Programas'!B:Z,I21,0)=0,"",VLOOKUP($O$12,'Lista Programas'!B:Z,I21,0))</f>
        <v>PTV2</v>
      </c>
      <c r="N21" s="25" t="str">
        <f>IF(M21="","",VLOOKUP(M21,'Programação - internet'!B:F,2,0))</f>
        <v xml:space="preserve">Praça TV 2ª Edição </v>
      </c>
      <c r="O21" s="143">
        <v>1</v>
      </c>
      <c r="P21" s="148">
        <v>1</v>
      </c>
      <c r="Q21" s="149">
        <v>1</v>
      </c>
      <c r="R21" s="53"/>
      <c r="S21" s="53"/>
      <c r="T21" s="54"/>
      <c r="U21" s="55"/>
      <c r="V21" s="99" t="str">
        <f>IF(W21="-","-",IF(J21="","",IF(VLOOKUP($O$12,'Lista Internet'!$B:$XFD,2,FALSE)="ÚNICO",IF(M21=VLOOKUP($O$12,'Lista Internet'!$B:$XFD,7,FALSE),VLOOKUP($O$12,'Lista Internet'!$B:$XFD,4,FALSE),VLOOKUP($O$12,'Lista Internet'!$B:$XFD,3,FALSE)),IF(VLOOKUP($O$12,'Lista Internet'!$B:$XFD,2,FALSE)="dividido",IF(OR(M21=VLOOKUP($O$12,'Lista Internet'!$B:$XFD,7,FALSE),M21=VLOOKUP($O$12,'Lista Internet'!$B:$XFD,8,FALSE)),VLOOKUP($O$12,'Lista Internet'!$B:$XFD,3,FALSE),IFERROR(CONCATENATE(IF(VLOOKUP($O$12,'Lista Internet'!$B:$XFD,3,FALSE)=0,"",VLOOKUP($O$12,'Lista Internet'!$B:$XFD,3,FALSE)),"  ",IF(VLOOKUP($O$12,'Lista Internet'!$B:$XFD,4,FALSE)=0,"",VLOOKUP($O$12,'Lista Internet'!$B:$XFD,4,FALSE)),IF(VLOOKUP($O$12,'Lista Internet'!$B:$XFD,5,FALSE)=0,"",VLOOKUP($O$12,'Lista Internet'!$B:$XFD,5,FALSE))),"")),IFERROR(CONCATENATE(IF(VLOOKUP($O$12,'Lista Internet'!$B:$XFD,2,FALSE)=0,"",VLOOKUP($O$12,'Lista Internet'!$B:$XFD,2,FALSE)),"  ",IF(VLOOKUP($O$12,'Lista Internet'!$B:$XFD,3,FALSE)=0,"",VLOOKUP($O$12,'Lista Internet'!$B:$XFD,3,FALSE)),IF(VLOOKUP($O$12,'Lista Internet'!$B:$XFD,4,FALSE)=0,"",VLOOKUP($O$12,'Lista Internet'!$B:$XFD,4,FALSE))),"")))))</f>
        <v xml:space="preserve">VAR  </v>
      </c>
      <c r="W21" s="99" t="str">
        <f>IF($U$12="2","-",IFERROR(VLOOKUP(M21,'Programação - internet'!B:R,6,0),""))</f>
        <v>Catálogo de vídeos</v>
      </c>
      <c r="X21" s="222">
        <v>64029</v>
      </c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47" x14ac:dyDescent="0.25">
      <c r="I22" s="39">
        <f t="shared" si="0"/>
        <v>6</v>
      </c>
      <c r="J22" s="38" t="str">
        <f>IF(M22="","",VLOOKUP(M22,'Programação - internet'!B:F,3,0))</f>
        <v>Dom</v>
      </c>
      <c r="K22" s="22">
        <f>IF(M22="","",VLOOKUP(M22,'Programação - internet'!B:F,4,0))</f>
        <v>0.30555555555555552</v>
      </c>
      <c r="L22" s="29" t="str">
        <f>IF(M22="","",VLOOKUP(M22,'Programação - internet'!B:F,5,0))</f>
        <v>Entrevista</v>
      </c>
      <c r="M22" s="109" t="str">
        <f>IF(VLOOKUP($O$12,'Lista Programas'!B:Z,I22,0)=0,"",VLOOKUP($O$12,'Lista Programas'!B:Z,I22,0))</f>
        <v>GLHO'</v>
      </c>
      <c r="N22" s="26" t="str">
        <f>IF(M22="","",VLOOKUP(M22,'Programação - internet'!B:F,2,0))</f>
        <v>Globo Horizonte</v>
      </c>
      <c r="O22" s="141">
        <v>1</v>
      </c>
      <c r="P22" s="144">
        <v>1</v>
      </c>
      <c r="Q22" s="145">
        <v>1</v>
      </c>
      <c r="R22" s="45"/>
      <c r="S22" s="45"/>
      <c r="T22" s="46"/>
      <c r="U22" s="47"/>
      <c r="V22" s="98" t="str">
        <f>IF(W22="-","-",IF(J22="","",IF(VLOOKUP($O$12,'Lista Internet'!$B:$XFD,2,FALSE)="ÚNICO",IF(M22=VLOOKUP($O$12,'Lista Internet'!$B:$XFD,7,FALSE),VLOOKUP($O$12,'Lista Internet'!$B:$XFD,4,FALSE),VLOOKUP($O$12,'Lista Internet'!$B:$XFD,3,FALSE)),IF(VLOOKUP($O$12,'Lista Internet'!$B:$XFD,2,FALSE)="dividido",IF(OR(M22=VLOOKUP($O$12,'Lista Internet'!$B:$XFD,7,FALSE),M22=VLOOKUP($O$12,'Lista Internet'!$B:$XFD,8,FALSE)),VLOOKUP($O$12,'Lista Internet'!$B:$XFD,3,FALSE),IFERROR(CONCATENATE(IF(VLOOKUP($O$12,'Lista Internet'!$B:$XFD,3,FALSE)=0,"",VLOOKUP($O$12,'Lista Internet'!$B:$XFD,3,FALSE)),"  ",IF(VLOOKUP($O$12,'Lista Internet'!$B:$XFD,4,FALSE)=0,"",VLOOKUP($O$12,'Lista Internet'!$B:$XFD,4,FALSE)),IF(VLOOKUP($O$12,'Lista Internet'!$B:$XFD,5,FALSE)=0,"",VLOOKUP($O$12,'Lista Internet'!$B:$XFD,5,FALSE))),"")),IFERROR(CONCATENATE(IF(VLOOKUP($O$12,'Lista Internet'!$B:$XFD,2,FALSE)=0,"",VLOOKUP($O$12,'Lista Internet'!$B:$XFD,2,FALSE)),"  ",IF(VLOOKUP($O$12,'Lista Internet'!$B:$XFD,3,FALSE)=0,"",VLOOKUP($O$12,'Lista Internet'!$B:$XFD,3,FALSE)),IF(VLOOKUP($O$12,'Lista Internet'!$B:$XFD,4,FALSE)=0,"",VLOOKUP($O$12,'Lista Internet'!$B:$XFD,4,FALSE))),"")))))</f>
        <v>-</v>
      </c>
      <c r="W22" s="98" t="str">
        <f>IF($U$12="2","-",IFERROR(VLOOKUP(M22,'Programação - internet'!B:R,6,0),""))</f>
        <v>-</v>
      </c>
      <c r="X22" s="56">
        <v>1108</v>
      </c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6"/>
      <c r="AM22" s="6"/>
      <c r="AN22" s="6"/>
      <c r="AO22" s="6"/>
      <c r="AP22" s="6"/>
      <c r="AQ22" s="6"/>
      <c r="AR22" s="6"/>
      <c r="AS22" s="6"/>
      <c r="AT22" s="6"/>
      <c r="AU22" s="6"/>
    </row>
    <row r="23" spans="1:47" ht="15" customHeight="1" x14ac:dyDescent="0.25">
      <c r="I23" s="39">
        <f t="shared" si="0"/>
        <v>7</v>
      </c>
      <c r="J23" s="5" t="str">
        <f>IF(M23="","",VLOOKUP(M23,'Programação - internet'!B:F,3,0))</f>
        <v>Seg/Sex</v>
      </c>
      <c r="K23" s="19">
        <v>0.30208333333333331</v>
      </c>
      <c r="L23" s="3" t="str">
        <f>IF(M23="","",VLOOKUP(M23,'Programação - internet'!B:F,5,0))</f>
        <v>Jornalismo</v>
      </c>
      <c r="M23" s="3" t="str">
        <f>IF(VLOOKUP($O$12,'Lista Programas'!B:Z,I23,0)=0,"",VLOOKUP($O$12,'Lista Programas'!B:Z,I23,0))</f>
        <v>BPLO</v>
      </c>
      <c r="N23" s="11" t="str">
        <f>IF(M23="","",VLOOKUP(M23,'Programação - internet'!B:F,2,0))</f>
        <v>Bom Dia Praça (Local)</v>
      </c>
      <c r="O23" s="142">
        <v>1</v>
      </c>
      <c r="P23" s="146">
        <v>1</v>
      </c>
      <c r="Q23" s="147">
        <v>1</v>
      </c>
      <c r="R23" s="50"/>
      <c r="S23" s="50"/>
      <c r="T23" s="51"/>
      <c r="U23" s="52"/>
      <c r="V23" s="82" t="str">
        <f>IF(W23="-","-",IF(J23="","",IF(VLOOKUP($O$12,'Lista Internet'!$B:$XFD,2,FALSE)="ÚNICO",IF(M23=VLOOKUP($O$12,'Lista Internet'!$B:$XFD,7,FALSE),VLOOKUP($O$12,'Lista Internet'!$B:$XFD,4,FALSE),VLOOKUP($O$12,'Lista Internet'!$B:$XFD,3,FALSE)),IF(VLOOKUP($O$12,'Lista Internet'!$B:$XFD,2,FALSE)="dividido",IF(OR(M23=VLOOKUP($O$12,'Lista Internet'!$B:$XFD,7,FALSE),M23=VLOOKUP($O$12,'Lista Internet'!$B:$XFD,8,FALSE)),VLOOKUP($O$12,'Lista Internet'!$B:$XFD,3,FALSE),IFERROR(CONCATENATE(IF(VLOOKUP($O$12,'Lista Internet'!$B:$XFD,3,FALSE)=0,"",VLOOKUP($O$12,'Lista Internet'!$B:$XFD,3,FALSE)),"  ",IF(VLOOKUP($O$12,'Lista Internet'!$B:$XFD,4,FALSE)=0,"",VLOOKUP($O$12,'Lista Internet'!$B:$XFD,4,FALSE)),IF(VLOOKUP($O$12,'Lista Internet'!$B:$XFD,5,FALSE)=0,"",VLOOKUP($O$12,'Lista Internet'!$B:$XFD,5,FALSE))),"")),IFERROR(CONCATENATE(IF(VLOOKUP($O$12,'Lista Internet'!$B:$XFD,2,FALSE)=0,"",VLOOKUP($O$12,'Lista Internet'!$B:$XFD,2,FALSE)),"  ",IF(VLOOKUP($O$12,'Lista Internet'!$B:$XFD,3,FALSE)=0,"",VLOOKUP($O$12,'Lista Internet'!$B:$XFD,3,FALSE)),IF(VLOOKUP($O$12,'Lista Internet'!$B:$XFD,4,FALSE)=0,"",VLOOKUP($O$12,'Lista Internet'!$B:$XFD,4,FALSE))),"")))))</f>
        <v xml:space="preserve">VAR  </v>
      </c>
      <c r="W23" s="98" t="str">
        <f>IF($U$12="2","-",IFERROR(VLOOKUP(M23,'Programação - internet'!B:R,6,0),""))</f>
        <v>Catálogo de vídeos</v>
      </c>
      <c r="X23" s="58">
        <v>5806</v>
      </c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6"/>
      <c r="AM23" s="6"/>
      <c r="AN23" s="6"/>
      <c r="AO23" s="6"/>
      <c r="AP23" s="6"/>
      <c r="AQ23" s="6"/>
      <c r="AR23" s="6"/>
      <c r="AS23" s="6"/>
      <c r="AT23" s="6"/>
      <c r="AU23" s="6"/>
    </row>
    <row r="24" spans="1:47" ht="15" customHeight="1" x14ac:dyDescent="0.25">
      <c r="A24" s="6"/>
      <c r="E24" s="6"/>
      <c r="F24" s="6"/>
      <c r="G24" s="6"/>
      <c r="H24" s="6"/>
      <c r="I24" s="39">
        <f t="shared" si="0"/>
        <v>8</v>
      </c>
      <c r="J24" s="5" t="str">
        <f>IF(M24="","",VLOOKUP(M24,'Programação - internet'!B:F,3,0))</f>
        <v>Sáb</v>
      </c>
      <c r="K24" s="19">
        <f>IF(M24="","",VLOOKUP(M24,'Programação - internet'!B:F,4,0))</f>
        <v>0.33333333333333331</v>
      </c>
      <c r="L24" s="3" t="str">
        <f>IF(M24="","",VLOOKUP(M24,'Programação - internet'!B:F,5,0))</f>
        <v>Show</v>
      </c>
      <c r="M24" s="3" t="str">
        <f>IF(VLOOKUP($O$12,'Lista Programas'!B:Z,I24,0)=0,"",VLOOKUP($O$12,'Lista Programas'!B:Z,I24,0))</f>
        <v>MAIS'</v>
      </c>
      <c r="N24" s="11" t="str">
        <f>IF(M24="","",VLOOKUP(M24,'Programação - internet'!B:F,2,0))</f>
        <v>Mais Caminhos</v>
      </c>
      <c r="O24" s="142">
        <v>2</v>
      </c>
      <c r="P24" s="146">
        <v>1</v>
      </c>
      <c r="Q24" s="147">
        <v>1</v>
      </c>
      <c r="R24" s="50"/>
      <c r="S24" s="50"/>
      <c r="T24" s="51"/>
      <c r="U24" s="52"/>
      <c r="V24" s="82" t="str">
        <f>IF(W24="-","-",IF(J24="","",IF(VLOOKUP($O$12,'Lista Internet'!$B:$XFD,2,FALSE)="ÚNICO",IF(M24=VLOOKUP($O$12,'Lista Internet'!$B:$XFD,7,FALSE),VLOOKUP($O$12,'Lista Internet'!$B:$XFD,4,FALSE),VLOOKUP($O$12,'Lista Internet'!$B:$XFD,3,FALSE)),IF(VLOOKUP($O$12,'Lista Internet'!$B:$XFD,2,FALSE)="dividido",IF(OR(M24=VLOOKUP($O$12,'Lista Internet'!$B:$XFD,7,FALSE),M24=VLOOKUP($O$12,'Lista Internet'!$B:$XFD,8,FALSE)),VLOOKUP($O$12,'Lista Internet'!$B:$XFD,3,FALSE),IFERROR(CONCATENATE(IF(VLOOKUP($O$12,'Lista Internet'!$B:$XFD,3,FALSE)=0,"",VLOOKUP($O$12,'Lista Internet'!$B:$XFD,3,FALSE)),"  ",IF(VLOOKUP($O$12,'Lista Internet'!$B:$XFD,4,FALSE)=0,"",VLOOKUP($O$12,'Lista Internet'!$B:$XFD,4,FALSE)),IF(VLOOKUP($O$12,'Lista Internet'!$B:$XFD,5,FALSE)=0,"",VLOOKUP($O$12,'Lista Internet'!$B:$XFD,5,FALSE))),"")),IFERROR(CONCATENATE(IF(VLOOKUP($O$12,'Lista Internet'!$B:$XFD,2,FALSE)=0,"",VLOOKUP($O$12,'Lista Internet'!$B:$XFD,2,FALSE)),"  ",IF(VLOOKUP($O$12,'Lista Internet'!$B:$XFD,3,FALSE)=0,"",VLOOKUP($O$12,'Lista Internet'!$B:$XFD,3,FALSE)),IF(VLOOKUP($O$12,'Lista Internet'!$B:$XFD,4,FALSE)=0,"",VLOOKUP($O$12,'Lista Internet'!$B:$XFD,4,FALSE))),"")))))</f>
        <v>-</v>
      </c>
      <c r="W24" s="98" t="str">
        <f>IF($U$12="2","-",IFERROR(VLOOKUP(M24,'Programação - internet'!B:R,6,0),""))</f>
        <v>-</v>
      </c>
      <c r="X24" s="58">
        <v>1768</v>
      </c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6"/>
      <c r="AM24" s="6"/>
      <c r="AN24" s="6"/>
      <c r="AO24" s="6"/>
      <c r="AP24" s="6"/>
      <c r="AQ24" s="6"/>
      <c r="AR24" s="6"/>
      <c r="AS24" s="6"/>
      <c r="AT24" s="6"/>
      <c r="AU24" s="6"/>
    </row>
    <row r="25" spans="1:47" ht="15" customHeight="1" x14ac:dyDescent="0.25">
      <c r="A25" s="6"/>
      <c r="E25" s="6"/>
      <c r="F25" s="6"/>
      <c r="G25" s="6"/>
      <c r="H25" s="6"/>
      <c r="I25" s="39">
        <f t="shared" si="0"/>
        <v>9</v>
      </c>
      <c r="J25" s="5" t="str">
        <f>IF(M25="","",VLOOKUP(M25,'Programação - internet'!B:F,3,0))</f>
        <v>Sáb</v>
      </c>
      <c r="K25" s="19">
        <f>IF(M25="","",VLOOKUP(M25,'Programação - internet'!B:F,4,0))</f>
        <v>0.58333333333333337</v>
      </c>
      <c r="L25" s="3" t="str">
        <f>IF(M25="","",VLOOKUP(M25,'Programação - internet'!B:F,5,0))</f>
        <v>Reportagem</v>
      </c>
      <c r="M25" s="3" t="str">
        <f>IF(VLOOKUP($O$12,'Lista Programas'!B:Z,I25,0)=0,"",VLOOKUP($O$12,'Lista Programas'!B:Z,I25,0))</f>
        <v>TRGE'</v>
      </c>
      <c r="N25" s="11" t="str">
        <f>IF(M25="","",VLOOKUP(M25,'Programação - internet'!B:F,2,0))</f>
        <v xml:space="preserve">Terra da Gente </v>
      </c>
      <c r="O25" s="142">
        <v>1</v>
      </c>
      <c r="P25" s="146">
        <v>1</v>
      </c>
      <c r="Q25" s="147">
        <v>1</v>
      </c>
      <c r="R25" s="50"/>
      <c r="S25" s="50"/>
      <c r="T25" s="51"/>
      <c r="U25" s="52"/>
      <c r="V25" s="82" t="str">
        <f>IF(W25="-","-",IF(J25="","",IF(VLOOKUP($O$12,'Lista Internet'!$B:$XFD,2,FALSE)="ÚNICO",IF(M25=VLOOKUP($O$12,'Lista Internet'!$B:$XFD,7,FALSE),VLOOKUP($O$12,'Lista Internet'!$B:$XFD,4,FALSE),VLOOKUP($O$12,'Lista Internet'!$B:$XFD,3,FALSE)),IF(VLOOKUP($O$12,'Lista Internet'!$B:$XFD,2,FALSE)="dividido",IF(OR(M25=VLOOKUP($O$12,'Lista Internet'!$B:$XFD,7,FALSE),M25=VLOOKUP($O$12,'Lista Internet'!$B:$XFD,8,FALSE)),VLOOKUP($O$12,'Lista Internet'!$B:$XFD,3,FALSE),IFERROR(CONCATENATE(IF(VLOOKUP($O$12,'Lista Internet'!$B:$XFD,3,FALSE)=0,"",VLOOKUP($O$12,'Lista Internet'!$B:$XFD,3,FALSE)),"  ",IF(VLOOKUP($O$12,'Lista Internet'!$B:$XFD,4,FALSE)=0,"",VLOOKUP($O$12,'Lista Internet'!$B:$XFD,4,FALSE)),IF(VLOOKUP($O$12,'Lista Internet'!$B:$XFD,5,FALSE)=0,"",VLOOKUP($O$12,'Lista Internet'!$B:$XFD,5,FALSE))),"")),IFERROR(CONCATENATE(IF(VLOOKUP($O$12,'Lista Internet'!$B:$XFD,2,FALSE)=0,"",VLOOKUP($O$12,'Lista Internet'!$B:$XFD,2,FALSE)),"  ",IF(VLOOKUP($O$12,'Lista Internet'!$B:$XFD,3,FALSE)=0,"",VLOOKUP($O$12,'Lista Internet'!$B:$XFD,3,FALSE)),IF(VLOOKUP($O$12,'Lista Internet'!$B:$XFD,4,FALSE)=0,"",VLOOKUP($O$12,'Lista Internet'!$B:$XFD,4,FALSE))),"")))))</f>
        <v>-</v>
      </c>
      <c r="W25" s="17" t="str">
        <f>IF($U$12="2","-",IFERROR(VLOOKUP(M25,'Programação - internet'!B:R,6,0),""))</f>
        <v>-</v>
      </c>
      <c r="X25" s="58">
        <v>2646</v>
      </c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47" ht="15" customHeight="1" x14ac:dyDescent="0.25">
      <c r="A26" s="6"/>
      <c r="C26" s="6"/>
      <c r="D26" s="6"/>
      <c r="E26" s="6"/>
      <c r="F26" s="6"/>
      <c r="G26" s="6"/>
      <c r="H26" s="6"/>
      <c r="I26" s="39">
        <f t="shared" si="0"/>
        <v>10</v>
      </c>
      <c r="J26" s="5" t="str">
        <f>IF(M26="","",VLOOKUP(M26,'Programação - internet'!B:F,3,0))</f>
        <v/>
      </c>
      <c r="K26" s="19" t="str">
        <f>IF(M26="","",VLOOKUP(M26,'Programação - internet'!B:F,4,0))</f>
        <v/>
      </c>
      <c r="L26" s="3" t="str">
        <f>IF(M26="","",VLOOKUP(M26,'Programação - internet'!B:F,5,0))</f>
        <v/>
      </c>
      <c r="M26" s="3" t="str">
        <f>IF(VLOOKUP($O$12,'Lista Programas'!B:Z,I26,0)=0,"",VLOOKUP($O$12,'Lista Programas'!B:Z,I26,0))</f>
        <v/>
      </c>
      <c r="N26" s="11" t="str">
        <f>IF(M26="","",VLOOKUP(M26,'Programação - internet'!B:F,2,0))</f>
        <v/>
      </c>
      <c r="O26" s="48"/>
      <c r="P26" s="49"/>
      <c r="Q26" s="50"/>
      <c r="R26" s="50"/>
      <c r="S26" s="50"/>
      <c r="T26" s="51"/>
      <c r="U26" s="52"/>
      <c r="V26" s="82" t="str">
        <f>IF(W26="-","-",IF(J26="","",IF(VLOOKUP($O$12,'Lista Internet'!$B:$XFD,2,FALSE)="ÚNICO",IF(M26=VLOOKUP($O$12,'Lista Internet'!$B:$XFD,7,FALSE),VLOOKUP($O$12,'Lista Internet'!$B:$XFD,4,FALSE),VLOOKUP($O$12,'Lista Internet'!$B:$XFD,3,FALSE)),IF(VLOOKUP($O$12,'Lista Internet'!$B:$XFD,2,FALSE)="dividido",IF(OR(M26=VLOOKUP($O$12,'Lista Internet'!$B:$XFD,7,FALSE),M26=VLOOKUP($O$12,'Lista Internet'!$B:$XFD,8,FALSE)),VLOOKUP($O$12,'Lista Internet'!$B:$XFD,3,FALSE),IFERROR(CONCATENATE(IF(VLOOKUP($O$12,'Lista Internet'!$B:$XFD,3,FALSE)=0,"",VLOOKUP($O$12,'Lista Internet'!$B:$XFD,3,FALSE)),"  ",IF(VLOOKUP($O$12,'Lista Internet'!$B:$XFD,4,FALSE)=0,"",VLOOKUP($O$12,'Lista Internet'!$B:$XFD,4,FALSE)),IF(VLOOKUP($O$12,'Lista Internet'!$B:$XFD,5,FALSE)=0,"",VLOOKUP($O$12,'Lista Internet'!$B:$XFD,5,FALSE))),"")),IFERROR(CONCATENATE(IF(VLOOKUP($O$12,'Lista Internet'!$B:$XFD,2,FALSE)=0,"",VLOOKUP($O$12,'Lista Internet'!$B:$XFD,2,FALSE)),"  ",IF(VLOOKUP($O$12,'Lista Internet'!$B:$XFD,3,FALSE)=0,"",VLOOKUP($O$12,'Lista Internet'!$B:$XFD,3,FALSE)),IF(VLOOKUP($O$12,'Lista Internet'!$B:$XFD,4,FALSE)=0,"",VLOOKUP($O$12,'Lista Internet'!$B:$XFD,4,FALSE))),"")))))</f>
        <v/>
      </c>
      <c r="W26" s="17" t="str">
        <f>IF($U$12="2","-",IFERROR(VLOOKUP(M26,'Programação - internet'!B:R,6,0),""))</f>
        <v/>
      </c>
      <c r="X26" s="58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</row>
    <row r="27" spans="1:47" ht="15" customHeight="1" x14ac:dyDescent="0.25">
      <c r="A27" s="6"/>
      <c r="C27" s="6"/>
      <c r="D27" s="6"/>
      <c r="E27" s="6"/>
      <c r="F27" s="6"/>
      <c r="G27" s="6"/>
      <c r="H27" s="6"/>
      <c r="I27" s="39">
        <f t="shared" si="0"/>
        <v>11</v>
      </c>
      <c r="J27" s="5" t="str">
        <f>IF(M27="","",VLOOKUP(M27,'Programação - internet'!B:F,3,0))</f>
        <v/>
      </c>
      <c r="K27" s="19" t="str">
        <f>IF(M27="","",VLOOKUP(M27,'Programação - internet'!B:F,4,0))</f>
        <v/>
      </c>
      <c r="L27" s="3" t="str">
        <f>IF(M27="","",VLOOKUP(M27,'Programação - internet'!B:F,5,0))</f>
        <v/>
      </c>
      <c r="M27" s="3" t="str">
        <f>IF(VLOOKUP($O$12,'Lista Programas'!B:Z,I27,0)=0,"",VLOOKUP($O$12,'Lista Programas'!B:Z,I27,0))</f>
        <v/>
      </c>
      <c r="N27" s="11" t="str">
        <f>IF(M27="","",VLOOKUP(M27,'Programação - internet'!B:F,2,0))</f>
        <v/>
      </c>
      <c r="O27" s="48"/>
      <c r="P27" s="49"/>
      <c r="Q27" s="50"/>
      <c r="R27" s="50"/>
      <c r="S27" s="50"/>
      <c r="T27" s="51"/>
      <c r="U27" s="52"/>
      <c r="V27" s="82" t="str">
        <f>IF(W27="-","-",IF(J27="","",IF(VLOOKUP($O$12,'Lista Internet'!$B:$XFD,2,FALSE)="ÚNICO",IF(M27=VLOOKUP($O$12,'Lista Internet'!$B:$XFD,7,FALSE),VLOOKUP($O$12,'Lista Internet'!$B:$XFD,4,FALSE),VLOOKUP($O$12,'Lista Internet'!$B:$XFD,3,FALSE)),IF(VLOOKUP($O$12,'Lista Internet'!$B:$XFD,2,FALSE)="dividido",IF(OR(M27=VLOOKUP($O$12,'Lista Internet'!$B:$XFD,7,FALSE),M27=VLOOKUP($O$12,'Lista Internet'!$B:$XFD,8,FALSE)),VLOOKUP($O$12,'Lista Internet'!$B:$XFD,3,FALSE),IFERROR(CONCATENATE(IF(VLOOKUP($O$12,'Lista Internet'!$B:$XFD,3,FALSE)=0,"",VLOOKUP($O$12,'Lista Internet'!$B:$XFD,3,FALSE)),"  ",IF(VLOOKUP($O$12,'Lista Internet'!$B:$XFD,4,FALSE)=0,"",VLOOKUP($O$12,'Lista Internet'!$B:$XFD,4,FALSE)),IF(VLOOKUP($O$12,'Lista Internet'!$B:$XFD,5,FALSE)=0,"",VLOOKUP($O$12,'Lista Internet'!$B:$XFD,5,FALSE))),"")),IFERROR(CONCATENATE(IF(VLOOKUP($O$12,'Lista Internet'!$B:$XFD,2,FALSE)=0,"",VLOOKUP($O$12,'Lista Internet'!$B:$XFD,2,FALSE)),"  ",IF(VLOOKUP($O$12,'Lista Internet'!$B:$XFD,3,FALSE)=0,"",VLOOKUP($O$12,'Lista Internet'!$B:$XFD,3,FALSE)),IF(VLOOKUP($O$12,'Lista Internet'!$B:$XFD,4,FALSE)=0,"",VLOOKUP($O$12,'Lista Internet'!$B:$XFD,4,FALSE))),"")))))</f>
        <v/>
      </c>
      <c r="W27" s="17" t="str">
        <f>IF($U$12="2","-",IFERROR(VLOOKUP(M27,'Programação - internet'!B:R,6,0),""))</f>
        <v/>
      </c>
      <c r="X27" s="58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</row>
    <row r="28" spans="1:47" ht="15" customHeight="1" x14ac:dyDescent="0.25">
      <c r="A28" s="6"/>
      <c r="C28" s="6"/>
      <c r="D28" s="6"/>
      <c r="E28" s="6"/>
      <c r="F28" s="6"/>
      <c r="G28" s="6"/>
      <c r="H28" s="6"/>
      <c r="I28" s="39">
        <f t="shared" si="0"/>
        <v>12</v>
      </c>
      <c r="J28" s="5" t="str">
        <f>IF(M28="","",VLOOKUP(M28,'Programação - internet'!B:F,3,0))</f>
        <v/>
      </c>
      <c r="K28" s="19" t="str">
        <f>IF(M28="","",VLOOKUP(M28,'Programação - internet'!B:F,4,0))</f>
        <v/>
      </c>
      <c r="L28" s="3" t="str">
        <f>IF(M28="","",VLOOKUP(M28,'Programação - internet'!B:F,5,0))</f>
        <v/>
      </c>
      <c r="M28" s="3" t="str">
        <f>IF(VLOOKUP($O$12,'Lista Programas'!B:Z,I28,0)=0,"",VLOOKUP($O$12,'Lista Programas'!B:Z,I28,0))</f>
        <v/>
      </c>
      <c r="N28" s="11" t="str">
        <f>IF(M28="","",VLOOKUP(M28,'Programação - internet'!B:F,2,0))</f>
        <v/>
      </c>
      <c r="O28" s="48"/>
      <c r="P28" s="49"/>
      <c r="Q28" s="50"/>
      <c r="R28" s="50"/>
      <c r="S28" s="50"/>
      <c r="T28" s="51"/>
      <c r="U28" s="52"/>
      <c r="V28" s="82" t="str">
        <f>IF(W28="-","-",IF(J28="","",IF(VLOOKUP($O$12,'Lista Internet'!$B:$XFD,2,FALSE)="ÚNICO",IF(M28=VLOOKUP($O$12,'Lista Internet'!$B:$XFD,7,FALSE),VLOOKUP($O$12,'Lista Internet'!$B:$XFD,4,FALSE),VLOOKUP($O$12,'Lista Internet'!$B:$XFD,3,FALSE)),IF(VLOOKUP($O$12,'Lista Internet'!$B:$XFD,2,FALSE)="dividido",IF(OR(M28=VLOOKUP($O$12,'Lista Internet'!$B:$XFD,7,FALSE),M28=VLOOKUP($O$12,'Lista Internet'!$B:$XFD,8,FALSE)),VLOOKUP($O$12,'Lista Internet'!$B:$XFD,3,FALSE),IFERROR(CONCATENATE(IF(VLOOKUP($O$12,'Lista Internet'!$B:$XFD,3,FALSE)=0,"",VLOOKUP($O$12,'Lista Internet'!$B:$XFD,3,FALSE)),"  ",IF(VLOOKUP($O$12,'Lista Internet'!$B:$XFD,4,FALSE)=0,"",VLOOKUP($O$12,'Lista Internet'!$B:$XFD,4,FALSE)),IF(VLOOKUP($O$12,'Lista Internet'!$B:$XFD,5,FALSE)=0,"",VLOOKUP($O$12,'Lista Internet'!$B:$XFD,5,FALSE))),"")),IFERROR(CONCATENATE(IF(VLOOKUP($O$12,'Lista Internet'!$B:$XFD,2,FALSE)=0,"",VLOOKUP($O$12,'Lista Internet'!$B:$XFD,2,FALSE)),"  ",IF(VLOOKUP($O$12,'Lista Internet'!$B:$XFD,3,FALSE)=0,"",VLOOKUP($O$12,'Lista Internet'!$B:$XFD,3,FALSE)),IF(VLOOKUP($O$12,'Lista Internet'!$B:$XFD,4,FALSE)=0,"",VLOOKUP($O$12,'Lista Internet'!$B:$XFD,4,FALSE))),"")))))</f>
        <v/>
      </c>
      <c r="W28" s="17" t="str">
        <f>IF($U$12="2","-",IFERROR(VLOOKUP(M28,'Programação - internet'!B:R,6,0),""))</f>
        <v/>
      </c>
      <c r="X28" s="58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</row>
    <row r="29" spans="1:47" ht="15" customHeight="1" x14ac:dyDescent="0.25">
      <c r="A29" s="6"/>
      <c r="C29" s="6"/>
      <c r="D29" s="6"/>
      <c r="E29" s="6"/>
      <c r="F29" s="6"/>
      <c r="G29" s="6"/>
      <c r="H29" s="6"/>
      <c r="I29" s="39">
        <f t="shared" si="0"/>
        <v>13</v>
      </c>
      <c r="J29" s="5" t="str">
        <f>IF(M29="","",VLOOKUP(M29,'Programação - internet'!B:F,3,0))</f>
        <v/>
      </c>
      <c r="K29" s="19" t="str">
        <f>IF(M29="","",VLOOKUP(M29,'Programação - internet'!B:F,4,0))</f>
        <v/>
      </c>
      <c r="L29" s="3" t="str">
        <f>IF(M29="","",VLOOKUP(M29,'Programação - internet'!B:F,5,0))</f>
        <v/>
      </c>
      <c r="M29" s="3" t="str">
        <f>IF(VLOOKUP($O$12,'Lista Programas'!B:Z,I29,0)=0,"",VLOOKUP($O$12,'Lista Programas'!B:Z,I29,0))</f>
        <v/>
      </c>
      <c r="N29" s="11" t="str">
        <f>IF(M29="","",VLOOKUP(M29,'Programação - internet'!B:F,2,0))</f>
        <v/>
      </c>
      <c r="O29" s="48"/>
      <c r="P29" s="49"/>
      <c r="Q29" s="50"/>
      <c r="R29" s="50"/>
      <c r="S29" s="50"/>
      <c r="T29" s="51"/>
      <c r="U29" s="52"/>
      <c r="V29" s="82" t="str">
        <f>IF(W29="-","-",IF(J29="","",IF(VLOOKUP($O$12,'Lista Internet'!$B:$XFD,2,FALSE)="ÚNICO",IF(M29=VLOOKUP($O$12,'Lista Internet'!$B:$XFD,7,FALSE),VLOOKUP($O$12,'Lista Internet'!$B:$XFD,4,FALSE),VLOOKUP($O$12,'Lista Internet'!$B:$XFD,3,FALSE)),IF(VLOOKUP($O$12,'Lista Internet'!$B:$XFD,2,FALSE)="dividido",IF(OR(M29=VLOOKUP($O$12,'Lista Internet'!$B:$XFD,7,FALSE),M29=VLOOKUP($O$12,'Lista Internet'!$B:$XFD,8,FALSE)),VLOOKUP($O$12,'Lista Internet'!$B:$XFD,3,FALSE),IFERROR(CONCATENATE(IF(VLOOKUP($O$12,'Lista Internet'!$B:$XFD,3,FALSE)=0,"",VLOOKUP($O$12,'Lista Internet'!$B:$XFD,3,FALSE)),"  ",IF(VLOOKUP($O$12,'Lista Internet'!$B:$XFD,4,FALSE)=0,"",VLOOKUP($O$12,'Lista Internet'!$B:$XFD,4,FALSE)),IF(VLOOKUP($O$12,'Lista Internet'!$B:$XFD,5,FALSE)=0,"",VLOOKUP($O$12,'Lista Internet'!$B:$XFD,5,FALSE))),"")),IFERROR(CONCATENATE(IF(VLOOKUP($O$12,'Lista Internet'!$B:$XFD,2,FALSE)=0,"",VLOOKUP($O$12,'Lista Internet'!$B:$XFD,2,FALSE)),"  ",IF(VLOOKUP($O$12,'Lista Internet'!$B:$XFD,3,FALSE)=0,"",VLOOKUP($O$12,'Lista Internet'!$B:$XFD,3,FALSE)),IF(VLOOKUP($O$12,'Lista Internet'!$B:$XFD,4,FALSE)=0,"",VLOOKUP($O$12,'Lista Internet'!$B:$XFD,4,FALSE))),"")))))</f>
        <v/>
      </c>
      <c r="W29" s="17" t="str">
        <f>IF($U$12="2","-",IFERROR(VLOOKUP(M29,'Programação - internet'!B:R,6,0),""))</f>
        <v/>
      </c>
      <c r="X29" s="58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</row>
    <row r="30" spans="1:47" ht="15" customHeight="1" x14ac:dyDescent="0.25">
      <c r="A30" s="6"/>
      <c r="C30" s="6"/>
      <c r="D30" s="6"/>
      <c r="E30" s="6"/>
      <c r="F30" s="6"/>
      <c r="G30" s="6"/>
      <c r="H30" s="6"/>
      <c r="I30" s="39">
        <f t="shared" si="0"/>
        <v>14</v>
      </c>
      <c r="J30" s="5" t="str">
        <f>IF(M30="","",VLOOKUP(M30,'Programação - internet'!B:F,3,0))</f>
        <v/>
      </c>
      <c r="K30" s="19" t="str">
        <f>IF(M30="","",VLOOKUP(M30,'Programação - internet'!B:F,4,0))</f>
        <v/>
      </c>
      <c r="L30" s="3" t="str">
        <f>IF(M30="","",VLOOKUP(M30,'Programação - internet'!B:F,5,0))</f>
        <v/>
      </c>
      <c r="M30" s="3" t="str">
        <f>IF(VLOOKUP($O$12,'Lista Programas'!B:Z,I30,0)=0,"",VLOOKUP($O$12,'Lista Programas'!B:Z,I30,0))</f>
        <v/>
      </c>
      <c r="N30" s="11" t="str">
        <f>IF(M30="","",VLOOKUP(M30,'Programação - internet'!B:F,2,0))</f>
        <v/>
      </c>
      <c r="O30" s="48"/>
      <c r="P30" s="49"/>
      <c r="Q30" s="50"/>
      <c r="R30" s="50"/>
      <c r="S30" s="50"/>
      <c r="T30" s="51"/>
      <c r="U30" s="52"/>
      <c r="V30" s="82" t="str">
        <f>IF(W30="-","-",IF(J30="","",IF(VLOOKUP($O$12,'Lista Internet'!$B:$XFD,2,FALSE)="ÚNICO",IF(M30=VLOOKUP($O$12,'Lista Internet'!$B:$XFD,7,FALSE),VLOOKUP($O$12,'Lista Internet'!$B:$XFD,4,FALSE),VLOOKUP($O$12,'Lista Internet'!$B:$XFD,3,FALSE)),IF(VLOOKUP($O$12,'Lista Internet'!$B:$XFD,2,FALSE)="dividido",IF(OR(M30=VLOOKUP($O$12,'Lista Internet'!$B:$XFD,7,FALSE),M30=VLOOKUP($O$12,'Lista Internet'!$B:$XFD,8,FALSE)),VLOOKUP($O$12,'Lista Internet'!$B:$XFD,3,FALSE),IFERROR(CONCATENATE(IF(VLOOKUP($O$12,'Lista Internet'!$B:$XFD,3,FALSE)=0,"",VLOOKUP($O$12,'Lista Internet'!$B:$XFD,3,FALSE)),"  ",IF(VLOOKUP($O$12,'Lista Internet'!$B:$XFD,4,FALSE)=0,"",VLOOKUP($O$12,'Lista Internet'!$B:$XFD,4,FALSE)),IF(VLOOKUP($O$12,'Lista Internet'!$B:$XFD,5,FALSE)=0,"",VLOOKUP($O$12,'Lista Internet'!$B:$XFD,5,FALSE))),"")),IFERROR(CONCATENATE(IF(VLOOKUP($O$12,'Lista Internet'!$B:$XFD,2,FALSE)=0,"",VLOOKUP($O$12,'Lista Internet'!$B:$XFD,2,FALSE)),"  ",IF(VLOOKUP($O$12,'Lista Internet'!$B:$XFD,3,FALSE)=0,"",VLOOKUP($O$12,'Lista Internet'!$B:$XFD,3,FALSE)),IF(VLOOKUP($O$12,'Lista Internet'!$B:$XFD,4,FALSE)=0,"",VLOOKUP($O$12,'Lista Internet'!$B:$XFD,4,FALSE))),"")))))</f>
        <v/>
      </c>
      <c r="W30" s="17" t="str">
        <f>IF($U$12="2","-",IFERROR(VLOOKUP(M30,'Programação - internet'!B:R,6,0),""))</f>
        <v/>
      </c>
      <c r="X30" s="58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</row>
    <row r="31" spans="1:47" ht="15" customHeight="1" x14ac:dyDescent="0.25">
      <c r="A31" s="6"/>
      <c r="C31" s="6"/>
      <c r="D31" s="6"/>
      <c r="E31" s="6"/>
      <c r="F31" s="6"/>
      <c r="G31" s="6"/>
      <c r="H31" s="6"/>
      <c r="I31" s="39">
        <f t="shared" si="0"/>
        <v>15</v>
      </c>
      <c r="J31" s="5" t="str">
        <f>IF(M31="","",VLOOKUP(M31,'Programação - internet'!B:F,3,0))</f>
        <v/>
      </c>
      <c r="K31" s="19" t="str">
        <f>IF(M31="","",VLOOKUP(M31,'Programação - internet'!B:F,4,0))</f>
        <v/>
      </c>
      <c r="L31" s="3" t="str">
        <f>IF(M31="","",VLOOKUP(M31,'Programação - internet'!B:F,5,0))</f>
        <v/>
      </c>
      <c r="M31" s="3" t="str">
        <f>IF(VLOOKUP($O$12,'Lista Programas'!B:Z,I31,0)=0,"",VLOOKUP($O$12,'Lista Programas'!B:Z,I31,0))</f>
        <v/>
      </c>
      <c r="N31" s="11" t="str">
        <f>IF(M31="","",VLOOKUP(M31,'Programação - internet'!B:F,2,0))</f>
        <v/>
      </c>
      <c r="O31" s="48"/>
      <c r="P31" s="49"/>
      <c r="Q31" s="50"/>
      <c r="R31" s="50"/>
      <c r="S31" s="50"/>
      <c r="T31" s="51"/>
      <c r="U31" s="52"/>
      <c r="V31" s="82" t="str">
        <f>IF(W31="-","-",IF(J31="","",IF(VLOOKUP($O$12,'Lista Internet'!$B:$XFD,2,FALSE)="ÚNICO",IF(M31=VLOOKUP($O$12,'Lista Internet'!$B:$XFD,7,FALSE),VLOOKUP($O$12,'Lista Internet'!$B:$XFD,4,FALSE),VLOOKUP($O$12,'Lista Internet'!$B:$XFD,3,FALSE)),IF(VLOOKUP($O$12,'Lista Internet'!$B:$XFD,2,FALSE)="dividido",IF(OR(M31=VLOOKUP($O$12,'Lista Internet'!$B:$XFD,7,FALSE),M31=VLOOKUP($O$12,'Lista Internet'!$B:$XFD,8,FALSE)),VLOOKUP($O$12,'Lista Internet'!$B:$XFD,3,FALSE),IFERROR(CONCATENATE(IF(VLOOKUP($O$12,'Lista Internet'!$B:$XFD,3,FALSE)=0,"",VLOOKUP($O$12,'Lista Internet'!$B:$XFD,3,FALSE)),"  ",IF(VLOOKUP($O$12,'Lista Internet'!$B:$XFD,4,FALSE)=0,"",VLOOKUP($O$12,'Lista Internet'!$B:$XFD,4,FALSE)),IF(VLOOKUP($O$12,'Lista Internet'!$B:$XFD,5,FALSE)=0,"",VLOOKUP($O$12,'Lista Internet'!$B:$XFD,5,FALSE))),"")),IFERROR(CONCATENATE(IF(VLOOKUP($O$12,'Lista Internet'!$B:$XFD,2,FALSE)=0,"",VLOOKUP($O$12,'Lista Internet'!$B:$XFD,2,FALSE)),"  ",IF(VLOOKUP($O$12,'Lista Internet'!$B:$XFD,3,FALSE)=0,"",VLOOKUP($O$12,'Lista Internet'!$B:$XFD,3,FALSE)),IF(VLOOKUP($O$12,'Lista Internet'!$B:$XFD,4,FALSE)=0,"",VLOOKUP($O$12,'Lista Internet'!$B:$XFD,4,FALSE))),"")))))</f>
        <v/>
      </c>
      <c r="W31" s="17" t="str">
        <f>IF($U$12="2","-",IFERROR(VLOOKUP(M31,'Programação - internet'!B:R,6,0),""))</f>
        <v/>
      </c>
      <c r="X31" s="58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</row>
    <row r="32" spans="1:47" x14ac:dyDescent="0.25">
      <c r="A32" s="6"/>
      <c r="C32" s="6"/>
      <c r="D32" s="6"/>
      <c r="E32" s="6"/>
      <c r="F32" s="6"/>
      <c r="G32" s="6"/>
      <c r="H32" s="6"/>
      <c r="I32" s="39">
        <f t="shared" si="0"/>
        <v>16</v>
      </c>
      <c r="J32" s="5" t="str">
        <f>IF(M32="","",VLOOKUP(M32,'Programação - internet'!B:F,3,0))</f>
        <v/>
      </c>
      <c r="K32" s="19" t="str">
        <f>IF(M32="","",VLOOKUP(M32,'Programação - internet'!B:F,4,0))</f>
        <v/>
      </c>
      <c r="L32" s="3" t="str">
        <f>IF(M32="","",VLOOKUP(M32,'Programação - internet'!B:F,5,0))</f>
        <v/>
      </c>
      <c r="M32" s="3" t="str">
        <f>IF(VLOOKUP($O$12,'Lista Programas'!B:Z,I32,0)=0,"",VLOOKUP($O$12,'Lista Programas'!B:Z,I32,0))</f>
        <v/>
      </c>
      <c r="N32" s="11" t="str">
        <f>IF(M32="","",VLOOKUP(M32,'Programação - internet'!B:F,2,0))</f>
        <v/>
      </c>
      <c r="O32" s="48"/>
      <c r="P32" s="49"/>
      <c r="Q32" s="50"/>
      <c r="R32" s="50"/>
      <c r="S32" s="50"/>
      <c r="T32" s="51"/>
      <c r="U32" s="52"/>
      <c r="V32" s="82" t="str">
        <f>IF(W32="-","-",IF(J32="","",IF(VLOOKUP($O$12,'Lista Internet'!$B:$XFD,2,FALSE)="ÚNICO",IF(M32=VLOOKUP($O$12,'Lista Internet'!$B:$XFD,7,FALSE),VLOOKUP($O$12,'Lista Internet'!$B:$XFD,4,FALSE),VLOOKUP($O$12,'Lista Internet'!$B:$XFD,3,FALSE)),IF(VLOOKUP($O$12,'Lista Internet'!$B:$XFD,2,FALSE)="dividido",IF(OR(M32=VLOOKUP($O$12,'Lista Internet'!$B:$XFD,7,FALSE),M32=VLOOKUP($O$12,'Lista Internet'!$B:$XFD,8,FALSE)),VLOOKUP($O$12,'Lista Internet'!$B:$XFD,3,FALSE),IFERROR(CONCATENATE(IF(VLOOKUP($O$12,'Lista Internet'!$B:$XFD,3,FALSE)=0,"",VLOOKUP($O$12,'Lista Internet'!$B:$XFD,3,FALSE)),"  ",IF(VLOOKUP($O$12,'Lista Internet'!$B:$XFD,4,FALSE)=0,"",VLOOKUP($O$12,'Lista Internet'!$B:$XFD,4,FALSE)),IF(VLOOKUP($O$12,'Lista Internet'!$B:$XFD,5,FALSE)=0,"",VLOOKUP($O$12,'Lista Internet'!$B:$XFD,5,FALSE))),"")),IFERROR(CONCATENATE(IF(VLOOKUP($O$12,'Lista Internet'!$B:$XFD,2,FALSE)=0,"",VLOOKUP($O$12,'Lista Internet'!$B:$XFD,2,FALSE)),"  ",IF(VLOOKUP($O$12,'Lista Internet'!$B:$XFD,3,FALSE)=0,"",VLOOKUP($O$12,'Lista Internet'!$B:$XFD,3,FALSE)),IF(VLOOKUP($O$12,'Lista Internet'!$B:$XFD,4,FALSE)=0,"",VLOOKUP($O$12,'Lista Internet'!$B:$XFD,4,FALSE))),"")))))</f>
        <v/>
      </c>
      <c r="W32" s="17" t="str">
        <f>IF($U$12="2","-",IFERROR(VLOOKUP(M32,'Programação - internet'!B:R,6,0),""))</f>
        <v/>
      </c>
      <c r="X32" s="58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</row>
    <row r="33" spans="1:34" ht="11.25" customHeight="1" x14ac:dyDescent="0.25"/>
    <row r="34" spans="1:34" ht="18" x14ac:dyDescent="0.25">
      <c r="J34" s="95" t="s">
        <v>342</v>
      </c>
      <c r="N34" s="13"/>
    </row>
    <row r="35" spans="1:34" ht="16.5" customHeight="1" x14ac:dyDescent="0.25">
      <c r="J35" s="96" t="s">
        <v>344</v>
      </c>
    </row>
    <row r="36" spans="1:34" x14ac:dyDescent="0.25">
      <c r="B36" s="105"/>
      <c r="J36" s="20"/>
    </row>
    <row r="37" spans="1:34" s="20" customFormat="1" x14ac:dyDescent="0.25">
      <c r="A37" s="7"/>
    </row>
    <row r="38" spans="1:34" s="20" customFormat="1" ht="26.25" x14ac:dyDescent="0.4">
      <c r="A38" s="7"/>
      <c r="J38" s="157" t="s">
        <v>304</v>
      </c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</row>
    <row r="39" spans="1:34" s="20" customFormat="1" ht="11.25" customHeight="1" x14ac:dyDescent="0.4">
      <c r="A39" s="7"/>
      <c r="J39" s="44"/>
      <c r="K39" s="44"/>
      <c r="L39" s="44"/>
      <c r="M39" s="44"/>
      <c r="N39" s="44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</row>
    <row r="40" spans="1:34" s="20" customFormat="1" ht="26.25" x14ac:dyDescent="0.4">
      <c r="A40" s="7"/>
      <c r="J40" s="79" t="s">
        <v>296</v>
      </c>
      <c r="K40" s="80"/>
      <c r="L40" s="80"/>
      <c r="M40" s="80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</row>
    <row r="41" spans="1:34" s="20" customFormat="1" ht="11.25" customHeight="1" x14ac:dyDescent="0.4">
      <c r="A41" s="7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</row>
    <row r="42" spans="1:34" ht="15.75" x14ac:dyDescent="0.25">
      <c r="J42" s="75" t="s">
        <v>305</v>
      </c>
    </row>
    <row r="43" spans="1:34" s="20" customFormat="1" ht="9" customHeight="1" thickBot="1" x14ac:dyDescent="0.35">
      <c r="A43" s="7"/>
      <c r="J43" s="64"/>
    </row>
    <row r="44" spans="1:34" ht="15.75" thickBot="1" x14ac:dyDescent="0.3">
      <c r="J44" s="173" t="str">
        <f>J15</f>
        <v>INFORMAÇÕES DE PROGRAMA</v>
      </c>
      <c r="K44" s="174"/>
      <c r="L44" s="174"/>
      <c r="M44" s="174"/>
      <c r="N44" s="175"/>
      <c r="O44" s="167" t="s">
        <v>288</v>
      </c>
      <c r="P44" s="168"/>
      <c r="Q44" s="168"/>
      <c r="R44" s="168"/>
      <c r="S44" s="168"/>
      <c r="T44" s="169"/>
      <c r="U44" s="173" t="str">
        <f>X15</f>
        <v>VALOR MENSAL DA COTA - R$</v>
      </c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5"/>
    </row>
    <row r="45" spans="1:34" ht="15.75" thickBot="1" x14ac:dyDescent="0.3">
      <c r="J45" s="188"/>
      <c r="K45" s="189"/>
      <c r="L45" s="189"/>
      <c r="M45" s="189"/>
      <c r="N45" s="190"/>
      <c r="O45" s="164" t="str">
        <f>V16</f>
        <v>INTERNET</v>
      </c>
      <c r="P45" s="165"/>
      <c r="Q45" s="165"/>
      <c r="R45" s="165"/>
      <c r="S45" s="165"/>
      <c r="T45" s="166"/>
      <c r="U45" s="154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6"/>
    </row>
    <row r="46" spans="1:34" ht="15" customHeight="1" x14ac:dyDescent="0.25">
      <c r="J46" s="191" t="str">
        <f>J17</f>
        <v xml:space="preserve">DIA </v>
      </c>
      <c r="K46" s="191" t="str">
        <f>K17</f>
        <v>HORÁRIO</v>
      </c>
      <c r="L46" s="191" t="str">
        <f>L17</f>
        <v>GÊNERO</v>
      </c>
      <c r="M46" s="191" t="str">
        <f>M17</f>
        <v>SIGLA</v>
      </c>
      <c r="N46" s="193" t="str">
        <f>N17</f>
        <v>PROGRAMA</v>
      </c>
      <c r="O46" s="158" t="str">
        <f>V17</f>
        <v>EXIBIDORAS</v>
      </c>
      <c r="P46" s="159"/>
      <c r="Q46" s="160"/>
      <c r="R46" s="158" t="str">
        <f>W17</f>
        <v>FORMATO</v>
      </c>
      <c r="S46" s="159"/>
      <c r="T46" s="160"/>
      <c r="U46" s="176" t="str">
        <f>IF($V19="","",X17)</f>
        <v>VAR</v>
      </c>
      <c r="V46" s="152" t="str">
        <f t="shared" ref="V46:AH46" si="1">IF($V19="","",Y17)</f>
        <v/>
      </c>
      <c r="W46" s="152" t="str">
        <f t="shared" si="1"/>
        <v/>
      </c>
      <c r="X46" s="152" t="str">
        <f t="shared" si="1"/>
        <v/>
      </c>
      <c r="Y46" s="152" t="str">
        <f t="shared" si="1"/>
        <v/>
      </c>
      <c r="Z46" s="152" t="str">
        <f t="shared" si="1"/>
        <v/>
      </c>
      <c r="AA46" s="152" t="str">
        <f t="shared" si="1"/>
        <v/>
      </c>
      <c r="AB46" s="152" t="str">
        <f t="shared" si="1"/>
        <v/>
      </c>
      <c r="AC46" s="152" t="str">
        <f t="shared" si="1"/>
        <v/>
      </c>
      <c r="AD46" s="152" t="str">
        <f t="shared" si="1"/>
        <v/>
      </c>
      <c r="AE46" s="152" t="str">
        <f t="shared" si="1"/>
        <v/>
      </c>
      <c r="AF46" s="152" t="str">
        <f t="shared" si="1"/>
        <v/>
      </c>
      <c r="AG46" s="152" t="str">
        <f t="shared" si="1"/>
        <v/>
      </c>
      <c r="AH46" s="152" t="str">
        <f t="shared" si="1"/>
        <v/>
      </c>
    </row>
    <row r="47" spans="1:34" ht="15.75" customHeight="1" thickBot="1" x14ac:dyDescent="0.3">
      <c r="J47" s="192"/>
      <c r="K47" s="192"/>
      <c r="L47" s="192"/>
      <c r="M47" s="192"/>
      <c r="N47" s="194"/>
      <c r="O47" s="161"/>
      <c r="P47" s="162"/>
      <c r="Q47" s="163"/>
      <c r="R47" s="161"/>
      <c r="S47" s="162"/>
      <c r="T47" s="163"/>
      <c r="U47" s="177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</row>
    <row r="48" spans="1:34" x14ac:dyDescent="0.25">
      <c r="J48" s="40" t="str">
        <f>IF($V19="","",J19)</f>
        <v>Seg/Sex</v>
      </c>
      <c r="K48" s="22">
        <f t="shared" ref="K48:Q48" si="2">IF($V19="","",K19)</f>
        <v>0.25</v>
      </c>
      <c r="L48" s="8" t="str">
        <f t="shared" si="2"/>
        <v>Jornalismo</v>
      </c>
      <c r="M48" s="8" t="str">
        <f t="shared" si="2"/>
        <v>BPRA'</v>
      </c>
      <c r="N48" s="12" t="str">
        <f t="shared" si="2"/>
        <v>Bom Dia Praça</v>
      </c>
      <c r="O48" s="178" t="str">
        <f>IF($V19="","",V19)</f>
        <v>-</v>
      </c>
      <c r="P48" s="179">
        <f t="shared" si="2"/>
        <v>1</v>
      </c>
      <c r="Q48" s="180">
        <f t="shared" si="2"/>
        <v>1</v>
      </c>
      <c r="R48" s="178" t="str">
        <f>IF($V19="","",W19)</f>
        <v>-</v>
      </c>
      <c r="S48" s="179">
        <f t="shared" ref="S48:T48" si="3">IF($V19="","",S19)</f>
        <v>0</v>
      </c>
      <c r="T48" s="180">
        <f t="shared" si="3"/>
        <v>0</v>
      </c>
      <c r="U48" s="150" t="s">
        <v>281</v>
      </c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</row>
    <row r="49" spans="10:34" x14ac:dyDescent="0.25">
      <c r="J49" s="41" t="str">
        <f t="shared" ref="J49:N49" si="4">IF($V20="","",J20)</f>
        <v>Seg/Sáb</v>
      </c>
      <c r="K49" s="19">
        <f t="shared" si="4"/>
        <v>0.5</v>
      </c>
      <c r="L49" s="3" t="str">
        <f t="shared" si="4"/>
        <v>Jornalismo</v>
      </c>
      <c r="M49" s="3" t="str">
        <f t="shared" si="4"/>
        <v>PTV1</v>
      </c>
      <c r="N49" s="11" t="str">
        <f t="shared" si="4"/>
        <v xml:space="preserve">Praça TV 1ª Edição </v>
      </c>
      <c r="O49" s="170" t="str">
        <f t="shared" ref="O49:O61" si="5">IF($V20="","",V20)</f>
        <v xml:space="preserve">VAR  </v>
      </c>
      <c r="P49" s="171">
        <f t="shared" ref="P49:Q49" si="6">IF($V20="","",P20)</f>
        <v>1</v>
      </c>
      <c r="Q49" s="172">
        <f t="shared" si="6"/>
        <v>1</v>
      </c>
      <c r="R49" s="170" t="str">
        <f t="shared" ref="R49:R61" si="7">IF($V20="","",W20)</f>
        <v>Catálogo de vídeos</v>
      </c>
      <c r="S49" s="171">
        <f t="shared" ref="S49:T49" si="8">IF($V20="","",S20)</f>
        <v>0</v>
      </c>
      <c r="T49" s="172">
        <f t="shared" si="8"/>
        <v>0</v>
      </c>
      <c r="U49" s="58">
        <v>1080</v>
      </c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</row>
    <row r="50" spans="10:34" ht="15.75" thickBot="1" x14ac:dyDescent="0.3">
      <c r="J50" s="42" t="str">
        <f t="shared" ref="J50:N50" si="9">IF($V21="","",J21)</f>
        <v>Seg/Sáb</v>
      </c>
      <c r="K50" s="24">
        <f t="shared" si="9"/>
        <v>0.80555555555555547</v>
      </c>
      <c r="L50" s="28" t="str">
        <f t="shared" si="9"/>
        <v>Jornalismo</v>
      </c>
      <c r="M50" s="23" t="str">
        <f t="shared" si="9"/>
        <v>PTV2</v>
      </c>
      <c r="N50" s="25" t="str">
        <f t="shared" si="9"/>
        <v xml:space="preserve">Praça TV 2ª Edição </v>
      </c>
      <c r="O50" s="181" t="str">
        <f t="shared" si="5"/>
        <v xml:space="preserve">VAR  </v>
      </c>
      <c r="P50" s="182">
        <f t="shared" ref="P50:Q50" si="10">IF($V21="","",P21)</f>
        <v>1</v>
      </c>
      <c r="Q50" s="183">
        <f t="shared" si="10"/>
        <v>1</v>
      </c>
      <c r="R50" s="181" t="str">
        <f t="shared" si="7"/>
        <v>Catálogo de vídeos</v>
      </c>
      <c r="S50" s="182">
        <f t="shared" ref="S50:T50" si="11">IF($V21="","",S21)</f>
        <v>0</v>
      </c>
      <c r="T50" s="183">
        <f t="shared" si="11"/>
        <v>0</v>
      </c>
      <c r="U50" s="222">
        <v>2136</v>
      </c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</row>
    <row r="51" spans="10:34" x14ac:dyDescent="0.25">
      <c r="J51" s="43" t="str">
        <f t="shared" ref="J51:N51" si="12">IF($V22="","",J22)</f>
        <v>Dom</v>
      </c>
      <c r="K51" s="22">
        <f t="shared" si="12"/>
        <v>0.30555555555555552</v>
      </c>
      <c r="L51" s="29" t="str">
        <f t="shared" si="12"/>
        <v>Entrevista</v>
      </c>
      <c r="M51" s="21" t="str">
        <f t="shared" si="12"/>
        <v>GLHO'</v>
      </c>
      <c r="N51" s="26" t="str">
        <f t="shared" si="12"/>
        <v>Globo Horizonte</v>
      </c>
      <c r="O51" s="178" t="str">
        <f t="shared" si="5"/>
        <v>-</v>
      </c>
      <c r="P51" s="179">
        <f t="shared" ref="P51:Q51" si="13">IF($V22="","",P22)</f>
        <v>1</v>
      </c>
      <c r="Q51" s="180">
        <f t="shared" si="13"/>
        <v>1</v>
      </c>
      <c r="R51" s="178" t="str">
        <f t="shared" si="7"/>
        <v>-</v>
      </c>
      <c r="S51" s="179">
        <f t="shared" ref="S51:T51" si="14">IF($V22="","",S22)</f>
        <v>0</v>
      </c>
      <c r="T51" s="180">
        <f t="shared" si="14"/>
        <v>0</v>
      </c>
      <c r="U51" s="150" t="s">
        <v>281</v>
      </c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</row>
    <row r="52" spans="10:34" x14ac:dyDescent="0.25">
      <c r="J52" s="41" t="str">
        <f t="shared" ref="J52:N52" si="15">IF($V23="","",J23)</f>
        <v>Seg/Sex</v>
      </c>
      <c r="K52" s="19">
        <f t="shared" si="15"/>
        <v>0.30208333333333331</v>
      </c>
      <c r="L52" s="3" t="str">
        <f t="shared" si="15"/>
        <v>Jornalismo</v>
      </c>
      <c r="M52" s="3" t="str">
        <f t="shared" si="15"/>
        <v>BPLO</v>
      </c>
      <c r="N52" s="11" t="str">
        <f t="shared" si="15"/>
        <v>Bom Dia Praça (Local)</v>
      </c>
      <c r="O52" s="170" t="str">
        <f t="shared" si="5"/>
        <v xml:space="preserve">VAR  </v>
      </c>
      <c r="P52" s="171">
        <f t="shared" ref="P52:Q52" si="16">IF($V23="","",P23)</f>
        <v>1</v>
      </c>
      <c r="Q52" s="172">
        <f t="shared" si="16"/>
        <v>1</v>
      </c>
      <c r="R52" s="170" t="str">
        <f t="shared" si="7"/>
        <v>Catálogo de vídeos</v>
      </c>
      <c r="S52" s="171">
        <f t="shared" ref="S52:T52" si="17">IF($V23="","",S23)</f>
        <v>0</v>
      </c>
      <c r="T52" s="172">
        <f t="shared" si="17"/>
        <v>0</v>
      </c>
      <c r="U52" s="58">
        <v>113.55799373040753</v>
      </c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</row>
    <row r="53" spans="10:34" x14ac:dyDescent="0.25">
      <c r="J53" s="41" t="str">
        <f t="shared" ref="J53:N53" si="18">IF($V24="","",J24)</f>
        <v>Sáb</v>
      </c>
      <c r="K53" s="19">
        <f t="shared" si="18"/>
        <v>0.33333333333333331</v>
      </c>
      <c r="L53" s="3" t="str">
        <f t="shared" si="18"/>
        <v>Show</v>
      </c>
      <c r="M53" s="3" t="str">
        <f t="shared" si="18"/>
        <v>MAIS'</v>
      </c>
      <c r="N53" s="11" t="str">
        <f t="shared" si="18"/>
        <v>Mais Caminhos</v>
      </c>
      <c r="O53" s="170" t="str">
        <f t="shared" si="5"/>
        <v>-</v>
      </c>
      <c r="P53" s="171">
        <f t="shared" ref="P53:Q53" si="19">IF($V24="","",P24)</f>
        <v>1</v>
      </c>
      <c r="Q53" s="172">
        <f t="shared" si="19"/>
        <v>1</v>
      </c>
      <c r="R53" s="170" t="str">
        <f t="shared" si="7"/>
        <v>-</v>
      </c>
      <c r="S53" s="171">
        <f t="shared" ref="S53:T53" si="20">IF($V24="","",S24)</f>
        <v>0</v>
      </c>
      <c r="T53" s="172">
        <f t="shared" si="20"/>
        <v>0</v>
      </c>
      <c r="U53" s="151" t="s">
        <v>281</v>
      </c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</row>
    <row r="54" spans="10:34" x14ac:dyDescent="0.25">
      <c r="J54" s="41" t="str">
        <f t="shared" ref="J54:N54" si="21">IF($V25="","",J25)</f>
        <v>Sáb</v>
      </c>
      <c r="K54" s="19">
        <f t="shared" si="21"/>
        <v>0.58333333333333337</v>
      </c>
      <c r="L54" s="3" t="str">
        <f t="shared" si="21"/>
        <v>Reportagem</v>
      </c>
      <c r="M54" s="3" t="str">
        <f t="shared" si="21"/>
        <v>TRGE'</v>
      </c>
      <c r="N54" s="11" t="str">
        <f t="shared" si="21"/>
        <v xml:space="preserve">Terra da Gente </v>
      </c>
      <c r="O54" s="170" t="str">
        <f t="shared" si="5"/>
        <v>-</v>
      </c>
      <c r="P54" s="171">
        <f t="shared" ref="P54:Q54" si="22">IF($V25="","",P25)</f>
        <v>1</v>
      </c>
      <c r="Q54" s="172">
        <f t="shared" si="22"/>
        <v>1</v>
      </c>
      <c r="R54" s="170" t="str">
        <f t="shared" si="7"/>
        <v>-</v>
      </c>
      <c r="S54" s="171">
        <f t="shared" ref="S54:T54" si="23">IF($V25="","",S25)</f>
        <v>0</v>
      </c>
      <c r="T54" s="172">
        <f t="shared" si="23"/>
        <v>0</v>
      </c>
      <c r="U54" s="151" t="s">
        <v>281</v>
      </c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</row>
    <row r="55" spans="10:34" x14ac:dyDescent="0.25">
      <c r="J55" s="41" t="str">
        <f t="shared" ref="J55:N55" si="24">IF($V26="","",J26)</f>
        <v/>
      </c>
      <c r="K55" s="19" t="str">
        <f t="shared" si="24"/>
        <v/>
      </c>
      <c r="L55" s="3" t="str">
        <f t="shared" si="24"/>
        <v/>
      </c>
      <c r="M55" s="3" t="str">
        <f t="shared" si="24"/>
        <v/>
      </c>
      <c r="N55" s="11" t="str">
        <f t="shared" si="24"/>
        <v/>
      </c>
      <c r="O55" s="170" t="str">
        <f t="shared" si="5"/>
        <v/>
      </c>
      <c r="P55" s="171" t="str">
        <f t="shared" ref="P55:Q55" si="25">IF($V26="","",P26)</f>
        <v/>
      </c>
      <c r="Q55" s="172" t="str">
        <f t="shared" si="25"/>
        <v/>
      </c>
      <c r="R55" s="170" t="str">
        <f t="shared" si="7"/>
        <v/>
      </c>
      <c r="S55" s="171" t="str">
        <f t="shared" ref="S55:T55" si="26">IF($V26="","",S26)</f>
        <v/>
      </c>
      <c r="T55" s="172" t="str">
        <f t="shared" si="26"/>
        <v/>
      </c>
      <c r="U55" s="58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</row>
    <row r="56" spans="10:34" x14ac:dyDescent="0.25">
      <c r="J56" s="41" t="str">
        <f t="shared" ref="J56:N56" si="27">IF($V27="","",J27)</f>
        <v/>
      </c>
      <c r="K56" s="19" t="str">
        <f t="shared" si="27"/>
        <v/>
      </c>
      <c r="L56" s="3" t="str">
        <f t="shared" si="27"/>
        <v/>
      </c>
      <c r="M56" s="3" t="str">
        <f t="shared" si="27"/>
        <v/>
      </c>
      <c r="N56" s="11" t="str">
        <f t="shared" si="27"/>
        <v/>
      </c>
      <c r="O56" s="170" t="str">
        <f t="shared" si="5"/>
        <v/>
      </c>
      <c r="P56" s="171" t="str">
        <f t="shared" ref="P56:Q56" si="28">IF($V27="","",P27)</f>
        <v/>
      </c>
      <c r="Q56" s="172" t="str">
        <f t="shared" si="28"/>
        <v/>
      </c>
      <c r="R56" s="170" t="str">
        <f t="shared" si="7"/>
        <v/>
      </c>
      <c r="S56" s="171" t="str">
        <f t="shared" ref="S56:T56" si="29">IF($V27="","",S27)</f>
        <v/>
      </c>
      <c r="T56" s="172" t="str">
        <f t="shared" si="29"/>
        <v/>
      </c>
      <c r="U56" s="58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</row>
    <row r="57" spans="10:34" x14ac:dyDescent="0.25">
      <c r="J57" s="41" t="str">
        <f t="shared" ref="J57:N57" si="30">IF($V28="","",J28)</f>
        <v/>
      </c>
      <c r="K57" s="19" t="str">
        <f t="shared" si="30"/>
        <v/>
      </c>
      <c r="L57" s="3" t="str">
        <f t="shared" si="30"/>
        <v/>
      </c>
      <c r="M57" s="3" t="str">
        <f t="shared" si="30"/>
        <v/>
      </c>
      <c r="N57" s="11" t="str">
        <f t="shared" si="30"/>
        <v/>
      </c>
      <c r="O57" s="170" t="str">
        <f t="shared" si="5"/>
        <v/>
      </c>
      <c r="P57" s="171" t="str">
        <f t="shared" ref="P57:Q57" si="31">IF($V28="","",P28)</f>
        <v/>
      </c>
      <c r="Q57" s="172" t="str">
        <f t="shared" si="31"/>
        <v/>
      </c>
      <c r="R57" s="170" t="str">
        <f t="shared" si="7"/>
        <v/>
      </c>
      <c r="S57" s="171" t="str">
        <f t="shared" ref="S57:T57" si="32">IF($V28="","",S28)</f>
        <v/>
      </c>
      <c r="T57" s="172" t="str">
        <f t="shared" si="32"/>
        <v/>
      </c>
      <c r="U57" s="58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</row>
    <row r="58" spans="10:34" x14ac:dyDescent="0.25">
      <c r="J58" s="41" t="str">
        <f t="shared" ref="J58:N58" si="33">IF($V29="","",J29)</f>
        <v/>
      </c>
      <c r="K58" s="19" t="str">
        <f t="shared" si="33"/>
        <v/>
      </c>
      <c r="L58" s="3" t="str">
        <f t="shared" si="33"/>
        <v/>
      </c>
      <c r="M58" s="3" t="str">
        <f t="shared" si="33"/>
        <v/>
      </c>
      <c r="N58" s="11" t="str">
        <f t="shared" si="33"/>
        <v/>
      </c>
      <c r="O58" s="170" t="str">
        <f t="shared" si="5"/>
        <v/>
      </c>
      <c r="P58" s="171" t="str">
        <f t="shared" ref="P58:Q58" si="34">IF($V29="","",P29)</f>
        <v/>
      </c>
      <c r="Q58" s="172" t="str">
        <f t="shared" si="34"/>
        <v/>
      </c>
      <c r="R58" s="170" t="str">
        <f t="shared" si="7"/>
        <v/>
      </c>
      <c r="S58" s="171" t="str">
        <f t="shared" ref="S58:T58" si="35">IF($V29="","",S29)</f>
        <v/>
      </c>
      <c r="T58" s="172" t="str">
        <f t="shared" si="35"/>
        <v/>
      </c>
      <c r="U58" s="58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</row>
    <row r="59" spans="10:34" x14ac:dyDescent="0.25">
      <c r="J59" s="41" t="str">
        <f t="shared" ref="J59:N59" si="36">IF($V30="","",J30)</f>
        <v/>
      </c>
      <c r="K59" s="19" t="str">
        <f t="shared" si="36"/>
        <v/>
      </c>
      <c r="L59" s="3" t="str">
        <f t="shared" si="36"/>
        <v/>
      </c>
      <c r="M59" s="3" t="str">
        <f t="shared" si="36"/>
        <v/>
      </c>
      <c r="N59" s="11" t="str">
        <f t="shared" si="36"/>
        <v/>
      </c>
      <c r="O59" s="170" t="str">
        <f t="shared" si="5"/>
        <v/>
      </c>
      <c r="P59" s="171" t="str">
        <f t="shared" ref="P59:Q59" si="37">IF($V30="","",P30)</f>
        <v/>
      </c>
      <c r="Q59" s="172" t="str">
        <f t="shared" si="37"/>
        <v/>
      </c>
      <c r="R59" s="170" t="str">
        <f t="shared" si="7"/>
        <v/>
      </c>
      <c r="S59" s="171" t="str">
        <f t="shared" ref="S59:T59" si="38">IF($V30="","",S30)</f>
        <v/>
      </c>
      <c r="T59" s="172" t="str">
        <f t="shared" si="38"/>
        <v/>
      </c>
      <c r="U59" s="58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</row>
    <row r="60" spans="10:34" x14ac:dyDescent="0.25">
      <c r="J60" s="41" t="str">
        <f t="shared" ref="J60:N60" si="39">IF($V31="","",J31)</f>
        <v/>
      </c>
      <c r="K60" s="19" t="str">
        <f t="shared" si="39"/>
        <v/>
      </c>
      <c r="L60" s="3" t="str">
        <f t="shared" si="39"/>
        <v/>
      </c>
      <c r="M60" s="3" t="str">
        <f t="shared" si="39"/>
        <v/>
      </c>
      <c r="N60" s="11" t="str">
        <f t="shared" si="39"/>
        <v/>
      </c>
      <c r="O60" s="170" t="str">
        <f t="shared" si="5"/>
        <v/>
      </c>
      <c r="P60" s="171" t="str">
        <f t="shared" ref="P60:Q60" si="40">IF($V31="","",P31)</f>
        <v/>
      </c>
      <c r="Q60" s="172" t="str">
        <f t="shared" si="40"/>
        <v/>
      </c>
      <c r="R60" s="170" t="str">
        <f t="shared" si="7"/>
        <v/>
      </c>
      <c r="S60" s="171" t="str">
        <f t="shared" ref="S60:T60" si="41">IF($V31="","",S31)</f>
        <v/>
      </c>
      <c r="T60" s="172" t="str">
        <f t="shared" si="41"/>
        <v/>
      </c>
      <c r="U60" s="58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</row>
    <row r="61" spans="10:34" x14ac:dyDescent="0.25">
      <c r="J61" s="41" t="str">
        <f t="shared" ref="J61:N61" si="42">IF($V32="","",J32)</f>
        <v/>
      </c>
      <c r="K61" s="19" t="str">
        <f t="shared" si="42"/>
        <v/>
      </c>
      <c r="L61" s="3" t="str">
        <f t="shared" si="42"/>
        <v/>
      </c>
      <c r="M61" s="3" t="str">
        <f t="shared" si="42"/>
        <v/>
      </c>
      <c r="N61" s="11" t="str">
        <f t="shared" si="42"/>
        <v/>
      </c>
      <c r="O61" s="170" t="str">
        <f t="shared" si="5"/>
        <v/>
      </c>
      <c r="P61" s="171" t="str">
        <f t="shared" ref="P61:Q61" si="43">IF($V32="","",P32)</f>
        <v/>
      </c>
      <c r="Q61" s="172" t="str">
        <f t="shared" si="43"/>
        <v/>
      </c>
      <c r="R61" s="170" t="str">
        <f t="shared" si="7"/>
        <v/>
      </c>
      <c r="S61" s="171" t="str">
        <f t="shared" ref="S61:T61" si="44">IF($V32="","",S32)</f>
        <v/>
      </c>
      <c r="T61" s="172" t="str">
        <f t="shared" si="44"/>
        <v/>
      </c>
      <c r="U61" s="58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</row>
  </sheetData>
  <mergeCells count="99">
    <mergeCell ref="O12:T12"/>
    <mergeCell ref="X17:X18"/>
    <mergeCell ref="J17:J18"/>
    <mergeCell ref="K17:K18"/>
    <mergeCell ref="N17:N18"/>
    <mergeCell ref="L17:L18"/>
    <mergeCell ref="P16:T16"/>
    <mergeCell ref="V16:W16"/>
    <mergeCell ref="O15:W15"/>
    <mergeCell ref="X15:AK15"/>
    <mergeCell ref="J15:N16"/>
    <mergeCell ref="Y17:Y18"/>
    <mergeCell ref="Z17:Z18"/>
    <mergeCell ref="M17:M18"/>
    <mergeCell ref="AJ17:AJ18"/>
    <mergeCell ref="V17:V18"/>
    <mergeCell ref="W17:W18"/>
    <mergeCell ref="AA17:AA18"/>
    <mergeCell ref="AB17:AB18"/>
    <mergeCell ref="AC17:AC18"/>
    <mergeCell ref="AN17:AN18"/>
    <mergeCell ref="AO17:AO18"/>
    <mergeCell ref="AQ17:AQ18"/>
    <mergeCell ref="AP17:AP18"/>
    <mergeCell ref="AU17:AU18"/>
    <mergeCell ref="AR17:AR18"/>
    <mergeCell ref="AS17:AS18"/>
    <mergeCell ref="X12:Y12"/>
    <mergeCell ref="AK17:AK18"/>
    <mergeCell ref="AL17:AL18"/>
    <mergeCell ref="AM17:AM18"/>
    <mergeCell ref="AF17:AF18"/>
    <mergeCell ref="AG17:AG18"/>
    <mergeCell ref="AH17:AH18"/>
    <mergeCell ref="AI17:AI18"/>
    <mergeCell ref="AD17:AD18"/>
    <mergeCell ref="AE17:AE18"/>
    <mergeCell ref="O48:Q48"/>
    <mergeCell ref="T17:T18"/>
    <mergeCell ref="U17:U18"/>
    <mergeCell ref="J44:N45"/>
    <mergeCell ref="J46:J47"/>
    <mergeCell ref="K46:K47"/>
    <mergeCell ref="L46:L47"/>
    <mergeCell ref="M46:M47"/>
    <mergeCell ref="N46:N47"/>
    <mergeCell ref="O17:O18"/>
    <mergeCell ref="P17:P18"/>
    <mergeCell ref="R17:R18"/>
    <mergeCell ref="Q17:Q18"/>
    <mergeCell ref="S17:S18"/>
    <mergeCell ref="O49:Q49"/>
    <mergeCell ref="O50:Q50"/>
    <mergeCell ref="O51:Q51"/>
    <mergeCell ref="O52:Q52"/>
    <mergeCell ref="O53:Q53"/>
    <mergeCell ref="O59:Q59"/>
    <mergeCell ref="O60:Q60"/>
    <mergeCell ref="O61:Q61"/>
    <mergeCell ref="O54:Q54"/>
    <mergeCell ref="O55:Q55"/>
    <mergeCell ref="O56:Q56"/>
    <mergeCell ref="O57:Q57"/>
    <mergeCell ref="O58:Q58"/>
    <mergeCell ref="R56:T56"/>
    <mergeCell ref="R57:T57"/>
    <mergeCell ref="R58:T58"/>
    <mergeCell ref="R59:T59"/>
    <mergeCell ref="R60:T60"/>
    <mergeCell ref="R51:T51"/>
    <mergeCell ref="R52:T52"/>
    <mergeCell ref="R53:T53"/>
    <mergeCell ref="R54:T54"/>
    <mergeCell ref="R55:T55"/>
    <mergeCell ref="R61:T61"/>
    <mergeCell ref="U44:AH44"/>
    <mergeCell ref="U46:U47"/>
    <mergeCell ref="V46:V47"/>
    <mergeCell ref="W46:W47"/>
    <mergeCell ref="X46:X47"/>
    <mergeCell ref="Y46:Y47"/>
    <mergeCell ref="Z46:Z47"/>
    <mergeCell ref="AA46:AA47"/>
    <mergeCell ref="AB46:AB47"/>
    <mergeCell ref="AC46:AC47"/>
    <mergeCell ref="AD46:AD47"/>
    <mergeCell ref="AE46:AE47"/>
    <mergeCell ref="R48:T48"/>
    <mergeCell ref="R49:T49"/>
    <mergeCell ref="R50:T50"/>
    <mergeCell ref="AF46:AF47"/>
    <mergeCell ref="AG46:AG47"/>
    <mergeCell ref="AH46:AH47"/>
    <mergeCell ref="U45:AH45"/>
    <mergeCell ref="J38:AH38"/>
    <mergeCell ref="O46:Q47"/>
    <mergeCell ref="R46:T47"/>
    <mergeCell ref="O45:T45"/>
    <mergeCell ref="O44:T44"/>
  </mergeCells>
  <pageMargins left="0.23622047244094491" right="0.23622047244094491" top="0.74803149606299213" bottom="0.74803149606299213" header="0.31496062992125984" footer="0.31496062992125984"/>
  <pageSetup paperSize="9" scale="52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4" name="List Box 6">
              <controlPr locked="0" defaultSize="0" autoLine="0" autoPict="0">
                <anchor moveWithCells="1">
                  <from>
                    <xdr:col>1</xdr:col>
                    <xdr:colOff>19050</xdr:colOff>
                    <xdr:row>14</xdr:row>
                    <xdr:rowOff>66675</xdr:rowOff>
                  </from>
                  <to>
                    <xdr:col>5</xdr:col>
                    <xdr:colOff>9525</xdr:colOff>
                    <xdr:row>33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pageSetUpPr fitToPage="1"/>
  </sheetPr>
  <dimension ref="B1:G52"/>
  <sheetViews>
    <sheetView showGridLines="0" tabSelected="1" workbookViewId="0">
      <selection activeCell="AA5" sqref="AA5"/>
    </sheetView>
  </sheetViews>
  <sheetFormatPr defaultRowHeight="15.75" customHeight="1" x14ac:dyDescent="0.25"/>
  <cols>
    <col min="1" max="1" width="3.5703125" style="84" customWidth="1"/>
    <col min="2" max="2" width="9.7109375" style="84" customWidth="1"/>
    <col min="3" max="5" width="9.140625" style="84"/>
    <col min="6" max="6" width="32.5703125" style="84" customWidth="1"/>
    <col min="7" max="7" width="102" style="84" customWidth="1"/>
    <col min="8" max="16384" width="9.140625" style="84"/>
  </cols>
  <sheetData>
    <row r="1" spans="2:7" ht="10.5" customHeight="1" x14ac:dyDescent="0.25"/>
    <row r="2" spans="2:7" ht="18" customHeight="1" x14ac:dyDescent="0.25">
      <c r="B2" s="220" t="s">
        <v>343</v>
      </c>
      <c r="C2" s="220"/>
      <c r="D2" s="220"/>
      <c r="E2" s="220"/>
      <c r="F2" s="220"/>
      <c r="G2" s="220"/>
    </row>
    <row r="3" spans="2:7" ht="9" customHeight="1" x14ac:dyDescent="0.25">
      <c r="B3" s="219"/>
      <c r="C3" s="219"/>
      <c r="D3" s="219"/>
      <c r="E3" s="219"/>
      <c r="F3" s="219"/>
      <c r="G3" s="219"/>
    </row>
    <row r="4" spans="2:7" ht="12" customHeight="1" x14ac:dyDescent="0.25">
      <c r="B4" s="92"/>
      <c r="C4" s="92"/>
      <c r="D4" s="92"/>
      <c r="E4" s="92"/>
      <c r="F4" s="92"/>
      <c r="G4" s="92"/>
    </row>
    <row r="5" spans="2:7" s="93" customFormat="1" ht="15.75" customHeight="1" x14ac:dyDescent="0.3">
      <c r="B5" s="94" t="s">
        <v>340</v>
      </c>
      <c r="G5" s="94" t="s">
        <v>341</v>
      </c>
    </row>
    <row r="6" spans="2:7" ht="10.5" customHeight="1" x14ac:dyDescent="0.25">
      <c r="C6" s="20"/>
      <c r="D6" s="20"/>
    </row>
    <row r="7" spans="2:7" ht="15.75" customHeight="1" x14ac:dyDescent="0.25">
      <c r="B7" s="83" t="s">
        <v>312</v>
      </c>
      <c r="C7" s="20"/>
      <c r="D7" s="20"/>
      <c r="G7" s="83" t="s">
        <v>430</v>
      </c>
    </row>
    <row r="8" spans="2:7" ht="15.75" customHeight="1" x14ac:dyDescent="0.25">
      <c r="B8" s="88" t="s">
        <v>336</v>
      </c>
      <c r="C8" s="20"/>
      <c r="D8" s="20"/>
      <c r="G8" s="89" t="s">
        <v>424</v>
      </c>
    </row>
    <row r="9" spans="2:7" ht="15.75" customHeight="1" x14ac:dyDescent="0.25">
      <c r="B9" s="20" t="s">
        <v>325</v>
      </c>
      <c r="C9" s="20"/>
      <c r="D9" s="20"/>
      <c r="G9" s="89" t="s">
        <v>426</v>
      </c>
    </row>
    <row r="10" spans="2:7" ht="15.75" customHeight="1" x14ac:dyDescent="0.25">
      <c r="B10" s="88" t="s">
        <v>337</v>
      </c>
      <c r="C10" s="20"/>
      <c r="D10" s="20"/>
      <c r="G10" s="84" t="s">
        <v>427</v>
      </c>
    </row>
    <row r="11" spans="2:7" ht="15.75" customHeight="1" x14ac:dyDescent="0.25">
      <c r="B11" s="88" t="s">
        <v>345</v>
      </c>
      <c r="C11" s="20"/>
      <c r="D11" s="20"/>
      <c r="G11" s="85" t="s">
        <v>396</v>
      </c>
    </row>
    <row r="12" spans="2:7" ht="15" x14ac:dyDescent="0.25">
      <c r="C12" s="20"/>
      <c r="D12" s="20"/>
      <c r="G12" s="85"/>
    </row>
    <row r="13" spans="2:7" ht="15.75" customHeight="1" x14ac:dyDescent="0.25">
      <c r="B13" s="87" t="s">
        <v>315</v>
      </c>
      <c r="C13" s="20"/>
      <c r="D13" s="20"/>
      <c r="G13" s="83" t="s">
        <v>312</v>
      </c>
    </row>
    <row r="14" spans="2:7" ht="15.75" customHeight="1" x14ac:dyDescent="0.25">
      <c r="B14" s="20" t="s">
        <v>326</v>
      </c>
      <c r="C14" s="20"/>
      <c r="D14" s="20"/>
      <c r="G14" s="90" t="s">
        <v>425</v>
      </c>
    </row>
    <row r="15" spans="2:7" ht="15.75" customHeight="1" x14ac:dyDescent="0.25">
      <c r="C15" s="20"/>
      <c r="D15" s="20"/>
      <c r="G15" s="89" t="s">
        <v>394</v>
      </c>
    </row>
    <row r="16" spans="2:7" ht="15.75" customHeight="1" x14ac:dyDescent="0.25">
      <c r="B16" s="20" t="s">
        <v>318</v>
      </c>
      <c r="C16" s="20"/>
      <c r="D16" s="20"/>
      <c r="G16" s="89" t="s">
        <v>398</v>
      </c>
    </row>
    <row r="17" spans="2:7" ht="15.75" customHeight="1" x14ac:dyDescent="0.25">
      <c r="B17" s="20" t="s">
        <v>319</v>
      </c>
      <c r="C17" s="20"/>
      <c r="D17" s="20"/>
      <c r="G17" s="89" t="s">
        <v>397</v>
      </c>
    </row>
    <row r="18" spans="2:7" ht="15.75" customHeight="1" x14ac:dyDescent="0.25">
      <c r="C18" s="20"/>
      <c r="D18" s="20"/>
      <c r="G18" s="91" t="s">
        <v>400</v>
      </c>
    </row>
    <row r="19" spans="2:7" ht="15.75" customHeight="1" x14ac:dyDescent="0.25">
      <c r="B19" s="87" t="s">
        <v>316</v>
      </c>
      <c r="C19" s="20"/>
      <c r="D19" s="20"/>
      <c r="G19" s="84" t="s">
        <v>399</v>
      </c>
    </row>
    <row r="20" spans="2:7" ht="15.75" customHeight="1" x14ac:dyDescent="0.25">
      <c r="B20" s="88" t="s">
        <v>328</v>
      </c>
      <c r="C20" s="20"/>
      <c r="D20" s="20"/>
      <c r="G20" s="84" t="s">
        <v>338</v>
      </c>
    </row>
    <row r="21" spans="2:7" ht="15.75" customHeight="1" x14ac:dyDescent="0.25">
      <c r="B21" s="88" t="s">
        <v>329</v>
      </c>
      <c r="C21" s="20"/>
      <c r="D21" s="20"/>
    </row>
    <row r="22" spans="2:7" ht="15.75" customHeight="1" x14ac:dyDescent="0.25">
      <c r="B22" s="88" t="s">
        <v>330</v>
      </c>
      <c r="C22" s="20"/>
      <c r="D22" s="20"/>
      <c r="G22" s="83" t="s">
        <v>313</v>
      </c>
    </row>
    <row r="23" spans="2:7" ht="15.75" customHeight="1" x14ac:dyDescent="0.25">
      <c r="B23" s="88" t="s">
        <v>320</v>
      </c>
      <c r="C23" s="20"/>
      <c r="D23" s="20"/>
      <c r="G23" s="86" t="s">
        <v>402</v>
      </c>
    </row>
    <row r="24" spans="2:7" ht="15.75" customHeight="1" x14ac:dyDescent="0.25">
      <c r="B24" s="84" t="s">
        <v>321</v>
      </c>
      <c r="C24" s="20"/>
      <c r="D24" s="20"/>
      <c r="G24" s="84" t="s">
        <v>401</v>
      </c>
    </row>
    <row r="25" spans="2:7" ht="15.75" customHeight="1" x14ac:dyDescent="0.25">
      <c r="B25" s="20" t="s">
        <v>327</v>
      </c>
      <c r="C25" s="20"/>
      <c r="D25" s="20"/>
    </row>
    <row r="26" spans="2:7" ht="15" x14ac:dyDescent="0.25">
      <c r="C26" s="20"/>
      <c r="D26" s="20"/>
      <c r="G26" s="83" t="s">
        <v>314</v>
      </c>
    </row>
    <row r="27" spans="2:7" ht="15.75" customHeight="1" x14ac:dyDescent="0.25">
      <c r="B27" s="87" t="s">
        <v>317</v>
      </c>
      <c r="C27" s="20"/>
      <c r="D27" s="20"/>
      <c r="G27" s="86" t="s">
        <v>339</v>
      </c>
    </row>
    <row r="28" spans="2:7" ht="15.75" customHeight="1" x14ac:dyDescent="0.25">
      <c r="B28" s="88" t="s">
        <v>331</v>
      </c>
      <c r="C28" s="20"/>
      <c r="D28" s="20"/>
      <c r="G28" s="84" t="s">
        <v>404</v>
      </c>
    </row>
    <row r="29" spans="2:7" ht="15.75" customHeight="1" x14ac:dyDescent="0.25">
      <c r="B29" s="88" t="s">
        <v>332</v>
      </c>
      <c r="C29" s="20"/>
      <c r="D29" s="20"/>
      <c r="G29" s="84" t="s">
        <v>403</v>
      </c>
    </row>
    <row r="30" spans="2:7" ht="15.75" customHeight="1" x14ac:dyDescent="0.25">
      <c r="B30" s="88" t="s">
        <v>346</v>
      </c>
      <c r="C30" s="20"/>
      <c r="D30" s="20"/>
      <c r="G30" s="84" t="s">
        <v>395</v>
      </c>
    </row>
    <row r="31" spans="2:7" ht="15.75" customHeight="1" x14ac:dyDescent="0.25">
      <c r="B31" s="88" t="s">
        <v>322</v>
      </c>
      <c r="C31" s="20"/>
      <c r="D31" s="20"/>
    </row>
    <row r="32" spans="2:7" ht="15.75" customHeight="1" x14ac:dyDescent="0.25">
      <c r="B32" s="84" t="s">
        <v>333</v>
      </c>
      <c r="C32" s="20"/>
      <c r="D32" s="20"/>
      <c r="G32" s="83" t="s">
        <v>410</v>
      </c>
    </row>
    <row r="33" spans="2:7" ht="15.75" customHeight="1" x14ac:dyDescent="0.25">
      <c r="B33" s="88" t="s">
        <v>323</v>
      </c>
      <c r="C33" s="20"/>
      <c r="D33" s="20"/>
      <c r="G33" s="84" t="s">
        <v>411</v>
      </c>
    </row>
    <row r="34" spans="2:7" ht="15.75" customHeight="1" x14ac:dyDescent="0.25">
      <c r="B34" s="84" t="s">
        <v>324</v>
      </c>
      <c r="C34" s="20"/>
      <c r="D34" s="20"/>
      <c r="G34" s="83" t="s">
        <v>412</v>
      </c>
    </row>
    <row r="35" spans="2:7" ht="15.75" customHeight="1" x14ac:dyDescent="0.25">
      <c r="B35" s="88" t="s">
        <v>334</v>
      </c>
      <c r="C35" s="20"/>
      <c r="D35" s="20"/>
      <c r="G35" s="84" t="s">
        <v>428</v>
      </c>
    </row>
    <row r="36" spans="2:7" ht="15.75" customHeight="1" x14ac:dyDescent="0.25">
      <c r="B36" s="84" t="s">
        <v>335</v>
      </c>
      <c r="C36" s="20"/>
      <c r="D36" s="20"/>
      <c r="G36" s="84" t="s">
        <v>429</v>
      </c>
    </row>
    <row r="37" spans="2:7" ht="15.75" customHeight="1" x14ac:dyDescent="0.25">
      <c r="G37" s="83" t="s">
        <v>413</v>
      </c>
    </row>
    <row r="38" spans="2:7" ht="15.75" customHeight="1" x14ac:dyDescent="0.25">
      <c r="G38" s="84" t="s">
        <v>429</v>
      </c>
    </row>
    <row r="52" ht="13.5" customHeight="1" x14ac:dyDescent="0.25"/>
  </sheetData>
  <mergeCells count="2">
    <mergeCell ref="B3:G3"/>
    <mergeCell ref="B2:G2"/>
  </mergeCells>
  <pageMargins left="0.51181102362204722" right="0.51181102362204722" top="0.78740157480314965" bottom="0.78740157480314965" header="0.31496062992125984" footer="0.31496062992125984"/>
  <pageSetup paperSize="9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A1:K90"/>
  <sheetViews>
    <sheetView workbookViewId="0">
      <pane xSplit="1" ySplit="1" topLeftCell="B2" activePane="bottomRight" state="frozen"/>
      <selection activeCell="H1" sqref="H1"/>
      <selection pane="topRight" activeCell="H1" sqref="H1"/>
      <selection pane="bottomLeft" activeCell="H1" sqref="H1"/>
      <selection pane="bottomRight" activeCell="H1" sqref="H1"/>
    </sheetView>
  </sheetViews>
  <sheetFormatPr defaultRowHeight="15" x14ac:dyDescent="0.25"/>
  <cols>
    <col min="1" max="1" width="2.42578125" style="100" customWidth="1"/>
    <col min="2" max="2" width="13.85546875" style="100" customWidth="1"/>
    <col min="3" max="3" width="30" style="100" bestFit="1" customWidth="1"/>
    <col min="4" max="4" width="9.140625" style="100"/>
    <col min="5" max="5" width="9.7109375" style="100" customWidth="1"/>
    <col min="6" max="6" width="18.42578125" style="100" customWidth="1"/>
    <col min="7" max="7" width="24.5703125" style="100" bestFit="1" customWidth="1"/>
    <col min="8" max="8" width="14" style="100" customWidth="1"/>
    <col min="9" max="16384" width="9.140625" style="100"/>
  </cols>
  <sheetData>
    <row r="1" spans="1:10" x14ac:dyDescent="0.25">
      <c r="B1" s="101" t="s">
        <v>408</v>
      </c>
      <c r="C1" s="101" t="s">
        <v>211</v>
      </c>
      <c r="D1" s="101" t="s">
        <v>209</v>
      </c>
      <c r="E1" s="101" t="s">
        <v>210</v>
      </c>
      <c r="F1" s="101" t="s">
        <v>262</v>
      </c>
      <c r="G1" s="101" t="s">
        <v>280</v>
      </c>
    </row>
    <row r="2" spans="1:10" ht="15" customHeight="1" x14ac:dyDescent="0.25">
      <c r="A2" s="221" t="s">
        <v>351</v>
      </c>
      <c r="B2" s="117" t="s">
        <v>143</v>
      </c>
      <c r="C2" s="118" t="s">
        <v>142</v>
      </c>
      <c r="D2" s="119" t="s">
        <v>194</v>
      </c>
      <c r="E2" s="120">
        <v>0.25</v>
      </c>
      <c r="F2" s="118" t="s">
        <v>196</v>
      </c>
      <c r="G2" s="118" t="s">
        <v>283</v>
      </c>
    </row>
    <row r="3" spans="1:10" x14ac:dyDescent="0.25">
      <c r="A3" s="221"/>
      <c r="B3" s="121" t="s">
        <v>282</v>
      </c>
      <c r="C3" s="118" t="s">
        <v>142</v>
      </c>
      <c r="D3" s="119" t="s">
        <v>194</v>
      </c>
      <c r="E3" s="120">
        <v>0.25</v>
      </c>
      <c r="F3" s="118" t="s">
        <v>196</v>
      </c>
      <c r="G3" s="137" t="s">
        <v>281</v>
      </c>
    </row>
    <row r="4" spans="1:10" x14ac:dyDescent="0.25">
      <c r="A4" s="221"/>
      <c r="B4" s="114" t="s">
        <v>148</v>
      </c>
      <c r="C4" s="111" t="s">
        <v>208</v>
      </c>
      <c r="D4" s="123" t="s">
        <v>207</v>
      </c>
      <c r="E4" s="113">
        <v>0.30555555555555552</v>
      </c>
      <c r="F4" s="111" t="s">
        <v>202</v>
      </c>
      <c r="G4" s="138" t="s">
        <v>281</v>
      </c>
    </row>
    <row r="5" spans="1:10" x14ac:dyDescent="0.25">
      <c r="A5" s="221"/>
      <c r="B5" s="117" t="s">
        <v>144</v>
      </c>
      <c r="C5" s="118" t="s">
        <v>198</v>
      </c>
      <c r="D5" s="119" t="s">
        <v>197</v>
      </c>
      <c r="E5" s="120">
        <v>0.5</v>
      </c>
      <c r="F5" s="118" t="s">
        <v>196</v>
      </c>
      <c r="G5" s="118" t="s">
        <v>283</v>
      </c>
    </row>
    <row r="6" spans="1:10" x14ac:dyDescent="0.25">
      <c r="A6" s="221"/>
      <c r="B6" s="110" t="s">
        <v>145</v>
      </c>
      <c r="C6" s="111" t="s">
        <v>201</v>
      </c>
      <c r="D6" s="123" t="s">
        <v>197</v>
      </c>
      <c r="E6" s="113">
        <v>0.80555555555555547</v>
      </c>
      <c r="F6" s="111" t="s">
        <v>196</v>
      </c>
      <c r="G6" s="111" t="s">
        <v>283</v>
      </c>
    </row>
    <row r="7" spans="1:10" x14ac:dyDescent="0.25">
      <c r="A7" s="221"/>
      <c r="B7" s="117" t="s">
        <v>158</v>
      </c>
      <c r="C7" s="118" t="s">
        <v>212</v>
      </c>
      <c r="D7" s="119" t="s">
        <v>194</v>
      </c>
      <c r="E7" s="120">
        <v>0.2986111111111111</v>
      </c>
      <c r="F7" s="118" t="s">
        <v>196</v>
      </c>
      <c r="G7" s="122" t="s">
        <v>283</v>
      </c>
    </row>
    <row r="8" spans="1:10" x14ac:dyDescent="0.25">
      <c r="A8" s="221"/>
      <c r="B8" s="110" t="s">
        <v>159</v>
      </c>
      <c r="C8" s="111" t="s">
        <v>213</v>
      </c>
      <c r="D8" s="123" t="s">
        <v>203</v>
      </c>
      <c r="E8" s="113">
        <v>8.6805555555555566E-2</v>
      </c>
      <c r="F8" s="111" t="s">
        <v>200</v>
      </c>
      <c r="G8" s="111" t="s">
        <v>283</v>
      </c>
    </row>
    <row r="9" spans="1:10" x14ac:dyDescent="0.25">
      <c r="A9" s="221"/>
      <c r="B9" s="114" t="s">
        <v>307</v>
      </c>
      <c r="C9" s="122" t="s">
        <v>308</v>
      </c>
      <c r="D9" s="119" t="s">
        <v>197</v>
      </c>
      <c r="E9" s="120">
        <v>9.7222222222222224E-2</v>
      </c>
      <c r="F9" s="122" t="s">
        <v>202</v>
      </c>
      <c r="G9" s="122" t="s">
        <v>283</v>
      </c>
      <c r="J9" s="100" t="s">
        <v>286</v>
      </c>
    </row>
    <row r="10" spans="1:10" x14ac:dyDescent="0.25">
      <c r="A10" s="221"/>
      <c r="B10" s="117" t="s">
        <v>160</v>
      </c>
      <c r="C10" s="118" t="s">
        <v>214</v>
      </c>
      <c r="D10" s="119" t="s">
        <v>205</v>
      </c>
      <c r="E10" s="120">
        <v>0.5</v>
      </c>
      <c r="F10" s="118" t="s">
        <v>200</v>
      </c>
      <c r="G10" s="118" t="s">
        <v>283</v>
      </c>
    </row>
    <row r="11" spans="1:10" x14ac:dyDescent="0.25">
      <c r="A11" s="221"/>
      <c r="B11" s="121" t="s">
        <v>379</v>
      </c>
      <c r="C11" s="122" t="s">
        <v>269</v>
      </c>
      <c r="D11" s="124" t="s">
        <v>207</v>
      </c>
      <c r="E11" s="120">
        <v>0.30555555555555552</v>
      </c>
      <c r="F11" s="118" t="s">
        <v>195</v>
      </c>
      <c r="G11" s="122" t="s">
        <v>409</v>
      </c>
    </row>
    <row r="12" spans="1:10" x14ac:dyDescent="0.25">
      <c r="A12" s="221"/>
      <c r="B12" s="110" t="s">
        <v>161</v>
      </c>
      <c r="C12" s="111" t="s">
        <v>215</v>
      </c>
      <c r="D12" s="123" t="s">
        <v>205</v>
      </c>
      <c r="E12" s="113">
        <v>0.60416666666666663</v>
      </c>
      <c r="F12" s="111" t="s">
        <v>200</v>
      </c>
      <c r="G12" s="115" t="s">
        <v>409</v>
      </c>
    </row>
    <row r="13" spans="1:10" x14ac:dyDescent="0.25">
      <c r="A13" s="221"/>
      <c r="B13" s="110" t="s">
        <v>191</v>
      </c>
      <c r="C13" s="111" t="s">
        <v>216</v>
      </c>
      <c r="D13" s="123" t="s">
        <v>197</v>
      </c>
      <c r="E13" s="113">
        <v>8.3333333333333329E-2</v>
      </c>
      <c r="F13" s="111" t="s">
        <v>196</v>
      </c>
      <c r="G13" s="115" t="s">
        <v>283</v>
      </c>
    </row>
    <row r="14" spans="1:10" x14ac:dyDescent="0.25">
      <c r="A14" s="221"/>
      <c r="B14" s="110" t="s">
        <v>164</v>
      </c>
      <c r="C14" s="115" t="s">
        <v>270</v>
      </c>
      <c r="D14" s="123" t="s">
        <v>217</v>
      </c>
      <c r="E14" s="113">
        <v>0.11805555555555557</v>
      </c>
      <c r="F14" s="115" t="s">
        <v>281</v>
      </c>
      <c r="G14" s="115" t="s">
        <v>281</v>
      </c>
    </row>
    <row r="15" spans="1:10" x14ac:dyDescent="0.25">
      <c r="A15" s="221"/>
      <c r="B15" s="117" t="s">
        <v>192</v>
      </c>
      <c r="C15" s="118" t="s">
        <v>219</v>
      </c>
      <c r="D15" s="119" t="s">
        <v>218</v>
      </c>
      <c r="E15" s="120">
        <v>9.375E-2</v>
      </c>
      <c r="F15" s="118" t="s">
        <v>196</v>
      </c>
      <c r="G15" s="118" t="s">
        <v>283</v>
      </c>
    </row>
    <row r="16" spans="1:10" x14ac:dyDescent="0.25">
      <c r="A16" s="221"/>
      <c r="B16" s="114" t="s">
        <v>364</v>
      </c>
      <c r="C16" s="122" t="s">
        <v>309</v>
      </c>
      <c r="D16" s="119" t="s">
        <v>205</v>
      </c>
      <c r="E16" s="120">
        <v>0.35416666666666669</v>
      </c>
      <c r="F16" s="122" t="s">
        <v>200</v>
      </c>
      <c r="G16" s="115" t="s">
        <v>409</v>
      </c>
    </row>
    <row r="17" spans="1:7" x14ac:dyDescent="0.25">
      <c r="A17" s="221"/>
      <c r="B17" s="110" t="s">
        <v>193</v>
      </c>
      <c r="C17" s="111" t="s">
        <v>220</v>
      </c>
      <c r="D17" s="123" t="s">
        <v>207</v>
      </c>
      <c r="E17" s="113">
        <v>7.2916666666666671E-2</v>
      </c>
      <c r="F17" s="111" t="s">
        <v>202</v>
      </c>
      <c r="G17" s="118" t="s">
        <v>283</v>
      </c>
    </row>
    <row r="18" spans="1:7" x14ac:dyDescent="0.25">
      <c r="A18" s="221"/>
      <c r="B18" s="114" t="s">
        <v>416</v>
      </c>
      <c r="C18" s="115" t="s">
        <v>355</v>
      </c>
      <c r="D18" s="123" t="s">
        <v>205</v>
      </c>
      <c r="E18" s="113">
        <v>0.33333333333333331</v>
      </c>
      <c r="F18" s="118" t="s">
        <v>200</v>
      </c>
      <c r="G18" s="138" t="s">
        <v>281</v>
      </c>
    </row>
    <row r="19" spans="1:7" x14ac:dyDescent="0.25">
      <c r="A19" s="221"/>
      <c r="B19" s="114" t="s">
        <v>354</v>
      </c>
      <c r="C19" s="115" t="s">
        <v>355</v>
      </c>
      <c r="D19" s="123" t="s">
        <v>205</v>
      </c>
      <c r="E19" s="113">
        <v>0.33333333333333331</v>
      </c>
      <c r="F19" s="118" t="s">
        <v>200</v>
      </c>
      <c r="G19" s="115" t="s">
        <v>409</v>
      </c>
    </row>
    <row r="20" spans="1:7" x14ac:dyDescent="0.25">
      <c r="A20" s="221"/>
      <c r="B20" s="114" t="s">
        <v>417</v>
      </c>
      <c r="C20" s="111" t="s">
        <v>221</v>
      </c>
      <c r="D20" s="123" t="s">
        <v>205</v>
      </c>
      <c r="E20" s="113">
        <v>0.58333333333333337</v>
      </c>
      <c r="F20" s="111" t="s">
        <v>202</v>
      </c>
      <c r="G20" s="138" t="s">
        <v>281</v>
      </c>
    </row>
    <row r="21" spans="1:7" x14ac:dyDescent="0.25">
      <c r="A21" s="221"/>
      <c r="B21" s="114" t="s">
        <v>162</v>
      </c>
      <c r="C21" s="111" t="s">
        <v>221</v>
      </c>
      <c r="D21" s="123" t="s">
        <v>205</v>
      </c>
      <c r="E21" s="113">
        <v>0.58333333333333337</v>
      </c>
      <c r="F21" s="111" t="s">
        <v>202</v>
      </c>
      <c r="G21" s="115" t="s">
        <v>409</v>
      </c>
    </row>
    <row r="22" spans="1:7" x14ac:dyDescent="0.25">
      <c r="A22" s="221"/>
      <c r="B22" s="117" t="s">
        <v>163</v>
      </c>
      <c r="C22" s="118" t="s">
        <v>222</v>
      </c>
      <c r="D22" s="119" t="s">
        <v>197</v>
      </c>
      <c r="E22" s="120">
        <v>0.52777777777777779</v>
      </c>
      <c r="F22" s="118" t="s">
        <v>199</v>
      </c>
      <c r="G22" s="138" t="s">
        <v>281</v>
      </c>
    </row>
    <row r="23" spans="1:7" x14ac:dyDescent="0.25">
      <c r="A23" s="221"/>
      <c r="B23" s="110" t="s">
        <v>166</v>
      </c>
      <c r="C23" s="111" t="s">
        <v>223</v>
      </c>
      <c r="D23" s="123" t="s">
        <v>194</v>
      </c>
      <c r="E23" s="113">
        <v>0.52777777777777779</v>
      </c>
      <c r="F23" s="111" t="s">
        <v>199</v>
      </c>
      <c r="G23" s="138" t="s">
        <v>281</v>
      </c>
    </row>
    <row r="24" spans="1:7" x14ac:dyDescent="0.25">
      <c r="A24" s="221"/>
      <c r="B24" s="121" t="s">
        <v>366</v>
      </c>
      <c r="C24" s="118" t="s">
        <v>224</v>
      </c>
      <c r="D24" s="119" t="s">
        <v>205</v>
      </c>
      <c r="E24" s="120">
        <v>0.35416666666666669</v>
      </c>
      <c r="F24" s="118" t="s">
        <v>202</v>
      </c>
      <c r="G24" s="118" t="s">
        <v>283</v>
      </c>
    </row>
    <row r="25" spans="1:7" x14ac:dyDescent="0.25">
      <c r="A25" s="221"/>
      <c r="B25" s="114" t="s">
        <v>365</v>
      </c>
      <c r="C25" s="111" t="s">
        <v>225</v>
      </c>
      <c r="D25" s="123" t="s">
        <v>205</v>
      </c>
      <c r="E25" s="113">
        <v>0.58333333333333337</v>
      </c>
      <c r="F25" s="115" t="s">
        <v>199</v>
      </c>
      <c r="G25" s="138" t="s">
        <v>281</v>
      </c>
    </row>
    <row r="26" spans="1:7" x14ac:dyDescent="0.25">
      <c r="A26" s="221"/>
      <c r="B26" s="117" t="s">
        <v>165</v>
      </c>
      <c r="C26" s="118" t="s">
        <v>227</v>
      </c>
      <c r="D26" s="119" t="s">
        <v>205</v>
      </c>
      <c r="E26" s="120">
        <v>0.61805555555555558</v>
      </c>
      <c r="F26" s="118" t="s">
        <v>226</v>
      </c>
      <c r="G26" s="118" t="s">
        <v>409</v>
      </c>
    </row>
    <row r="27" spans="1:7" x14ac:dyDescent="0.25">
      <c r="A27" s="221"/>
      <c r="B27" s="110" t="s">
        <v>156</v>
      </c>
      <c r="C27" s="115" t="s">
        <v>246</v>
      </c>
      <c r="D27" s="123" t="s">
        <v>207</v>
      </c>
      <c r="E27" s="139">
        <v>0.30555555555555552</v>
      </c>
      <c r="F27" s="111" t="s">
        <v>202</v>
      </c>
      <c r="G27" s="115" t="s">
        <v>283</v>
      </c>
    </row>
    <row r="28" spans="1:7" ht="15" customHeight="1" x14ac:dyDescent="0.25">
      <c r="A28" s="221"/>
      <c r="B28" s="114" t="s">
        <v>311</v>
      </c>
      <c r="C28" s="122" t="s">
        <v>246</v>
      </c>
      <c r="D28" s="119" t="s">
        <v>207</v>
      </c>
      <c r="E28" s="139">
        <v>0.30555555555555552</v>
      </c>
      <c r="F28" s="122" t="s">
        <v>202</v>
      </c>
      <c r="G28" s="138" t="s">
        <v>281</v>
      </c>
    </row>
    <row r="29" spans="1:7" x14ac:dyDescent="0.25">
      <c r="A29" s="103"/>
      <c r="B29" s="114" t="s">
        <v>382</v>
      </c>
      <c r="C29" s="115" t="s">
        <v>383</v>
      </c>
      <c r="D29" s="126" t="s">
        <v>207</v>
      </c>
      <c r="E29" s="139">
        <v>0.30555555555555552</v>
      </c>
      <c r="F29" s="115" t="s">
        <v>202</v>
      </c>
      <c r="G29" s="115" t="s">
        <v>283</v>
      </c>
    </row>
    <row r="30" spans="1:7" x14ac:dyDescent="0.25">
      <c r="B30" s="127"/>
      <c r="C30" s="128"/>
      <c r="D30" s="129"/>
      <c r="E30" s="130"/>
      <c r="F30" s="131"/>
      <c r="G30" s="131"/>
    </row>
    <row r="31" spans="1:7" ht="15" customHeight="1" x14ac:dyDescent="0.25">
      <c r="A31" s="221" t="s">
        <v>89</v>
      </c>
      <c r="B31" s="117" t="s">
        <v>167</v>
      </c>
      <c r="C31" s="118" t="s">
        <v>228</v>
      </c>
      <c r="D31" s="119" t="s">
        <v>207</v>
      </c>
      <c r="E31" s="120">
        <v>0.30555555555555552</v>
      </c>
      <c r="F31" s="118" t="s">
        <v>195</v>
      </c>
      <c r="G31" s="118" t="s">
        <v>283</v>
      </c>
    </row>
    <row r="32" spans="1:7" x14ac:dyDescent="0.25">
      <c r="A32" s="221"/>
      <c r="B32" s="110" t="s">
        <v>170</v>
      </c>
      <c r="C32" s="111" t="s">
        <v>229</v>
      </c>
      <c r="D32" s="123" t="s">
        <v>205</v>
      </c>
      <c r="E32" s="113">
        <v>0.52083333333333337</v>
      </c>
      <c r="F32" s="111" t="s">
        <v>200</v>
      </c>
      <c r="G32" s="115" t="s">
        <v>409</v>
      </c>
    </row>
    <row r="33" spans="1:11" ht="15" customHeight="1" x14ac:dyDescent="0.25">
      <c r="A33" s="221"/>
      <c r="B33" s="117" t="s">
        <v>169</v>
      </c>
      <c r="C33" s="118" t="s">
        <v>230</v>
      </c>
      <c r="D33" s="119" t="s">
        <v>207</v>
      </c>
      <c r="E33" s="120">
        <v>0.30555555555555552</v>
      </c>
      <c r="F33" s="118" t="s">
        <v>195</v>
      </c>
      <c r="G33" s="118" t="s">
        <v>283</v>
      </c>
    </row>
    <row r="34" spans="1:11" x14ac:dyDescent="0.25">
      <c r="A34" s="221"/>
      <c r="B34" s="117" t="s">
        <v>168</v>
      </c>
      <c r="C34" s="118" t="s">
        <v>231</v>
      </c>
      <c r="D34" s="119" t="s">
        <v>205</v>
      </c>
      <c r="E34" s="120">
        <v>0.58333333333333337</v>
      </c>
      <c r="F34" s="118" t="s">
        <v>196</v>
      </c>
      <c r="G34" s="135" t="s">
        <v>409</v>
      </c>
    </row>
    <row r="35" spans="1:11" x14ac:dyDescent="0.25">
      <c r="A35" s="221"/>
      <c r="B35" s="114" t="s">
        <v>367</v>
      </c>
      <c r="C35" s="115" t="s">
        <v>261</v>
      </c>
      <c r="D35" s="116" t="s">
        <v>205</v>
      </c>
      <c r="E35" s="113">
        <v>0.59722222222222221</v>
      </c>
      <c r="F35" s="115" t="s">
        <v>200</v>
      </c>
      <c r="G35" s="115" t="s">
        <v>409</v>
      </c>
    </row>
    <row r="36" spans="1:11" x14ac:dyDescent="0.25">
      <c r="B36" s="127"/>
      <c r="C36" s="128"/>
      <c r="D36" s="129"/>
      <c r="E36" s="130"/>
      <c r="F36" s="131"/>
      <c r="G36" s="131"/>
    </row>
    <row r="37" spans="1:11" ht="15" customHeight="1" x14ac:dyDescent="0.25">
      <c r="A37" s="221" t="s">
        <v>352</v>
      </c>
      <c r="B37" s="110" t="s">
        <v>157</v>
      </c>
      <c r="C37" s="111" t="s">
        <v>232</v>
      </c>
      <c r="D37" s="123" t="s">
        <v>207</v>
      </c>
      <c r="E37" s="113">
        <v>0.30555555555555552</v>
      </c>
      <c r="F37" s="111" t="s">
        <v>204</v>
      </c>
      <c r="G37" s="115" t="s">
        <v>283</v>
      </c>
    </row>
    <row r="38" spans="1:11" x14ac:dyDescent="0.25">
      <c r="A38" s="221"/>
      <c r="B38" s="114" t="s">
        <v>284</v>
      </c>
      <c r="C38" s="111" t="s">
        <v>232</v>
      </c>
      <c r="D38" s="123" t="s">
        <v>207</v>
      </c>
      <c r="E38" s="113">
        <v>0.30555555555555552</v>
      </c>
      <c r="F38" s="111" t="s">
        <v>204</v>
      </c>
      <c r="G38" s="140" t="s">
        <v>281</v>
      </c>
    </row>
    <row r="39" spans="1:11" x14ac:dyDescent="0.25">
      <c r="A39" s="221"/>
      <c r="B39" s="121" t="s">
        <v>380</v>
      </c>
      <c r="C39" s="118" t="s">
        <v>233</v>
      </c>
      <c r="D39" s="119" t="s">
        <v>205</v>
      </c>
      <c r="E39" s="120">
        <v>0.58333333333333337</v>
      </c>
      <c r="F39" s="118" t="s">
        <v>202</v>
      </c>
      <c r="G39" s="118" t="s">
        <v>409</v>
      </c>
      <c r="K39" s="102"/>
    </row>
    <row r="40" spans="1:11" x14ac:dyDescent="0.25">
      <c r="A40" s="221"/>
      <c r="B40" s="121" t="s">
        <v>418</v>
      </c>
      <c r="C40" s="118" t="s">
        <v>233</v>
      </c>
      <c r="D40" s="119" t="s">
        <v>205</v>
      </c>
      <c r="E40" s="120">
        <v>0.58333333333333337</v>
      </c>
      <c r="F40" s="118" t="s">
        <v>202</v>
      </c>
      <c r="G40" s="140" t="s">
        <v>281</v>
      </c>
      <c r="K40" s="102"/>
    </row>
    <row r="41" spans="1:11" x14ac:dyDescent="0.25">
      <c r="A41" s="221"/>
      <c r="B41" s="110" t="s">
        <v>172</v>
      </c>
      <c r="C41" s="111" t="s">
        <v>234</v>
      </c>
      <c r="D41" s="123" t="s">
        <v>207</v>
      </c>
      <c r="E41" s="113">
        <v>0.30555555555555552</v>
      </c>
      <c r="F41" s="111" t="s">
        <v>195</v>
      </c>
      <c r="G41" s="111" t="s">
        <v>283</v>
      </c>
    </row>
    <row r="42" spans="1:11" ht="15" customHeight="1" x14ac:dyDescent="0.25">
      <c r="A42" s="221"/>
      <c r="B42" s="110" t="s">
        <v>405</v>
      </c>
      <c r="C42" s="111" t="s">
        <v>406</v>
      </c>
      <c r="D42" s="112" t="s">
        <v>197</v>
      </c>
      <c r="E42" s="113">
        <v>0.10416666666666667</v>
      </c>
      <c r="F42" s="111" t="s">
        <v>196</v>
      </c>
      <c r="G42" s="140" t="s">
        <v>281</v>
      </c>
    </row>
    <row r="43" spans="1:11" x14ac:dyDescent="0.25">
      <c r="A43" s="221"/>
      <c r="B43" s="110" t="s">
        <v>420</v>
      </c>
      <c r="C43" s="111" t="s">
        <v>419</v>
      </c>
      <c r="D43" s="123" t="s">
        <v>205</v>
      </c>
      <c r="E43" s="113">
        <v>0.59722222222222221</v>
      </c>
      <c r="F43" s="111" t="s">
        <v>200</v>
      </c>
      <c r="G43" s="115" t="s">
        <v>409</v>
      </c>
    </row>
    <row r="44" spans="1:11" x14ac:dyDescent="0.25">
      <c r="A44" s="221"/>
      <c r="B44" s="114" t="s">
        <v>368</v>
      </c>
      <c r="C44" s="115" t="s">
        <v>369</v>
      </c>
      <c r="D44" s="126" t="s">
        <v>205</v>
      </c>
      <c r="E44" s="113">
        <v>0.58333333333333337</v>
      </c>
      <c r="F44" s="115" t="s">
        <v>200</v>
      </c>
      <c r="G44" s="115" t="s">
        <v>409</v>
      </c>
    </row>
    <row r="45" spans="1:11" x14ac:dyDescent="0.25">
      <c r="A45" s="221"/>
      <c r="B45" s="114" t="s">
        <v>158</v>
      </c>
      <c r="C45" s="115" t="s">
        <v>212</v>
      </c>
      <c r="D45" s="126" t="s">
        <v>194</v>
      </c>
      <c r="E45" s="125">
        <v>0.30208333333333331</v>
      </c>
      <c r="F45" s="115" t="s">
        <v>196</v>
      </c>
      <c r="G45" s="115" t="s">
        <v>283</v>
      </c>
    </row>
    <row r="46" spans="1:11" ht="15" customHeight="1" x14ac:dyDescent="0.25">
      <c r="B46" s="127"/>
      <c r="C46" s="128"/>
      <c r="D46" s="129"/>
      <c r="E46" s="130"/>
      <c r="F46" s="131"/>
      <c r="G46" s="131"/>
    </row>
    <row r="47" spans="1:11" x14ac:dyDescent="0.25">
      <c r="A47" s="221"/>
      <c r="B47" s="114" t="s">
        <v>285</v>
      </c>
      <c r="C47" s="111" t="s">
        <v>235</v>
      </c>
      <c r="D47" s="123" t="s">
        <v>207</v>
      </c>
      <c r="E47" s="113">
        <v>0.28819444444444448</v>
      </c>
      <c r="F47" s="111" t="s">
        <v>200</v>
      </c>
      <c r="G47" s="115" t="s">
        <v>409</v>
      </c>
    </row>
    <row r="48" spans="1:11" x14ac:dyDescent="0.25">
      <c r="A48" s="221"/>
      <c r="B48" s="110" t="s">
        <v>173</v>
      </c>
      <c r="C48" s="111" t="s">
        <v>235</v>
      </c>
      <c r="D48" s="123" t="s">
        <v>207</v>
      </c>
      <c r="E48" s="113">
        <v>0.28819444444444448</v>
      </c>
      <c r="F48" s="111" t="s">
        <v>200</v>
      </c>
      <c r="G48" s="138" t="s">
        <v>283</v>
      </c>
    </row>
    <row r="49" spans="1:7" x14ac:dyDescent="0.25">
      <c r="A49" s="221"/>
      <c r="B49" s="117" t="s">
        <v>174</v>
      </c>
      <c r="C49" s="118" t="s">
        <v>236</v>
      </c>
      <c r="D49" s="119" t="s">
        <v>207</v>
      </c>
      <c r="E49" s="120">
        <v>0.2673611111111111</v>
      </c>
      <c r="F49" s="118" t="s">
        <v>195</v>
      </c>
      <c r="G49" s="136" t="s">
        <v>409</v>
      </c>
    </row>
    <row r="50" spans="1:7" x14ac:dyDescent="0.25">
      <c r="B50" s="127"/>
      <c r="C50" s="128"/>
      <c r="D50" s="129"/>
      <c r="E50" s="130"/>
      <c r="F50" s="131"/>
      <c r="G50" s="131"/>
    </row>
    <row r="51" spans="1:7" ht="15" customHeight="1" x14ac:dyDescent="0.25">
      <c r="A51" s="221" t="s">
        <v>349</v>
      </c>
      <c r="B51" s="110" t="s">
        <v>179</v>
      </c>
      <c r="C51" s="115" t="s">
        <v>310</v>
      </c>
      <c r="D51" s="123" t="s">
        <v>205</v>
      </c>
      <c r="E51" s="113">
        <v>0.35416666666666669</v>
      </c>
      <c r="F51" s="111" t="s">
        <v>202</v>
      </c>
      <c r="G51" s="111" t="s">
        <v>283</v>
      </c>
    </row>
    <row r="52" spans="1:7" ht="15" customHeight="1" x14ac:dyDescent="0.25">
      <c r="A52" s="221"/>
      <c r="B52" s="110" t="s">
        <v>178</v>
      </c>
      <c r="C52" s="111" t="s">
        <v>237</v>
      </c>
      <c r="D52" s="123" t="s">
        <v>205</v>
      </c>
      <c r="E52" s="125">
        <v>0.58333333333333337</v>
      </c>
      <c r="F52" s="111" t="s">
        <v>202</v>
      </c>
      <c r="G52" s="115" t="s">
        <v>409</v>
      </c>
    </row>
    <row r="53" spans="1:7" x14ac:dyDescent="0.25">
      <c r="A53" s="221"/>
      <c r="B53" s="117" t="s">
        <v>177</v>
      </c>
      <c r="C53" s="118" t="s">
        <v>238</v>
      </c>
      <c r="D53" s="119" t="s">
        <v>205</v>
      </c>
      <c r="E53" s="120">
        <v>0.5</v>
      </c>
      <c r="F53" s="118" t="s">
        <v>202</v>
      </c>
      <c r="G53" s="111" t="s">
        <v>409</v>
      </c>
    </row>
    <row r="54" spans="1:7" x14ac:dyDescent="0.25">
      <c r="A54" s="221"/>
      <c r="B54" s="110" t="s">
        <v>176</v>
      </c>
      <c r="C54" s="111" t="s">
        <v>239</v>
      </c>
      <c r="D54" s="123" t="s">
        <v>207</v>
      </c>
      <c r="E54" s="113">
        <v>0.30555555555555552</v>
      </c>
      <c r="F54" s="111" t="s">
        <v>195</v>
      </c>
      <c r="G54" s="115" t="s">
        <v>409</v>
      </c>
    </row>
    <row r="55" spans="1:7" x14ac:dyDescent="0.25">
      <c r="A55" s="221"/>
      <c r="B55" s="110" t="s">
        <v>175</v>
      </c>
      <c r="C55" s="111" t="s">
        <v>236</v>
      </c>
      <c r="D55" s="123" t="s">
        <v>207</v>
      </c>
      <c r="E55" s="113">
        <v>0.2673611111111111</v>
      </c>
      <c r="F55" s="111" t="s">
        <v>195</v>
      </c>
      <c r="G55" s="111" t="s">
        <v>283</v>
      </c>
    </row>
    <row r="56" spans="1:7" x14ac:dyDescent="0.25">
      <c r="A56" s="221"/>
      <c r="B56" s="114" t="s">
        <v>370</v>
      </c>
      <c r="C56" s="115" t="s">
        <v>421</v>
      </c>
      <c r="D56" s="126" t="s">
        <v>205</v>
      </c>
      <c r="E56" s="113">
        <v>0.60416666666666663</v>
      </c>
      <c r="F56" s="115" t="s">
        <v>371</v>
      </c>
      <c r="G56" s="115" t="s">
        <v>409</v>
      </c>
    </row>
    <row r="57" spans="1:7" x14ac:dyDescent="0.25">
      <c r="B57" s="127"/>
      <c r="C57" s="128"/>
      <c r="D57" s="129"/>
      <c r="E57" s="130"/>
      <c r="F57" s="131"/>
      <c r="G57" s="131"/>
    </row>
    <row r="58" spans="1:7" ht="15" customHeight="1" x14ac:dyDescent="0.25">
      <c r="A58" s="221" t="s">
        <v>359</v>
      </c>
      <c r="B58" s="117" t="s">
        <v>180</v>
      </c>
      <c r="C58" s="118" t="s">
        <v>240</v>
      </c>
      <c r="D58" s="119" t="s">
        <v>205</v>
      </c>
      <c r="E58" s="120">
        <v>0.33333333333333331</v>
      </c>
      <c r="F58" s="118" t="s">
        <v>206</v>
      </c>
      <c r="G58" s="118" t="s">
        <v>409</v>
      </c>
    </row>
    <row r="59" spans="1:7" x14ac:dyDescent="0.25">
      <c r="A59" s="221"/>
      <c r="B59" s="114" t="s">
        <v>271</v>
      </c>
      <c r="C59" s="122" t="s">
        <v>272</v>
      </c>
      <c r="D59" s="119" t="s">
        <v>207</v>
      </c>
      <c r="E59" s="120">
        <v>0.30555555555555552</v>
      </c>
      <c r="F59" s="118" t="s">
        <v>195</v>
      </c>
      <c r="G59" s="118" t="s">
        <v>283</v>
      </c>
    </row>
    <row r="60" spans="1:7" x14ac:dyDescent="0.25">
      <c r="A60" s="221"/>
      <c r="B60" s="117" t="s">
        <v>181</v>
      </c>
      <c r="C60" s="118" t="s">
        <v>241</v>
      </c>
      <c r="D60" s="119" t="s">
        <v>205</v>
      </c>
      <c r="E60" s="120">
        <v>0.58333333333333337</v>
      </c>
      <c r="F60" s="118" t="s">
        <v>200</v>
      </c>
      <c r="G60" s="118" t="s">
        <v>409</v>
      </c>
    </row>
    <row r="61" spans="1:7" x14ac:dyDescent="0.25">
      <c r="A61" s="221"/>
      <c r="B61" s="114" t="s">
        <v>182</v>
      </c>
      <c r="C61" s="115" t="s">
        <v>273</v>
      </c>
      <c r="D61" s="123" t="s">
        <v>207</v>
      </c>
      <c r="E61" s="113">
        <v>0.30555555555555552</v>
      </c>
      <c r="F61" s="111" t="s">
        <v>195</v>
      </c>
      <c r="G61" s="111" t="s">
        <v>283</v>
      </c>
    </row>
    <row r="62" spans="1:7" x14ac:dyDescent="0.25">
      <c r="A62" s="221"/>
      <c r="B62" s="110" t="s">
        <v>183</v>
      </c>
      <c r="C62" s="111" t="s">
        <v>242</v>
      </c>
      <c r="D62" s="123" t="s">
        <v>205</v>
      </c>
      <c r="E62" s="113">
        <v>0.60763888888888895</v>
      </c>
      <c r="F62" s="111" t="s">
        <v>200</v>
      </c>
      <c r="G62" s="111" t="s">
        <v>409</v>
      </c>
    </row>
    <row r="63" spans="1:7" x14ac:dyDescent="0.25">
      <c r="A63" s="221"/>
      <c r="B63" s="114" t="s">
        <v>372</v>
      </c>
      <c r="C63" s="111" t="s">
        <v>243</v>
      </c>
      <c r="D63" s="123" t="s">
        <v>205</v>
      </c>
      <c r="E63" s="113">
        <v>0.35416666666666669</v>
      </c>
      <c r="F63" s="111" t="s">
        <v>202</v>
      </c>
      <c r="G63" s="111" t="s">
        <v>283</v>
      </c>
    </row>
    <row r="64" spans="1:7" x14ac:dyDescent="0.25">
      <c r="A64" s="221"/>
      <c r="B64" s="110" t="s">
        <v>184</v>
      </c>
      <c r="C64" s="111" t="s">
        <v>244</v>
      </c>
      <c r="D64" s="123" t="s">
        <v>207</v>
      </c>
      <c r="E64" s="113">
        <v>0.30555555555555552</v>
      </c>
      <c r="F64" s="111" t="s">
        <v>195</v>
      </c>
      <c r="G64" s="111" t="s">
        <v>283</v>
      </c>
    </row>
    <row r="65" spans="1:7" x14ac:dyDescent="0.25">
      <c r="A65" s="221"/>
      <c r="B65" s="114" t="s">
        <v>360</v>
      </c>
      <c r="C65" s="115" t="s">
        <v>361</v>
      </c>
      <c r="D65" s="116" t="s">
        <v>205</v>
      </c>
      <c r="E65" s="113">
        <v>0.58333333333333337</v>
      </c>
      <c r="F65" s="115" t="s">
        <v>200</v>
      </c>
      <c r="G65" s="115" t="s">
        <v>409</v>
      </c>
    </row>
    <row r="66" spans="1:7" ht="15" customHeight="1" x14ac:dyDescent="0.25">
      <c r="A66" s="221"/>
      <c r="B66" s="114" t="s">
        <v>362</v>
      </c>
      <c r="C66" s="115" t="s">
        <v>363</v>
      </c>
      <c r="D66" s="116" t="s">
        <v>205</v>
      </c>
      <c r="E66" s="113">
        <v>0.58333333333333337</v>
      </c>
      <c r="F66" s="115" t="s">
        <v>200</v>
      </c>
      <c r="G66" s="115" t="s">
        <v>409</v>
      </c>
    </row>
    <row r="67" spans="1:7" x14ac:dyDescent="0.25">
      <c r="A67" s="103"/>
      <c r="B67" s="114" t="s">
        <v>373</v>
      </c>
      <c r="C67" s="115" t="s">
        <v>374</v>
      </c>
      <c r="D67" s="116" t="s">
        <v>205</v>
      </c>
      <c r="E67" s="113">
        <v>0.33333333333333331</v>
      </c>
      <c r="F67" s="115" t="s">
        <v>202</v>
      </c>
      <c r="G67" s="115" t="s">
        <v>283</v>
      </c>
    </row>
    <row r="68" spans="1:7" x14ac:dyDescent="0.25">
      <c r="A68" s="103"/>
      <c r="B68" s="114" t="s">
        <v>375</v>
      </c>
      <c r="C68" s="115" t="s">
        <v>376</v>
      </c>
      <c r="D68" s="116" t="s">
        <v>205</v>
      </c>
      <c r="E68" s="113">
        <v>0.58333333333333337</v>
      </c>
      <c r="F68" s="115" t="s">
        <v>226</v>
      </c>
      <c r="G68" s="115" t="s">
        <v>409</v>
      </c>
    </row>
    <row r="69" spans="1:7" x14ac:dyDescent="0.25">
      <c r="A69" s="103"/>
      <c r="B69" s="114" t="s">
        <v>422</v>
      </c>
      <c r="C69" s="115" t="s">
        <v>389</v>
      </c>
      <c r="D69" s="116" t="s">
        <v>205</v>
      </c>
      <c r="E69" s="113">
        <v>0.58333333333333337</v>
      </c>
      <c r="F69" s="115" t="s">
        <v>202</v>
      </c>
      <c r="G69" s="115" t="s">
        <v>409</v>
      </c>
    </row>
    <row r="70" spans="1:7" ht="15" customHeight="1" x14ac:dyDescent="0.25">
      <c r="B70" s="127"/>
      <c r="C70" s="128"/>
      <c r="D70" s="130"/>
      <c r="E70" s="130"/>
      <c r="F70" s="131"/>
      <c r="G70" s="131"/>
    </row>
    <row r="71" spans="1:7" ht="15" customHeight="1" x14ac:dyDescent="0.25">
      <c r="A71" s="221" t="s">
        <v>350</v>
      </c>
      <c r="B71" s="110" t="s">
        <v>185</v>
      </c>
      <c r="C71" s="111" t="s">
        <v>230</v>
      </c>
      <c r="D71" s="123" t="s">
        <v>207</v>
      </c>
      <c r="E71" s="113">
        <v>0.30555555555555552</v>
      </c>
      <c r="F71" s="111" t="s">
        <v>195</v>
      </c>
      <c r="G71" s="111" t="s">
        <v>283</v>
      </c>
    </row>
    <row r="72" spans="1:7" x14ac:dyDescent="0.25">
      <c r="A72" s="221"/>
      <c r="B72" s="117" t="s">
        <v>186</v>
      </c>
      <c r="C72" s="122" t="s">
        <v>266</v>
      </c>
      <c r="D72" s="119" t="s">
        <v>207</v>
      </c>
      <c r="E72" s="120">
        <v>0.30555555555555552</v>
      </c>
      <c r="F72" s="118" t="s">
        <v>195</v>
      </c>
      <c r="G72" s="118" t="s">
        <v>283</v>
      </c>
    </row>
    <row r="73" spans="1:7" x14ac:dyDescent="0.25">
      <c r="A73" s="221"/>
      <c r="B73" s="121" t="s">
        <v>267</v>
      </c>
      <c r="C73" s="122" t="s">
        <v>268</v>
      </c>
      <c r="D73" s="119" t="s">
        <v>207</v>
      </c>
      <c r="E73" s="120">
        <v>0.30555555555555552</v>
      </c>
      <c r="F73" s="118" t="s">
        <v>195</v>
      </c>
      <c r="G73" s="118" t="s">
        <v>283</v>
      </c>
    </row>
    <row r="74" spans="1:7" x14ac:dyDescent="0.25">
      <c r="A74" s="221"/>
      <c r="B74" s="132" t="s">
        <v>299</v>
      </c>
      <c r="C74" s="133" t="s">
        <v>301</v>
      </c>
      <c r="D74" s="134" t="s">
        <v>205</v>
      </c>
      <c r="E74" s="113">
        <v>0.58333333333333337</v>
      </c>
      <c r="F74" s="115" t="s">
        <v>200</v>
      </c>
      <c r="G74" s="118" t="s">
        <v>409</v>
      </c>
    </row>
    <row r="75" spans="1:7" x14ac:dyDescent="0.25">
      <c r="A75" s="221"/>
      <c r="B75" s="114" t="s">
        <v>300</v>
      </c>
      <c r="C75" s="122" t="s">
        <v>302</v>
      </c>
      <c r="D75" s="119" t="s">
        <v>205</v>
      </c>
      <c r="E75" s="120">
        <v>0.58333333333333337</v>
      </c>
      <c r="F75" s="122" t="s">
        <v>200</v>
      </c>
      <c r="G75" s="118" t="s">
        <v>409</v>
      </c>
    </row>
    <row r="76" spans="1:7" x14ac:dyDescent="0.25">
      <c r="A76" s="221"/>
      <c r="B76" s="110" t="s">
        <v>187</v>
      </c>
      <c r="C76" s="111" t="s">
        <v>245</v>
      </c>
      <c r="D76" s="123" t="s">
        <v>205</v>
      </c>
      <c r="E76" s="113">
        <v>0.5</v>
      </c>
      <c r="F76" s="111" t="s">
        <v>202</v>
      </c>
      <c r="G76" s="115" t="s">
        <v>409</v>
      </c>
    </row>
    <row r="77" spans="1:7" x14ac:dyDescent="0.25">
      <c r="A77" s="221"/>
      <c r="B77" s="114" t="s">
        <v>391</v>
      </c>
      <c r="C77" s="115" t="s">
        <v>390</v>
      </c>
      <c r="D77" s="123" t="s">
        <v>205</v>
      </c>
      <c r="E77" s="113">
        <v>0.5</v>
      </c>
      <c r="F77" s="111" t="s">
        <v>202</v>
      </c>
      <c r="G77" s="118" t="s">
        <v>283</v>
      </c>
    </row>
    <row r="78" spans="1:7" x14ac:dyDescent="0.25">
      <c r="A78" s="221"/>
      <c r="B78" s="121" t="s">
        <v>392</v>
      </c>
      <c r="C78" s="122" t="s">
        <v>393</v>
      </c>
      <c r="D78" s="119" t="s">
        <v>207</v>
      </c>
      <c r="E78" s="120">
        <v>0.30555555555555552</v>
      </c>
      <c r="F78" s="118" t="s">
        <v>202</v>
      </c>
      <c r="G78" s="118" t="s">
        <v>283</v>
      </c>
    </row>
    <row r="79" spans="1:7" x14ac:dyDescent="0.25">
      <c r="B79" s="127"/>
      <c r="C79" s="128"/>
      <c r="D79" s="130"/>
      <c r="E79" s="130"/>
      <c r="F79" s="131"/>
      <c r="G79" s="131"/>
    </row>
    <row r="80" spans="1:7" ht="15" customHeight="1" x14ac:dyDescent="0.25">
      <c r="A80" s="221" t="s">
        <v>384</v>
      </c>
      <c r="B80" s="117" t="s">
        <v>189</v>
      </c>
      <c r="C80" s="122" t="s">
        <v>381</v>
      </c>
      <c r="D80" s="119" t="s">
        <v>205</v>
      </c>
      <c r="E80" s="120">
        <v>0.51736111111111105</v>
      </c>
      <c r="F80" s="118" t="s">
        <v>202</v>
      </c>
      <c r="G80" s="111" t="s">
        <v>283</v>
      </c>
    </row>
    <row r="81" spans="1:7" x14ac:dyDescent="0.25">
      <c r="A81" s="221"/>
      <c r="B81" s="110" t="s">
        <v>190</v>
      </c>
      <c r="C81" s="115" t="s">
        <v>264</v>
      </c>
      <c r="D81" s="123" t="s">
        <v>205</v>
      </c>
      <c r="E81" s="113">
        <v>0.58333333333333337</v>
      </c>
      <c r="F81" s="111" t="s">
        <v>200</v>
      </c>
      <c r="G81" s="118" t="s">
        <v>409</v>
      </c>
    </row>
    <row r="82" spans="1:7" x14ac:dyDescent="0.25">
      <c r="A82" s="221"/>
      <c r="B82" s="114" t="s">
        <v>377</v>
      </c>
      <c r="C82" s="115" t="s">
        <v>378</v>
      </c>
      <c r="D82" s="116" t="s">
        <v>205</v>
      </c>
      <c r="E82" s="113">
        <v>0.61111111111111105</v>
      </c>
      <c r="F82" s="115" t="s">
        <v>200</v>
      </c>
      <c r="G82" s="118" t="s">
        <v>409</v>
      </c>
    </row>
    <row r="83" spans="1:7" x14ac:dyDescent="0.25">
      <c r="A83" s="221"/>
      <c r="B83" s="117" t="s">
        <v>188</v>
      </c>
      <c r="C83" s="122" t="s">
        <v>265</v>
      </c>
      <c r="D83" s="119" t="s">
        <v>207</v>
      </c>
      <c r="E83" s="120">
        <v>0.30555555555555552</v>
      </c>
      <c r="F83" s="118" t="s">
        <v>195</v>
      </c>
      <c r="G83" s="118" t="s">
        <v>283</v>
      </c>
    </row>
    <row r="84" spans="1:7" x14ac:dyDescent="0.25">
      <c r="A84" s="221"/>
      <c r="B84" s="114"/>
      <c r="C84" s="115"/>
      <c r="D84" s="123"/>
      <c r="E84" s="113"/>
      <c r="F84" s="111"/>
      <c r="G84" s="118"/>
    </row>
    <row r="85" spans="1:7" x14ac:dyDescent="0.25">
      <c r="A85" s="221"/>
      <c r="B85" s="121"/>
      <c r="C85" s="122"/>
      <c r="D85" s="119"/>
      <c r="E85" s="120"/>
      <c r="F85" s="118"/>
      <c r="G85" s="118"/>
    </row>
    <row r="86" spans="1:7" x14ac:dyDescent="0.25">
      <c r="B86" s="127"/>
      <c r="C86" s="128"/>
      <c r="D86" s="130"/>
      <c r="E86" s="130"/>
      <c r="F86" s="131"/>
      <c r="G86" s="131"/>
    </row>
    <row r="87" spans="1:7" x14ac:dyDescent="0.25">
      <c r="B87" s="117"/>
      <c r="C87" s="122"/>
      <c r="D87" s="119"/>
      <c r="E87" s="120"/>
      <c r="F87" s="118"/>
      <c r="G87" s="111"/>
    </row>
    <row r="88" spans="1:7" x14ac:dyDescent="0.25">
      <c r="B88" s="110"/>
      <c r="C88" s="115"/>
      <c r="D88" s="123"/>
      <c r="E88" s="113"/>
      <c r="F88" s="111"/>
      <c r="G88" s="118"/>
    </row>
    <row r="89" spans="1:7" x14ac:dyDescent="0.25">
      <c r="B89" s="114"/>
      <c r="C89" s="115"/>
      <c r="D89" s="116"/>
      <c r="E89" s="113"/>
      <c r="F89" s="115"/>
      <c r="G89" s="118"/>
    </row>
    <row r="90" spans="1:7" x14ac:dyDescent="0.25">
      <c r="B90" s="117"/>
      <c r="C90" s="122"/>
      <c r="D90" s="119"/>
      <c r="E90" s="120"/>
      <c r="F90" s="118"/>
      <c r="G90" s="118"/>
    </row>
  </sheetData>
  <mergeCells count="8">
    <mergeCell ref="A58:A66"/>
    <mergeCell ref="A71:A78"/>
    <mergeCell ref="A80:A85"/>
    <mergeCell ref="A2:A28"/>
    <mergeCell ref="A31:A35"/>
    <mergeCell ref="A37:A45"/>
    <mergeCell ref="A47:A49"/>
    <mergeCell ref="A51:A56"/>
  </mergeCells>
  <pageMargins left="0.51181102362204722" right="0.51181102362204722" top="0.78740157480314965" bottom="0.78740157480314965" header="0.31496062992125984" footer="0.31496062992125984"/>
  <pageSetup paperSize="9" scale="8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S47"/>
  <sheetViews>
    <sheetView zoomScale="70" zoomScaleNormal="70" workbookViewId="0">
      <selection activeCell="H1" sqref="H1"/>
    </sheetView>
  </sheetViews>
  <sheetFormatPr defaultRowHeight="15" x14ac:dyDescent="0.25"/>
  <cols>
    <col min="2" max="2" width="37.42578125" bestFit="1" customWidth="1"/>
    <col min="3" max="3" width="13.7109375" customWidth="1"/>
    <col min="4" max="4" width="12.140625" customWidth="1"/>
    <col min="5" max="6" width="13.42578125" bestFit="1" customWidth="1"/>
  </cols>
  <sheetData>
    <row r="1" spans="1:19" ht="15.75" x14ac:dyDescent="0.25">
      <c r="A1" s="9">
        <v>1</v>
      </c>
      <c r="B1" s="32" t="s">
        <v>254</v>
      </c>
      <c r="C1" s="9" t="s">
        <v>36</v>
      </c>
      <c r="D1" s="9"/>
      <c r="H1" s="106"/>
      <c r="I1" s="32"/>
      <c r="J1" s="9"/>
    </row>
    <row r="2" spans="1:19" ht="15.75" x14ac:dyDescent="0.25">
      <c r="A2" s="9">
        <v>2</v>
      </c>
      <c r="B2" s="32" t="s">
        <v>255</v>
      </c>
      <c r="C2" s="9" t="s">
        <v>18</v>
      </c>
      <c r="D2" s="9" t="s">
        <v>303</v>
      </c>
      <c r="H2" s="106"/>
      <c r="I2" s="32"/>
      <c r="J2" s="9"/>
    </row>
    <row r="3" spans="1:19" ht="15.75" x14ac:dyDescent="0.25">
      <c r="A3" s="9">
        <v>3</v>
      </c>
      <c r="B3" s="32" t="s">
        <v>135</v>
      </c>
      <c r="C3" s="9" t="s">
        <v>32</v>
      </c>
      <c r="D3" s="9"/>
      <c r="H3" s="106"/>
      <c r="I3" s="32"/>
      <c r="J3" s="9"/>
    </row>
    <row r="4" spans="1:19" ht="15.75" x14ac:dyDescent="0.25">
      <c r="A4" s="9">
        <v>4</v>
      </c>
      <c r="B4" s="32" t="s">
        <v>136</v>
      </c>
      <c r="C4" s="9" t="s">
        <v>66</v>
      </c>
      <c r="D4" s="9"/>
      <c r="H4" s="106"/>
      <c r="I4" s="32"/>
      <c r="J4" s="9"/>
    </row>
    <row r="5" spans="1:19" s="20" customFormat="1" ht="15.75" x14ac:dyDescent="0.25">
      <c r="A5" s="9">
        <v>5</v>
      </c>
      <c r="B5" s="32" t="s">
        <v>257</v>
      </c>
      <c r="C5" s="9" t="s">
        <v>35</v>
      </c>
      <c r="D5" s="9" t="s">
        <v>297</v>
      </c>
      <c r="H5" s="106"/>
      <c r="I5" s="32"/>
      <c r="J5" s="9"/>
    </row>
    <row r="6" spans="1:19" s="20" customFormat="1" ht="15.75" x14ac:dyDescent="0.25">
      <c r="A6" s="9">
        <v>6</v>
      </c>
      <c r="B6" s="32" t="s">
        <v>256</v>
      </c>
      <c r="C6" s="9" t="s">
        <v>24</v>
      </c>
      <c r="D6" s="9" t="s">
        <v>306</v>
      </c>
      <c r="H6" s="106"/>
      <c r="I6" s="32"/>
      <c r="J6" s="9"/>
    </row>
    <row r="7" spans="1:19" ht="15.75" x14ac:dyDescent="0.25">
      <c r="A7" s="9">
        <v>7</v>
      </c>
      <c r="B7" s="32" t="s">
        <v>1</v>
      </c>
      <c r="C7" s="9" t="s">
        <v>40</v>
      </c>
      <c r="D7" s="9"/>
      <c r="H7" s="106"/>
      <c r="I7" s="32"/>
      <c r="J7" s="9"/>
    </row>
    <row r="8" spans="1:19" ht="15.75" x14ac:dyDescent="0.25">
      <c r="A8" s="9">
        <v>8</v>
      </c>
      <c r="B8" s="32" t="s">
        <v>423</v>
      </c>
      <c r="C8" s="9" t="s">
        <v>60</v>
      </c>
      <c r="D8" s="9"/>
      <c r="H8" s="106"/>
      <c r="I8" s="32"/>
      <c r="J8" s="9"/>
    </row>
    <row r="9" spans="1:19" ht="15.75" x14ac:dyDescent="0.25">
      <c r="A9" s="9">
        <v>9</v>
      </c>
      <c r="B9" s="32" t="s">
        <v>131</v>
      </c>
      <c r="C9" s="9" t="s">
        <v>387</v>
      </c>
      <c r="D9" s="9" t="s">
        <v>119</v>
      </c>
      <c r="E9" s="9" t="s">
        <v>386</v>
      </c>
      <c r="F9" s="9" t="s">
        <v>298</v>
      </c>
      <c r="H9" s="107" t="s">
        <v>189</v>
      </c>
      <c r="I9" s="9" t="s">
        <v>190</v>
      </c>
      <c r="J9" s="9"/>
      <c r="K9" s="9"/>
    </row>
    <row r="10" spans="1:19" ht="15.75" x14ac:dyDescent="0.25">
      <c r="A10" s="9">
        <v>10</v>
      </c>
      <c r="B10" s="32" t="s">
        <v>132</v>
      </c>
      <c r="C10" s="9" t="s">
        <v>69</v>
      </c>
      <c r="D10" s="9"/>
      <c r="H10" s="106"/>
      <c r="I10" s="32"/>
      <c r="J10" s="9"/>
    </row>
    <row r="11" spans="1:19" ht="15.75" x14ac:dyDescent="0.25">
      <c r="A11" s="9">
        <v>11</v>
      </c>
      <c r="B11" s="32" t="s">
        <v>347</v>
      </c>
      <c r="C11" s="9" t="s">
        <v>98</v>
      </c>
      <c r="D11" s="9"/>
      <c r="H11" s="106"/>
      <c r="I11" s="32"/>
      <c r="J11" s="9"/>
    </row>
    <row r="12" spans="1:19" s="20" customFormat="1" ht="15.75" x14ac:dyDescent="0.25">
      <c r="A12" s="9">
        <v>12</v>
      </c>
      <c r="B12" s="9" t="s">
        <v>348</v>
      </c>
      <c r="C12" s="9" t="s">
        <v>101</v>
      </c>
      <c r="D12" s="9"/>
      <c r="H12" s="106"/>
      <c r="I12" s="32"/>
      <c r="J12" s="9"/>
    </row>
    <row r="13" spans="1:19" s="20" customFormat="1" ht="15.75" x14ac:dyDescent="0.25">
      <c r="A13" s="9">
        <v>13</v>
      </c>
      <c r="B13" s="9" t="s">
        <v>2</v>
      </c>
      <c r="C13" s="9" t="s">
        <v>281</v>
      </c>
      <c r="H13" s="106"/>
      <c r="I13" s="32"/>
      <c r="J13" s="9"/>
    </row>
    <row r="14" spans="1:19" ht="15.75" x14ac:dyDescent="0.25">
      <c r="A14" s="9">
        <v>14</v>
      </c>
      <c r="B14" s="32" t="s">
        <v>10</v>
      </c>
      <c r="C14" s="9" t="s">
        <v>106</v>
      </c>
      <c r="D14" s="9"/>
      <c r="E14" s="20"/>
      <c r="H14" s="106"/>
      <c r="I14" s="32"/>
      <c r="J14" s="9"/>
    </row>
    <row r="15" spans="1:19" s="9" customFormat="1" ht="15.75" x14ac:dyDescent="0.25">
      <c r="A15" s="9">
        <v>15</v>
      </c>
      <c r="B15" s="32" t="s">
        <v>258</v>
      </c>
      <c r="C15" s="9" t="s">
        <v>90</v>
      </c>
      <c r="E15"/>
      <c r="F15" s="20"/>
      <c r="G15" s="20"/>
      <c r="H15" s="108"/>
      <c r="I15" s="32"/>
      <c r="K15" s="20"/>
      <c r="L15" s="33"/>
      <c r="M15" s="33"/>
      <c r="N15" s="33"/>
      <c r="O15" s="33"/>
      <c r="P15" s="33"/>
      <c r="Q15" s="33"/>
      <c r="R15" s="33"/>
      <c r="S15" s="33"/>
    </row>
    <row r="16" spans="1:19" s="9" customFormat="1" ht="15.75" x14ac:dyDescent="0.25">
      <c r="A16" s="9">
        <v>16</v>
      </c>
      <c r="B16" s="27" t="s">
        <v>259</v>
      </c>
      <c r="C16" s="27" t="s">
        <v>115</v>
      </c>
      <c r="D16" s="27"/>
      <c r="E16" s="27"/>
      <c r="F16" s="20"/>
      <c r="G16" s="20"/>
      <c r="H16" s="108"/>
      <c r="I16" s="32"/>
      <c r="K16" s="33"/>
      <c r="L16" s="33"/>
      <c r="M16" s="33"/>
      <c r="N16" s="33"/>
      <c r="O16" s="33"/>
      <c r="P16" s="33"/>
      <c r="Q16" s="33"/>
      <c r="R16" s="33"/>
      <c r="S16" s="33"/>
    </row>
    <row r="17" spans="1:19" ht="15.75" x14ac:dyDescent="0.25">
      <c r="A17" s="9">
        <v>17</v>
      </c>
      <c r="B17" s="27" t="s">
        <v>3</v>
      </c>
      <c r="C17" s="27" t="s">
        <v>67</v>
      </c>
      <c r="D17" s="27"/>
      <c r="E17" s="27"/>
      <c r="F17" s="20"/>
      <c r="G17" s="20"/>
      <c r="H17" s="106"/>
      <c r="I17" s="32"/>
      <c r="J17" s="9"/>
    </row>
    <row r="18" spans="1:19" s="20" customFormat="1" ht="15.75" x14ac:dyDescent="0.25">
      <c r="A18" s="9">
        <v>18</v>
      </c>
      <c r="B18" s="32" t="s">
        <v>155</v>
      </c>
      <c r="C18" s="9" t="s">
        <v>82</v>
      </c>
      <c r="D18" s="9"/>
      <c r="E18"/>
      <c r="H18" s="106"/>
      <c r="I18" s="32"/>
      <c r="J18" s="9"/>
    </row>
    <row r="19" spans="1:19" s="20" customFormat="1" ht="15.75" x14ac:dyDescent="0.25">
      <c r="A19" s="9">
        <v>19</v>
      </c>
      <c r="B19" s="32" t="s">
        <v>5</v>
      </c>
      <c r="C19" s="9" t="s">
        <v>85</v>
      </c>
      <c r="D19" s="9"/>
      <c r="H19" s="106"/>
      <c r="I19" s="32"/>
      <c r="J19" s="9"/>
    </row>
    <row r="20" spans="1:19" s="20" customFormat="1" ht="15.75" x14ac:dyDescent="0.25">
      <c r="A20" s="9">
        <v>20</v>
      </c>
      <c r="B20" s="32" t="s">
        <v>150</v>
      </c>
      <c r="C20" s="9" t="s">
        <v>21</v>
      </c>
      <c r="D20" s="9"/>
      <c r="H20" s="106"/>
      <c r="I20" s="32"/>
      <c r="J20" s="9"/>
    </row>
    <row r="21" spans="1:19" s="20" customFormat="1" ht="15.75" x14ac:dyDescent="0.25">
      <c r="A21" s="9">
        <v>21</v>
      </c>
      <c r="B21" s="32" t="s">
        <v>152</v>
      </c>
      <c r="C21" s="9" t="s">
        <v>23</v>
      </c>
      <c r="D21" s="9"/>
      <c r="H21" s="106"/>
      <c r="I21" s="32"/>
      <c r="J21" s="9"/>
    </row>
    <row r="22" spans="1:19" ht="15.75" x14ac:dyDescent="0.25">
      <c r="A22" s="9">
        <v>22</v>
      </c>
      <c r="B22" s="32" t="s">
        <v>253</v>
      </c>
      <c r="C22" s="9" t="s">
        <v>84</v>
      </c>
      <c r="D22" s="9"/>
      <c r="E22" s="20"/>
      <c r="H22" s="106"/>
      <c r="I22" s="32"/>
      <c r="J22" s="9"/>
    </row>
    <row r="23" spans="1:19" s="20" customFormat="1" ht="15.75" x14ac:dyDescent="0.25">
      <c r="A23" s="9">
        <v>23</v>
      </c>
      <c r="B23" s="32" t="s">
        <v>252</v>
      </c>
      <c r="C23" s="9" t="s">
        <v>28</v>
      </c>
      <c r="D23" s="9"/>
      <c r="E23"/>
      <c r="H23" s="106"/>
      <c r="I23" s="32"/>
      <c r="J23" s="9"/>
    </row>
    <row r="24" spans="1:19" s="20" customFormat="1" ht="15.75" x14ac:dyDescent="0.25">
      <c r="A24" s="9">
        <v>24</v>
      </c>
      <c r="B24" s="32" t="s">
        <v>7</v>
      </c>
      <c r="C24" s="9" t="s">
        <v>88</v>
      </c>
      <c r="D24" s="9"/>
      <c r="H24" s="106"/>
      <c r="I24" s="32"/>
      <c r="J24" s="9"/>
    </row>
    <row r="25" spans="1:19" s="20" customFormat="1" ht="15.75" x14ac:dyDescent="0.25">
      <c r="A25" s="9">
        <v>25</v>
      </c>
      <c r="B25" s="27" t="s">
        <v>8</v>
      </c>
      <c r="C25" s="9" t="s">
        <v>89</v>
      </c>
      <c r="D25" s="9"/>
      <c r="H25" s="106"/>
      <c r="I25" s="32"/>
      <c r="J25" s="9"/>
    </row>
    <row r="26" spans="1:19" s="20" customFormat="1" ht="15.75" x14ac:dyDescent="0.25">
      <c r="A26" s="9">
        <v>26</v>
      </c>
      <c r="B26" s="27" t="s">
        <v>134</v>
      </c>
      <c r="C26" s="9" t="s">
        <v>11</v>
      </c>
      <c r="D26" s="9"/>
      <c r="H26" s="106"/>
      <c r="I26" s="32"/>
      <c r="J26" s="9"/>
    </row>
    <row r="27" spans="1:19" ht="15.75" x14ac:dyDescent="0.25">
      <c r="A27" s="9">
        <v>27</v>
      </c>
      <c r="B27" s="27" t="s">
        <v>133</v>
      </c>
      <c r="C27" s="9" t="s">
        <v>68</v>
      </c>
      <c r="D27" s="9"/>
      <c r="E27" s="20"/>
      <c r="H27" s="106"/>
      <c r="I27" s="32"/>
      <c r="J27" s="9"/>
    </row>
    <row r="28" spans="1:19" ht="15.75" x14ac:dyDescent="0.25">
      <c r="A28" s="9">
        <v>28</v>
      </c>
      <c r="B28" s="32" t="s">
        <v>154</v>
      </c>
      <c r="C28" s="9" t="s">
        <v>387</v>
      </c>
      <c r="D28" s="9" t="s">
        <v>37</v>
      </c>
      <c r="E28" s="9" t="s">
        <v>414</v>
      </c>
      <c r="F28" s="9"/>
      <c r="G28" s="9"/>
      <c r="H28" s="106" t="s">
        <v>407</v>
      </c>
      <c r="I28" s="32"/>
      <c r="J28" s="9"/>
    </row>
    <row r="29" spans="1:19" ht="15.75" x14ac:dyDescent="0.25">
      <c r="A29" s="9">
        <v>29</v>
      </c>
      <c r="B29" s="32" t="s">
        <v>9</v>
      </c>
      <c r="C29" s="9" t="s">
        <v>105</v>
      </c>
      <c r="D29" s="9"/>
      <c r="H29" s="106"/>
      <c r="I29" s="32"/>
      <c r="J29" s="9"/>
    </row>
    <row r="30" spans="1:19" s="9" customFormat="1" ht="15.75" x14ac:dyDescent="0.25">
      <c r="A30" s="9">
        <v>30</v>
      </c>
      <c r="B30" s="32" t="s">
        <v>4</v>
      </c>
      <c r="C30" s="9" t="s">
        <v>77</v>
      </c>
      <c r="E30"/>
      <c r="F30" s="20"/>
      <c r="G30" s="20"/>
      <c r="H30" s="106"/>
      <c r="I30" s="32"/>
      <c r="K30" s="33"/>
      <c r="L30" s="33"/>
      <c r="M30" s="33"/>
      <c r="N30" s="33"/>
      <c r="O30" s="33"/>
      <c r="P30" s="33"/>
      <c r="Q30" s="33"/>
      <c r="R30" s="33"/>
      <c r="S30" s="33"/>
    </row>
    <row r="31" spans="1:19" ht="15.75" x14ac:dyDescent="0.25">
      <c r="A31" s="9">
        <v>31</v>
      </c>
      <c r="B31" s="27" t="s">
        <v>153</v>
      </c>
      <c r="C31" s="27" t="s">
        <v>27</v>
      </c>
      <c r="D31" s="9"/>
      <c r="E31" s="20"/>
      <c r="F31" s="20"/>
      <c r="G31" s="20"/>
      <c r="H31" s="106"/>
      <c r="I31" s="32"/>
      <c r="J31" s="9"/>
    </row>
    <row r="32" spans="1:19" ht="15.75" x14ac:dyDescent="0.25">
      <c r="A32" s="9">
        <v>32</v>
      </c>
      <c r="B32" s="32" t="s">
        <v>6</v>
      </c>
      <c r="C32" s="9" t="s">
        <v>87</v>
      </c>
      <c r="D32" s="9"/>
      <c r="E32" s="20"/>
      <c r="H32" s="106"/>
      <c r="I32" s="32"/>
      <c r="J32" s="9"/>
    </row>
    <row r="33" spans="1:10" ht="15.75" x14ac:dyDescent="0.25">
      <c r="A33" s="9">
        <v>33</v>
      </c>
      <c r="B33" s="32" t="s">
        <v>151</v>
      </c>
      <c r="C33" s="9" t="s">
        <v>22</v>
      </c>
      <c r="H33" s="106"/>
      <c r="I33" s="32"/>
      <c r="J33" s="9"/>
    </row>
    <row r="34" spans="1:10" ht="15.75" x14ac:dyDescent="0.25">
      <c r="A34" s="9">
        <v>34</v>
      </c>
      <c r="B34" s="32" t="s">
        <v>149</v>
      </c>
      <c r="C34" s="9" t="s">
        <v>415</v>
      </c>
      <c r="D34" s="9" t="s">
        <v>12</v>
      </c>
      <c r="E34" s="9" t="s">
        <v>13</v>
      </c>
      <c r="H34" s="106" t="s">
        <v>307</v>
      </c>
      <c r="I34" s="32"/>
      <c r="J34" s="9"/>
    </row>
    <row r="35" spans="1:10" ht="15.75" x14ac:dyDescent="0.25">
      <c r="A35" s="9">
        <v>35</v>
      </c>
      <c r="B35" s="32" t="s">
        <v>274</v>
      </c>
      <c r="C35" s="9" t="s">
        <v>415</v>
      </c>
      <c r="D35" s="9" t="s">
        <v>75</v>
      </c>
      <c r="E35" s="9" t="s">
        <v>76</v>
      </c>
      <c r="F35" s="20"/>
      <c r="G35" s="20"/>
      <c r="H35" s="106" t="s">
        <v>388</v>
      </c>
      <c r="I35" s="32"/>
      <c r="J35" s="9"/>
    </row>
    <row r="36" spans="1:10" ht="15.75" x14ac:dyDescent="0.25">
      <c r="A36" s="9"/>
      <c r="B36" s="32"/>
      <c r="C36" s="9"/>
      <c r="D36" s="9"/>
      <c r="H36" s="106"/>
      <c r="I36" s="32"/>
      <c r="J36" s="9"/>
    </row>
    <row r="45" spans="1:10" ht="15.75" x14ac:dyDescent="0.25">
      <c r="B45" s="32"/>
      <c r="C45" s="9"/>
    </row>
    <row r="46" spans="1:10" ht="15.75" x14ac:dyDescent="0.25">
      <c r="B46" s="32"/>
      <c r="C46" s="9"/>
    </row>
    <row r="47" spans="1:10" ht="15.75" x14ac:dyDescent="0.25">
      <c r="B47" s="32"/>
      <c r="C4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S40"/>
  <sheetViews>
    <sheetView zoomScale="70" zoomScaleNormal="70" workbookViewId="0">
      <selection activeCell="H1" sqref="H1"/>
    </sheetView>
  </sheetViews>
  <sheetFormatPr defaultRowHeight="15" x14ac:dyDescent="0.2"/>
  <cols>
    <col min="1" max="1" width="5.140625" style="9" customWidth="1"/>
    <col min="2" max="2" width="34.85546875" style="9" customWidth="1"/>
    <col min="3" max="6" width="9.140625" style="9" customWidth="1"/>
    <col min="7" max="11" width="9.140625" style="9"/>
    <col min="12" max="12" width="9.140625" style="9" customWidth="1"/>
    <col min="13" max="14" width="9.140625" style="9"/>
    <col min="15" max="17" width="9.28515625" style="9" customWidth="1"/>
    <col min="18" max="16384" width="9.140625" style="9"/>
  </cols>
  <sheetData>
    <row r="1" spans="1:19" x14ac:dyDescent="0.2">
      <c r="A1" s="27">
        <v>1</v>
      </c>
      <c r="B1" s="27" t="s">
        <v>254</v>
      </c>
      <c r="C1" s="104" t="s">
        <v>36</v>
      </c>
      <c r="D1" s="27" t="s">
        <v>282</v>
      </c>
      <c r="E1" s="27" t="s">
        <v>144</v>
      </c>
      <c r="F1" s="35" t="s">
        <v>145</v>
      </c>
      <c r="G1" s="33" t="s">
        <v>284</v>
      </c>
      <c r="H1" s="9" t="s">
        <v>158</v>
      </c>
      <c r="I1" s="33" t="s">
        <v>416</v>
      </c>
      <c r="J1" s="33" t="s">
        <v>417</v>
      </c>
      <c r="L1" s="33"/>
      <c r="M1" s="33"/>
      <c r="N1" s="33"/>
      <c r="O1" s="81"/>
      <c r="P1" s="81"/>
      <c r="Q1" s="33"/>
      <c r="R1" s="33"/>
      <c r="S1" s="33"/>
    </row>
    <row r="2" spans="1:19" x14ac:dyDescent="0.2">
      <c r="A2" s="27">
        <v>2</v>
      </c>
      <c r="B2" s="27" t="s">
        <v>255</v>
      </c>
      <c r="C2" s="27" t="s">
        <v>18</v>
      </c>
      <c r="D2" s="27" t="s">
        <v>282</v>
      </c>
      <c r="E2" s="27" t="s">
        <v>144</v>
      </c>
      <c r="F2" s="35" t="s">
        <v>145</v>
      </c>
      <c r="G2" s="33" t="s">
        <v>148</v>
      </c>
      <c r="H2" s="32" t="s">
        <v>158</v>
      </c>
      <c r="I2" s="33" t="s">
        <v>354</v>
      </c>
      <c r="J2" s="33" t="s">
        <v>162</v>
      </c>
      <c r="L2" s="81"/>
      <c r="M2" s="81"/>
      <c r="N2" s="33"/>
      <c r="O2" s="33"/>
      <c r="P2" s="33"/>
      <c r="Q2" s="33"/>
      <c r="R2" s="33"/>
      <c r="S2" s="33"/>
    </row>
    <row r="3" spans="1:19" x14ac:dyDescent="0.2">
      <c r="A3" s="27">
        <v>3</v>
      </c>
      <c r="B3" s="27" t="s">
        <v>135</v>
      </c>
      <c r="C3" s="27" t="s">
        <v>32</v>
      </c>
      <c r="D3" s="27" t="s">
        <v>143</v>
      </c>
      <c r="E3" s="27" t="s">
        <v>144</v>
      </c>
      <c r="F3" s="35" t="s">
        <v>145</v>
      </c>
      <c r="G3" s="33" t="s">
        <v>157</v>
      </c>
      <c r="H3" s="33" t="s">
        <v>380</v>
      </c>
      <c r="I3" s="33"/>
      <c r="J3" s="81"/>
      <c r="K3" s="81"/>
      <c r="L3" s="81"/>
      <c r="M3" s="33"/>
      <c r="N3" s="33"/>
      <c r="O3" s="33"/>
      <c r="P3" s="33"/>
      <c r="Q3" s="27"/>
      <c r="R3" s="33"/>
      <c r="S3" s="33"/>
    </row>
    <row r="4" spans="1:19" x14ac:dyDescent="0.2">
      <c r="A4" s="27">
        <v>4</v>
      </c>
      <c r="B4" s="27" t="s">
        <v>136</v>
      </c>
      <c r="C4" s="27" t="s">
        <v>66</v>
      </c>
      <c r="D4" s="27" t="s">
        <v>143</v>
      </c>
      <c r="E4" s="27" t="s">
        <v>144</v>
      </c>
      <c r="F4" s="35" t="s">
        <v>145</v>
      </c>
      <c r="G4" s="33" t="s">
        <v>156</v>
      </c>
      <c r="H4" s="33"/>
      <c r="I4" s="33"/>
      <c r="J4" s="81"/>
      <c r="K4" s="33"/>
      <c r="L4" s="33"/>
      <c r="M4" s="33"/>
      <c r="N4" s="33"/>
      <c r="O4" s="33"/>
      <c r="P4" s="33"/>
      <c r="Q4" s="33"/>
      <c r="R4" s="33"/>
      <c r="S4" s="33"/>
    </row>
    <row r="5" spans="1:19" x14ac:dyDescent="0.2">
      <c r="A5" s="27">
        <v>5</v>
      </c>
      <c r="B5" s="27" t="s">
        <v>358</v>
      </c>
      <c r="C5" s="27" t="s">
        <v>356</v>
      </c>
      <c r="D5" s="27" t="s">
        <v>143</v>
      </c>
      <c r="E5" s="27" t="s">
        <v>144</v>
      </c>
      <c r="F5" s="35" t="s">
        <v>145</v>
      </c>
      <c r="G5" s="33" t="s">
        <v>373</v>
      </c>
      <c r="H5" s="33" t="s">
        <v>375</v>
      </c>
      <c r="I5" s="33" t="s">
        <v>167</v>
      </c>
      <c r="K5" s="33"/>
      <c r="L5" s="33"/>
      <c r="N5" s="33"/>
      <c r="O5" s="33"/>
      <c r="P5" s="33"/>
      <c r="Q5" s="33"/>
      <c r="R5" s="33"/>
      <c r="S5" s="33"/>
    </row>
    <row r="6" spans="1:19" x14ac:dyDescent="0.2">
      <c r="A6" s="27">
        <v>6</v>
      </c>
      <c r="B6" s="27" t="s">
        <v>257</v>
      </c>
      <c r="C6" s="27" t="s">
        <v>34</v>
      </c>
      <c r="D6" s="27" t="s">
        <v>143</v>
      </c>
      <c r="E6" s="27" t="s">
        <v>144</v>
      </c>
      <c r="F6" s="35" t="s">
        <v>145</v>
      </c>
      <c r="G6" s="9" t="s">
        <v>158</v>
      </c>
      <c r="H6" s="9" t="s">
        <v>418</v>
      </c>
      <c r="I6" s="33" t="s">
        <v>167</v>
      </c>
      <c r="K6" s="33"/>
      <c r="L6" s="33"/>
      <c r="M6" s="33"/>
      <c r="N6" s="33"/>
      <c r="O6" s="33"/>
      <c r="P6" s="33"/>
      <c r="Q6" s="33"/>
      <c r="R6" s="33"/>
      <c r="S6" s="33"/>
    </row>
    <row r="7" spans="1:19" x14ac:dyDescent="0.2">
      <c r="A7" s="27">
        <v>7</v>
      </c>
      <c r="B7" s="27" t="s">
        <v>256</v>
      </c>
      <c r="C7" s="27" t="s">
        <v>24</v>
      </c>
      <c r="D7" s="27" t="s">
        <v>143</v>
      </c>
      <c r="E7" s="27" t="s">
        <v>144</v>
      </c>
      <c r="F7" s="35" t="s">
        <v>145</v>
      </c>
      <c r="G7" s="33" t="s">
        <v>167</v>
      </c>
      <c r="H7" s="33"/>
      <c r="I7" s="81"/>
      <c r="J7" s="33"/>
      <c r="K7" s="33"/>
      <c r="L7" s="33"/>
      <c r="M7" s="33"/>
      <c r="N7" s="33"/>
      <c r="O7" s="33"/>
      <c r="P7" s="33"/>
      <c r="Q7" s="33"/>
      <c r="R7" s="33"/>
      <c r="S7" s="33"/>
    </row>
    <row r="8" spans="1:19" x14ac:dyDescent="0.2">
      <c r="A8" s="27">
        <v>8</v>
      </c>
      <c r="B8" s="27" t="s">
        <v>1</v>
      </c>
      <c r="C8" s="27" t="s">
        <v>40</v>
      </c>
      <c r="D8" s="27" t="s">
        <v>143</v>
      </c>
      <c r="E8" s="27" t="s">
        <v>144</v>
      </c>
      <c r="F8" s="35" t="s">
        <v>145</v>
      </c>
      <c r="G8" s="33" t="s">
        <v>174</v>
      </c>
      <c r="H8" s="33" t="s">
        <v>285</v>
      </c>
      <c r="K8" s="33"/>
      <c r="L8" s="33"/>
      <c r="M8" s="33"/>
      <c r="N8" s="33"/>
      <c r="P8" s="33"/>
      <c r="Q8" s="33"/>
      <c r="R8" s="33"/>
      <c r="S8" s="33"/>
    </row>
    <row r="9" spans="1:19" x14ac:dyDescent="0.2">
      <c r="A9" s="27">
        <v>9</v>
      </c>
      <c r="B9" s="32" t="s">
        <v>423</v>
      </c>
      <c r="C9" s="27" t="s">
        <v>60</v>
      </c>
      <c r="D9" s="27" t="s">
        <v>143</v>
      </c>
      <c r="E9" s="27" t="s">
        <v>144</v>
      </c>
      <c r="F9" s="35" t="s">
        <v>145</v>
      </c>
      <c r="G9" s="33" t="s">
        <v>175</v>
      </c>
      <c r="H9" s="33" t="s">
        <v>173</v>
      </c>
      <c r="L9" s="33"/>
      <c r="M9" s="81"/>
      <c r="N9" s="33"/>
      <c r="O9" s="33"/>
      <c r="P9" s="33"/>
      <c r="Q9" s="33"/>
      <c r="R9" s="33"/>
      <c r="S9" s="33"/>
    </row>
    <row r="10" spans="1:19" x14ac:dyDescent="0.2">
      <c r="A10" s="27">
        <v>10</v>
      </c>
      <c r="B10" s="27" t="s">
        <v>131</v>
      </c>
      <c r="C10" s="27" t="s">
        <v>118</v>
      </c>
      <c r="D10" s="27" t="s">
        <v>143</v>
      </c>
      <c r="E10" s="27" t="s">
        <v>144</v>
      </c>
      <c r="F10" s="35" t="s">
        <v>145</v>
      </c>
      <c r="G10" s="33" t="s">
        <v>189</v>
      </c>
      <c r="H10" s="33" t="s">
        <v>190</v>
      </c>
      <c r="I10" s="9" t="s">
        <v>377</v>
      </c>
      <c r="J10" s="33" t="s">
        <v>188</v>
      </c>
      <c r="L10" s="33"/>
      <c r="M10" s="33"/>
      <c r="N10" s="33"/>
      <c r="O10" s="33"/>
      <c r="P10" s="33"/>
      <c r="Q10" s="33"/>
      <c r="R10" s="33"/>
      <c r="S10" s="33"/>
    </row>
    <row r="11" spans="1:19" x14ac:dyDescent="0.2">
      <c r="A11" s="27">
        <v>11</v>
      </c>
      <c r="B11" s="27" t="s">
        <v>132</v>
      </c>
      <c r="C11" s="27" t="s">
        <v>69</v>
      </c>
      <c r="D11" s="27" t="s">
        <v>143</v>
      </c>
      <c r="E11" s="27" t="s">
        <v>144</v>
      </c>
      <c r="F11" s="35" t="s">
        <v>145</v>
      </c>
      <c r="G11" s="33" t="s">
        <v>180</v>
      </c>
      <c r="H11" s="33" t="s">
        <v>181</v>
      </c>
      <c r="I11" s="33" t="s">
        <v>182</v>
      </c>
      <c r="L11" s="33"/>
      <c r="M11" s="33"/>
      <c r="N11" s="33"/>
      <c r="O11" s="33"/>
      <c r="P11" s="33"/>
      <c r="Q11" s="33"/>
      <c r="R11" s="33"/>
      <c r="S11" s="33"/>
    </row>
    <row r="12" spans="1:19" x14ac:dyDescent="0.2">
      <c r="A12" s="27">
        <v>12</v>
      </c>
      <c r="B12" s="9" t="s">
        <v>347</v>
      </c>
      <c r="C12" s="27" t="s">
        <v>98</v>
      </c>
      <c r="D12" s="27" t="s">
        <v>143</v>
      </c>
      <c r="E12" s="27" t="s">
        <v>144</v>
      </c>
      <c r="F12" s="35" t="s">
        <v>145</v>
      </c>
      <c r="G12" s="33" t="s">
        <v>186</v>
      </c>
      <c r="H12" s="9" t="s">
        <v>299</v>
      </c>
      <c r="K12" s="33"/>
      <c r="O12" s="33"/>
      <c r="P12" s="33"/>
      <c r="Q12" s="33"/>
      <c r="R12" s="33"/>
      <c r="S12" s="33"/>
    </row>
    <row r="13" spans="1:19" x14ac:dyDescent="0.2">
      <c r="A13" s="27">
        <v>13</v>
      </c>
      <c r="B13" s="9" t="s">
        <v>348</v>
      </c>
      <c r="C13" s="27" t="s">
        <v>101</v>
      </c>
      <c r="D13" s="27" t="s">
        <v>143</v>
      </c>
      <c r="E13" s="27" t="s">
        <v>144</v>
      </c>
      <c r="F13" s="35" t="s">
        <v>145</v>
      </c>
      <c r="G13" s="33" t="s">
        <v>267</v>
      </c>
      <c r="H13" s="33" t="s">
        <v>300</v>
      </c>
      <c r="J13" s="33"/>
      <c r="O13" s="33"/>
      <c r="P13" s="33"/>
      <c r="Q13" s="33"/>
      <c r="R13" s="33"/>
      <c r="S13" s="33"/>
    </row>
    <row r="14" spans="1:19" x14ac:dyDescent="0.2">
      <c r="A14" s="27">
        <v>14</v>
      </c>
      <c r="B14" s="27" t="s">
        <v>2</v>
      </c>
      <c r="C14" s="27" t="s">
        <v>52</v>
      </c>
      <c r="D14" s="27" t="s">
        <v>143</v>
      </c>
      <c r="E14" s="27" t="s">
        <v>144</v>
      </c>
      <c r="F14" s="35" t="s">
        <v>145</v>
      </c>
      <c r="G14" s="33" t="s">
        <v>179</v>
      </c>
      <c r="H14" s="33" t="s">
        <v>177</v>
      </c>
      <c r="I14" s="33" t="s">
        <v>178</v>
      </c>
      <c r="J14" s="33" t="s">
        <v>370</v>
      </c>
      <c r="K14" s="33" t="s">
        <v>176</v>
      </c>
      <c r="M14" s="33"/>
      <c r="N14" s="33"/>
      <c r="O14" s="33"/>
      <c r="P14" s="33"/>
      <c r="Q14" s="33"/>
      <c r="R14" s="33"/>
      <c r="S14" s="33"/>
    </row>
    <row r="15" spans="1:19" x14ac:dyDescent="0.2">
      <c r="A15" s="27">
        <v>15</v>
      </c>
      <c r="B15" s="27" t="s">
        <v>10</v>
      </c>
      <c r="C15" s="27" t="s">
        <v>106</v>
      </c>
      <c r="D15" s="27" t="s">
        <v>143</v>
      </c>
      <c r="E15" s="27" t="s">
        <v>144</v>
      </c>
      <c r="F15" s="35" t="s">
        <v>145</v>
      </c>
      <c r="G15" s="33" t="s">
        <v>391</v>
      </c>
      <c r="H15" s="33" t="s">
        <v>392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</row>
    <row r="16" spans="1:19" x14ac:dyDescent="0.2">
      <c r="A16" s="27">
        <v>16</v>
      </c>
      <c r="B16" s="27" t="s">
        <v>258</v>
      </c>
      <c r="C16" s="27" t="s">
        <v>90</v>
      </c>
      <c r="D16" s="27" t="s">
        <v>143</v>
      </c>
      <c r="E16" s="27" t="s">
        <v>144</v>
      </c>
      <c r="F16" s="35" t="s">
        <v>145</v>
      </c>
      <c r="G16" s="33" t="s">
        <v>185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</row>
    <row r="17" spans="1:19" x14ac:dyDescent="0.2">
      <c r="A17" s="27">
        <v>17</v>
      </c>
      <c r="B17" s="27" t="s">
        <v>259</v>
      </c>
      <c r="C17" s="27" t="s">
        <v>115</v>
      </c>
      <c r="D17" s="27" t="s">
        <v>143</v>
      </c>
      <c r="E17" s="27" t="s">
        <v>144</v>
      </c>
      <c r="F17" s="35" t="s">
        <v>145</v>
      </c>
      <c r="G17" s="33" t="s">
        <v>185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 spans="1:19" x14ac:dyDescent="0.2">
      <c r="A18" s="27">
        <v>18</v>
      </c>
      <c r="B18" s="27" t="s">
        <v>3</v>
      </c>
      <c r="C18" s="27" t="s">
        <v>67</v>
      </c>
      <c r="D18" s="27" t="s">
        <v>143</v>
      </c>
      <c r="E18" s="27" t="s">
        <v>144</v>
      </c>
      <c r="F18" s="35" t="s">
        <v>145</v>
      </c>
      <c r="G18" s="33" t="s">
        <v>156</v>
      </c>
      <c r="H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 spans="1:19" x14ac:dyDescent="0.2">
      <c r="A19" s="27">
        <v>19</v>
      </c>
      <c r="B19" s="27" t="s">
        <v>155</v>
      </c>
      <c r="C19" s="27" t="s">
        <v>82</v>
      </c>
      <c r="D19" s="27" t="s">
        <v>143</v>
      </c>
      <c r="E19" s="27" t="s">
        <v>144</v>
      </c>
      <c r="F19" s="35" t="s">
        <v>145</v>
      </c>
      <c r="G19" s="33" t="s">
        <v>156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 spans="1:19" x14ac:dyDescent="0.2">
      <c r="A20" s="27">
        <v>20</v>
      </c>
      <c r="B20" s="27" t="s">
        <v>5</v>
      </c>
      <c r="C20" s="27" t="s">
        <v>85</v>
      </c>
      <c r="D20" s="27" t="s">
        <v>143</v>
      </c>
      <c r="E20" s="27" t="s">
        <v>144</v>
      </c>
      <c r="F20" s="35" t="s">
        <v>145</v>
      </c>
      <c r="G20" s="33" t="s">
        <v>360</v>
      </c>
      <c r="H20" s="33" t="s">
        <v>271</v>
      </c>
      <c r="J20" s="33"/>
      <c r="K20" s="33"/>
      <c r="N20" s="33"/>
      <c r="O20" s="33"/>
      <c r="P20" s="33"/>
      <c r="Q20" s="33"/>
      <c r="R20" s="33"/>
      <c r="S20" s="33"/>
    </row>
    <row r="21" spans="1:19" x14ac:dyDescent="0.2">
      <c r="A21" s="27">
        <v>21</v>
      </c>
      <c r="B21" s="27" t="s">
        <v>150</v>
      </c>
      <c r="C21" s="27" t="s">
        <v>21</v>
      </c>
      <c r="D21" s="27" t="s">
        <v>143</v>
      </c>
      <c r="E21" s="27" t="s">
        <v>144</v>
      </c>
      <c r="F21" s="35" t="s">
        <v>145</v>
      </c>
      <c r="G21" s="9" t="s">
        <v>158</v>
      </c>
      <c r="H21" s="33" t="s">
        <v>163</v>
      </c>
      <c r="I21" s="33" t="s">
        <v>382</v>
      </c>
      <c r="J21" s="33" t="s">
        <v>364</v>
      </c>
      <c r="K21" s="33"/>
      <c r="N21" s="33"/>
      <c r="O21" s="33"/>
      <c r="P21" s="33"/>
      <c r="Q21" s="33"/>
      <c r="R21" s="33"/>
      <c r="S21" s="33"/>
    </row>
    <row r="22" spans="1:19" x14ac:dyDescent="0.2">
      <c r="A22" s="27">
        <v>22</v>
      </c>
      <c r="B22" s="27" t="s">
        <v>152</v>
      </c>
      <c r="C22" s="27" t="s">
        <v>23</v>
      </c>
      <c r="D22" s="27" t="s">
        <v>282</v>
      </c>
      <c r="E22" s="27" t="s">
        <v>144</v>
      </c>
      <c r="F22" s="35" t="s">
        <v>145</v>
      </c>
      <c r="G22" s="33" t="s">
        <v>148</v>
      </c>
      <c r="H22" s="33" t="s">
        <v>158</v>
      </c>
      <c r="I22" s="33"/>
      <c r="K22" s="33"/>
      <c r="N22" s="33"/>
      <c r="O22" s="33"/>
      <c r="P22" s="33"/>
      <c r="Q22" s="33"/>
      <c r="R22" s="33"/>
      <c r="S22" s="33"/>
    </row>
    <row r="23" spans="1:19" x14ac:dyDescent="0.2">
      <c r="A23" s="27">
        <v>23</v>
      </c>
      <c r="B23" s="27" t="s">
        <v>253</v>
      </c>
      <c r="C23" s="27" t="s">
        <v>84</v>
      </c>
      <c r="D23" s="27" t="s">
        <v>143</v>
      </c>
      <c r="E23" s="27" t="s">
        <v>144</v>
      </c>
      <c r="F23" s="35" t="s">
        <v>145</v>
      </c>
      <c r="G23" s="33" t="s">
        <v>182</v>
      </c>
      <c r="H23" s="33"/>
      <c r="J23" s="33"/>
      <c r="K23" s="33"/>
      <c r="N23" s="33"/>
      <c r="O23" s="33"/>
      <c r="P23" s="33"/>
      <c r="Q23" s="33"/>
      <c r="R23" s="33"/>
      <c r="S23" s="33"/>
    </row>
    <row r="24" spans="1:19" x14ac:dyDescent="0.2">
      <c r="A24" s="27">
        <v>24</v>
      </c>
      <c r="B24" s="27" t="s">
        <v>252</v>
      </c>
      <c r="C24" s="27" t="s">
        <v>28</v>
      </c>
      <c r="D24" s="27" t="s">
        <v>143</v>
      </c>
      <c r="E24" s="27" t="s">
        <v>144</v>
      </c>
      <c r="F24" s="35" t="s">
        <v>145</v>
      </c>
      <c r="G24" s="33" t="s">
        <v>170</v>
      </c>
      <c r="H24" s="33" t="s">
        <v>169</v>
      </c>
      <c r="K24" s="32"/>
      <c r="N24" s="33"/>
      <c r="O24" s="33"/>
      <c r="P24" s="33"/>
      <c r="Q24" s="33"/>
      <c r="R24" s="33"/>
      <c r="S24" s="33"/>
    </row>
    <row r="25" spans="1:19" x14ac:dyDescent="0.2">
      <c r="A25" s="27">
        <v>25</v>
      </c>
      <c r="B25" s="27" t="s">
        <v>7</v>
      </c>
      <c r="C25" s="27" t="s">
        <v>88</v>
      </c>
      <c r="D25" s="27" t="s">
        <v>143</v>
      </c>
      <c r="E25" s="27" t="s">
        <v>144</v>
      </c>
      <c r="F25" s="35" t="s">
        <v>145</v>
      </c>
      <c r="G25" s="33" t="s">
        <v>156</v>
      </c>
      <c r="H25" s="33"/>
      <c r="I25" s="33"/>
      <c r="J25" s="33"/>
      <c r="K25" s="33"/>
      <c r="N25" s="33"/>
      <c r="O25" s="33"/>
      <c r="P25" s="33"/>
      <c r="Q25" s="33"/>
      <c r="R25" s="33"/>
      <c r="S25" s="33"/>
    </row>
    <row r="26" spans="1:19" x14ac:dyDescent="0.2">
      <c r="A26" s="27">
        <v>26</v>
      </c>
      <c r="B26" s="27" t="s">
        <v>8</v>
      </c>
      <c r="C26" s="27" t="s">
        <v>89</v>
      </c>
      <c r="D26" s="27" t="s">
        <v>143</v>
      </c>
      <c r="E26" s="27" t="s">
        <v>144</v>
      </c>
      <c r="F26" s="35" t="s">
        <v>145</v>
      </c>
      <c r="G26" s="33" t="s">
        <v>156</v>
      </c>
      <c r="H26" s="33"/>
      <c r="I26" s="33"/>
      <c r="J26" s="33"/>
      <c r="K26" s="33"/>
      <c r="N26" s="33"/>
      <c r="O26" s="33"/>
      <c r="P26" s="33"/>
      <c r="Q26" s="33"/>
      <c r="R26" s="33"/>
      <c r="S26" s="33"/>
    </row>
    <row r="27" spans="1:19" x14ac:dyDescent="0.2">
      <c r="A27" s="27">
        <v>27</v>
      </c>
      <c r="B27" s="27" t="s">
        <v>134</v>
      </c>
      <c r="C27" s="27" t="s">
        <v>89</v>
      </c>
      <c r="D27" s="27" t="s">
        <v>143</v>
      </c>
      <c r="E27" s="27" t="s">
        <v>144</v>
      </c>
      <c r="F27" s="35" t="s">
        <v>145</v>
      </c>
      <c r="G27" s="33" t="s">
        <v>148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</row>
    <row r="28" spans="1:19" x14ac:dyDescent="0.2">
      <c r="A28" s="27">
        <v>28</v>
      </c>
      <c r="B28" s="27" t="s">
        <v>133</v>
      </c>
      <c r="C28" s="27" t="s">
        <v>68</v>
      </c>
      <c r="D28" s="27" t="s">
        <v>143</v>
      </c>
      <c r="E28" s="27" t="s">
        <v>144</v>
      </c>
      <c r="F28" s="35" t="s">
        <v>145</v>
      </c>
      <c r="G28" s="33" t="s">
        <v>156</v>
      </c>
      <c r="H28" s="33"/>
      <c r="I28" s="33"/>
      <c r="J28" s="33"/>
      <c r="K28" s="36"/>
      <c r="L28" s="36"/>
      <c r="M28" s="33"/>
      <c r="N28" s="33"/>
      <c r="O28" s="33"/>
      <c r="P28" s="33"/>
      <c r="Q28" s="33"/>
      <c r="R28" s="33"/>
      <c r="S28" s="33"/>
    </row>
    <row r="29" spans="1:19" x14ac:dyDescent="0.2">
      <c r="A29" s="27">
        <v>29</v>
      </c>
      <c r="B29" s="27" t="s">
        <v>154</v>
      </c>
      <c r="C29" s="27" t="s">
        <v>37</v>
      </c>
      <c r="D29" s="27" t="s">
        <v>143</v>
      </c>
      <c r="E29" s="27" t="s">
        <v>144</v>
      </c>
      <c r="F29" s="35" t="s">
        <v>145</v>
      </c>
      <c r="G29" s="9" t="s">
        <v>158</v>
      </c>
      <c r="H29" s="9" t="s">
        <v>405</v>
      </c>
      <c r="I29" s="33" t="s">
        <v>164</v>
      </c>
      <c r="J29" s="32" t="s">
        <v>368</v>
      </c>
      <c r="K29" s="33" t="s">
        <v>171</v>
      </c>
      <c r="L29" s="33" t="s">
        <v>172</v>
      </c>
      <c r="O29" s="33"/>
      <c r="P29" s="33"/>
      <c r="Q29" s="33"/>
      <c r="R29" s="33"/>
      <c r="S29" s="33"/>
    </row>
    <row r="30" spans="1:19" x14ac:dyDescent="0.2">
      <c r="A30" s="27">
        <v>30</v>
      </c>
      <c r="B30" s="27" t="s">
        <v>9</v>
      </c>
      <c r="C30" s="27" t="s">
        <v>105</v>
      </c>
      <c r="D30" s="27" t="s">
        <v>143</v>
      </c>
      <c r="E30" s="27" t="s">
        <v>144</v>
      </c>
      <c r="F30" s="35" t="s">
        <v>145</v>
      </c>
      <c r="G30" s="33" t="s">
        <v>156</v>
      </c>
      <c r="H30" s="33" t="s">
        <v>187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</row>
    <row r="31" spans="1:19" x14ac:dyDescent="0.2">
      <c r="A31" s="27">
        <v>31</v>
      </c>
      <c r="B31" s="27" t="s">
        <v>4</v>
      </c>
      <c r="C31" s="27" t="s">
        <v>77</v>
      </c>
      <c r="D31" s="27" t="s">
        <v>143</v>
      </c>
      <c r="E31" s="27" t="s">
        <v>144</v>
      </c>
      <c r="F31" s="35" t="s">
        <v>145</v>
      </c>
      <c r="G31" s="33" t="s">
        <v>372</v>
      </c>
      <c r="H31" s="33" t="s">
        <v>182</v>
      </c>
      <c r="J31" s="33"/>
      <c r="K31" s="33"/>
      <c r="L31" s="33"/>
      <c r="M31" s="33"/>
      <c r="N31" s="33"/>
      <c r="O31" s="33"/>
      <c r="P31" s="33"/>
      <c r="Q31" s="33"/>
      <c r="R31" s="33"/>
      <c r="S31" s="33"/>
    </row>
    <row r="32" spans="1:19" x14ac:dyDescent="0.2">
      <c r="A32" s="27">
        <v>32</v>
      </c>
      <c r="B32" s="27" t="s">
        <v>153</v>
      </c>
      <c r="C32" s="27" t="s">
        <v>27</v>
      </c>
      <c r="D32" s="27" t="s">
        <v>143</v>
      </c>
      <c r="E32" s="27" t="s">
        <v>144</v>
      </c>
      <c r="F32" s="35" t="s">
        <v>145</v>
      </c>
      <c r="G32" s="33" t="s">
        <v>311</v>
      </c>
      <c r="H32" s="33" t="s">
        <v>168</v>
      </c>
      <c r="I32" s="33" t="s">
        <v>367</v>
      </c>
      <c r="J32" s="33"/>
      <c r="K32" s="33"/>
      <c r="L32" s="33"/>
      <c r="M32" s="33"/>
      <c r="N32" s="33"/>
      <c r="O32" s="33"/>
      <c r="P32" s="33"/>
      <c r="Q32" s="33"/>
      <c r="R32" s="33"/>
      <c r="S32" s="33"/>
    </row>
    <row r="33" spans="1:19" x14ac:dyDescent="0.2">
      <c r="A33" s="27">
        <v>33</v>
      </c>
      <c r="B33" s="27" t="s">
        <v>6</v>
      </c>
      <c r="C33" s="27" t="s">
        <v>87</v>
      </c>
      <c r="D33" s="27" t="s">
        <v>143</v>
      </c>
      <c r="E33" s="27" t="s">
        <v>144</v>
      </c>
      <c r="F33" s="35" t="s">
        <v>145</v>
      </c>
      <c r="G33" s="33" t="s">
        <v>362</v>
      </c>
      <c r="H33" s="33" t="s">
        <v>184</v>
      </c>
      <c r="K33" s="33"/>
      <c r="L33" s="33"/>
      <c r="M33" s="33"/>
      <c r="N33" s="33"/>
      <c r="O33" s="33"/>
      <c r="P33" s="33"/>
      <c r="Q33" s="33"/>
      <c r="R33" s="33"/>
      <c r="S33" s="33"/>
    </row>
    <row r="34" spans="1:19" x14ac:dyDescent="0.2">
      <c r="A34" s="27">
        <v>34</v>
      </c>
      <c r="B34" s="27" t="s">
        <v>0</v>
      </c>
      <c r="C34" s="27" t="s">
        <v>14</v>
      </c>
      <c r="D34" s="27" t="s">
        <v>282</v>
      </c>
      <c r="E34" s="27" t="s">
        <v>144</v>
      </c>
      <c r="F34" s="35" t="s">
        <v>145</v>
      </c>
      <c r="G34" s="33" t="s">
        <v>158</v>
      </c>
      <c r="H34" s="33" t="s">
        <v>379</v>
      </c>
      <c r="I34" s="33" t="s">
        <v>161</v>
      </c>
      <c r="J34" s="9" t="s">
        <v>191</v>
      </c>
      <c r="K34" s="33" t="s">
        <v>192</v>
      </c>
      <c r="L34" s="33" t="s">
        <v>193</v>
      </c>
      <c r="M34" s="33" t="s">
        <v>164</v>
      </c>
      <c r="N34" s="33"/>
    </row>
    <row r="35" spans="1:19" x14ac:dyDescent="0.2">
      <c r="A35" s="27">
        <v>35</v>
      </c>
      <c r="B35" s="27" t="s">
        <v>151</v>
      </c>
      <c r="C35" s="27" t="s">
        <v>22</v>
      </c>
      <c r="D35" s="27" t="s">
        <v>143</v>
      </c>
      <c r="E35" s="27" t="s">
        <v>144</v>
      </c>
      <c r="F35" s="35" t="s">
        <v>145</v>
      </c>
      <c r="G35" s="33" t="s">
        <v>148</v>
      </c>
      <c r="H35" s="9" t="s">
        <v>158</v>
      </c>
      <c r="I35" s="33" t="s">
        <v>166</v>
      </c>
      <c r="J35" s="33" t="s">
        <v>366</v>
      </c>
      <c r="K35" s="33" t="s">
        <v>365</v>
      </c>
      <c r="L35" s="33" t="s">
        <v>165</v>
      </c>
      <c r="O35" s="33"/>
      <c r="P35" s="33"/>
      <c r="Q35" s="33"/>
      <c r="R35" s="33"/>
      <c r="S35" s="33"/>
    </row>
    <row r="36" spans="1:19" x14ac:dyDescent="0.2">
      <c r="A36" s="27">
        <v>36</v>
      </c>
      <c r="B36" s="27" t="s">
        <v>149</v>
      </c>
      <c r="C36" s="27" t="s">
        <v>12</v>
      </c>
      <c r="D36" s="27" t="s">
        <v>282</v>
      </c>
      <c r="E36" s="27" t="s">
        <v>144</v>
      </c>
      <c r="F36" s="35" t="s">
        <v>145</v>
      </c>
      <c r="G36" s="33" t="s">
        <v>156</v>
      </c>
      <c r="H36" s="33" t="s">
        <v>158</v>
      </c>
      <c r="I36" s="9" t="s">
        <v>307</v>
      </c>
      <c r="J36" s="33" t="s">
        <v>159</v>
      </c>
      <c r="K36" s="33" t="s">
        <v>160</v>
      </c>
      <c r="N36" s="33"/>
      <c r="O36" s="33"/>
      <c r="P36" s="33"/>
      <c r="Q36" s="33"/>
      <c r="R36" s="33"/>
      <c r="S36" s="33"/>
    </row>
    <row r="37" spans="1:19" s="14" customFormat="1" x14ac:dyDescent="0.2">
      <c r="A37" s="27">
        <v>37</v>
      </c>
      <c r="B37" s="27" t="s">
        <v>274</v>
      </c>
      <c r="C37" s="27" t="s">
        <v>75</v>
      </c>
      <c r="D37" s="27" t="s">
        <v>143</v>
      </c>
      <c r="E37" s="27" t="s">
        <v>144</v>
      </c>
      <c r="F37" s="35" t="s">
        <v>145</v>
      </c>
      <c r="G37" s="33" t="s">
        <v>182</v>
      </c>
      <c r="H37" s="33" t="s">
        <v>422</v>
      </c>
      <c r="I37" s="33" t="s">
        <v>183</v>
      </c>
      <c r="K37" s="33"/>
      <c r="O37" s="33"/>
      <c r="P37" s="33"/>
    </row>
    <row r="38" spans="1:19" x14ac:dyDescent="0.2">
      <c r="A38" s="32"/>
      <c r="B38" s="32"/>
      <c r="C38" s="32"/>
      <c r="D38" s="32"/>
      <c r="E38" s="32"/>
      <c r="F38" s="32"/>
      <c r="G38" s="32"/>
      <c r="H38" s="33"/>
      <c r="I38" s="33"/>
      <c r="J38" s="33"/>
      <c r="K38" s="33"/>
      <c r="L38" s="33"/>
      <c r="M38" s="81"/>
      <c r="N38" s="81"/>
      <c r="O38" s="81"/>
      <c r="P38" s="81"/>
      <c r="Q38" s="81"/>
      <c r="R38" s="34"/>
      <c r="S38" s="34"/>
    </row>
    <row r="39" spans="1:19" x14ac:dyDescent="0.2">
      <c r="H39" s="27"/>
      <c r="I39" s="27"/>
      <c r="J39" s="27"/>
      <c r="K39" s="27"/>
      <c r="L39" s="27"/>
    </row>
    <row r="40" spans="1:19" x14ac:dyDescent="0.2">
      <c r="H40" s="27"/>
      <c r="I40" s="27"/>
      <c r="J40" s="27"/>
      <c r="K40" s="27"/>
      <c r="L40" s="27"/>
    </row>
  </sheetData>
  <sortState ref="A1:S35">
    <sortCondition ref="B1:B35"/>
  </sortState>
  <pageMargins left="0.51181102362204722" right="0.51181102362204722" top="0.78740157480314965" bottom="0.78740157480314965" header="0.31496062992125984" footer="0.31496062992125984"/>
  <pageSetup paperSize="9"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A1:P38"/>
  <sheetViews>
    <sheetView zoomScale="70" zoomScaleNormal="70" workbookViewId="0">
      <selection activeCell="B44" sqref="B44"/>
    </sheetView>
  </sheetViews>
  <sheetFormatPr defaultRowHeight="15" x14ac:dyDescent="0.2"/>
  <cols>
    <col min="1" max="1" width="4.7109375" style="9" customWidth="1"/>
    <col min="2" max="2" width="37.7109375" style="9" bestFit="1" customWidth="1"/>
    <col min="3" max="14" width="9.140625" style="9" customWidth="1"/>
    <col min="15" max="15" width="9.140625" style="9"/>
    <col min="16" max="16" width="8.5703125" style="9" customWidth="1"/>
    <col min="17" max="16384" width="9.140625" style="9"/>
  </cols>
  <sheetData>
    <row r="1" spans="1:16" x14ac:dyDescent="0.2">
      <c r="A1" s="32">
        <v>1</v>
      </c>
      <c r="B1" s="9" t="s">
        <v>254</v>
      </c>
      <c r="C1" s="9" t="s">
        <v>36</v>
      </c>
    </row>
    <row r="2" spans="1:16" x14ac:dyDescent="0.2">
      <c r="A2" s="32">
        <v>2</v>
      </c>
      <c r="B2" s="9" t="s">
        <v>255</v>
      </c>
      <c r="C2" s="9" t="s">
        <v>18</v>
      </c>
      <c r="D2" s="9" t="s">
        <v>19</v>
      </c>
      <c r="E2" s="9" t="s">
        <v>20</v>
      </c>
    </row>
    <row r="3" spans="1:16" x14ac:dyDescent="0.2">
      <c r="A3" s="32">
        <v>3</v>
      </c>
      <c r="B3" s="9" t="s">
        <v>135</v>
      </c>
      <c r="C3" s="9" t="s">
        <v>32</v>
      </c>
    </row>
    <row r="4" spans="1:16" x14ac:dyDescent="0.2">
      <c r="A4" s="32">
        <v>4</v>
      </c>
      <c r="B4" s="9" t="s">
        <v>136</v>
      </c>
      <c r="C4" s="9" t="s">
        <v>66</v>
      </c>
    </row>
    <row r="5" spans="1:16" x14ac:dyDescent="0.2">
      <c r="A5" s="32">
        <v>5</v>
      </c>
      <c r="B5" s="9" t="s">
        <v>358</v>
      </c>
      <c r="C5" s="9" t="s">
        <v>356</v>
      </c>
      <c r="D5" s="9" t="s">
        <v>357</v>
      </c>
    </row>
    <row r="6" spans="1:16" x14ac:dyDescent="0.2">
      <c r="A6" s="32">
        <v>6</v>
      </c>
      <c r="B6" s="9" t="s">
        <v>257</v>
      </c>
      <c r="C6" s="9" t="s">
        <v>34</v>
      </c>
      <c r="D6" s="9" t="s">
        <v>35</v>
      </c>
    </row>
    <row r="7" spans="1:16" x14ac:dyDescent="0.2">
      <c r="A7" s="32">
        <v>7</v>
      </c>
      <c r="B7" s="9" t="s">
        <v>256</v>
      </c>
      <c r="C7" s="9" t="s">
        <v>24</v>
      </c>
      <c r="D7" s="9" t="s">
        <v>25</v>
      </c>
      <c r="E7" s="9" t="s">
        <v>26</v>
      </c>
    </row>
    <row r="8" spans="1:16" x14ac:dyDescent="0.2">
      <c r="A8" s="32">
        <v>8</v>
      </c>
      <c r="B8" s="9" t="s">
        <v>1</v>
      </c>
      <c r="C8" s="9" t="s">
        <v>40</v>
      </c>
      <c r="D8" s="9" t="s">
        <v>41</v>
      </c>
      <c r="E8" s="9" t="s">
        <v>42</v>
      </c>
      <c r="F8" s="9" t="s">
        <v>43</v>
      </c>
      <c r="G8" s="9" t="s">
        <v>44</v>
      </c>
      <c r="H8" s="9" t="s">
        <v>45</v>
      </c>
      <c r="I8" s="9" t="s">
        <v>46</v>
      </c>
      <c r="J8" s="9" t="s">
        <v>47</v>
      </c>
      <c r="K8" s="9" t="s">
        <v>48</v>
      </c>
      <c r="L8" s="9" t="s">
        <v>49</v>
      </c>
      <c r="M8" s="9" t="s">
        <v>50</v>
      </c>
      <c r="N8" s="9" t="s">
        <v>51</v>
      </c>
      <c r="O8" s="9" t="s">
        <v>278</v>
      </c>
      <c r="P8" s="9" t="s">
        <v>279</v>
      </c>
    </row>
    <row r="9" spans="1:16" x14ac:dyDescent="0.2">
      <c r="A9" s="32">
        <v>9</v>
      </c>
      <c r="B9" s="32" t="s">
        <v>423</v>
      </c>
      <c r="C9" s="9" t="s">
        <v>60</v>
      </c>
      <c r="D9" s="9" t="s">
        <v>61</v>
      </c>
      <c r="E9" s="9" t="s">
        <v>62</v>
      </c>
      <c r="F9" s="9" t="s">
        <v>63</v>
      </c>
      <c r="G9" s="9" t="s">
        <v>64</v>
      </c>
      <c r="H9" s="9" t="s">
        <v>65</v>
      </c>
    </row>
    <row r="10" spans="1:16" x14ac:dyDescent="0.2">
      <c r="A10" s="32">
        <v>10</v>
      </c>
      <c r="B10" s="9" t="s">
        <v>131</v>
      </c>
      <c r="C10" s="9" t="s">
        <v>118</v>
      </c>
      <c r="D10" s="9" t="s">
        <v>119</v>
      </c>
      <c r="E10" s="9" t="s">
        <v>120</v>
      </c>
      <c r="F10" s="9" t="s">
        <v>121</v>
      </c>
      <c r="G10" s="9" t="s">
        <v>122</v>
      </c>
      <c r="H10" s="9" t="s">
        <v>123</v>
      </c>
      <c r="I10" s="9" t="s">
        <v>124</v>
      </c>
      <c r="J10" s="9" t="s">
        <v>125</v>
      </c>
      <c r="K10" s="9" t="s">
        <v>126</v>
      </c>
      <c r="L10" s="9" t="s">
        <v>127</v>
      </c>
      <c r="M10" s="9" t="s">
        <v>128</v>
      </c>
      <c r="N10" s="9" t="s">
        <v>129</v>
      </c>
      <c r="O10" s="9" t="s">
        <v>130</v>
      </c>
    </row>
    <row r="11" spans="1:16" x14ac:dyDescent="0.2">
      <c r="A11" s="32">
        <v>11</v>
      </c>
      <c r="B11" s="9" t="s">
        <v>132</v>
      </c>
      <c r="C11" s="9" t="s">
        <v>69</v>
      </c>
      <c r="D11" s="9" t="s">
        <v>70</v>
      </c>
      <c r="E11" s="9" t="s">
        <v>71</v>
      </c>
      <c r="F11" s="9" t="s">
        <v>72</v>
      </c>
      <c r="G11" s="9" t="s">
        <v>73</v>
      </c>
      <c r="H11" s="9" t="s">
        <v>74</v>
      </c>
    </row>
    <row r="12" spans="1:16" x14ac:dyDescent="0.2">
      <c r="A12" s="32">
        <v>12</v>
      </c>
      <c r="B12" s="9" t="s">
        <v>347</v>
      </c>
      <c r="C12" s="9" t="s">
        <v>98</v>
      </c>
      <c r="D12" s="9" t="s">
        <v>99</v>
      </c>
      <c r="E12" s="9" t="s">
        <v>100</v>
      </c>
    </row>
    <row r="13" spans="1:16" x14ac:dyDescent="0.2">
      <c r="A13" s="32">
        <v>13</v>
      </c>
      <c r="B13" s="9" t="s">
        <v>348</v>
      </c>
      <c r="C13" s="9" t="s">
        <v>101</v>
      </c>
      <c r="D13" s="9" t="s">
        <v>102</v>
      </c>
      <c r="E13" s="9" t="s">
        <v>103</v>
      </c>
      <c r="F13" s="9" t="s">
        <v>104</v>
      </c>
    </row>
    <row r="14" spans="1:16" x14ac:dyDescent="0.2">
      <c r="A14" s="32">
        <v>14</v>
      </c>
      <c r="B14" s="9" t="s">
        <v>2</v>
      </c>
      <c r="C14" s="9" t="s">
        <v>52</v>
      </c>
      <c r="D14" s="9" t="s">
        <v>53</v>
      </c>
      <c r="E14" s="9" t="s">
        <v>54</v>
      </c>
      <c r="F14" s="9" t="s">
        <v>55</v>
      </c>
      <c r="G14" s="9" t="s">
        <v>56</v>
      </c>
      <c r="H14" s="9" t="s">
        <v>57</v>
      </c>
      <c r="I14" s="9" t="s">
        <v>58</v>
      </c>
      <c r="J14" s="9" t="s">
        <v>59</v>
      </c>
    </row>
    <row r="15" spans="1:16" x14ac:dyDescent="0.2">
      <c r="A15" s="32">
        <v>15</v>
      </c>
      <c r="B15" s="9" t="s">
        <v>10</v>
      </c>
      <c r="C15" s="9" t="s">
        <v>106</v>
      </c>
    </row>
    <row r="16" spans="1:16" x14ac:dyDescent="0.2">
      <c r="A16" s="32">
        <v>16</v>
      </c>
      <c r="B16" s="9" t="s">
        <v>258</v>
      </c>
      <c r="C16" s="9" t="s">
        <v>90</v>
      </c>
      <c r="D16" s="9" t="s">
        <v>91</v>
      </c>
      <c r="E16" s="9" t="s">
        <v>92</v>
      </c>
      <c r="F16" s="9" t="s">
        <v>93</v>
      </c>
      <c r="G16" s="9" t="s">
        <v>94</v>
      </c>
      <c r="H16" s="9" t="s">
        <v>95</v>
      </c>
      <c r="I16" s="9" t="s">
        <v>96</v>
      </c>
      <c r="J16" s="9" t="s">
        <v>97</v>
      </c>
    </row>
    <row r="17" spans="1:11" x14ac:dyDescent="0.2">
      <c r="A17" s="32">
        <v>17</v>
      </c>
      <c r="B17" s="9" t="s">
        <v>259</v>
      </c>
      <c r="C17" s="9" t="s">
        <v>115</v>
      </c>
      <c r="D17" s="9" t="s">
        <v>116</v>
      </c>
      <c r="E17" s="9" t="s">
        <v>117</v>
      </c>
    </row>
    <row r="18" spans="1:11" x14ac:dyDescent="0.2">
      <c r="A18" s="32">
        <v>18</v>
      </c>
      <c r="B18" s="9" t="s">
        <v>3</v>
      </c>
      <c r="C18" s="9" t="s">
        <v>67</v>
      </c>
    </row>
    <row r="19" spans="1:11" x14ac:dyDescent="0.2">
      <c r="A19" s="32">
        <v>19</v>
      </c>
      <c r="B19" s="9" t="s">
        <v>155</v>
      </c>
      <c r="C19" s="9" t="s">
        <v>82</v>
      </c>
      <c r="D19" s="9" t="s">
        <v>83</v>
      </c>
    </row>
    <row r="20" spans="1:11" x14ac:dyDescent="0.2">
      <c r="A20" s="32">
        <v>20</v>
      </c>
      <c r="B20" s="9" t="s">
        <v>5</v>
      </c>
      <c r="C20" s="9" t="s">
        <v>85</v>
      </c>
      <c r="D20" s="9" t="s">
        <v>86</v>
      </c>
    </row>
    <row r="21" spans="1:11" x14ac:dyDescent="0.2">
      <c r="A21" s="32">
        <v>21</v>
      </c>
      <c r="B21" s="9" t="s">
        <v>150</v>
      </c>
      <c r="C21" s="9" t="s">
        <v>21</v>
      </c>
    </row>
    <row r="22" spans="1:11" x14ac:dyDescent="0.2">
      <c r="A22" s="32">
        <v>22</v>
      </c>
      <c r="B22" s="9" t="s">
        <v>152</v>
      </c>
      <c r="C22" s="9" t="s">
        <v>23</v>
      </c>
    </row>
    <row r="23" spans="1:11" x14ac:dyDescent="0.2">
      <c r="A23" s="32">
        <v>23</v>
      </c>
      <c r="B23" s="9" t="s">
        <v>253</v>
      </c>
      <c r="C23" s="9" t="s">
        <v>84</v>
      </c>
    </row>
    <row r="24" spans="1:11" x14ac:dyDescent="0.2">
      <c r="A24" s="32">
        <v>24</v>
      </c>
      <c r="B24" s="9" t="s">
        <v>252</v>
      </c>
      <c r="C24" s="9" t="s">
        <v>28</v>
      </c>
      <c r="D24" s="9" t="s">
        <v>29</v>
      </c>
      <c r="E24" s="9" t="s">
        <v>30</v>
      </c>
      <c r="F24" s="9" t="s">
        <v>31</v>
      </c>
    </row>
    <row r="25" spans="1:11" x14ac:dyDescent="0.2">
      <c r="A25" s="32">
        <v>25</v>
      </c>
      <c r="B25" s="9" t="s">
        <v>7</v>
      </c>
      <c r="C25" s="9" t="s">
        <v>88</v>
      </c>
    </row>
    <row r="26" spans="1:11" x14ac:dyDescent="0.2">
      <c r="A26" s="32">
        <v>26</v>
      </c>
      <c r="B26" s="9" t="s">
        <v>8</v>
      </c>
      <c r="C26" s="9" t="s">
        <v>89</v>
      </c>
    </row>
    <row r="27" spans="1:11" x14ac:dyDescent="0.2">
      <c r="A27" s="32">
        <v>27</v>
      </c>
      <c r="B27" s="9" t="s">
        <v>134</v>
      </c>
      <c r="C27" s="9" t="s">
        <v>11</v>
      </c>
    </row>
    <row r="28" spans="1:11" x14ac:dyDescent="0.2">
      <c r="A28" s="32">
        <v>28</v>
      </c>
      <c r="B28" s="9" t="s">
        <v>133</v>
      </c>
      <c r="C28" s="9" t="s">
        <v>68</v>
      </c>
    </row>
    <row r="29" spans="1:11" x14ac:dyDescent="0.2">
      <c r="A29" s="32">
        <v>29</v>
      </c>
      <c r="B29" s="9" t="s">
        <v>154</v>
      </c>
      <c r="C29" s="9" t="s">
        <v>37</v>
      </c>
      <c r="D29" s="9" t="s">
        <v>38</v>
      </c>
      <c r="E29" s="9" t="s">
        <v>39</v>
      </c>
      <c r="F29" s="9" t="s">
        <v>33</v>
      </c>
      <c r="G29" s="9" t="s">
        <v>385</v>
      </c>
    </row>
    <row r="30" spans="1:11" x14ac:dyDescent="0.2">
      <c r="A30" s="32">
        <v>30</v>
      </c>
      <c r="B30" s="9" t="s">
        <v>9</v>
      </c>
      <c r="C30" s="9" t="s">
        <v>105</v>
      </c>
      <c r="D30" s="9" t="s">
        <v>107</v>
      </c>
      <c r="E30" s="9" t="s">
        <v>108</v>
      </c>
      <c r="F30" s="9" t="s">
        <v>109</v>
      </c>
      <c r="G30" s="9" t="s">
        <v>110</v>
      </c>
      <c r="H30" s="9" t="s">
        <v>111</v>
      </c>
      <c r="I30" s="9" t="s">
        <v>112</v>
      </c>
      <c r="J30" s="9" t="s">
        <v>113</v>
      </c>
      <c r="K30" s="9" t="s">
        <v>114</v>
      </c>
    </row>
    <row r="31" spans="1:11" x14ac:dyDescent="0.2">
      <c r="A31" s="32">
        <v>31</v>
      </c>
      <c r="B31" s="9" t="s">
        <v>4</v>
      </c>
      <c r="C31" s="9" t="s">
        <v>77</v>
      </c>
      <c r="D31" s="9" t="s">
        <v>78</v>
      </c>
      <c r="E31" s="9" t="s">
        <v>79</v>
      </c>
      <c r="F31" s="9" t="s">
        <v>80</v>
      </c>
      <c r="G31" s="9" t="s">
        <v>81</v>
      </c>
    </row>
    <row r="32" spans="1:11" x14ac:dyDescent="0.2">
      <c r="A32" s="32">
        <v>32</v>
      </c>
      <c r="B32" s="9" t="s">
        <v>153</v>
      </c>
      <c r="C32" s="9" t="s">
        <v>27</v>
      </c>
    </row>
    <row r="33" spans="1:6" x14ac:dyDescent="0.2">
      <c r="A33" s="32">
        <v>33</v>
      </c>
      <c r="B33" s="9" t="s">
        <v>6</v>
      </c>
      <c r="C33" s="9" t="s">
        <v>87</v>
      </c>
    </row>
    <row r="34" spans="1:6" x14ac:dyDescent="0.2">
      <c r="A34" s="32">
        <v>34</v>
      </c>
      <c r="B34" s="9" t="s">
        <v>0</v>
      </c>
      <c r="C34" s="9" t="s">
        <v>14</v>
      </c>
      <c r="D34" s="9" t="s">
        <v>15</v>
      </c>
      <c r="E34" s="9" t="s">
        <v>16</v>
      </c>
      <c r="F34" s="9" t="s">
        <v>17</v>
      </c>
    </row>
    <row r="35" spans="1:6" x14ac:dyDescent="0.2">
      <c r="A35" s="32">
        <v>35</v>
      </c>
      <c r="B35" s="9" t="s">
        <v>151</v>
      </c>
      <c r="C35" s="9" t="s">
        <v>22</v>
      </c>
    </row>
    <row r="36" spans="1:6" x14ac:dyDescent="0.2">
      <c r="A36" s="32">
        <v>36</v>
      </c>
      <c r="B36" s="9" t="s">
        <v>149</v>
      </c>
      <c r="C36" s="9" t="s">
        <v>12</v>
      </c>
      <c r="D36" s="9" t="s">
        <v>13</v>
      </c>
    </row>
    <row r="37" spans="1:6" x14ac:dyDescent="0.2">
      <c r="A37" s="32">
        <v>37</v>
      </c>
      <c r="B37" s="9" t="s">
        <v>274</v>
      </c>
      <c r="C37" s="9" t="s">
        <v>75</v>
      </c>
      <c r="D37" s="9" t="s">
        <v>76</v>
      </c>
    </row>
    <row r="38" spans="1:6" x14ac:dyDescent="0.2">
      <c r="A38" s="32"/>
    </row>
  </sheetData>
  <sortState ref="A1:O37">
    <sortCondition ref="B1:B37"/>
  </sortState>
  <pageMargins left="0.51181102362204722" right="0.51181102362204722" top="0.78740157480314965" bottom="0.78740157480314965" header="0.31496062992125984" footer="0.31496062992125984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7</vt:i4>
      </vt:variant>
    </vt:vector>
  </HeadingPairs>
  <TitlesOfParts>
    <vt:vector size="13" baseType="lpstr">
      <vt:lpstr>Menu</vt:lpstr>
      <vt:lpstr>Observações Gerais</vt:lpstr>
      <vt:lpstr>Programação - internet</vt:lpstr>
      <vt:lpstr>Lista Internet</vt:lpstr>
      <vt:lpstr>Lista Programas</vt:lpstr>
      <vt:lpstr>Lista Emissoras</vt:lpstr>
      <vt:lpstr>'Lista Emissoras'!Area_de_impressao</vt:lpstr>
      <vt:lpstr>'Lista Programas'!Area_de_impressao</vt:lpstr>
      <vt:lpstr>Menu!Area_de_impressao</vt:lpstr>
      <vt:lpstr>'Observações Gerais'!Area_de_impressao</vt:lpstr>
      <vt:lpstr>'Programação - internet'!Area_de_impressao</vt:lpstr>
      <vt:lpstr>Menu!Titulos_de_impressao</vt:lpstr>
      <vt:lpstr>'Programação - internet'!Titulos_de_impressao</vt:lpstr>
    </vt:vector>
  </TitlesOfParts>
  <Company>TV Globo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 Globo</dc:creator>
  <cp:lastModifiedBy>Tv Globo</cp:lastModifiedBy>
  <cp:lastPrinted>2017-09-06T19:26:55Z</cp:lastPrinted>
  <dcterms:created xsi:type="dcterms:W3CDTF">2012-01-19T18:51:17Z</dcterms:created>
  <dcterms:modified xsi:type="dcterms:W3CDTF">2017-09-06T19:27:01Z</dcterms:modified>
</cp:coreProperties>
</file>