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otcal/Desktop/Data_analytics/Homework/homework-excelUCB/"/>
    </mc:Choice>
  </mc:AlternateContent>
  <xr:revisionPtr revIDLastSave="0" documentId="13_ncr:1_{DF8C3F9D-647F-8647-AFEF-5FC1DB620276}" xr6:coauthVersionLast="43" xr6:coauthVersionMax="43" xr10:uidLastSave="{00000000-0000-0000-0000-000000000000}"/>
  <bookViews>
    <workbookView xWindow="2780" yWindow="460" windowWidth="23880" windowHeight="13700" activeTab="4" xr2:uid="{00000000-000D-0000-FFFF-FFFF00000000}"/>
  </bookViews>
  <sheets>
    <sheet name="Category Stats" sheetId="2" r:id="rId1"/>
    <sheet name="Sub-Category Stats" sheetId="3" r:id="rId2"/>
    <sheet name="Outcome based on launch date" sheetId="4" r:id="rId3"/>
    <sheet name="Sheet1" sheetId="1" r:id="rId4"/>
    <sheet name="Sheet2" sheetId="5" r:id="rId5"/>
  </sheets>
  <definedNames>
    <definedName name="_xlnm._FilterDatabase" localSheetId="3" hidden="1">Sheet1!$A$1:$N$4115</definedName>
  </definedNames>
  <calcPr calcId="191029"/>
  <pivotCaches>
    <pivotCache cacheId="24" r:id="rId6"/>
    <pivotCache cacheId="2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4" i="5"/>
  <c r="B3" i="5"/>
  <c r="B5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<sst xmlns="http://schemas.openxmlformats.org/spreadsheetml/2006/main" count="24819" uniqueCount="8400">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</sst>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0-2442-A2FB-D75959EFBEB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720-2442-A2FB-D75959EFBEB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720-2442-A2FB-D75959EFBEB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720-2442-A2FB-D75959EFB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9055024"/>
        <c:axId val="2099010432"/>
      </c:barChart>
      <c:catAx>
        <c:axId val="209905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010432"/>
        <c:crosses val="autoZero"/>
        <c:auto val="1"/>
        <c:lblAlgn val="ctr"/>
        <c:lblOffset val="100"/>
        <c:noMultiLvlLbl val="0"/>
      </c:catAx>
      <c:valAx>
        <c:axId val="20990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0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F8-7B41-B70D-3F3C58DB0712}"/>
            </c:ext>
          </c:extLst>
        </c:ser>
        <c:ser>
          <c:idx val="1"/>
          <c:order val="1"/>
          <c:tx>
            <c:strRef>
              <c:f>'Sub-Category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F8-7B41-B70D-3F3C58DB0712}"/>
            </c:ext>
          </c:extLst>
        </c:ser>
        <c:ser>
          <c:idx val="2"/>
          <c:order val="2"/>
          <c:tx>
            <c:strRef>
              <c:f>'Sub-Category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F8-7B41-B70D-3F3C58DB0712}"/>
            </c:ext>
          </c:extLst>
        </c:ser>
        <c:ser>
          <c:idx val="3"/>
          <c:order val="3"/>
          <c:tx>
            <c:strRef>
              <c:f>'Sub-Category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F8-7B41-B70D-3F3C58DB0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5834752"/>
        <c:axId val="2105836384"/>
      </c:barChart>
      <c:catAx>
        <c:axId val="21058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36384"/>
        <c:crosses val="autoZero"/>
        <c:auto val="1"/>
        <c:lblAlgn val="ctr"/>
        <c:lblOffset val="100"/>
        <c:noMultiLvlLbl val="0"/>
      </c:catAx>
      <c:valAx>
        <c:axId val="2105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1-6446-84EF-9A29EB00F751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5-CC4D-8FDB-7FDC4B78AB2D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F5-CC4D-8FDB-7FDC4B78AB2D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F5-CC4D-8FDB-7FDC4B78A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413152"/>
        <c:axId val="2108470896"/>
      </c:lineChart>
      <c:catAx>
        <c:axId val="210841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470896"/>
        <c:crosses val="autoZero"/>
        <c:auto val="1"/>
        <c:lblAlgn val="ctr"/>
        <c:lblOffset val="100"/>
        <c:noMultiLvlLbl val="0"/>
      </c:catAx>
      <c:valAx>
        <c:axId val="210847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41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</a:t>
            </a:r>
            <a:r>
              <a:rPr lang="en-US" baseline="0"/>
              <a:t>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8B-8A42-B653-3EEEE7F6DDAA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8B-8A42-B653-3EEEE7F6DDAA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8B-8A42-B653-3EEEE7F6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765008"/>
        <c:axId val="2141762976"/>
      </c:lineChart>
      <c:catAx>
        <c:axId val="212576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762976"/>
        <c:crosses val="autoZero"/>
        <c:auto val="1"/>
        <c:lblAlgn val="ctr"/>
        <c:lblOffset val="100"/>
        <c:noMultiLvlLbl val="0"/>
      </c:catAx>
      <c:valAx>
        <c:axId val="21417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76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D-F94A-9E93-0A3283160A3A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D-F94A-9E93-0A3283160A3A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BD-F94A-9E93-0A3283160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528528"/>
        <c:axId val="2125795232"/>
      </c:lineChart>
      <c:catAx>
        <c:axId val="213052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795232"/>
        <c:crosses val="autoZero"/>
        <c:auto val="1"/>
        <c:lblAlgn val="ctr"/>
        <c:lblOffset val="100"/>
        <c:noMultiLvlLbl val="0"/>
      </c:catAx>
      <c:valAx>
        <c:axId val="212579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2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6</xdr:row>
      <xdr:rowOff>76200</xdr:rowOff>
    </xdr:from>
    <xdr:to>
      <xdr:col>12</xdr:col>
      <xdr:colOff>723900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45557-AA5D-4C45-87C1-3CBB7EA77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44450</xdr:colOff>
      <xdr:row>3</xdr:row>
      <xdr:rowOff>127000</xdr:rowOff>
    </xdr:from>
    <xdr:to>
      <xdr:col>13</xdr:col>
      <xdr:colOff>279400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40821-57B3-D648-A37D-5F3028974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7</xdr:row>
      <xdr:rowOff>63500</xdr:rowOff>
    </xdr:from>
    <xdr:to>
      <xdr:col>12</xdr:col>
      <xdr:colOff>184150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07F1F-0E70-A549-B151-F03C82F9A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635000</xdr:colOff>
      <xdr:row>9</xdr:row>
      <xdr:rowOff>177800</xdr:rowOff>
    </xdr:from>
    <xdr:to>
      <xdr:col>6</xdr:col>
      <xdr:colOff>1066800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438930-47CC-2845-9247-F7E525A5C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342900</xdr:colOff>
      <xdr:row>9</xdr:row>
      <xdr:rowOff>152400</xdr:rowOff>
    </xdr:from>
    <xdr:to>
      <xdr:col>12</xdr:col>
      <xdr:colOff>330200</xdr:colOff>
      <xdr:row>27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B6B9E7-A4EC-D944-A5A1-95B332A48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Tsai" refreshedDate="43692.676515393519" createdVersion="6" refreshedVersion="6" minRefreshableVersion="3" recordCount="4114" xr:uid="{3D3D7B29-B252-CE45-87B9-2D9A10D9B5E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Tsai" refreshedDate="43692.759720254631" createdVersion="6" refreshedVersion="6" minRefreshableVersion="3" recordCount="4114" xr:uid="{B45955E0-147F-6B43-92B7-DCC19948485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273A3-F382-1E43-A5E2-90AD7D174261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B6221-4E13-D446-A654-52E72BD04084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3B12C-CDDD-324D-A7E6-EFD29D62FB1D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0AB49-7283-BD44-8A17-470068672E60}">
  <sheetPr codeName="Sheet1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8362</v>
      </c>
      <c r="B3" s="7" t="s">
        <v>8364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88A1-3C85-3543-9A2F-C23562B4F97A}">
  <sheetPr codeName="Sheet2"/>
  <dimension ref="A1:F46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8362</v>
      </c>
      <c r="B3" s="7" t="s">
        <v>8364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8344</v>
      </c>
      <c r="B6" s="9">
        <v>20</v>
      </c>
      <c r="C6" s="9"/>
      <c r="D6" s="9"/>
      <c r="E6" s="9"/>
      <c r="F6" s="9">
        <v>20</v>
      </c>
    </row>
    <row r="7" spans="1:6" x14ac:dyDescent="0.2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2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8354</v>
      </c>
      <c r="B9" s="9"/>
      <c r="C9" s="9"/>
      <c r="D9" s="9"/>
      <c r="E9" s="9">
        <v>40</v>
      </c>
      <c r="F9" s="9">
        <v>40</v>
      </c>
    </row>
    <row r="10" spans="1:6" x14ac:dyDescent="0.2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 x14ac:dyDescent="0.2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8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8" t="s">
        <v>8327</v>
      </c>
      <c r="B21" s="9"/>
      <c r="C21" s="9"/>
      <c r="D21" s="9"/>
      <c r="E21" s="9">
        <v>20</v>
      </c>
      <c r="F21" s="9">
        <v>20</v>
      </c>
    </row>
    <row r="22" spans="1:6" x14ac:dyDescent="0.2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2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2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2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2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2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2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2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2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E040-4139-0A4B-A125-5922E4FAB53F}">
  <sheetPr codeName="Sheet3"/>
  <dimension ref="A1:F18"/>
  <sheetViews>
    <sheetView workbookViewId="0">
      <selection activeCell="B2" sqref="B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8379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E1" zoomScale="50" zoomScaleNormal="55" workbookViewId="0">
      <selection activeCell="I16" sqref="I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5" customWidth="1"/>
    <col min="16" max="16" width="15.83203125" customWidth="1"/>
    <col min="17" max="17" width="24.1640625" customWidth="1"/>
    <col min="18" max="18" width="25.1640625" customWidth="1"/>
    <col min="19" max="19" width="21.1640625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 SEARCH("/",N2,1)-1)</f>
        <v>film &amp; video</v>
      </c>
      <c r="R2" t="str">
        <f>MID(N2,FIND("/",N2)+1,LEN(N2))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MID(N3,FIND("/",N3)+1,LEN(N3))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MID(N67,FIND("/",N67)+1,LEN(N67))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MID(N131,FIND("/",N131)+1,LEN(N131))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MID(N195,FIND("/",N195)+1,LEN(N195))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MID(N259,FIND("/",N259)+1,LEN(N259))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MID(N323,FIND("/",N323)+1,LEN(N323))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MID(N387,FIND("/",N387)+1,LEN(N387))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MID(N451,FIND("/",N451)+1,LEN(N451))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MID(N515,FIND("/",N515)+1,LEN(N515))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MID(N579,FIND("/",N579)+1,LEN(N579))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MID(N643,FIND("/",N643)+1,LEN(N643))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MID(N707,FIND("/",N707)+1,LEN(N707))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MID(N771,FIND("/",N771)+1,LEN(N771))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MID(N835,FIND("/",N835)+1,LEN(N835))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MID(N899,FIND("/",N899)+1,LEN(N899))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MID(N963,FIND("/",N963)+1,LEN(N963))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MID(N1027,FIND("/",N1027)+1,LEN(N1027))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MID(N1091,FIND("/",N1091)+1,LEN(N1091))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MID(N1155,FIND("/",N1155)+1,LEN(N1155))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MID(N1219,FIND("/",N1219)+1,LEN(N1219))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MID(N1283,FIND("/",N1283)+1,LEN(N1283))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MID(N1347,FIND("/",N1347)+1,LEN(N1347))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MID(N1411,FIND("/",N1411)+1,LEN(N1411))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MID(N1475,FIND("/",N1475)+1,LEN(N1475))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MID(N1539,FIND("/",N1539)+1,LEN(N1539))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MID(N1603,FIND("/",N1603)+1,LEN(N1603))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MID(N1667,FIND("/",N1667)+1,LEN(N1667))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MID(N1731,FIND("/",N1731)+1,LEN(N1731))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MID(N1795,FIND("/",N1795)+1,LEN(N1795))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MID(N1859,FIND("/",N1859)+1,LEN(N1859))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MID(N1923,FIND("/",N1923)+1,LEN(N1923))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MID(N1987,FIND("/",N1987)+1,LEN(N1987))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MID(N2051,FIND("/",N2051)+1,LEN(N2051))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MID(N2115,FIND("/",N2115)+1,LEN(N2115))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MID(N2179,FIND("/",N2179)+1,LEN(N2179))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MID(N2243,FIND("/",N2243)+1,LEN(N2243))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MID(N2307,FIND("/",N2307)+1,LEN(N2307))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MID(N2371,FIND("/",N2371)+1,LEN(N2371))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MID(N2435,FIND("/",N2435)+1,LEN(N2435))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MID(N2499,FIND("/",N2499)+1,LEN(N2499))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MID(N2563,FIND("/",N2563)+1,LEN(N2563))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MID(N2627,FIND("/",N2627)+1,LEN(N2627))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MID(N2691,FIND("/",N2691)+1,LEN(N2691))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MID(N2755,FIND("/",N2755)+1,LEN(N2755))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MID(N2819,FIND("/",N2819)+1,LEN(N2819))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MID(N2883,FIND("/",N2883)+1,LEN(N2883))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MID(N2947,FIND("/",N2947)+1,LEN(N2947))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MID(N3011,FIND("/",N3011)+1,LEN(N3011))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MID(N3075,FIND("/",N3075)+1,LEN(N3075))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MID(N3139,FIND("/",N3139)+1,LEN(N3139))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MID(N3203,FIND("/",N3203)+1,LEN(N3203))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MID(N3267,FIND("/",N3267)+1,LEN(N3267))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MID(N3331,FIND("/",N3331)+1,LEN(N3331))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MID(N3395,FIND("/",N3395)+1,LEN(N3395))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MID(N3459,FIND("/",N3459)+1,LEN(N3459))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MID(N3523,FIND("/",N3523)+1,LEN(N3523))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MID(N3587,FIND("/",N3587)+1,LEN(N3587))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MID(N3651,FIND("/",N3651)+1,LEN(N3651))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MID(N3715,FIND("/",N3715)+1,LEN(N3715))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MID(N3779,FIND("/",N3779)+1,LEN(N3779))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MID(N3843,FIND("/",N3843)+1,LEN(N3843))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MID(N3907,FIND("/",N3907)+1,LEN(N3907))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MID(N3971,FIND("/",N3971)+1,LEN(N3971))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MID(N4035,FIND("/",N4035)+1,LEN(N4035))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MID(N4099,FIND("/",N4099)+1,LEN(N4099))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N4115" xr:uid="{3364C34F-6A53-C944-BC79-4E246C519427}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D7D60-B0DD-D041-82A8-84E19E41A126}">
  <dimension ref="A1:H13"/>
  <sheetViews>
    <sheetView tabSelected="1" workbookViewId="0">
      <selection activeCell="A22" sqref="A22"/>
    </sheetView>
  </sheetViews>
  <sheetFormatPr baseColWidth="10" defaultRowHeight="15" x14ac:dyDescent="0.2"/>
  <cols>
    <col min="1" max="1" width="15.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COUNTIFS(Sheet1!$D:$D, "&lt;1000", Sheet1!$F:$F, "successful")</f>
        <v>322</v>
      </c>
      <c r="C2">
        <f>COUNTIFS(Sheet1!$D:$D, "&lt;1000", Sheet1!$F:$F, "failed")</f>
        <v>113</v>
      </c>
      <c r="D2">
        <f>COUNTIFS(Sheet1!$D:$D, "&lt;1000", Sheet1!$F:$F,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COUNTIFS(Sheet1!$D:$D, "&gt;=1000", Sheet1!$D:$D, "&lt;=4999",Sheet1!$F:$F, "successful")</f>
        <v>932</v>
      </c>
      <c r="C3">
        <f>COUNTIFS(Sheet1!$D:$D, "&gt;=1000", Sheet1!$D:$D, "&lt;=4999",Sheet1!$F:$F, "failed")</f>
        <v>420</v>
      </c>
      <c r="D3">
        <f>COUNTIFS(Sheet1!$D:$D, "&gt;=1000", Sheet1!$D:$D, "&lt;=4999",Sheet1!$F:$F,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COUNTIFS(Sheet1!$D:$D, "&gt;=5000", Sheet1!$D:$D, "&lt;=9999", Sheet1!$F:$F, "successful")</f>
        <v>381</v>
      </c>
      <c r="C4">
        <f>COUNTIFS(Sheet1!$D:$D, "&gt;=5000", Sheet1!$D:$D, "&lt;=9999", Sheet1!$F:$F, "failed")</f>
        <v>283</v>
      </c>
      <c r="D4">
        <f>COUNTIFS(Sheet1!$D:$D, "&gt;=5000", Sheet1!$D:$D, "&lt;=9999", Sheet1!$F:$F,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COUNTIFS(Sheet1!$D:$D, "&gt;=10000", Sheet1!$D:$D, "&lt;=14999", Sheet1!$F:$F, "successful")</f>
        <v>168</v>
      </c>
      <c r="C5">
        <f>COUNTIFS(Sheet1!$D:$D, "&gt;=10000", Sheet1!$D:$D, "&lt;=14999", Sheet1!$F:$F, "failed")</f>
        <v>144</v>
      </c>
      <c r="D5">
        <f>COUNTIFS(Sheet1!$D:$D, "&gt;=10000", Sheet1!$D:$D, "&lt;=14999", Sheet1!$F:$F,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COUNTIFS(Sheet1!$D:$D, "&gt;=15000", Sheet1!$D:$D, "&lt;=19999", Sheet1!$F:$F, "successful")</f>
        <v>94</v>
      </c>
      <c r="C6">
        <f>COUNTIFS(Sheet1!$D:$D, "&gt;=15000", Sheet1!$D:$D, "&lt;=19999", Sheet1!$F:$F, "failed")</f>
        <v>90</v>
      </c>
      <c r="D6">
        <f>COUNTIFS(Sheet1!$D:$D, "&gt;=15000", Sheet1!$D:$D, "&lt;=19999", Sheet1!$F:$F,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COUNTIFS(Sheet1!$D:$D, "&gt;=20000", Sheet1!$D:$D, "&lt;=24999", Sheet1!$F:$F, "successful")</f>
        <v>62</v>
      </c>
      <c r="C7">
        <f>COUNTIFS(Sheet1!$D:$D, "&gt;=20000", Sheet1!$D:$D, "&lt;=24999", Sheet1!$F:$F, "failed")</f>
        <v>72</v>
      </c>
      <c r="D7">
        <f>COUNTIFS(Sheet1!$D:$D, "&gt;=20000", Sheet1!$D:$D, "&lt;=24999", Sheet1!$F:$F,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COUNTIFS(Sheet1!$D:$D, "&gt;=25000", Sheet1!$D:$D, "&lt;=29999", Sheet1!$F:$F, "successful")</f>
        <v>55</v>
      </c>
      <c r="C8">
        <f>COUNTIFS(Sheet1!$D:$D, "&gt;=25000", Sheet1!$D:$D, "&lt;=29999", Sheet1!$F:$F, "failed")</f>
        <v>64</v>
      </c>
      <c r="D8">
        <f>COUNTIFS(Sheet1!$D:$D, "&gt;=25000", Sheet1!$D:$D, "&lt;=29999", Sheet1!$F:$F,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COUNTIFS(Sheet1!$D:$D, "&gt;=30000", Sheet1!$D:$D, "&lt;=34999", Sheet1!$F:$F, "successful")</f>
        <v>32</v>
      </c>
      <c r="C9">
        <f>COUNTIFS(Sheet1!$D:$D, "&gt;=30000", Sheet1!$D:$D, "&lt;=34999", Sheet1!$F:$F, "failed")</f>
        <v>37</v>
      </c>
      <c r="D9">
        <f>COUNTIFS(Sheet1!$D:$D, "&gt;=30000", Sheet1!$D:$D, "&lt;=34999", Sheet1!$F:$F,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COUNTIFS(Sheet1!$D:$D, "&gt;=35000", Sheet1!$D:$D, "&lt;=39999", Sheet1!$F:$F, "successful")</f>
        <v>26</v>
      </c>
      <c r="C10">
        <f>COUNTIFS(Sheet1!$D:$D, "&gt;=35000", Sheet1!$D:$D, "&lt;=39999", Sheet1!$F:$F, "failed")</f>
        <v>22</v>
      </c>
      <c r="D10">
        <f>COUNTIFS(Sheet1!$D:$D, "&gt;=35000", Sheet1!$D:$D, "&lt;=39999", Sheet1!$F:$F,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COUNTIFS(Sheet1!$D:$D, "&gt;=40000", Sheet1!$D:$D, "&lt;=44999", Sheet1!$F:$F, "successful")</f>
        <v>21</v>
      </c>
      <c r="C11">
        <f>COUNTIFS(Sheet1!$D:$D, "&gt;=40000", Sheet1!$D:$D, "&lt;=44999", Sheet1!$F:$F, "failed")</f>
        <v>16</v>
      </c>
      <c r="D11">
        <f>COUNTIFS(Sheet1!$D:$D, "&gt;=40000", Sheet1!$D:$D, "&lt;=44999", Sheet1!$F:$F,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COUNTIFS(Sheet1!$D:$D, "&gt;=45000", Sheet1!$D:$D, "&lt;=49999", Sheet1!$F:$F, "successful")</f>
        <v>6</v>
      </c>
      <c r="C12">
        <f>COUNTIFS(Sheet1!$D:$D, "&gt;=45000", Sheet1!$D:$D, "&lt;=49999", Sheet1!$F:$F, "failed")</f>
        <v>11</v>
      </c>
      <c r="D12">
        <f>COUNTIFS(Sheet1!$D:$D, "&gt;=45000", Sheet1!$D:$D, "&lt;=49999", Sheet1!$F:$F,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32" x14ac:dyDescent="0.2">
      <c r="A13" s="3" t="s">
        <v>8399</v>
      </c>
      <c r="B13">
        <f>COUNTIFS(Sheet1!$D:$D, "&gt;=50000", Sheet1!$F:$F, "successful")</f>
        <v>86</v>
      </c>
      <c r="C13">
        <f>COUNTIFS(Sheet1!$D:$D, "&gt;=50000", Sheet1!$F:$F, "failed")</f>
        <v>258</v>
      </c>
      <c r="D13">
        <f>COUNTIFS(Sheet1!$D:$D, "&gt;=50000", Sheet1!$F:$F,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Sub-Category Stats</vt:lpstr>
      <vt:lpstr>Outcome based on launch date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Nelson Tsai</cp:lastModifiedBy>
  <dcterms:created xsi:type="dcterms:W3CDTF">2017-04-20T15:17:24Z</dcterms:created>
  <dcterms:modified xsi:type="dcterms:W3CDTF">2019-08-17T05:37:03Z</dcterms:modified>
</cp:coreProperties>
</file>