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elsontan/Desktop/"/>
    </mc:Choice>
  </mc:AlternateContent>
  <xr:revisionPtr revIDLastSave="0" documentId="8_{BACD289D-51FE-8D41-B1CB-1B10440383B1}" xr6:coauthVersionLast="47" xr6:coauthVersionMax="47" xr10:uidLastSave="{00000000-0000-0000-0000-000000000000}"/>
  <bookViews>
    <workbookView xWindow="0" yWindow="500" windowWidth="29040" windowHeight="16000" activeTab="4" xr2:uid="{6ADFC4A8-3106-864D-97E4-344889248982}"/>
  </bookViews>
  <sheets>
    <sheet name="ID" sheetId="2" state="hidden" r:id="rId1"/>
    <sheet name="Instructions" sheetId="5" r:id="rId2"/>
    <sheet name="Master list PartnerClient" sheetId="1" r:id="rId3"/>
    <sheet name="ID Gen" sheetId="3" state="hidden" r:id="rId4"/>
    <sheet name="GeneratePrint" sheetId="4" r:id="rId5"/>
  </sheets>
  <definedNames>
    <definedName name="clientphoto">INDEX('Master list PartnerClient'!$K$2:$K$11,MATCH(GeneratePrint!$I$1,'Master list PartnerClient'!$A$2:$A$11,0))</definedName>
    <definedName name="clientpic">INDEX('Master list PartnerClient'!$K$2:$K$11,MATCH(ID!$E$5,'Master list PartnerClient'!$A$2:$A$11,0))</definedName>
    <definedName name="ID">#REF!</definedName>
    <definedName name="photo">INDEX(#REF!,MATCH(#REF!,#REF!,0))</definedName>
    <definedName name="Picture">INDEX('Master list PartnerClient'!$K$2:$K$11,MATCH(ID!$E$5,'Master list PartnerClient'!$A$2:$A$11,0))</definedName>
    <definedName name="_xlnm.Print_Area" localSheetId="4">GeneratePrint!$A$1:$D$20</definedName>
    <definedName name="_xlnm.Print_Area" localSheetId="0">ID!$I$5:$L$29</definedName>
    <definedName name="_xlnm.Print_Area" localSheetId="3">'ID Gen'!$A$18:$H$32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4" l="1"/>
  <c r="I4" i="4"/>
  <c r="I6" i="4" l="1"/>
  <c r="L5" i="4"/>
  <c r="L8" i="4"/>
  <c r="L7" i="4"/>
  <c r="L3" i="4"/>
  <c r="L4" i="4"/>
  <c r="L6" i="4"/>
  <c r="I7" i="4"/>
  <c r="I3" i="4"/>
  <c r="I5" i="4"/>
  <c r="D27" i="3" l="1"/>
  <c r="C17" i="3" s="1"/>
  <c r="K22" i="2"/>
  <c r="K23" i="2" s="1"/>
  <c r="S1" i="3" l="1"/>
  <c r="C26" i="3"/>
  <c r="F8" i="3" s="1"/>
  <c r="C11" i="3"/>
  <c r="C13" i="3"/>
  <c r="C16" i="3"/>
  <c r="A8" i="3"/>
  <c r="B29" i="3"/>
  <c r="B31" i="3"/>
  <c r="K24" i="2"/>
  <c r="K26" i="2"/>
  <c r="K25" i="2"/>
</calcChain>
</file>

<file path=xl/sharedStrings.xml><?xml version="1.0" encoding="utf-8"?>
<sst xmlns="http://schemas.openxmlformats.org/spreadsheetml/2006/main" count="135" uniqueCount="105">
  <si>
    <t>CD-0007</t>
  </si>
  <si>
    <t>CD-0008</t>
  </si>
  <si>
    <t>Age</t>
  </si>
  <si>
    <t>Blood Group</t>
  </si>
  <si>
    <t>Name</t>
  </si>
  <si>
    <t>Contact Number</t>
  </si>
  <si>
    <t>Photograph</t>
  </si>
  <si>
    <t>Emp ID</t>
  </si>
  <si>
    <t>Contact No.</t>
  </si>
  <si>
    <t>If found please return to:
ABC, XYZ Street, XYZ, cvdfdf,41221
www.excelissimple.com</t>
  </si>
  <si>
    <t>Select Employee Code</t>
  </si>
  <si>
    <t>EXCEL IS SIMPLE</t>
  </si>
  <si>
    <t>Client Code</t>
  </si>
  <si>
    <t>Address</t>
  </si>
  <si>
    <t>NAME:</t>
  </si>
  <si>
    <t>SELECET CLIENT CODE</t>
  </si>
  <si>
    <t>LIGHT MICROFINANCE, INC - MAIN OFFICE</t>
  </si>
  <si>
    <t>City of San Fernando, Pampanga, 2000</t>
  </si>
  <si>
    <t>Branch Manager</t>
  </si>
  <si>
    <t>Partner-Client</t>
  </si>
  <si>
    <t>TIN</t>
  </si>
  <si>
    <t>TIN:</t>
  </si>
  <si>
    <t>BIRTH DATE:</t>
  </si>
  <si>
    <t>In case of emergency please call:</t>
  </si>
  <si>
    <t>Birthday</t>
  </si>
  <si>
    <t>In Case of Emergency</t>
  </si>
  <si>
    <t>Branch</t>
  </si>
  <si>
    <t>193-ewan1</t>
  </si>
  <si>
    <t>192-ewan2</t>
  </si>
  <si>
    <t>193-ewan3</t>
  </si>
  <si>
    <t>192-ewan4</t>
  </si>
  <si>
    <t>193-ewan5</t>
  </si>
  <si>
    <t>192-ewan6</t>
  </si>
  <si>
    <t>193-ewan7</t>
  </si>
  <si>
    <t>192-ewan8</t>
  </si>
  <si>
    <t>193-ewan9</t>
  </si>
  <si>
    <t>192-ewan00</t>
  </si>
  <si>
    <t>Mama ko 1</t>
  </si>
  <si>
    <t>Mama ko 2</t>
  </si>
  <si>
    <t>Mama ko 3</t>
  </si>
  <si>
    <t>Mama ko 4</t>
  </si>
  <si>
    <t>Mama ko 5</t>
  </si>
  <si>
    <t>Mama ko 6</t>
  </si>
  <si>
    <t>Mama ko 7</t>
  </si>
  <si>
    <t>Mama ko 8</t>
  </si>
  <si>
    <t>Mama ko 9</t>
  </si>
  <si>
    <t>Mama ko 10</t>
  </si>
  <si>
    <t>Lot 1-A, Greenville Subdivisiob, Brgy. San Jose</t>
  </si>
  <si>
    <t>CLIENT ID CODE:</t>
  </si>
  <si>
    <t>Signature</t>
  </si>
  <si>
    <t>Fingerprint</t>
  </si>
  <si>
    <t>Name:</t>
  </si>
  <si>
    <t>Client ID Code:</t>
  </si>
  <si>
    <t>Contact:</t>
  </si>
  <si>
    <t>Branch:</t>
  </si>
  <si>
    <t>Address:</t>
  </si>
  <si>
    <t>GUAGUA BRANCH</t>
  </si>
  <si>
    <t>Photo:</t>
  </si>
  <si>
    <t>Branch Manager:</t>
  </si>
  <si>
    <t>Partner-Client:</t>
  </si>
  <si>
    <t>Emergency:</t>
  </si>
  <si>
    <t>Contact Number:</t>
  </si>
  <si>
    <t>Select Client Code:</t>
  </si>
  <si>
    <t>Instructions</t>
  </si>
  <si>
    <t>047GUA-PC04522</t>
  </si>
  <si>
    <t>047GUA-PC04525</t>
  </si>
  <si>
    <t>047GUA-PC04527</t>
  </si>
  <si>
    <t>047GUA-PC04531</t>
  </si>
  <si>
    <t>047GUA-PC04533</t>
  </si>
  <si>
    <t>047GUA-PC04534</t>
  </si>
  <si>
    <t>047GUA-PC04535</t>
  </si>
  <si>
    <t>047GUA-PC05163</t>
  </si>
  <si>
    <t>047GUA-PC05576</t>
  </si>
  <si>
    <t>047GUA-PC05577</t>
  </si>
  <si>
    <t>MARLYN GUINTU</t>
  </si>
  <si>
    <t>JOAN LANSANGAN</t>
  </si>
  <si>
    <t>ELSIE MARTIN</t>
  </si>
  <si>
    <t>GINA QUINTO</t>
  </si>
  <si>
    <t>NOIME SABADO</t>
  </si>
  <si>
    <t>ANADEL SADULLO</t>
  </si>
  <si>
    <t>RONA SADULLO</t>
  </si>
  <si>
    <t>JOYMIE SABADO</t>
  </si>
  <si>
    <t>JUDY ANN SABADO</t>
  </si>
  <si>
    <t>JAY-R TOLENTINO</t>
  </si>
  <si>
    <t>EDGARDO ATIENZA</t>
  </si>
  <si>
    <t>09267372997</t>
  </si>
  <si>
    <t>SITIO AVOCADO SAN FRANCISCO LUBAO PAMPANGA</t>
  </si>
  <si>
    <t>SITIO DALANDAN SAN FRANCISCO LUBAO PAMPANGA</t>
  </si>
  <si>
    <t>SITIO SAMPALOC SAN FRANCISCO LUBAO PAMPANGA</t>
  </si>
  <si>
    <t>CENTRO SAN FRANCISCO LUBAO PAMPANGA</t>
  </si>
  <si>
    <t>* Adjust picture and textbox before printing</t>
  </si>
  <si>
    <t>* Copy and paste the data in the Master list PartnerClient Sheet</t>
  </si>
  <si>
    <t>09056787456</t>
  </si>
  <si>
    <t>09974058007</t>
  </si>
  <si>
    <t>09971821483</t>
  </si>
  <si>
    <t>09264835388</t>
  </si>
  <si>
    <t>09612767661</t>
  </si>
  <si>
    <t>09273970395</t>
  </si>
  <si>
    <t>09978312689</t>
  </si>
  <si>
    <t>09979221544</t>
  </si>
  <si>
    <t>09392198844</t>
  </si>
  <si>
    <t>* Include zero's for cellphone numbers before pasting in the template</t>
  </si>
  <si>
    <r>
      <rPr>
        <sz val="14"/>
        <color theme="1"/>
        <rFont val="Calibri"/>
        <family val="2"/>
        <scheme val="minor"/>
      </rPr>
      <t xml:space="preserve">* </t>
    </r>
    <r>
      <rPr>
        <i/>
        <sz val="14"/>
        <color theme="1"/>
        <rFont val="Calibri"/>
        <family val="2"/>
        <scheme val="minor"/>
      </rPr>
      <t>Use special values when pasting the data to master list</t>
    </r>
  </si>
  <si>
    <t>* Insert the picture of the client and place it the photograph column using the insert menu function</t>
  </si>
  <si>
    <t>* In the Generate/Print sheet, click the Select Client Code drop down list to generate the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</si>
</sst>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lightUp">
        <bgColor rgb="FF00B0F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7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4" xfId="0" applyFont="1" applyBorder="1" applyAlignment="1">
      <alignment horizontal="left" indent="4"/>
    </xf>
    <xf numFmtId="0" fontId="6" fillId="0" borderId="0" xfId="0" applyFont="1"/>
    <xf numFmtId="0" fontId="5" fillId="0" borderId="0" xfId="0" applyFont="1" applyBorder="1" applyAlignment="1">
      <alignment horizontal="left"/>
    </xf>
    <xf numFmtId="0" fontId="6" fillId="0" borderId="5" xfId="0" applyFont="1" applyBorder="1"/>
    <xf numFmtId="0" fontId="2" fillId="0" borderId="9" xfId="0" applyFont="1" applyBorder="1"/>
    <xf numFmtId="0" fontId="8" fillId="0" borderId="9" xfId="0" applyFont="1" applyBorder="1"/>
    <xf numFmtId="0" fontId="9" fillId="0" borderId="9" xfId="0" applyFont="1" applyBorder="1"/>
    <xf numFmtId="0" fontId="0" fillId="0" borderId="9" xfId="0" applyBorder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4" fontId="9" fillId="0" borderId="9" xfId="0" applyNumberFormat="1" applyFont="1" applyBorder="1"/>
    <xf numFmtId="0" fontId="9" fillId="0" borderId="13" xfId="0" applyFont="1" applyBorder="1"/>
    <xf numFmtId="0" fontId="8" fillId="0" borderId="14" xfId="0" applyFont="1" applyBorder="1"/>
    <xf numFmtId="0" fontId="0" fillId="0" borderId="2" xfId="0" applyBorder="1" applyAlignment="1"/>
    <xf numFmtId="0" fontId="0" fillId="0" borderId="0" xfId="0" applyBorder="1" applyAlignment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0" borderId="15" xfId="0" applyFont="1" applyFill="1" applyBorder="1"/>
    <xf numFmtId="14" fontId="0" fillId="0" borderId="0" xfId="0" applyNumberFormat="1"/>
    <xf numFmtId="0" fontId="2" fillId="0" borderId="0" xfId="0" applyFont="1"/>
    <xf numFmtId="0" fontId="12" fillId="0" borderId="0" xfId="0" applyFont="1"/>
    <xf numFmtId="0" fontId="9" fillId="0" borderId="9" xfId="0" quotePrefix="1" applyFont="1" applyBorder="1"/>
    <xf numFmtId="164" fontId="0" fillId="0" borderId="0" xfId="1" applyFont="1"/>
    <xf numFmtId="14" fontId="0" fillId="0" borderId="0" xfId="0" applyNumberFormat="1" applyAlignment="1">
      <alignment horizontal="left"/>
    </xf>
    <xf numFmtId="0" fontId="14" fillId="0" borderId="0" xfId="0" applyFont="1"/>
    <xf numFmtId="0" fontId="1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B0EE"/>
      <color rgb="FF21C5FF"/>
      <color rgb="FF00B9FA"/>
      <color rgb="FF00A1DA"/>
      <color rgb="FF0046BE"/>
      <color rgb="FF56B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emf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image" Target="../media/image24.emf"/><Relationship Id="rId1" Type="http://schemas.openxmlformats.org/officeDocument/2006/relationships/image" Target="../media/image2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513774</xdr:colOff>
          <xdr:row>8</xdr:row>
          <xdr:rowOff>138546</xdr:rowOff>
        </xdr:from>
        <xdr:to>
          <xdr:col>11</xdr:col>
          <xdr:colOff>138546</xdr:colOff>
          <xdr:row>20</xdr:row>
          <xdr:rowOff>75046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3011E719-1A69-8049-97D0-6ED41366D1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" spid="_x0000_s27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85729" y="1740478"/>
              <a:ext cx="2144567" cy="23264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111196</xdr:colOff>
      <xdr:row>1</xdr:row>
      <xdr:rowOff>147263</xdr:rowOff>
    </xdr:from>
    <xdr:to>
      <xdr:col>10</xdr:col>
      <xdr:colOff>878417</xdr:colOff>
      <xdr:row>1</xdr:row>
      <xdr:rowOff>984251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5537A1-E22C-4448-BA3C-F7D44A7C18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9363" y="411846"/>
          <a:ext cx="767221" cy="836988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84666</xdr:colOff>
      <xdr:row>2</xdr:row>
      <xdr:rowOff>10583</xdr:rowOff>
    </xdr:from>
    <xdr:to>
      <xdr:col>10</xdr:col>
      <xdr:colOff>899583</xdr:colOff>
      <xdr:row>2</xdr:row>
      <xdr:rowOff>952501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06049C-89C0-C74B-83E6-648F3A7DA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2833" y="1397000"/>
          <a:ext cx="814917" cy="94191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121779</xdr:colOff>
      <xdr:row>3</xdr:row>
      <xdr:rowOff>55671</xdr:rowOff>
    </xdr:from>
    <xdr:to>
      <xdr:col>10</xdr:col>
      <xdr:colOff>931333</xdr:colOff>
      <xdr:row>3</xdr:row>
      <xdr:rowOff>970071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46C0B7-E95A-AF45-93A7-CCE7F9F6C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946" y="2532171"/>
          <a:ext cx="809554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129030</xdr:colOff>
      <xdr:row>4</xdr:row>
      <xdr:rowOff>86324</xdr:rowOff>
    </xdr:from>
    <xdr:to>
      <xdr:col>10</xdr:col>
      <xdr:colOff>963083</xdr:colOff>
      <xdr:row>4</xdr:row>
      <xdr:rowOff>1000724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386AF-595F-4A4B-B30A-46115F31D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7197" y="3663491"/>
          <a:ext cx="834053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105833</xdr:colOff>
      <xdr:row>5</xdr:row>
      <xdr:rowOff>52916</xdr:rowOff>
    </xdr:from>
    <xdr:to>
      <xdr:col>10</xdr:col>
      <xdr:colOff>1020233</xdr:colOff>
      <xdr:row>5</xdr:row>
      <xdr:rowOff>967316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E70DF0-2D4B-AA45-A02B-43C33452A8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083" y="14954249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6</xdr:row>
      <xdr:rowOff>28222</xdr:rowOff>
    </xdr:from>
    <xdr:to>
      <xdr:col>10</xdr:col>
      <xdr:colOff>999067</xdr:colOff>
      <xdr:row>6</xdr:row>
      <xdr:rowOff>942622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E2DCA0-58ED-0C46-8383-B08D7C017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17" y="1857022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112889</xdr:colOff>
      <xdr:row>7</xdr:row>
      <xdr:rowOff>42334</xdr:rowOff>
    </xdr:from>
    <xdr:to>
      <xdr:col>10</xdr:col>
      <xdr:colOff>1027289</xdr:colOff>
      <xdr:row>7</xdr:row>
      <xdr:rowOff>956734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776215-9E40-CD41-BE3B-7D0C76A6C2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04139" y="2222500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98777</xdr:colOff>
      <xdr:row>8</xdr:row>
      <xdr:rowOff>14111</xdr:rowOff>
    </xdr:from>
    <xdr:to>
      <xdr:col>10</xdr:col>
      <xdr:colOff>1013177</xdr:colOff>
      <xdr:row>8</xdr:row>
      <xdr:rowOff>928511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FAAD20-3089-2548-96BD-91BD7ABDC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90027" y="25837444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112889</xdr:colOff>
      <xdr:row>9</xdr:row>
      <xdr:rowOff>28223</xdr:rowOff>
    </xdr:from>
    <xdr:to>
      <xdr:col>10</xdr:col>
      <xdr:colOff>1027289</xdr:colOff>
      <xdr:row>9</xdr:row>
      <xdr:rowOff>942623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05EFC-A3BA-214D-8D47-48AFB536D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04139" y="29492223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10</xdr:row>
      <xdr:rowOff>28222</xdr:rowOff>
    </xdr:from>
    <xdr:to>
      <xdr:col>10</xdr:col>
      <xdr:colOff>999067</xdr:colOff>
      <xdr:row>10</xdr:row>
      <xdr:rowOff>942622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94661E-8F74-7D46-9537-1917DD34B3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75917" y="33132889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349250</xdr:colOff>
      <xdr:row>13</xdr:row>
      <xdr:rowOff>116032</xdr:rowOff>
    </xdr:from>
    <xdr:to>
      <xdr:col>13</xdr:col>
      <xdr:colOff>565728</xdr:colOff>
      <xdr:row>17</xdr:row>
      <xdr:rowOff>84817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1C4EEF-DC11-490B-B5B0-9753E6B9EF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24"/>
        <a:stretch/>
      </xdr:blipFill>
      <xdr:spPr>
        <a:xfrm>
          <a:off x="4870450" y="2522682"/>
          <a:ext cx="5321878" cy="686335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17</xdr:row>
      <xdr:rowOff>6350</xdr:rowOff>
    </xdr:from>
    <xdr:to>
      <xdr:col>7</xdr:col>
      <xdr:colOff>533400</xdr:colOff>
      <xdr:row>31</xdr:row>
      <xdr:rowOff>40986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2312984-9099-43BA-8AA1-A104C30BF8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83"/>
        <a:stretch/>
      </xdr:blipFill>
      <xdr:spPr>
        <a:xfrm>
          <a:off x="3703204" y="3130550"/>
          <a:ext cx="1599046" cy="2714336"/>
        </a:xfrm>
        <a:prstGeom prst="rect">
          <a:avLst/>
        </a:prstGeom>
      </xdr:spPr>
    </xdr:pic>
    <xdr:clientData/>
  </xdr:twoCellAnchor>
  <xdr:twoCellAnchor editAs="oneCell">
    <xdr:from>
      <xdr:col>3</xdr:col>
      <xdr:colOff>493567</xdr:colOff>
      <xdr:row>17</xdr:row>
      <xdr:rowOff>77932</xdr:rowOff>
    </xdr:from>
    <xdr:to>
      <xdr:col>7</xdr:col>
      <xdr:colOff>458931</xdr:colOff>
      <xdr:row>22</xdr:row>
      <xdr:rowOff>77932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F2CD5C-FBC1-42A2-9F84-FE4CD6A7D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4317" y="3160568"/>
          <a:ext cx="2831523" cy="926523"/>
        </a:xfrm>
        <a:prstGeom prst="rect">
          <a:avLst/>
        </a:prstGeom>
      </xdr:spPr>
    </xdr:pic>
    <xdr:clientData/>
  </xdr:twoCellAnchor>
  <xdr:twoCellAnchor editAs="oneCell">
    <xdr:from>
      <xdr:col>5</xdr:col>
      <xdr:colOff>580159</xdr:colOff>
      <xdr:row>17</xdr:row>
      <xdr:rowOff>12699</xdr:rowOff>
    </xdr:from>
    <xdr:to>
      <xdr:col>7</xdr:col>
      <xdr:colOff>549112</xdr:colOff>
      <xdr:row>31</xdr:row>
      <xdr:rowOff>36944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E5F994-4179-4F7E-BF9F-9F6D6F6F16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37"/>
        <a:stretch/>
      </xdr:blipFill>
      <xdr:spPr>
        <a:xfrm>
          <a:off x="3850409" y="3136899"/>
          <a:ext cx="1467553" cy="2703945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17</xdr:row>
      <xdr:rowOff>43296</xdr:rowOff>
    </xdr:from>
    <xdr:to>
      <xdr:col>2</xdr:col>
      <xdr:colOff>606137</xdr:colOff>
      <xdr:row>24</xdr:row>
      <xdr:rowOff>129887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DAE81CAF-8EC1-4C91-9AFA-AA237A317967}"/>
            </a:ext>
          </a:extLst>
        </xdr:cNvPr>
        <xdr:cNvSpPr/>
      </xdr:nvSpPr>
      <xdr:spPr>
        <a:xfrm>
          <a:off x="762000" y="3221182"/>
          <a:ext cx="1307523" cy="1411432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</xdr:colOff>
          <xdr:row>16</xdr:row>
          <xdr:rowOff>130175</xdr:rowOff>
        </xdr:from>
        <xdr:to>
          <xdr:col>3</xdr:col>
          <xdr:colOff>69850</xdr:colOff>
          <xdr:row>25</xdr:row>
          <xdr:rowOff>190500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0BC3F689-5028-4646-9ACC-1EEB12A5380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lientphoto" spid="_x0000_s3373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t="-6279" b="-6279"/>
            <a:stretch>
              <a:fillRect/>
            </a:stretch>
          </xdr:blipFill>
          <xdr:spPr bwMode="auto">
            <a:xfrm>
              <a:off x="685801" y="3089275"/>
              <a:ext cx="1282699" cy="1781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432955</xdr:colOff>
      <xdr:row>8</xdr:row>
      <xdr:rowOff>129886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245A62-3607-4A25-916C-92C27653C0D9}"/>
            </a:ext>
          </a:extLst>
        </xdr:cNvPr>
        <xdr:cNvSpPr txBox="1"/>
      </xdr:nvSpPr>
      <xdr:spPr>
        <a:xfrm>
          <a:off x="1117023" y="172315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>
            <a:latin typeface="+mn-lt"/>
          </a:endParaRPr>
        </a:p>
      </xdr:txBody>
    </xdr:sp>
    <xdr:clientData/>
  </xdr:oneCellAnchor>
  <xdr:twoCellAnchor editAs="oneCell">
    <xdr:from>
      <xdr:col>4</xdr:col>
      <xdr:colOff>277092</xdr:colOff>
      <xdr:row>17</xdr:row>
      <xdr:rowOff>69271</xdr:rowOff>
    </xdr:from>
    <xdr:to>
      <xdr:col>6</xdr:col>
      <xdr:colOff>329565</xdr:colOff>
      <xdr:row>21</xdr:row>
      <xdr:rowOff>112569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3C7519-01E0-46EA-8646-4D35C495B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615" y="3247157"/>
          <a:ext cx="1550496" cy="7706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381003</xdr:colOff>
      <xdr:row>27</xdr:row>
      <xdr:rowOff>173182</xdr:rowOff>
    </xdr:from>
    <xdr:to>
      <xdr:col>0</xdr:col>
      <xdr:colOff>649434</xdr:colOff>
      <xdr:row>29</xdr:row>
      <xdr:rowOff>43295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C150AE-4D2A-4509-BEA3-445FCBC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3" y="5273387"/>
          <a:ext cx="268431" cy="268431"/>
        </a:xfrm>
        <a:prstGeom prst="rect">
          <a:avLst/>
        </a:prstGeom>
      </xdr:spPr>
    </xdr:pic>
    <xdr:clientData/>
  </xdr:twoCellAnchor>
  <xdr:twoCellAnchor editAs="oneCell">
    <xdr:from>
      <xdr:col>0</xdr:col>
      <xdr:colOff>389659</xdr:colOff>
      <xdr:row>29</xdr:row>
      <xdr:rowOff>77066</xdr:rowOff>
    </xdr:from>
    <xdr:to>
      <xdr:col>0</xdr:col>
      <xdr:colOff>649433</xdr:colOff>
      <xdr:row>31</xdr:row>
      <xdr:rowOff>33772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93A1C9-0F16-457C-B54F-4631F6F6C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59" y="5480339"/>
          <a:ext cx="259774" cy="259774"/>
        </a:xfrm>
        <a:prstGeom prst="rect">
          <a:avLst/>
        </a:prstGeom>
      </xdr:spPr>
    </xdr:pic>
    <xdr:clientData/>
  </xdr:twoCellAnchor>
  <xdr:twoCellAnchor editAs="oneCell">
    <xdr:from>
      <xdr:col>2</xdr:col>
      <xdr:colOff>303069</xdr:colOff>
      <xdr:row>3</xdr:row>
      <xdr:rowOff>0</xdr:rowOff>
    </xdr:from>
    <xdr:to>
      <xdr:col>5</xdr:col>
      <xdr:colOff>564777</xdr:colOff>
      <xdr:row>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0746641-850A-4652-A005-C6045808C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455" y="597477"/>
          <a:ext cx="2313912" cy="199159"/>
        </a:xfrm>
        <a:prstGeom prst="rect">
          <a:avLst/>
        </a:prstGeom>
      </xdr:spPr>
    </xdr:pic>
    <xdr:clientData/>
  </xdr:twoCellAnchor>
  <xdr:oneCellAnchor>
    <xdr:from>
      <xdr:col>5</xdr:col>
      <xdr:colOff>484909</xdr:colOff>
      <xdr:row>30</xdr:row>
      <xdr:rowOff>5197</xdr:rowOff>
    </xdr:from>
    <xdr:ext cx="1446037" cy="280205"/>
    <xdr:sp macro="[0]!Branch" textlink="$S$1">
      <xdr:nvSpPr>
        <xdr:cNvPr id="4" name="TextBox 3">
          <a:extLst>
            <a:ext uri="{FF2B5EF4-FFF2-40B4-BE49-F238E27FC236}">
              <a16:creationId xmlns:a16="http://schemas.microsoft.com/office/drawing/2014/main" id="{8934E04B-A779-435A-AEDC-54FAFFEC7960}"/>
            </a:ext>
          </a:extLst>
        </xdr:cNvPr>
        <xdr:cNvSpPr txBox="1"/>
      </xdr:nvSpPr>
      <xdr:spPr>
        <a:xfrm>
          <a:off x="3755159" y="5605897"/>
          <a:ext cx="1446037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428EB2B-4007-4119-B50E-3F45B20462AA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#N/A</a:t>
          </a:fld>
          <a:endParaRPr lang="en-PH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1103730</xdr:colOff>
      <xdr:row>9</xdr:row>
      <xdr:rowOff>92613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94414-D285-45C8-A01E-DB96208E6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3158791" cy="1897350"/>
        </a:xfrm>
        <a:prstGeom prst="rect">
          <a:avLst/>
        </a:prstGeom>
      </xdr:spPr>
    </xdr:pic>
    <xdr:clientData/>
  </xdr:twoCellAnchor>
  <xdr:oneCellAnchor>
    <xdr:from>
      <xdr:col>0</xdr:col>
      <xdr:colOff>576518</xdr:colOff>
      <xdr:row>4</xdr:row>
      <xdr:rowOff>160420</xdr:rowOff>
    </xdr:from>
    <xdr:ext cx="1112916" cy="233205"/>
    <xdr:sp macro="" textlink="$I$3">
      <xdr:nvSpPr>
        <xdr:cNvPr id="4" name="TextBox 3">
          <a:extLst>
            <a:ext uri="{FF2B5EF4-FFF2-40B4-BE49-F238E27FC236}">
              <a16:creationId xmlns:a16="http://schemas.microsoft.com/office/drawing/2014/main" id="{C334E0D4-2609-4A14-A82D-32AF340B4A36}"/>
            </a:ext>
          </a:extLst>
        </xdr:cNvPr>
        <xdr:cNvSpPr txBox="1"/>
      </xdr:nvSpPr>
      <xdr:spPr>
        <a:xfrm>
          <a:off x="576518" y="962525"/>
          <a:ext cx="1112916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2B17DCEC-4B5E-4AF2-A678-E97905343B3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ELSIE MARTIN</a:t>
          </a:fld>
          <a:endParaRPr lang="en-PH" sz="900"/>
        </a:p>
      </xdr:txBody>
    </xdr:sp>
    <xdr:clientData/>
  </xdr:oneCellAnchor>
  <xdr:oneCellAnchor>
    <xdr:from>
      <xdr:col>1</xdr:col>
      <xdr:colOff>421106</xdr:colOff>
      <xdr:row>5</xdr:row>
      <xdr:rowOff>95248</xdr:rowOff>
    </xdr:from>
    <xdr:ext cx="972552" cy="205541"/>
    <xdr:sp macro="" textlink="$I$4">
      <xdr:nvSpPr>
        <xdr:cNvPr id="5" name="TextBox 4">
          <a:extLst>
            <a:ext uri="{FF2B5EF4-FFF2-40B4-BE49-F238E27FC236}">
              <a16:creationId xmlns:a16="http://schemas.microsoft.com/office/drawing/2014/main" id="{0908DD50-6807-4BAE-80C9-C225ADB5D545}"/>
            </a:ext>
          </a:extLst>
        </xdr:cNvPr>
        <xdr:cNvSpPr txBox="1"/>
      </xdr:nvSpPr>
      <xdr:spPr>
        <a:xfrm>
          <a:off x="1107909" y="1097880"/>
          <a:ext cx="972552" cy="205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fld id="{B394E2F2-5DCD-40B4-ADAB-77576E01A1C1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047GUA-PC04527</a:t>
          </a:fld>
          <a:endParaRPr lang="en-PH" sz="900"/>
        </a:p>
      </xdr:txBody>
    </xdr:sp>
    <xdr:clientData/>
  </xdr:oneCellAnchor>
  <xdr:oneCellAnchor>
    <xdr:from>
      <xdr:col>0</xdr:col>
      <xdr:colOff>296891</xdr:colOff>
      <xdr:row>6</xdr:row>
      <xdr:rowOff>55144</xdr:rowOff>
    </xdr:from>
    <xdr:ext cx="901253" cy="233205"/>
    <xdr:sp macro="" textlink="$I$5">
      <xdr:nvSpPr>
        <xdr:cNvPr id="6" name="TextBox 5">
          <a:extLst>
            <a:ext uri="{FF2B5EF4-FFF2-40B4-BE49-F238E27FC236}">
              <a16:creationId xmlns:a16="http://schemas.microsoft.com/office/drawing/2014/main" id="{162DE139-048F-4427-8EDE-BECBCEABF6BF}"/>
            </a:ext>
          </a:extLst>
        </xdr:cNvPr>
        <xdr:cNvSpPr txBox="1"/>
      </xdr:nvSpPr>
      <xdr:spPr>
        <a:xfrm>
          <a:off x="296891" y="1258302"/>
          <a:ext cx="9012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DB773788-7BA8-4F63-A068-4C940F5963A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09392198844</a:t>
          </a:fld>
          <a:endParaRPr lang="en-PH" sz="900"/>
        </a:p>
      </xdr:txBody>
    </xdr:sp>
    <xdr:clientData/>
  </xdr:oneCellAnchor>
  <xdr:oneCellAnchor>
    <xdr:from>
      <xdr:col>0</xdr:col>
      <xdr:colOff>295477</xdr:colOff>
      <xdr:row>7</xdr:row>
      <xdr:rowOff>65172</xdr:rowOff>
    </xdr:from>
    <xdr:ext cx="2677326" cy="170447"/>
    <xdr:sp macro="" textlink="$I$6">
      <xdr:nvSpPr>
        <xdr:cNvPr id="7" name="TextBox 6">
          <a:extLst>
            <a:ext uri="{FF2B5EF4-FFF2-40B4-BE49-F238E27FC236}">
              <a16:creationId xmlns:a16="http://schemas.microsoft.com/office/drawing/2014/main" id="{B21987E3-0DE9-48B3-A1F2-612A3A5FF8FC}"/>
            </a:ext>
          </a:extLst>
        </xdr:cNvPr>
        <xdr:cNvSpPr txBox="1"/>
      </xdr:nvSpPr>
      <xdr:spPr>
        <a:xfrm>
          <a:off x="295477" y="1468856"/>
          <a:ext cx="2677326" cy="170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7A8F6D13-F7E1-400F-8808-2D777FCA62EF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SITIO SAMPALOC SAN FRANCISCO LUBAO PAMPANGA</a:t>
          </a:fld>
          <a:endParaRPr lang="en-PH" sz="900"/>
        </a:p>
      </xdr:txBody>
    </xdr:sp>
    <xdr:clientData/>
  </xdr:oneCellAnchor>
  <xdr:oneCellAnchor>
    <xdr:from>
      <xdr:col>3</xdr:col>
      <xdr:colOff>105278</xdr:colOff>
      <xdr:row>8</xdr:row>
      <xdr:rowOff>10025</xdr:rowOff>
    </xdr:from>
    <xdr:ext cx="1062789" cy="217560"/>
    <xdr:sp macro="" textlink="$I$7">
      <xdr:nvSpPr>
        <xdr:cNvPr id="8" name="TextBox 7">
          <a:extLst>
            <a:ext uri="{FF2B5EF4-FFF2-40B4-BE49-F238E27FC236}">
              <a16:creationId xmlns:a16="http://schemas.microsoft.com/office/drawing/2014/main" id="{2D483A5A-C9E4-40B9-8CE4-977109E2D853}"/>
            </a:ext>
          </a:extLst>
        </xdr:cNvPr>
        <xdr:cNvSpPr txBox="1"/>
      </xdr:nvSpPr>
      <xdr:spPr>
        <a:xfrm>
          <a:off x="2165686" y="1614236"/>
          <a:ext cx="106278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4D4AD30-84AD-4F24-A815-B20FBAF3E8D9}" type="TxLink">
            <a:rPr lang="en-US" sz="800" b="0" i="0" u="none" strike="noStrike" cap="none" spc="0">
              <a:ln w="0">
                <a:solidFill>
                  <a:sysClr val="windowText" lastClr="000000"/>
                </a:solidFill>
              </a:ln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pPr/>
            <a:t>GUAGUA BRANCH</a:t>
          </a:fld>
          <a:endParaRPr lang="en-PH" sz="8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501317</xdr:colOff>
          <xdr:row>1</xdr:row>
          <xdr:rowOff>30081</xdr:rowOff>
        </xdr:from>
        <xdr:to>
          <xdr:col>1</xdr:col>
          <xdr:colOff>548438</xdr:colOff>
          <xdr:row>4</xdr:row>
          <xdr:rowOff>190500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30C4CEE5-E289-4E92-B182-14BBC3E293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lientphoto" spid="_x0000_s7003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7678" t="10368" r="23586" b="19278"/>
            <a:stretch>
              <a:fillRect/>
            </a:stretch>
          </xdr:blipFill>
          <xdr:spPr bwMode="auto">
            <a:xfrm>
              <a:off x="501317" y="236456"/>
              <a:ext cx="729746" cy="77954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10027</xdr:colOff>
      <xdr:row>9</xdr:row>
      <xdr:rowOff>90237</xdr:rowOff>
    </xdr:from>
    <xdr:to>
      <xdr:col>3</xdr:col>
      <xdr:colOff>1103731</xdr:colOff>
      <xdr:row>18</xdr:row>
      <xdr:rowOff>180474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E0B432-B2FE-4C45-8901-77701D259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" y="1894974"/>
          <a:ext cx="3158290" cy="1894974"/>
        </a:xfrm>
        <a:prstGeom prst="rect">
          <a:avLst/>
        </a:prstGeom>
      </xdr:spPr>
    </xdr:pic>
    <xdr:clientData/>
  </xdr:twoCellAnchor>
  <xdr:oneCellAnchor>
    <xdr:from>
      <xdr:col>0</xdr:col>
      <xdr:colOff>159718</xdr:colOff>
      <xdr:row>13</xdr:row>
      <xdr:rowOff>70184</xdr:rowOff>
    </xdr:from>
    <xdr:ext cx="1013364" cy="217560"/>
    <xdr:sp macro="" textlink="$L$3">
      <xdr:nvSpPr>
        <xdr:cNvPr id="17" name="TextBox 16">
          <a:extLst>
            <a:ext uri="{FF2B5EF4-FFF2-40B4-BE49-F238E27FC236}">
              <a16:creationId xmlns:a16="http://schemas.microsoft.com/office/drawing/2014/main" id="{06486F38-8C6C-4A38-9299-94F265AF2C67}"/>
            </a:ext>
          </a:extLst>
        </xdr:cNvPr>
        <xdr:cNvSpPr txBox="1"/>
      </xdr:nvSpPr>
      <xdr:spPr>
        <a:xfrm>
          <a:off x="159718" y="2677026"/>
          <a:ext cx="101336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F54493AD-3952-4F86-B88A-8984DACC5C7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EDGARDO ATIENZA</a:t>
          </a:fld>
          <a:endParaRPr lang="en-PH" sz="800"/>
        </a:p>
      </xdr:txBody>
    </xdr:sp>
    <xdr:clientData/>
  </xdr:oneCellAnchor>
  <xdr:oneCellAnchor>
    <xdr:from>
      <xdr:col>2</xdr:col>
      <xdr:colOff>611606</xdr:colOff>
      <xdr:row>13</xdr:row>
      <xdr:rowOff>80211</xdr:rowOff>
    </xdr:from>
    <xdr:ext cx="1042735" cy="217560"/>
    <xdr:sp macro="" textlink="$L$4">
      <xdr:nvSpPr>
        <xdr:cNvPr id="18" name="TextBox 17">
          <a:extLst>
            <a:ext uri="{FF2B5EF4-FFF2-40B4-BE49-F238E27FC236}">
              <a16:creationId xmlns:a16="http://schemas.microsoft.com/office/drawing/2014/main" id="{18D47779-2151-4223-9E25-8F697622FF96}"/>
            </a:ext>
          </a:extLst>
        </xdr:cNvPr>
        <xdr:cNvSpPr txBox="1"/>
      </xdr:nvSpPr>
      <xdr:spPr>
        <a:xfrm>
          <a:off x="1985211" y="2687053"/>
          <a:ext cx="104273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ABA9CD7B-6EE1-4DFF-8CD1-F4C0AAA2E61A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ELSIE MARTIN</a:t>
          </a:fld>
          <a:endParaRPr lang="en-PH" sz="800"/>
        </a:p>
      </xdr:txBody>
    </xdr:sp>
    <xdr:clientData/>
  </xdr:oneCellAnchor>
  <xdr:oneCellAnchor>
    <xdr:from>
      <xdr:col>2</xdr:col>
      <xdr:colOff>55870</xdr:colOff>
      <xdr:row>14</xdr:row>
      <xdr:rowOff>190500</xdr:rowOff>
    </xdr:from>
    <xdr:ext cx="308932" cy="217560"/>
    <xdr:sp macro="" textlink="$L$5">
      <xdr:nvSpPr>
        <xdr:cNvPr id="19" name="TextBox 18">
          <a:extLst>
            <a:ext uri="{FF2B5EF4-FFF2-40B4-BE49-F238E27FC236}">
              <a16:creationId xmlns:a16="http://schemas.microsoft.com/office/drawing/2014/main" id="{DA5E9F88-57E1-465F-A1B7-5CE43636E4E2}"/>
            </a:ext>
          </a:extLst>
        </xdr:cNvPr>
        <xdr:cNvSpPr txBox="1"/>
      </xdr:nvSpPr>
      <xdr:spPr>
        <a:xfrm>
          <a:off x="1429475" y="2997868"/>
          <a:ext cx="30893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B384FDA5-5752-423C-9872-C60C3C1E54F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-   </a:t>
          </a:fld>
          <a:endParaRPr lang="en-PH" sz="800"/>
        </a:p>
      </xdr:txBody>
    </xdr:sp>
    <xdr:clientData/>
  </xdr:oneCellAnchor>
  <xdr:oneCellAnchor>
    <xdr:from>
      <xdr:col>1</xdr:col>
      <xdr:colOff>562235</xdr:colOff>
      <xdr:row>15</xdr:row>
      <xdr:rowOff>175461</xdr:rowOff>
    </xdr:from>
    <xdr:ext cx="679930" cy="217560"/>
    <xdr:sp macro="" textlink="$L$6">
      <xdr:nvSpPr>
        <xdr:cNvPr id="20" name="TextBox 19">
          <a:extLst>
            <a:ext uri="{FF2B5EF4-FFF2-40B4-BE49-F238E27FC236}">
              <a16:creationId xmlns:a16="http://schemas.microsoft.com/office/drawing/2014/main" id="{9E77A053-B0E3-4FD9-8FAC-0EFD0E97B88B}"/>
            </a:ext>
          </a:extLst>
        </xdr:cNvPr>
        <xdr:cNvSpPr txBox="1"/>
      </xdr:nvSpPr>
      <xdr:spPr>
        <a:xfrm>
          <a:off x="1249038" y="3183356"/>
          <a:ext cx="67993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8AA83CEB-B1FC-48E1-B600-FA4F9494B45E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1/20/72</a:t>
          </a:fld>
          <a:endParaRPr lang="en-PH" sz="800"/>
        </a:p>
      </xdr:txBody>
    </xdr:sp>
    <xdr:clientData/>
  </xdr:oneCellAnchor>
  <xdr:oneCellAnchor>
    <xdr:from>
      <xdr:col>0</xdr:col>
      <xdr:colOff>381001</xdr:colOff>
      <xdr:row>17</xdr:row>
      <xdr:rowOff>35092</xdr:rowOff>
    </xdr:from>
    <xdr:ext cx="2351170" cy="155409"/>
    <xdr:sp macro="" textlink="$L$7">
      <xdr:nvSpPr>
        <xdr:cNvPr id="21" name="TextBox 20">
          <a:extLst>
            <a:ext uri="{FF2B5EF4-FFF2-40B4-BE49-F238E27FC236}">
              <a16:creationId xmlns:a16="http://schemas.microsoft.com/office/drawing/2014/main" id="{A9F3C9F5-7ADD-499A-8F4D-EFFE46DB7C7D}"/>
            </a:ext>
          </a:extLst>
        </xdr:cNvPr>
        <xdr:cNvSpPr txBox="1"/>
      </xdr:nvSpPr>
      <xdr:spPr>
        <a:xfrm>
          <a:off x="381001" y="3444039"/>
          <a:ext cx="2351170" cy="155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fld id="{9C5AEC51-033A-489D-9862-8549DFA24257}" type="TxLink">
            <a:rPr lang="en-US" sz="7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Mama ko 3</a:t>
          </a:fld>
          <a:endParaRPr lang="en-PH" sz="700"/>
        </a:p>
      </xdr:txBody>
    </xdr:sp>
    <xdr:clientData/>
  </xdr:oneCellAnchor>
  <xdr:oneCellAnchor>
    <xdr:from>
      <xdr:col>0</xdr:col>
      <xdr:colOff>295776</xdr:colOff>
      <xdr:row>17</xdr:row>
      <xdr:rowOff>120316</xdr:rowOff>
    </xdr:from>
    <xdr:ext cx="2506579" cy="147390"/>
    <xdr:sp macro="" textlink="L8">
      <xdr:nvSpPr>
        <xdr:cNvPr id="22" name="TextBox 21">
          <a:extLst>
            <a:ext uri="{FF2B5EF4-FFF2-40B4-BE49-F238E27FC236}">
              <a16:creationId xmlns:a16="http://schemas.microsoft.com/office/drawing/2014/main" id="{E41646F5-68DD-41F9-AF1C-4DADAC32BEAA}"/>
            </a:ext>
          </a:extLst>
        </xdr:cNvPr>
        <xdr:cNvSpPr txBox="1"/>
      </xdr:nvSpPr>
      <xdr:spPr>
        <a:xfrm>
          <a:off x="295776" y="3529263"/>
          <a:ext cx="2506579" cy="147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fld id="{76F8ADC6-D161-4F56-B87F-B348E34F4CDC}" type="TxLink">
            <a:rPr lang="en-US" sz="7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193-ewan3</a:t>
          </a:fld>
          <a:endParaRPr lang="en-PH" sz="7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A7C-BA2D-2141-94BC-42D2DDD02FD7}">
  <sheetPr codeName="Sheet1"/>
  <dimension ref="D4:M29"/>
  <sheetViews>
    <sheetView showGridLines="0" topLeftCell="C1" zoomScale="110" zoomScaleNormal="110" workbookViewId="0">
      <selection activeCell="E5" sqref="E5"/>
    </sheetView>
  </sheetViews>
  <sheetFormatPr baseColWidth="10" defaultColWidth="11" defaultRowHeight="16" x14ac:dyDescent="0.2"/>
  <cols>
    <col min="4" max="4" width="19.5" bestFit="1" customWidth="1"/>
    <col min="5" max="5" width="15" customWidth="1"/>
  </cols>
  <sheetData>
    <row r="4" spans="4:13" ht="17" thickBot="1" x14ac:dyDescent="0.25"/>
    <row r="5" spans="4:13" x14ac:dyDescent="0.2">
      <c r="D5" s="8" t="s">
        <v>10</v>
      </c>
      <c r="E5" s="11" t="s">
        <v>0</v>
      </c>
      <c r="I5" s="42" t="s">
        <v>11</v>
      </c>
      <c r="J5" s="43"/>
      <c r="K5" s="43"/>
      <c r="L5" s="44"/>
      <c r="M5" s="12"/>
    </row>
    <row r="6" spans="4:13" x14ac:dyDescent="0.2">
      <c r="I6" s="45"/>
      <c r="J6" s="46"/>
      <c r="K6" s="46"/>
      <c r="L6" s="47"/>
      <c r="M6" s="12"/>
    </row>
    <row r="7" spans="4:13" x14ac:dyDescent="0.2">
      <c r="I7" s="45"/>
      <c r="J7" s="46"/>
      <c r="K7" s="46"/>
      <c r="L7" s="47"/>
      <c r="M7" s="12"/>
    </row>
    <row r="8" spans="4:13" x14ac:dyDescent="0.2">
      <c r="I8" s="1"/>
      <c r="J8" s="2"/>
      <c r="K8" s="2"/>
      <c r="L8" s="3"/>
    </row>
    <row r="9" spans="4:13" x14ac:dyDescent="0.2">
      <c r="I9" s="1"/>
      <c r="J9" s="2"/>
      <c r="K9" s="2"/>
      <c r="L9" s="3"/>
    </row>
    <row r="10" spans="4:13" x14ac:dyDescent="0.2">
      <c r="I10" s="1"/>
      <c r="J10" s="2"/>
      <c r="K10" s="2"/>
      <c r="L10" s="3"/>
    </row>
    <row r="11" spans="4:13" x14ac:dyDescent="0.2">
      <c r="I11" s="1"/>
      <c r="J11" s="2"/>
      <c r="K11" s="2"/>
      <c r="L11" s="3"/>
    </row>
    <row r="12" spans="4:13" x14ac:dyDescent="0.2">
      <c r="I12" s="1"/>
      <c r="J12" s="2"/>
      <c r="K12" s="2"/>
      <c r="L12" s="3"/>
    </row>
    <row r="13" spans="4:13" x14ac:dyDescent="0.2">
      <c r="I13" s="1"/>
      <c r="J13" s="2"/>
      <c r="K13" s="2"/>
      <c r="L13" s="3"/>
    </row>
    <row r="14" spans="4:13" x14ac:dyDescent="0.2">
      <c r="I14" s="1"/>
      <c r="J14" s="2"/>
      <c r="K14" s="2"/>
      <c r="L14" s="3"/>
    </row>
    <row r="15" spans="4:13" x14ac:dyDescent="0.2">
      <c r="I15" s="1"/>
      <c r="J15" s="2"/>
      <c r="K15" s="2"/>
      <c r="L15" s="3"/>
    </row>
    <row r="16" spans="4:13" x14ac:dyDescent="0.2">
      <c r="I16" s="1"/>
      <c r="J16" s="2"/>
      <c r="K16" s="2"/>
      <c r="L16" s="3"/>
    </row>
    <row r="17" spans="9:12" x14ac:dyDescent="0.2">
      <c r="I17" s="1"/>
      <c r="J17" s="2"/>
      <c r="K17" s="2"/>
      <c r="L17" s="3"/>
    </row>
    <row r="18" spans="9:12" x14ac:dyDescent="0.2">
      <c r="I18" s="1"/>
      <c r="J18" s="2"/>
      <c r="K18" s="2"/>
      <c r="L18" s="3"/>
    </row>
    <row r="19" spans="9:12" x14ac:dyDescent="0.2">
      <c r="I19" s="1"/>
      <c r="J19" s="2"/>
      <c r="K19" s="2"/>
      <c r="L19" s="3"/>
    </row>
    <row r="20" spans="9:12" x14ac:dyDescent="0.2">
      <c r="I20" s="1"/>
      <c r="J20" s="2"/>
      <c r="K20" s="2"/>
      <c r="L20" s="3"/>
    </row>
    <row r="21" spans="9:12" x14ac:dyDescent="0.2">
      <c r="I21" s="1"/>
      <c r="J21" s="2"/>
      <c r="K21" s="2"/>
      <c r="L21" s="3"/>
    </row>
    <row r="22" spans="9:12" ht="21" x14ac:dyDescent="0.25">
      <c r="I22" s="4" t="s">
        <v>7</v>
      </c>
      <c r="J22" s="5"/>
      <c r="K22" s="6" t="str">
        <f>E5</f>
        <v>CD-0007</v>
      </c>
      <c r="L22" s="7"/>
    </row>
    <row r="23" spans="9:12" ht="21" x14ac:dyDescent="0.25">
      <c r="I23" s="4" t="s">
        <v>4</v>
      </c>
      <c r="J23" s="5"/>
      <c r="K23" s="6" t="e">
        <f>VLOOKUP(K22,'Master list PartnerClient'!A:C,2,0)</f>
        <v>#N/A</v>
      </c>
      <c r="L23" s="7"/>
    </row>
    <row r="24" spans="9:12" ht="21" x14ac:dyDescent="0.25">
      <c r="I24" s="4" t="s">
        <v>2</v>
      </c>
      <c r="J24" s="5"/>
      <c r="K24" s="6" t="e">
        <f>VLOOKUP(K22,'Master list PartnerClient'!A:C,3,0)</f>
        <v>#N/A</v>
      </c>
      <c r="L24" s="7"/>
    </row>
    <row r="25" spans="9:12" ht="21" x14ac:dyDescent="0.25">
      <c r="I25" s="4" t="s">
        <v>3</v>
      </c>
      <c r="J25" s="5"/>
      <c r="K25" s="6" t="e">
        <f>VLOOKUP(K22,'Master list PartnerClient'!A:C,4,0)</f>
        <v>#N/A</v>
      </c>
      <c r="L25" s="7"/>
    </row>
    <row r="26" spans="9:12" ht="21" x14ac:dyDescent="0.25">
      <c r="I26" s="4" t="s">
        <v>8</v>
      </c>
      <c r="J26" s="5"/>
      <c r="K26" s="6" t="e">
        <f>TEXT(VLOOKUP(K22,'Master list PartnerClient'!A:D,5,0),"(000) 0000 000")</f>
        <v>#N/A</v>
      </c>
      <c r="L26" s="7"/>
    </row>
    <row r="27" spans="9:12" x14ac:dyDescent="0.2">
      <c r="I27" s="48" t="s">
        <v>9</v>
      </c>
      <c r="J27" s="49"/>
      <c r="K27" s="49"/>
      <c r="L27" s="50"/>
    </row>
    <row r="28" spans="9:12" x14ac:dyDescent="0.2">
      <c r="I28" s="51"/>
      <c r="J28" s="49"/>
      <c r="K28" s="49"/>
      <c r="L28" s="50"/>
    </row>
    <row r="29" spans="9:12" ht="17" thickBot="1" x14ac:dyDescent="0.25">
      <c r="I29" s="52"/>
      <c r="J29" s="53"/>
      <c r="K29" s="53"/>
      <c r="L29" s="54"/>
    </row>
  </sheetData>
  <mergeCells count="2">
    <mergeCell ref="I5:L7"/>
    <mergeCell ref="I27:L2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E6D450-4853-5543-9215-950F92CC6129}">
          <x14:formula1>
            <xm:f>'Master list PartnerClient'!$A$2:$A$11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87B4-3334-49B9-B1A3-5B9CBF16E6ED}">
  <dimension ref="A1:A9"/>
  <sheetViews>
    <sheetView workbookViewId="0">
      <selection activeCell="B10" sqref="B10"/>
    </sheetView>
  </sheetViews>
  <sheetFormatPr baseColWidth="10" defaultColWidth="8.83203125" defaultRowHeight="16" x14ac:dyDescent="0.2"/>
  <cols>
    <col min="1" max="1" width="13.33203125" customWidth="1"/>
  </cols>
  <sheetData>
    <row r="1" spans="1:1" ht="19" x14ac:dyDescent="0.25">
      <c r="A1" s="41" t="s">
        <v>63</v>
      </c>
    </row>
    <row r="2" spans="1:1" ht="19" x14ac:dyDescent="0.25">
      <c r="A2" s="40" t="s">
        <v>91</v>
      </c>
    </row>
    <row r="3" spans="1:1" ht="19" x14ac:dyDescent="0.25">
      <c r="A3" s="40" t="s">
        <v>102</v>
      </c>
    </row>
    <row r="4" spans="1:1" ht="19" x14ac:dyDescent="0.25">
      <c r="A4" s="40" t="s">
        <v>101</v>
      </c>
    </row>
    <row r="5" spans="1:1" ht="19" x14ac:dyDescent="0.25">
      <c r="A5" s="40" t="s">
        <v>103</v>
      </c>
    </row>
    <row r="6" spans="1:1" ht="19" x14ac:dyDescent="0.25">
      <c r="A6" s="40" t="s">
        <v>104</v>
      </c>
    </row>
    <row r="7" spans="1:1" ht="19" x14ac:dyDescent="0.25">
      <c r="A7" s="40" t="s">
        <v>90</v>
      </c>
    </row>
    <row r="9" spans="1:1" x14ac:dyDescent="0.2">
      <c r="A9" s="3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C143-8FAF-2848-835F-E7391737CA84}">
  <sheetPr codeName="Sheet2"/>
  <dimension ref="A1:M25"/>
  <sheetViews>
    <sheetView showGridLines="0" topLeftCell="E1" zoomScale="90" zoomScaleNormal="90" workbookViewId="0">
      <pane ySplit="1" topLeftCell="A2" activePane="bottomLeft" state="frozen"/>
      <selection pane="bottomLeft" activeCell="H3" sqref="H3"/>
    </sheetView>
  </sheetViews>
  <sheetFormatPr baseColWidth="10" defaultColWidth="11" defaultRowHeight="16" x14ac:dyDescent="0.2"/>
  <cols>
    <col min="1" max="1" width="23.6640625" bestFit="1" customWidth="1"/>
    <col min="2" max="2" width="31.5" bestFit="1" customWidth="1"/>
    <col min="3" max="3" width="27.5" customWidth="1"/>
    <col min="4" max="4" width="19.6640625" bestFit="1" customWidth="1"/>
    <col min="5" max="5" width="17.1640625" bestFit="1" customWidth="1"/>
    <col min="6" max="6" width="16.1640625" bestFit="1" customWidth="1"/>
    <col min="7" max="7" width="26.1640625" bestFit="1" customWidth="1"/>
    <col min="8" max="8" width="24.83203125" bestFit="1" customWidth="1"/>
    <col min="9" max="9" width="19.6640625" bestFit="1" customWidth="1"/>
    <col min="10" max="10" width="71.1640625" bestFit="1" customWidth="1"/>
    <col min="11" max="11" width="15.1640625" customWidth="1"/>
    <col min="12" max="12" width="13.5" bestFit="1" customWidth="1"/>
  </cols>
  <sheetData>
    <row r="1" spans="1:13" ht="21" x14ac:dyDescent="0.25">
      <c r="A1" s="9" t="s">
        <v>12</v>
      </c>
      <c r="B1" s="9" t="s">
        <v>26</v>
      </c>
      <c r="C1" s="9" t="s">
        <v>4</v>
      </c>
      <c r="D1" s="9" t="s">
        <v>5</v>
      </c>
      <c r="E1" s="9" t="s">
        <v>20</v>
      </c>
      <c r="F1" s="9" t="s">
        <v>24</v>
      </c>
      <c r="G1" s="9" t="s">
        <v>18</v>
      </c>
      <c r="H1" s="9" t="s">
        <v>25</v>
      </c>
      <c r="I1" s="9" t="s">
        <v>5</v>
      </c>
      <c r="J1" s="9" t="s">
        <v>13</v>
      </c>
      <c r="K1" s="24" t="s">
        <v>6</v>
      </c>
      <c r="L1" s="33" t="s">
        <v>49</v>
      </c>
      <c r="M1" s="33" t="s">
        <v>50</v>
      </c>
    </row>
    <row r="2" spans="1:13" ht="88.5" customHeight="1" x14ac:dyDescent="0.3">
      <c r="A2" s="10" t="s">
        <v>64</v>
      </c>
      <c r="B2" s="10" t="s">
        <v>56</v>
      </c>
      <c r="C2" s="10" t="s">
        <v>74</v>
      </c>
      <c r="D2" s="37" t="s">
        <v>85</v>
      </c>
      <c r="E2" s="10"/>
      <c r="F2" s="22">
        <v>23915</v>
      </c>
      <c r="G2" s="22" t="s">
        <v>84</v>
      </c>
      <c r="H2" s="22" t="s">
        <v>37</v>
      </c>
      <c r="I2" s="22" t="s">
        <v>27</v>
      </c>
      <c r="J2" s="23" t="s">
        <v>86</v>
      </c>
      <c r="K2" s="11"/>
    </row>
    <row r="3" spans="1:13" ht="85.5" customHeight="1" x14ac:dyDescent="0.3">
      <c r="A3" s="10" t="s">
        <v>65</v>
      </c>
      <c r="B3" s="10" t="s">
        <v>56</v>
      </c>
      <c r="C3" s="10" t="s">
        <v>75</v>
      </c>
      <c r="D3" s="37" t="s">
        <v>92</v>
      </c>
      <c r="E3" s="10"/>
      <c r="F3" s="22">
        <v>35805</v>
      </c>
      <c r="G3" s="22" t="s">
        <v>84</v>
      </c>
      <c r="H3" s="22" t="s">
        <v>38</v>
      </c>
      <c r="I3" s="22" t="s">
        <v>28</v>
      </c>
      <c r="J3" s="23" t="s">
        <v>87</v>
      </c>
      <c r="K3" s="11"/>
    </row>
    <row r="4" spans="1:13" ht="86.25" customHeight="1" x14ac:dyDescent="0.3">
      <c r="A4" s="10" t="s">
        <v>66</v>
      </c>
      <c r="B4" s="10" t="s">
        <v>56</v>
      </c>
      <c r="C4" s="10" t="s">
        <v>76</v>
      </c>
      <c r="D4" s="37" t="s">
        <v>100</v>
      </c>
      <c r="E4" s="10"/>
      <c r="F4" s="22">
        <v>26318</v>
      </c>
      <c r="G4" s="22" t="s">
        <v>84</v>
      </c>
      <c r="H4" s="22" t="s">
        <v>39</v>
      </c>
      <c r="I4" s="22" t="s">
        <v>29</v>
      </c>
      <c r="J4" s="23" t="s">
        <v>88</v>
      </c>
      <c r="K4" s="11"/>
    </row>
    <row r="5" spans="1:13" ht="90.75" customHeight="1" x14ac:dyDescent="0.3">
      <c r="A5" s="10" t="s">
        <v>67</v>
      </c>
      <c r="B5" s="10" t="s">
        <v>56</v>
      </c>
      <c r="C5" s="10" t="s">
        <v>77</v>
      </c>
      <c r="D5" s="37" t="s">
        <v>93</v>
      </c>
      <c r="E5" s="10"/>
      <c r="F5" s="22">
        <v>26591</v>
      </c>
      <c r="G5" s="22" t="s">
        <v>84</v>
      </c>
      <c r="H5" s="22" t="s">
        <v>40</v>
      </c>
      <c r="I5" s="22" t="s">
        <v>30</v>
      </c>
      <c r="J5" s="23" t="s">
        <v>88</v>
      </c>
      <c r="K5" s="11"/>
    </row>
    <row r="6" spans="1:13" ht="87" customHeight="1" x14ac:dyDescent="0.3">
      <c r="A6" s="10" t="s">
        <v>68</v>
      </c>
      <c r="B6" s="10" t="s">
        <v>56</v>
      </c>
      <c r="C6" s="10" t="s">
        <v>78</v>
      </c>
      <c r="D6" s="37" t="s">
        <v>94</v>
      </c>
      <c r="E6" s="10"/>
      <c r="F6" s="22">
        <v>29455</v>
      </c>
      <c r="G6" s="22" t="s">
        <v>84</v>
      </c>
      <c r="H6" s="22" t="s">
        <v>41</v>
      </c>
      <c r="I6" s="22" t="s">
        <v>31</v>
      </c>
      <c r="J6" s="23" t="s">
        <v>89</v>
      </c>
      <c r="K6" s="11"/>
    </row>
    <row r="7" spans="1:13" ht="84" customHeight="1" x14ac:dyDescent="0.3">
      <c r="A7" s="10" t="s">
        <v>69</v>
      </c>
      <c r="B7" s="10" t="s">
        <v>56</v>
      </c>
      <c r="C7" s="10" t="s">
        <v>79</v>
      </c>
      <c r="D7" s="37" t="s">
        <v>95</v>
      </c>
      <c r="E7" s="10"/>
      <c r="F7" s="22">
        <v>30906</v>
      </c>
      <c r="G7" s="22" t="s">
        <v>84</v>
      </c>
      <c r="H7" s="22" t="s">
        <v>42</v>
      </c>
      <c r="I7" s="22" t="s">
        <v>32</v>
      </c>
      <c r="J7" s="23" t="s">
        <v>88</v>
      </c>
      <c r="K7" s="11"/>
    </row>
    <row r="8" spans="1:13" ht="78.75" customHeight="1" x14ac:dyDescent="0.3">
      <c r="A8" s="10" t="s">
        <v>70</v>
      </c>
      <c r="B8" s="10" t="s">
        <v>56</v>
      </c>
      <c r="C8" s="10" t="s">
        <v>80</v>
      </c>
      <c r="D8" s="37" t="s">
        <v>98</v>
      </c>
      <c r="E8" s="10"/>
      <c r="F8" s="22">
        <v>29526</v>
      </c>
      <c r="G8" s="22" t="s">
        <v>84</v>
      </c>
      <c r="H8" s="22" t="s">
        <v>43</v>
      </c>
      <c r="I8" s="22" t="s">
        <v>33</v>
      </c>
      <c r="J8" s="23" t="s">
        <v>88</v>
      </c>
      <c r="K8" s="11"/>
    </row>
    <row r="9" spans="1:13" ht="82.5" customHeight="1" x14ac:dyDescent="0.3">
      <c r="A9" s="10" t="s">
        <v>71</v>
      </c>
      <c r="B9" s="10" t="s">
        <v>56</v>
      </c>
      <c r="C9" s="10" t="s">
        <v>81</v>
      </c>
      <c r="D9" s="37" t="s">
        <v>99</v>
      </c>
      <c r="E9" s="10"/>
      <c r="F9" s="22">
        <v>36087</v>
      </c>
      <c r="G9" s="22" t="s">
        <v>84</v>
      </c>
      <c r="H9" s="22" t="s">
        <v>44</v>
      </c>
      <c r="I9" s="22" t="s">
        <v>34</v>
      </c>
      <c r="J9" s="23" t="s">
        <v>87</v>
      </c>
      <c r="K9" s="11"/>
    </row>
    <row r="10" spans="1:13" ht="83.25" customHeight="1" x14ac:dyDescent="0.3">
      <c r="A10" s="10" t="s">
        <v>72</v>
      </c>
      <c r="B10" s="10" t="s">
        <v>56</v>
      </c>
      <c r="C10" s="10" t="s">
        <v>82</v>
      </c>
      <c r="D10" s="37" t="s">
        <v>96</v>
      </c>
      <c r="E10" s="10"/>
      <c r="F10" s="22">
        <v>36461</v>
      </c>
      <c r="G10" s="22" t="s">
        <v>84</v>
      </c>
      <c r="H10" s="22" t="s">
        <v>45</v>
      </c>
      <c r="I10" s="22" t="s">
        <v>35</v>
      </c>
      <c r="J10" s="23" t="s">
        <v>87</v>
      </c>
      <c r="K10" s="11"/>
    </row>
    <row r="11" spans="1:13" ht="83.25" customHeight="1" x14ac:dyDescent="0.3">
      <c r="A11" s="10" t="s">
        <v>73</v>
      </c>
      <c r="B11" s="10" t="s">
        <v>56</v>
      </c>
      <c r="C11" s="10" t="s">
        <v>83</v>
      </c>
      <c r="D11" s="37" t="s">
        <v>97</v>
      </c>
      <c r="E11" s="10"/>
      <c r="F11" s="22">
        <v>33122</v>
      </c>
      <c r="G11" s="22" t="s">
        <v>84</v>
      </c>
      <c r="H11" s="22" t="s">
        <v>46</v>
      </c>
      <c r="I11" s="22" t="s">
        <v>36</v>
      </c>
      <c r="J11" s="23" t="s">
        <v>88</v>
      </c>
      <c r="K11" s="11"/>
    </row>
    <row r="12" spans="1:13" ht="87" customHeight="1" x14ac:dyDescent="0.3">
      <c r="A12" s="10"/>
      <c r="B12" s="10"/>
      <c r="C12" s="10"/>
      <c r="D12" s="37"/>
      <c r="E12" s="10"/>
      <c r="F12" s="22"/>
      <c r="G12" s="22"/>
      <c r="H12" s="22"/>
      <c r="I12" s="22"/>
      <c r="J12" s="23"/>
      <c r="K12" s="11"/>
    </row>
    <row r="13" spans="1:13" ht="24" x14ac:dyDescent="0.3">
      <c r="A13" s="10"/>
      <c r="B13" s="10"/>
      <c r="C13" s="10"/>
      <c r="D13" s="37"/>
      <c r="E13" s="10"/>
      <c r="F13" s="22"/>
      <c r="G13" s="22"/>
      <c r="H13" s="22"/>
      <c r="I13" s="22"/>
      <c r="J13" s="23"/>
      <c r="K13" s="11"/>
    </row>
    <row r="14" spans="1:13" ht="24" x14ac:dyDescent="0.3">
      <c r="A14" s="10"/>
      <c r="B14" s="10"/>
      <c r="C14" s="10"/>
      <c r="D14" s="37"/>
      <c r="E14" s="10"/>
      <c r="F14" s="22"/>
      <c r="G14" s="22"/>
      <c r="H14" s="22"/>
      <c r="I14" s="22"/>
      <c r="J14" s="23"/>
      <c r="K14" s="11"/>
    </row>
    <row r="15" spans="1:13" ht="24" x14ac:dyDescent="0.3">
      <c r="A15" s="10"/>
      <c r="B15" s="10"/>
      <c r="C15" s="10"/>
      <c r="D15" s="37"/>
      <c r="E15" s="10"/>
      <c r="F15" s="22"/>
      <c r="G15" s="22"/>
      <c r="H15" s="22"/>
      <c r="I15" s="22"/>
      <c r="J15" s="23"/>
      <c r="K15" s="11"/>
    </row>
    <row r="16" spans="1:13" ht="24" x14ac:dyDescent="0.3">
      <c r="A16" s="10"/>
      <c r="B16" s="10"/>
      <c r="C16" s="10"/>
      <c r="D16" s="37"/>
      <c r="E16" s="10"/>
      <c r="F16" s="22"/>
      <c r="G16" s="22"/>
      <c r="H16" s="22"/>
      <c r="I16" s="22"/>
      <c r="J16" s="23"/>
      <c r="K16" s="11"/>
    </row>
    <row r="17" spans="1:11" ht="24" x14ac:dyDescent="0.3">
      <c r="A17" s="10"/>
      <c r="B17" s="10"/>
      <c r="C17" s="10"/>
      <c r="D17" s="37"/>
      <c r="E17" s="10"/>
      <c r="F17" s="22"/>
      <c r="G17" s="22"/>
      <c r="H17" s="22"/>
      <c r="I17" s="22"/>
      <c r="J17" s="23"/>
      <c r="K17" s="11"/>
    </row>
    <row r="18" spans="1:11" ht="24" x14ac:dyDescent="0.3">
      <c r="A18" s="10"/>
      <c r="B18" s="10"/>
      <c r="C18" s="10"/>
      <c r="D18" s="37"/>
      <c r="E18" s="10"/>
      <c r="F18" s="22"/>
      <c r="G18" s="22"/>
      <c r="H18" s="22"/>
      <c r="I18" s="22"/>
      <c r="J18" s="23"/>
      <c r="K18" s="11"/>
    </row>
    <row r="19" spans="1:11" ht="24" x14ac:dyDescent="0.3">
      <c r="A19" s="10"/>
      <c r="B19" s="10"/>
      <c r="C19" s="10"/>
      <c r="D19" s="37"/>
      <c r="E19" s="10"/>
      <c r="F19" s="22"/>
      <c r="G19" s="22"/>
      <c r="H19" s="22"/>
      <c r="I19" s="22"/>
      <c r="J19" s="23"/>
      <c r="K19" s="11"/>
    </row>
    <row r="20" spans="1:11" ht="24" x14ac:dyDescent="0.3">
      <c r="A20" s="10"/>
      <c r="B20" s="10"/>
      <c r="C20" s="10"/>
      <c r="D20" s="37"/>
      <c r="E20" s="10"/>
      <c r="F20" s="22"/>
      <c r="G20" s="22"/>
      <c r="H20" s="22"/>
      <c r="I20" s="22"/>
      <c r="J20" s="23"/>
      <c r="K20" s="11"/>
    </row>
    <row r="21" spans="1:11" ht="24" x14ac:dyDescent="0.3">
      <c r="A21" s="10"/>
      <c r="B21" s="10"/>
      <c r="C21" s="10"/>
      <c r="D21" s="37"/>
      <c r="E21" s="10"/>
      <c r="F21" s="22"/>
      <c r="G21" s="22"/>
      <c r="H21" s="22"/>
      <c r="I21" s="22"/>
      <c r="J21" s="23"/>
      <c r="K21" s="11"/>
    </row>
    <row r="22" spans="1:11" ht="24" x14ac:dyDescent="0.3">
      <c r="A22" s="10"/>
      <c r="B22" s="10"/>
      <c r="C22" s="10"/>
      <c r="D22" s="37"/>
      <c r="E22" s="10"/>
      <c r="F22" s="22"/>
      <c r="G22" s="22"/>
      <c r="H22" s="22"/>
      <c r="I22" s="22"/>
      <c r="J22" s="23"/>
      <c r="K22" s="11"/>
    </row>
    <row r="23" spans="1:11" ht="24" x14ac:dyDescent="0.3">
      <c r="A23" s="10"/>
      <c r="B23" s="10"/>
      <c r="C23" s="10"/>
      <c r="D23" s="37"/>
      <c r="E23" s="10"/>
      <c r="F23" s="22"/>
      <c r="G23" s="22"/>
      <c r="H23" s="22"/>
      <c r="I23" s="22"/>
      <c r="J23" s="23"/>
      <c r="K23" s="11"/>
    </row>
    <row r="24" spans="1:11" ht="24" x14ac:dyDescent="0.3">
      <c r="A24" s="10"/>
      <c r="B24" s="10"/>
      <c r="C24" s="10"/>
      <c r="D24" s="37"/>
      <c r="E24" s="10"/>
      <c r="F24" s="22"/>
      <c r="G24" s="22"/>
      <c r="H24" s="22"/>
      <c r="I24" s="22"/>
      <c r="J24" s="23"/>
      <c r="K24" s="11"/>
    </row>
    <row r="25" spans="1:11" ht="24" x14ac:dyDescent="0.3">
      <c r="A25" s="10"/>
      <c r="B25" s="10"/>
      <c r="C25" s="10"/>
      <c r="D25" s="37"/>
      <c r="E25" s="10"/>
      <c r="F25" s="22"/>
      <c r="G25" s="22"/>
      <c r="H25" s="22"/>
      <c r="I25" s="22"/>
      <c r="J25" s="23"/>
      <c r="K25" s="1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DD68-CEBC-4A3A-9250-0F6121C7B2E8}">
  <sheetPr codeName="Sheet3"/>
  <dimension ref="A1:S32"/>
  <sheetViews>
    <sheetView showGridLines="0" zoomScale="150" zoomScaleNormal="150" workbookViewId="0">
      <selection activeCell="C13" sqref="C13:E13"/>
    </sheetView>
  </sheetViews>
  <sheetFormatPr baseColWidth="10" defaultColWidth="8.83203125" defaultRowHeight="16" x14ac:dyDescent="0.2"/>
  <cols>
    <col min="1" max="1" width="9" customWidth="1"/>
    <col min="2" max="2" width="6.83203125" customWidth="1"/>
    <col min="3" max="3" width="9" customWidth="1"/>
    <col min="6" max="6" width="10.6640625" customWidth="1"/>
    <col min="7" max="7" width="9" customWidth="1"/>
    <col min="8" max="8" width="7.1640625" customWidth="1"/>
    <col min="11" max="11" width="20" bestFit="1" customWidth="1"/>
    <col min="13" max="13" width="20" bestFit="1" customWidth="1"/>
  </cols>
  <sheetData>
    <row r="1" spans="1:19" x14ac:dyDescent="0.2">
      <c r="A1" s="13"/>
      <c r="B1" s="14"/>
      <c r="C1" s="25" t="s">
        <v>16</v>
      </c>
      <c r="D1" s="25"/>
      <c r="E1" s="25"/>
      <c r="F1" s="25"/>
      <c r="G1" s="14"/>
      <c r="H1" s="15"/>
      <c r="S1" t="e">
        <f>VLOOKUP(D27,'Master list PartnerClient'!A2:B11,2,0) &amp; " " &amp; "BRANCH"</f>
        <v>#N/A</v>
      </c>
    </row>
    <row r="2" spans="1:19" x14ac:dyDescent="0.2">
      <c r="A2" s="1"/>
      <c r="B2" s="2"/>
      <c r="C2" s="26" t="s">
        <v>47</v>
      </c>
      <c r="D2" s="26"/>
      <c r="E2" s="26"/>
      <c r="F2" s="26"/>
      <c r="G2" s="2"/>
      <c r="H2" s="3"/>
    </row>
    <row r="3" spans="1:19" x14ac:dyDescent="0.2">
      <c r="A3" s="1"/>
      <c r="B3" s="2"/>
      <c r="C3" s="26" t="s">
        <v>17</v>
      </c>
      <c r="D3" s="26"/>
      <c r="E3" s="26"/>
      <c r="F3" s="26"/>
      <c r="G3" s="2"/>
      <c r="H3" s="3"/>
      <c r="M3" t="s">
        <v>15</v>
      </c>
      <c r="N3" t="s">
        <v>1</v>
      </c>
    </row>
    <row r="4" spans="1:19" x14ac:dyDescent="0.2">
      <c r="A4" s="1"/>
      <c r="B4" s="2"/>
      <c r="C4" s="2"/>
      <c r="D4" s="2"/>
      <c r="E4" s="2"/>
      <c r="F4" s="2"/>
      <c r="G4" s="2"/>
      <c r="H4" s="3"/>
    </row>
    <row r="5" spans="1:19" x14ac:dyDescent="0.2">
      <c r="A5" s="1"/>
      <c r="B5" s="2"/>
      <c r="C5" s="2"/>
      <c r="D5" s="2"/>
      <c r="E5" s="2"/>
      <c r="F5" s="2"/>
      <c r="G5" s="2"/>
      <c r="H5" s="3"/>
    </row>
    <row r="6" spans="1:19" ht="4.5" customHeight="1" x14ac:dyDescent="0.2">
      <c r="A6" s="1"/>
      <c r="B6" s="2"/>
      <c r="C6" s="2"/>
      <c r="D6" s="2"/>
      <c r="E6" s="2"/>
      <c r="F6" s="2"/>
      <c r="G6" s="2"/>
      <c r="H6" s="3"/>
    </row>
    <row r="7" spans="1:19" ht="17" thickBot="1" x14ac:dyDescent="0.25">
      <c r="A7" s="57"/>
      <c r="B7" s="58"/>
      <c r="C7" s="2"/>
      <c r="D7" s="2"/>
      <c r="E7" s="2"/>
      <c r="F7" s="58"/>
      <c r="G7" s="58"/>
      <c r="H7" s="59"/>
    </row>
    <row r="8" spans="1:19" x14ac:dyDescent="0.2">
      <c r="A8" s="55" t="e">
        <f>VLOOKUP(D27,'Master list PartnerClient'!A2:G11,7,0)</f>
        <v>#N/A</v>
      </c>
      <c r="B8" s="56"/>
      <c r="C8" s="2"/>
      <c r="D8" s="2"/>
      <c r="E8" s="2"/>
      <c r="F8" s="56" t="e">
        <f>C26</f>
        <v>#N/A</v>
      </c>
      <c r="G8" s="56"/>
      <c r="H8" s="60"/>
    </row>
    <row r="9" spans="1:19" x14ac:dyDescent="0.2">
      <c r="A9" s="55" t="s">
        <v>18</v>
      </c>
      <c r="B9" s="56"/>
      <c r="C9" s="19"/>
      <c r="D9" s="2"/>
      <c r="E9" s="2"/>
      <c r="F9" s="56" t="s">
        <v>19</v>
      </c>
      <c r="G9" s="56"/>
      <c r="H9" s="60"/>
    </row>
    <row r="10" spans="1:19" ht="17" thickBot="1" x14ac:dyDescent="0.25">
      <c r="A10" s="1"/>
      <c r="B10" s="2"/>
      <c r="C10" s="2"/>
      <c r="D10" s="20"/>
      <c r="E10" s="2"/>
      <c r="F10" s="2"/>
      <c r="G10" s="2"/>
      <c r="H10" s="3"/>
    </row>
    <row r="11" spans="1:19" ht="17" thickBot="1" x14ac:dyDescent="0.25">
      <c r="A11" s="1"/>
      <c r="B11" s="21" t="s">
        <v>21</v>
      </c>
      <c r="C11" s="63" t="e">
        <f>VLOOKUP(D27,'Master list PartnerClient'!A2:E11,4,0)</f>
        <v>#N/A</v>
      </c>
      <c r="D11" s="64"/>
      <c r="E11" s="65"/>
      <c r="F11" s="2"/>
      <c r="G11" s="2"/>
      <c r="H11" s="3"/>
    </row>
    <row r="12" spans="1:19" ht="6.75" customHeight="1" thickBot="1" x14ac:dyDescent="0.25">
      <c r="A12" s="1"/>
      <c r="C12" s="56"/>
      <c r="D12" s="56"/>
      <c r="E12" s="56"/>
      <c r="F12" s="2"/>
      <c r="G12" s="2"/>
      <c r="H12" s="3"/>
    </row>
    <row r="13" spans="1:19" ht="17" thickBot="1" x14ac:dyDescent="0.25">
      <c r="A13" s="1"/>
      <c r="B13" s="21" t="s">
        <v>22</v>
      </c>
      <c r="C13" s="66" t="e">
        <f>VLOOKUP(D27,'Master list PartnerClient'!A2:F11,5,0)</f>
        <v>#N/A</v>
      </c>
      <c r="D13" s="67"/>
      <c r="E13" s="68"/>
      <c r="F13" s="2"/>
      <c r="G13" s="2"/>
      <c r="H13" s="3"/>
    </row>
    <row r="14" spans="1:19" x14ac:dyDescent="0.2">
      <c r="A14" s="1"/>
      <c r="B14" s="2"/>
      <c r="C14" s="2"/>
      <c r="D14" s="2"/>
      <c r="E14" s="2"/>
      <c r="F14" s="2"/>
      <c r="G14" s="2"/>
      <c r="H14" s="3"/>
    </row>
    <row r="15" spans="1:19" x14ac:dyDescent="0.2">
      <c r="A15" s="27"/>
      <c r="B15" s="28"/>
      <c r="C15" s="69" t="s">
        <v>23</v>
      </c>
      <c r="D15" s="69"/>
      <c r="E15" s="69"/>
      <c r="F15" s="28"/>
      <c r="G15" s="28"/>
      <c r="H15" s="29"/>
    </row>
    <row r="16" spans="1:19" ht="11.25" customHeight="1" x14ac:dyDescent="0.2">
      <c r="A16" s="27"/>
      <c r="B16" s="28"/>
      <c r="C16" s="70" t="e">
        <f>VLOOKUP(D27,'Master list PartnerClient'!A2:H11,8,0)</f>
        <v>#N/A</v>
      </c>
      <c r="D16" s="70"/>
      <c r="E16" s="70"/>
      <c r="F16" s="28"/>
      <c r="G16" s="28"/>
      <c r="H16" s="29"/>
    </row>
    <row r="17" spans="1:8" ht="12.75" customHeight="1" thickBot="1" x14ac:dyDescent="0.25">
      <c r="A17" s="30"/>
      <c r="B17" s="31"/>
      <c r="C17" s="70" t="e">
        <f>VLOOKUP(D27,'Master list PartnerClient'!A2:I11,9,0)</f>
        <v>#N/A</v>
      </c>
      <c r="D17" s="70"/>
      <c r="E17" s="70"/>
      <c r="F17" s="31"/>
      <c r="G17" s="31"/>
      <c r="H17" s="32"/>
    </row>
    <row r="18" spans="1:8" ht="10.5" customHeight="1" x14ac:dyDescent="0.2">
      <c r="A18" s="13"/>
      <c r="B18" s="14"/>
      <c r="C18" s="14"/>
      <c r="D18" s="14"/>
      <c r="E18" s="14"/>
      <c r="F18" s="14"/>
      <c r="G18" s="14"/>
      <c r="H18" s="15"/>
    </row>
    <row r="19" spans="1:8" x14ac:dyDescent="0.2">
      <c r="A19" s="1"/>
      <c r="B19" s="62"/>
      <c r="C19" s="62"/>
      <c r="D19" s="2"/>
      <c r="E19" s="2"/>
      <c r="F19" s="2"/>
      <c r="G19" s="2"/>
      <c r="H19" s="3"/>
    </row>
    <row r="20" spans="1:8" x14ac:dyDescent="0.2">
      <c r="A20" s="1"/>
      <c r="B20" s="62"/>
      <c r="C20" s="62"/>
      <c r="D20" s="2"/>
      <c r="E20" s="2"/>
      <c r="F20" s="2"/>
      <c r="G20" s="2"/>
      <c r="H20" s="3"/>
    </row>
    <row r="21" spans="1:8" x14ac:dyDescent="0.2">
      <c r="A21" s="1"/>
      <c r="B21" s="62"/>
      <c r="C21" s="62"/>
      <c r="D21" s="2"/>
      <c r="E21" s="2"/>
      <c r="F21" s="2"/>
      <c r="G21" s="2"/>
      <c r="H21" s="3"/>
    </row>
    <row r="22" spans="1:8" x14ac:dyDescent="0.2">
      <c r="A22" s="1"/>
      <c r="B22" s="62"/>
      <c r="C22" s="62"/>
      <c r="D22" s="2"/>
      <c r="E22" s="2"/>
      <c r="F22" s="2"/>
      <c r="G22" s="2"/>
      <c r="H22" s="3"/>
    </row>
    <row r="23" spans="1:8" x14ac:dyDescent="0.2">
      <c r="A23" s="1"/>
      <c r="B23" s="62"/>
      <c r="C23" s="62"/>
      <c r="D23" s="2"/>
      <c r="E23" s="2"/>
      <c r="F23" s="2"/>
      <c r="G23" s="2"/>
      <c r="H23" s="3"/>
    </row>
    <row r="24" spans="1:8" x14ac:dyDescent="0.2">
      <c r="A24" s="1"/>
      <c r="B24" s="62"/>
      <c r="C24" s="62"/>
      <c r="D24" s="2"/>
      <c r="E24" s="2"/>
      <c r="F24" s="2"/>
      <c r="G24" s="2"/>
      <c r="H24" s="3"/>
    </row>
    <row r="25" spans="1:8" x14ac:dyDescent="0.2">
      <c r="A25" s="1"/>
      <c r="B25" s="62"/>
      <c r="C25" s="62"/>
      <c r="D25" s="2"/>
      <c r="E25" s="2"/>
      <c r="F25" s="2"/>
      <c r="G25" s="2"/>
      <c r="H25" s="3"/>
    </row>
    <row r="26" spans="1:8" x14ac:dyDescent="0.2">
      <c r="A26" s="1"/>
      <c r="B26" s="2" t="s">
        <v>14</v>
      </c>
      <c r="C26" s="2" t="e">
        <f>VLOOKUP(D27,'Master list PartnerClient'!A2:C11,3,0)</f>
        <v>#N/A</v>
      </c>
      <c r="D26" s="2"/>
      <c r="E26" s="2"/>
      <c r="F26" s="2"/>
      <c r="G26" s="2"/>
      <c r="H26" s="3"/>
    </row>
    <row r="27" spans="1:8" x14ac:dyDescent="0.2">
      <c r="A27" s="1"/>
      <c r="B27" s="61" t="s">
        <v>48</v>
      </c>
      <c r="C27" s="61"/>
      <c r="D27" s="26" t="str">
        <f>N3</f>
        <v>CD-0008</v>
      </c>
      <c r="E27" s="2"/>
      <c r="F27" s="2"/>
      <c r="G27" s="2"/>
      <c r="H27" s="3"/>
    </row>
    <row r="28" spans="1:8" x14ac:dyDescent="0.2">
      <c r="A28" s="1"/>
      <c r="B28" s="2"/>
      <c r="C28" s="2"/>
      <c r="D28" s="2"/>
      <c r="E28" s="2"/>
      <c r="F28" s="2"/>
      <c r="G28" s="2"/>
      <c r="H28" s="3"/>
    </row>
    <row r="29" spans="1:8" x14ac:dyDescent="0.2">
      <c r="A29" s="1"/>
      <c r="B29" s="61" t="e">
        <f>VLOOKUP(D27,'Master list PartnerClient'!A2:D11,4,0)</f>
        <v>#N/A</v>
      </c>
      <c r="C29" s="61"/>
      <c r="D29" s="61"/>
      <c r="E29" s="61"/>
      <c r="F29" s="2"/>
      <c r="G29" s="2"/>
      <c r="H29" s="3"/>
    </row>
    <row r="30" spans="1:8" ht="8.25" customHeight="1" x14ac:dyDescent="0.2">
      <c r="A30" s="1"/>
      <c r="B30" s="2"/>
      <c r="C30" s="2"/>
      <c r="D30" s="2"/>
      <c r="E30" s="2"/>
      <c r="F30" s="2"/>
      <c r="G30" s="2"/>
      <c r="H30" s="3"/>
    </row>
    <row r="31" spans="1:8" x14ac:dyDescent="0.2">
      <c r="A31" s="1"/>
      <c r="B31" s="61" t="e">
        <f>VLOOKUP(D27,'Master list PartnerClient'!A2:J11,10,0)</f>
        <v>#N/A</v>
      </c>
      <c r="C31" s="61"/>
      <c r="D31" s="61"/>
      <c r="E31" s="61"/>
      <c r="F31" s="61"/>
      <c r="G31" s="2"/>
      <c r="H31" s="3"/>
    </row>
    <row r="32" spans="1:8" ht="3.75" customHeight="1" thickBot="1" x14ac:dyDescent="0.25">
      <c r="A32" s="16"/>
      <c r="B32" s="17"/>
      <c r="C32" s="17"/>
      <c r="D32" s="17"/>
      <c r="E32" s="17"/>
      <c r="F32" s="17"/>
      <c r="G32" s="17"/>
      <c r="H32" s="18"/>
    </row>
  </sheetData>
  <mergeCells count="16">
    <mergeCell ref="B31:F31"/>
    <mergeCell ref="B27:C27"/>
    <mergeCell ref="B29:E29"/>
    <mergeCell ref="B19:C25"/>
    <mergeCell ref="C11:E11"/>
    <mergeCell ref="C12:E12"/>
    <mergeCell ref="C13:E13"/>
    <mergeCell ref="C15:E15"/>
    <mergeCell ref="C16:E16"/>
    <mergeCell ref="C17:E17"/>
    <mergeCell ref="A8:B8"/>
    <mergeCell ref="A9:B9"/>
    <mergeCell ref="A7:B7"/>
    <mergeCell ref="F7:H7"/>
    <mergeCell ref="F8:H8"/>
    <mergeCell ref="F9:H9"/>
  </mergeCells>
  <pageMargins left="0.7" right="0.7" top="0.75" bottom="0.75" header="0.3" footer="0.3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234DBF-7FFC-419F-80B7-7E0E13B23837}">
          <x14:formula1>
            <xm:f>'Master list PartnerClient'!$A$2:$A$11</xm:f>
          </x14:formula1>
          <xm:sqref>N3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90B-8BB6-48FA-954B-E8DCE157240A}">
  <sheetPr codeName="Sheet4"/>
  <dimension ref="A1:L19"/>
  <sheetViews>
    <sheetView tabSelected="1" zoomScale="160" zoomScaleNormal="160" workbookViewId="0">
      <selection activeCell="H13" sqref="H13"/>
    </sheetView>
  </sheetViews>
  <sheetFormatPr baseColWidth="10" defaultColWidth="8.83203125" defaultRowHeight="16" x14ac:dyDescent="0.2"/>
  <cols>
    <col min="1" max="3" width="9" customWidth="1"/>
    <col min="4" max="4" width="16" customWidth="1"/>
    <col min="5" max="5" width="11" customWidth="1"/>
    <col min="6" max="6" width="1.83203125" customWidth="1"/>
    <col min="7" max="7" width="6" hidden="1" customWidth="1"/>
    <col min="8" max="8" width="16.6640625" bestFit="1" customWidth="1"/>
    <col min="9" max="9" width="15.1640625" customWidth="1"/>
    <col min="10" max="10" width="4.6640625" customWidth="1"/>
    <col min="11" max="11" width="14.83203125" bestFit="1" customWidth="1"/>
    <col min="12" max="12" width="20" bestFit="1" customWidth="1"/>
  </cols>
  <sheetData>
    <row r="1" spans="1:12" x14ac:dyDescent="0.2">
      <c r="A1" s="2"/>
      <c r="B1" s="2"/>
      <c r="C1" s="2"/>
      <c r="D1" s="2"/>
      <c r="H1" s="35" t="s">
        <v>62</v>
      </c>
      <c r="I1" t="s">
        <v>66</v>
      </c>
    </row>
    <row r="2" spans="1:12" x14ac:dyDescent="0.2">
      <c r="A2" s="2"/>
      <c r="B2" s="2"/>
      <c r="C2" s="2"/>
      <c r="D2" s="2"/>
    </row>
    <row r="3" spans="1:12" x14ac:dyDescent="0.2">
      <c r="A3" s="2"/>
      <c r="B3" s="2"/>
      <c r="C3" s="2"/>
      <c r="D3" s="2"/>
      <c r="H3" s="35" t="s">
        <v>51</v>
      </c>
      <c r="I3" t="str">
        <f>VLOOKUP(I4,'Master list PartnerClient'!A2:C11,3,0)</f>
        <v>ELSIE MARTIN</v>
      </c>
      <c r="K3" s="35" t="s">
        <v>58</v>
      </c>
      <c r="L3" t="str">
        <f>VLOOKUP(I4,'Master list PartnerClient'!A2:G11,7,0)</f>
        <v>EDGARDO ATIENZA</v>
      </c>
    </row>
    <row r="4" spans="1:12" x14ac:dyDescent="0.2">
      <c r="A4" s="2"/>
      <c r="B4" s="2"/>
      <c r="C4" s="2"/>
      <c r="D4" s="2"/>
      <c r="H4" s="35" t="s">
        <v>52</v>
      </c>
      <c r="I4" t="str">
        <f>I1</f>
        <v>047GUA-PC04527</v>
      </c>
      <c r="K4" s="35" t="s">
        <v>59</v>
      </c>
      <c r="L4" t="str">
        <f>VLOOKUP(I4,'Master list PartnerClient'!A2:C11,3,0)</f>
        <v>ELSIE MARTIN</v>
      </c>
    </row>
    <row r="5" spans="1:12" x14ac:dyDescent="0.2">
      <c r="A5" s="2"/>
      <c r="B5" s="2"/>
      <c r="C5" s="2"/>
      <c r="D5" s="2"/>
      <c r="H5" s="35" t="s">
        <v>53</v>
      </c>
      <c r="I5" t="str">
        <f>VLOOKUP(I4,'Master list PartnerClient'!A2:D11,4,0)</f>
        <v>09392198844</v>
      </c>
      <c r="K5" s="35" t="s">
        <v>21</v>
      </c>
      <c r="L5" s="38">
        <f>IFERROR(VLOOKUP(I4,'Master list PartnerClient'!A2:E11,5,0),0)</f>
        <v>0</v>
      </c>
    </row>
    <row r="6" spans="1:12" x14ac:dyDescent="0.2">
      <c r="A6" s="2"/>
      <c r="B6" s="2"/>
      <c r="C6" s="2"/>
      <c r="D6" s="2"/>
      <c r="H6" s="35" t="s">
        <v>55</v>
      </c>
      <c r="I6" t="str">
        <f>VLOOKUP(I4,'Master list PartnerClient'!A2:J11,10,0)</f>
        <v>SITIO SAMPALOC SAN FRANCISCO LUBAO PAMPANGA</v>
      </c>
      <c r="K6" s="35" t="s">
        <v>22</v>
      </c>
      <c r="L6" s="39">
        <f>VLOOKUP(I4,'Master list PartnerClient'!A2:F11,6,0)</f>
        <v>26318</v>
      </c>
    </row>
    <row r="7" spans="1:12" x14ac:dyDescent="0.2">
      <c r="A7" s="2"/>
      <c r="B7" s="2"/>
      <c r="C7" s="2"/>
      <c r="D7" s="2"/>
      <c r="H7" s="35" t="s">
        <v>54</v>
      </c>
      <c r="I7" t="str">
        <f>VLOOKUP(I4,'Master list PartnerClient'!A2:B11,2,0)</f>
        <v>GUAGUA BRANCH</v>
      </c>
      <c r="K7" s="35" t="s">
        <v>60</v>
      </c>
      <c r="L7" s="34" t="str">
        <f>VLOOKUP(I4,'Master list PartnerClient'!A2:H11,8,0)</f>
        <v>Mama ko 3</v>
      </c>
    </row>
    <row r="8" spans="1:12" x14ac:dyDescent="0.2">
      <c r="A8" s="2"/>
      <c r="B8" s="2"/>
      <c r="C8" s="2"/>
      <c r="D8" s="2"/>
      <c r="K8" s="35" t="s">
        <v>61</v>
      </c>
      <c r="L8" s="34" t="str">
        <f>VLOOKUP(I4,'Master list PartnerClient'!A2:I11,9,0)</f>
        <v>193-ewan3</v>
      </c>
    </row>
    <row r="9" spans="1:12" x14ac:dyDescent="0.2">
      <c r="A9" s="2"/>
      <c r="B9" s="2"/>
      <c r="C9" s="2"/>
      <c r="D9" s="2"/>
      <c r="I9">
        <f>INDEX('Master list PartnerClient'!$K$2:$K$11,MATCH(I1,'Master list PartnerClient'!$A$2:$A$11,0))</f>
        <v>0</v>
      </c>
    </row>
    <row r="10" spans="1:12" x14ac:dyDescent="0.2">
      <c r="A10" s="2"/>
      <c r="B10" s="2"/>
      <c r="C10" s="2"/>
      <c r="D10" s="2"/>
    </row>
    <row r="11" spans="1:12" x14ac:dyDescent="0.2">
      <c r="A11" s="2"/>
      <c r="B11" s="2"/>
      <c r="C11" s="2"/>
      <c r="D11" s="2"/>
    </row>
    <row r="12" spans="1:12" x14ac:dyDescent="0.2">
      <c r="A12" s="2"/>
      <c r="B12" s="2"/>
      <c r="C12" s="2"/>
      <c r="D12" s="2"/>
    </row>
    <row r="13" spans="1:12" x14ac:dyDescent="0.2">
      <c r="A13" s="2"/>
      <c r="B13" s="2"/>
      <c r="C13" s="2"/>
      <c r="D13" s="2"/>
    </row>
    <row r="14" spans="1:12" x14ac:dyDescent="0.2">
      <c r="A14" s="2"/>
      <c r="B14" s="2"/>
      <c r="C14" s="2"/>
      <c r="D14" s="2"/>
      <c r="H14" t="s">
        <v>57</v>
      </c>
      <c r="I14" s="71"/>
    </row>
    <row r="15" spans="1:12" x14ac:dyDescent="0.2">
      <c r="A15" s="2"/>
      <c r="B15" s="2"/>
      <c r="C15" s="2"/>
      <c r="D15" s="2"/>
      <c r="I15" s="71"/>
    </row>
    <row r="16" spans="1:12" x14ac:dyDescent="0.2">
      <c r="A16" s="2"/>
      <c r="B16" s="2"/>
      <c r="C16" s="2"/>
      <c r="D16" s="2"/>
      <c r="I16" s="71"/>
    </row>
    <row r="17" spans="1:9" x14ac:dyDescent="0.2">
      <c r="A17" s="2"/>
      <c r="B17" s="2"/>
      <c r="C17" s="2"/>
      <c r="D17" s="2"/>
      <c r="I17" s="71"/>
    </row>
    <row r="18" spans="1:9" x14ac:dyDescent="0.2">
      <c r="A18" s="2"/>
      <c r="B18" s="2"/>
      <c r="C18" s="2"/>
      <c r="D18" s="2"/>
      <c r="I18" s="71"/>
    </row>
    <row r="19" spans="1:9" x14ac:dyDescent="0.2">
      <c r="A19" s="2"/>
      <c r="B19" s="2"/>
      <c r="C19" s="2"/>
      <c r="D19" s="2"/>
    </row>
  </sheetData>
  <mergeCells count="1">
    <mergeCell ref="I14:I1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06F017-5777-4388-87A3-73ECCB5CDF6C}">
          <x14:formula1>
            <xm:f>'Master list PartnerClient'!$A$2:$A$11</xm:f>
          </x14:formula1>
          <xm:sqref>I1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ID</vt:lpstr>
      <vt:lpstr>Instructions</vt:lpstr>
      <vt:lpstr>Master list PartnerClient</vt:lpstr>
      <vt:lpstr>ID Gen</vt:lpstr>
      <vt:lpstr>GeneratePrint</vt:lpstr>
      <vt:lpstr>GeneratePrint!Print_Area</vt:lpstr>
      <vt:lpstr>ID!Print_Area</vt:lpstr>
      <vt:lpstr>'ID Gen'!Print_Area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socrates.artates@light.org.ph</dc:creator>
  <cp:lastModifiedBy>Microsoft Office User</cp:lastModifiedBy>
  <cp:lastPrinted>2022-02-17T07:07:02Z</cp:lastPrinted>
  <dcterms:created xsi:type="dcterms:W3CDTF">2020-12-04T02:27:15Z</dcterms:created>
  <dcterms:modified xsi:type="dcterms:W3CDTF">2022-03-10T07:05:08Z</dcterms:modified>
</cp:coreProperties>
</file>